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84395986\Downloads\"/>
    </mc:Choice>
  </mc:AlternateContent>
  <bookViews>
    <workbookView xWindow="0" yWindow="0" windowWidth="20490" windowHeight="7620" activeTab="3"/>
  </bookViews>
  <sheets>
    <sheet name="Plan1" sheetId="1" r:id="rId1"/>
    <sheet name="Planilha1" sheetId="4" r:id="rId2"/>
    <sheet name="Planilha2" sheetId="5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S71" i="3" l="1"/>
  <c r="R71" i="3"/>
  <c r="Q71" i="3"/>
  <c r="P71" i="3"/>
  <c r="O71" i="3"/>
  <c r="N71" i="3"/>
  <c r="S70" i="3"/>
  <c r="R70" i="3"/>
  <c r="Q70" i="3"/>
  <c r="P70" i="3"/>
  <c r="O70" i="3"/>
  <c r="N70" i="3"/>
  <c r="S69" i="3"/>
  <c r="R69" i="3"/>
  <c r="Q69" i="3"/>
  <c r="P69" i="3"/>
  <c r="O69" i="3"/>
  <c r="N69" i="3"/>
  <c r="S68" i="3"/>
  <c r="R68" i="3"/>
  <c r="Q68" i="3"/>
  <c r="P68" i="3"/>
  <c r="O68" i="3"/>
  <c r="N68" i="3"/>
  <c r="S67" i="3"/>
  <c r="R67" i="3"/>
  <c r="Q67" i="3"/>
  <c r="P67" i="3"/>
  <c r="O67" i="3"/>
  <c r="N67" i="3"/>
  <c r="S66" i="3"/>
  <c r="R66" i="3"/>
  <c r="Q66" i="3"/>
  <c r="P66" i="3"/>
  <c r="O66" i="3"/>
  <c r="N66" i="3"/>
  <c r="S65" i="3"/>
  <c r="R65" i="3"/>
  <c r="Q65" i="3"/>
  <c r="P65" i="3"/>
  <c r="O65" i="3"/>
  <c r="N65" i="3"/>
  <c r="S64" i="3"/>
  <c r="R64" i="3"/>
  <c r="Q64" i="3"/>
  <c r="P64" i="3"/>
  <c r="O64" i="3"/>
  <c r="N64" i="3"/>
  <c r="S63" i="3"/>
  <c r="R63" i="3"/>
  <c r="Q63" i="3"/>
  <c r="P63" i="3"/>
  <c r="O63" i="3"/>
  <c r="N63" i="3"/>
  <c r="S62" i="3"/>
  <c r="R62" i="3"/>
  <c r="Q62" i="3"/>
  <c r="P62" i="3"/>
  <c r="O62" i="3"/>
  <c r="N62" i="3"/>
  <c r="S61" i="3"/>
  <c r="R61" i="3"/>
  <c r="Q61" i="3"/>
  <c r="P61" i="3"/>
  <c r="O61" i="3"/>
  <c r="N61" i="3"/>
  <c r="S60" i="3"/>
  <c r="R60" i="3"/>
  <c r="Q60" i="3"/>
  <c r="P60" i="3"/>
  <c r="O60" i="3"/>
  <c r="N60" i="3"/>
  <c r="S59" i="3"/>
  <c r="R59" i="3"/>
  <c r="Q59" i="3"/>
  <c r="P59" i="3"/>
  <c r="O59" i="3"/>
  <c r="N59" i="3"/>
  <c r="S58" i="3"/>
  <c r="R58" i="3"/>
  <c r="Q58" i="3"/>
  <c r="P58" i="3"/>
  <c r="O58" i="3"/>
  <c r="N58" i="3"/>
  <c r="S57" i="3"/>
  <c r="R57" i="3"/>
  <c r="Q57" i="3"/>
  <c r="P57" i="3"/>
  <c r="O57" i="3"/>
  <c r="N57" i="3"/>
  <c r="S56" i="3"/>
  <c r="R56" i="3"/>
  <c r="Q56" i="3"/>
  <c r="P56" i="3"/>
  <c r="O56" i="3"/>
  <c r="N56" i="3"/>
  <c r="S55" i="3"/>
  <c r="R55" i="3"/>
  <c r="Q55" i="3"/>
  <c r="P55" i="3"/>
  <c r="O55" i="3"/>
  <c r="N55" i="3"/>
  <c r="S54" i="3"/>
  <c r="R54" i="3"/>
  <c r="Q54" i="3"/>
  <c r="P54" i="3"/>
  <c r="O54" i="3"/>
  <c r="N54" i="3"/>
  <c r="S53" i="3"/>
  <c r="R53" i="3"/>
  <c r="Q53" i="3"/>
  <c r="P53" i="3"/>
  <c r="O53" i="3"/>
  <c r="N53" i="3"/>
  <c r="S52" i="3"/>
  <c r="R52" i="3"/>
  <c r="Q52" i="3"/>
  <c r="P52" i="3"/>
  <c r="O52" i="3"/>
  <c r="N52" i="3"/>
  <c r="S51" i="3"/>
  <c r="R51" i="3"/>
  <c r="Q51" i="3"/>
  <c r="P51" i="3"/>
  <c r="O51" i="3"/>
  <c r="N51" i="3"/>
  <c r="S50" i="3"/>
  <c r="R50" i="3"/>
  <c r="Q50" i="3"/>
  <c r="P50" i="3"/>
  <c r="O50" i="3"/>
  <c r="N50" i="3"/>
  <c r="S49" i="3"/>
  <c r="R49" i="3"/>
  <c r="Q49" i="3"/>
  <c r="P49" i="3"/>
  <c r="O49" i="3"/>
  <c r="N49" i="3"/>
  <c r="S48" i="3"/>
  <c r="R48" i="3"/>
  <c r="Q48" i="3"/>
  <c r="P48" i="3"/>
  <c r="O48" i="3"/>
  <c r="N48" i="3"/>
  <c r="S47" i="3"/>
  <c r="R47" i="3"/>
  <c r="Q47" i="3"/>
  <c r="P47" i="3"/>
  <c r="O47" i="3"/>
  <c r="N47" i="3"/>
  <c r="S46" i="3"/>
  <c r="R46" i="3"/>
  <c r="Q46" i="3"/>
  <c r="P46" i="3"/>
  <c r="O46" i="3"/>
  <c r="N46" i="3"/>
  <c r="S45" i="3"/>
  <c r="R45" i="3"/>
  <c r="Q45" i="3"/>
  <c r="P45" i="3"/>
  <c r="O45" i="3"/>
  <c r="N45" i="3"/>
  <c r="S44" i="3"/>
  <c r="R44" i="3"/>
  <c r="Q44" i="3"/>
  <c r="P44" i="3"/>
  <c r="O44" i="3"/>
  <c r="N44" i="3"/>
  <c r="S43" i="3"/>
  <c r="R43" i="3"/>
  <c r="Q43" i="3"/>
  <c r="P43" i="3"/>
  <c r="O43" i="3"/>
  <c r="N43" i="3"/>
  <c r="S42" i="3"/>
  <c r="R42" i="3"/>
  <c r="Q42" i="3"/>
  <c r="P42" i="3"/>
  <c r="O42" i="3"/>
  <c r="N42" i="3"/>
  <c r="S41" i="3"/>
  <c r="R41" i="3"/>
  <c r="Q41" i="3"/>
  <c r="P41" i="3"/>
  <c r="O41" i="3"/>
  <c r="N41" i="3"/>
  <c r="S40" i="3"/>
  <c r="R40" i="3"/>
  <c r="Q40" i="3"/>
  <c r="P40" i="3"/>
  <c r="O40" i="3"/>
  <c r="N40" i="3"/>
  <c r="S39" i="3"/>
  <c r="R39" i="3"/>
  <c r="Q39" i="3"/>
  <c r="P39" i="3"/>
  <c r="O39" i="3"/>
  <c r="N39" i="3"/>
  <c r="S38" i="3"/>
  <c r="R38" i="3"/>
  <c r="Q38" i="3"/>
  <c r="P38" i="3"/>
  <c r="O38" i="3"/>
  <c r="N38" i="3"/>
  <c r="S37" i="3"/>
  <c r="R37" i="3"/>
  <c r="Q37" i="3"/>
  <c r="P37" i="3"/>
  <c r="O37" i="3"/>
  <c r="N37" i="3"/>
  <c r="S36" i="3"/>
  <c r="R36" i="3"/>
  <c r="Q36" i="3"/>
  <c r="P36" i="3"/>
  <c r="O36" i="3"/>
  <c r="N36" i="3"/>
  <c r="S35" i="3"/>
  <c r="R35" i="3"/>
  <c r="Q35" i="3"/>
  <c r="P35" i="3"/>
  <c r="O35" i="3"/>
  <c r="N35" i="3"/>
  <c r="S34" i="3"/>
  <c r="R34" i="3"/>
  <c r="Q34" i="3"/>
  <c r="P34" i="3"/>
  <c r="O34" i="3"/>
  <c r="N34" i="3"/>
  <c r="S33" i="3"/>
  <c r="R33" i="3"/>
  <c r="Q33" i="3"/>
  <c r="P33" i="3"/>
  <c r="O33" i="3"/>
  <c r="N33" i="3"/>
  <c r="S32" i="3"/>
  <c r="R32" i="3"/>
  <c r="Q32" i="3"/>
  <c r="P32" i="3"/>
  <c r="O32" i="3"/>
  <c r="N32" i="3"/>
  <c r="S31" i="3"/>
  <c r="R31" i="3"/>
  <c r="Q31" i="3"/>
  <c r="P31" i="3"/>
  <c r="O31" i="3"/>
  <c r="N31" i="3"/>
  <c r="S30" i="3"/>
  <c r="R30" i="3"/>
  <c r="Q30" i="3"/>
  <c r="P30" i="3"/>
  <c r="O30" i="3"/>
  <c r="N30" i="3"/>
  <c r="S29" i="3"/>
  <c r="R29" i="3"/>
  <c r="Q29" i="3"/>
  <c r="P29" i="3"/>
  <c r="O29" i="3"/>
  <c r="N29" i="3"/>
  <c r="S28" i="3"/>
  <c r="R28" i="3"/>
  <c r="Q28" i="3"/>
  <c r="P28" i="3"/>
  <c r="O28" i="3"/>
  <c r="N28" i="3"/>
  <c r="S27" i="3"/>
  <c r="R27" i="3"/>
  <c r="Q27" i="3"/>
  <c r="P27" i="3"/>
  <c r="O27" i="3"/>
  <c r="N27" i="3"/>
  <c r="S26" i="3"/>
  <c r="R26" i="3"/>
  <c r="Q26" i="3"/>
  <c r="P26" i="3"/>
  <c r="O26" i="3"/>
  <c r="N26" i="3"/>
  <c r="S25" i="3"/>
  <c r="R25" i="3"/>
  <c r="Q25" i="3"/>
  <c r="P25" i="3"/>
  <c r="O25" i="3"/>
  <c r="N25" i="3"/>
  <c r="S24" i="3"/>
  <c r="R24" i="3"/>
  <c r="Q24" i="3"/>
  <c r="P24" i="3"/>
  <c r="O24" i="3"/>
  <c r="N24" i="3"/>
  <c r="S23" i="3"/>
  <c r="R23" i="3"/>
  <c r="Q23" i="3"/>
  <c r="P23" i="3"/>
  <c r="O23" i="3"/>
  <c r="N23" i="3"/>
  <c r="S22" i="3"/>
  <c r="R22" i="3"/>
  <c r="Q22" i="3"/>
  <c r="P22" i="3"/>
  <c r="O22" i="3"/>
  <c r="N22" i="3"/>
  <c r="S21" i="3"/>
  <c r="R21" i="3"/>
  <c r="Q21" i="3"/>
  <c r="P21" i="3"/>
  <c r="O21" i="3"/>
  <c r="N21" i="3"/>
  <c r="S20" i="3"/>
  <c r="R20" i="3"/>
  <c r="Q20" i="3"/>
  <c r="P20" i="3"/>
  <c r="O20" i="3"/>
  <c r="N20" i="3"/>
  <c r="S19" i="3"/>
  <c r="R19" i="3"/>
  <c r="Q19" i="3"/>
  <c r="P19" i="3"/>
  <c r="O19" i="3"/>
  <c r="N19" i="3"/>
  <c r="S18" i="3"/>
  <c r="R18" i="3"/>
  <c r="Q18" i="3"/>
  <c r="P18" i="3"/>
  <c r="O18" i="3"/>
  <c r="N18" i="3"/>
  <c r="S17" i="3"/>
  <c r="R17" i="3"/>
  <c r="Q17" i="3"/>
  <c r="P17" i="3"/>
  <c r="O17" i="3"/>
  <c r="N17" i="3"/>
  <c r="S16" i="3"/>
  <c r="R16" i="3"/>
  <c r="Q16" i="3"/>
  <c r="P16" i="3"/>
  <c r="O16" i="3"/>
  <c r="N16" i="3"/>
  <c r="S15" i="3"/>
  <c r="R15" i="3"/>
  <c r="Q15" i="3"/>
  <c r="P15" i="3"/>
  <c r="O15" i="3"/>
  <c r="N15" i="3"/>
  <c r="S14" i="3"/>
  <c r="R14" i="3"/>
  <c r="Q14" i="3"/>
  <c r="P14" i="3"/>
  <c r="O14" i="3"/>
  <c r="N14" i="3"/>
  <c r="S13" i="3"/>
  <c r="R13" i="3"/>
  <c r="Q13" i="3"/>
  <c r="P13" i="3"/>
  <c r="O13" i="3"/>
  <c r="N13" i="3"/>
  <c r="S12" i="3"/>
  <c r="R12" i="3"/>
  <c r="Q12" i="3"/>
  <c r="P12" i="3"/>
  <c r="O12" i="3"/>
  <c r="N12" i="3"/>
  <c r="S11" i="3"/>
  <c r="R11" i="3"/>
  <c r="Q11" i="3"/>
  <c r="P11" i="3"/>
  <c r="O11" i="3"/>
  <c r="N11" i="3"/>
  <c r="S10" i="3"/>
  <c r="R10" i="3"/>
  <c r="Q10" i="3"/>
  <c r="P10" i="3"/>
  <c r="O10" i="3"/>
  <c r="N10" i="3"/>
  <c r="S9" i="3"/>
  <c r="R9" i="3"/>
  <c r="Q9" i="3"/>
  <c r="P9" i="3"/>
  <c r="O9" i="3"/>
  <c r="N9" i="3"/>
  <c r="S8" i="3"/>
  <c r="R8" i="3"/>
  <c r="Q8" i="3"/>
  <c r="P8" i="3"/>
  <c r="O8" i="3"/>
  <c r="N8" i="3"/>
  <c r="S7" i="3"/>
  <c r="R7" i="3"/>
  <c r="Q7" i="3"/>
  <c r="P7" i="3"/>
  <c r="O7" i="3"/>
  <c r="N7" i="3"/>
  <c r="S6" i="3"/>
  <c r="R6" i="3"/>
  <c r="Q6" i="3"/>
  <c r="P6" i="3"/>
  <c r="O6" i="3"/>
  <c r="N6" i="3"/>
  <c r="S5" i="3"/>
  <c r="R5" i="3"/>
  <c r="Q5" i="3"/>
  <c r="P5" i="3"/>
  <c r="O5" i="3"/>
  <c r="N5" i="3"/>
  <c r="S4" i="3"/>
  <c r="R4" i="3"/>
  <c r="Q4" i="3"/>
  <c r="P4" i="3"/>
  <c r="O4" i="3"/>
  <c r="N4" i="3"/>
  <c r="S3" i="3"/>
  <c r="R3" i="3"/>
  <c r="Q3" i="3"/>
  <c r="P3" i="3"/>
  <c r="O3" i="3"/>
  <c r="N3" i="3"/>
  <c r="S2" i="3"/>
  <c r="R2" i="3"/>
  <c r="Q2" i="3"/>
  <c r="P2" i="3"/>
  <c r="O2" i="3"/>
  <c r="N2" i="3"/>
  <c r="S71" i="5"/>
  <c r="R71" i="5"/>
  <c r="Q71" i="5"/>
  <c r="P71" i="5"/>
  <c r="O71" i="5"/>
  <c r="N71" i="5"/>
  <c r="S70" i="5"/>
  <c r="R70" i="5"/>
  <c r="Q70" i="5"/>
  <c r="P70" i="5"/>
  <c r="O70" i="5"/>
  <c r="N70" i="5"/>
  <c r="S69" i="5"/>
  <c r="R69" i="5"/>
  <c r="Q69" i="5"/>
  <c r="P69" i="5"/>
  <c r="O69" i="5"/>
  <c r="N69" i="5"/>
  <c r="S68" i="5"/>
  <c r="R68" i="5"/>
  <c r="Q68" i="5"/>
  <c r="P68" i="5"/>
  <c r="O68" i="5"/>
  <c r="N68" i="5"/>
  <c r="S67" i="5"/>
  <c r="R67" i="5"/>
  <c r="Q67" i="5"/>
  <c r="P67" i="5"/>
  <c r="O67" i="5"/>
  <c r="N67" i="5"/>
  <c r="S66" i="5"/>
  <c r="R66" i="5"/>
  <c r="Q66" i="5"/>
  <c r="P66" i="5"/>
  <c r="O66" i="5"/>
  <c r="N66" i="5"/>
  <c r="S65" i="5"/>
  <c r="R65" i="5"/>
  <c r="Q65" i="5"/>
  <c r="P65" i="5"/>
  <c r="O65" i="5"/>
  <c r="N65" i="5"/>
  <c r="S64" i="5"/>
  <c r="R64" i="5"/>
  <c r="Q64" i="5"/>
  <c r="P64" i="5"/>
  <c r="O64" i="5"/>
  <c r="N64" i="5"/>
  <c r="S63" i="5"/>
  <c r="R63" i="5"/>
  <c r="Q63" i="5"/>
  <c r="P63" i="5"/>
  <c r="O63" i="5"/>
  <c r="N63" i="5"/>
  <c r="S62" i="5"/>
  <c r="R62" i="5"/>
  <c r="Q62" i="5"/>
  <c r="P62" i="5"/>
  <c r="O62" i="5"/>
  <c r="N62" i="5"/>
  <c r="S61" i="5"/>
  <c r="R61" i="5"/>
  <c r="Q61" i="5"/>
  <c r="P61" i="5"/>
  <c r="O61" i="5"/>
  <c r="N61" i="5"/>
  <c r="S60" i="5"/>
  <c r="R60" i="5"/>
  <c r="Q60" i="5"/>
  <c r="P60" i="5"/>
  <c r="O60" i="5"/>
  <c r="N60" i="5"/>
  <c r="S59" i="5"/>
  <c r="R59" i="5"/>
  <c r="Q59" i="5"/>
  <c r="P59" i="5"/>
  <c r="O59" i="5"/>
  <c r="N59" i="5"/>
  <c r="S58" i="5"/>
  <c r="R58" i="5"/>
  <c r="Q58" i="5"/>
  <c r="P58" i="5"/>
  <c r="O58" i="5"/>
  <c r="N58" i="5"/>
  <c r="S57" i="5"/>
  <c r="R57" i="5"/>
  <c r="Q57" i="5"/>
  <c r="P57" i="5"/>
  <c r="O57" i="5"/>
  <c r="N57" i="5"/>
  <c r="S56" i="5"/>
  <c r="R56" i="5"/>
  <c r="Q56" i="5"/>
  <c r="P56" i="5"/>
  <c r="O56" i="5"/>
  <c r="N56" i="5"/>
  <c r="S55" i="5"/>
  <c r="R55" i="5"/>
  <c r="Q55" i="5"/>
  <c r="P55" i="5"/>
  <c r="O55" i="5"/>
  <c r="N55" i="5"/>
  <c r="S54" i="5"/>
  <c r="R54" i="5"/>
  <c r="Q54" i="5"/>
  <c r="P54" i="5"/>
  <c r="O54" i="5"/>
  <c r="N54" i="5"/>
  <c r="S53" i="5"/>
  <c r="R53" i="5"/>
  <c r="Q53" i="5"/>
  <c r="P53" i="5"/>
  <c r="O53" i="5"/>
  <c r="N53" i="5"/>
  <c r="S52" i="5"/>
  <c r="R52" i="5"/>
  <c r="Q52" i="5"/>
  <c r="P52" i="5"/>
  <c r="O52" i="5"/>
  <c r="N52" i="5"/>
  <c r="S51" i="5"/>
  <c r="R51" i="5"/>
  <c r="Q51" i="5"/>
  <c r="P51" i="5"/>
  <c r="O51" i="5"/>
  <c r="N51" i="5"/>
  <c r="S50" i="5"/>
  <c r="R50" i="5"/>
  <c r="Q50" i="5"/>
  <c r="P50" i="5"/>
  <c r="O50" i="5"/>
  <c r="N50" i="5"/>
  <c r="S49" i="5"/>
  <c r="R49" i="5"/>
  <c r="Q49" i="5"/>
  <c r="P49" i="5"/>
  <c r="O49" i="5"/>
  <c r="N49" i="5"/>
  <c r="S48" i="5"/>
  <c r="R48" i="5"/>
  <c r="Q48" i="5"/>
  <c r="P48" i="5"/>
  <c r="O48" i="5"/>
  <c r="N48" i="5"/>
  <c r="S47" i="5"/>
  <c r="R47" i="5"/>
  <c r="Q47" i="5"/>
  <c r="P47" i="5"/>
  <c r="O47" i="5"/>
  <c r="N47" i="5"/>
  <c r="S46" i="5"/>
  <c r="R46" i="5"/>
  <c r="Q46" i="5"/>
  <c r="P46" i="5"/>
  <c r="O46" i="5"/>
  <c r="N46" i="5"/>
  <c r="S45" i="5"/>
  <c r="R45" i="5"/>
  <c r="Q45" i="5"/>
  <c r="P45" i="5"/>
  <c r="O45" i="5"/>
  <c r="N45" i="5"/>
  <c r="S44" i="5"/>
  <c r="R44" i="5"/>
  <c r="Q44" i="5"/>
  <c r="P44" i="5"/>
  <c r="O44" i="5"/>
  <c r="N44" i="5"/>
  <c r="S43" i="5"/>
  <c r="R43" i="5"/>
  <c r="Q43" i="5"/>
  <c r="P43" i="5"/>
  <c r="O43" i="5"/>
  <c r="N43" i="5"/>
  <c r="S42" i="5"/>
  <c r="R42" i="5"/>
  <c r="Q42" i="5"/>
  <c r="P42" i="5"/>
  <c r="O42" i="5"/>
  <c r="N42" i="5"/>
  <c r="S41" i="5"/>
  <c r="R41" i="5"/>
  <c r="Q41" i="5"/>
  <c r="P41" i="5"/>
  <c r="O41" i="5"/>
  <c r="N41" i="5"/>
  <c r="S40" i="5"/>
  <c r="R40" i="5"/>
  <c r="Q40" i="5"/>
  <c r="P40" i="5"/>
  <c r="O40" i="5"/>
  <c r="N40" i="5"/>
  <c r="S39" i="5"/>
  <c r="R39" i="5"/>
  <c r="Q39" i="5"/>
  <c r="P39" i="5"/>
  <c r="O39" i="5"/>
  <c r="N39" i="5"/>
  <c r="S38" i="5"/>
  <c r="R38" i="5"/>
  <c r="Q38" i="5"/>
  <c r="P38" i="5"/>
  <c r="O38" i="5"/>
  <c r="N38" i="5"/>
  <c r="S37" i="5"/>
  <c r="R37" i="5"/>
  <c r="Q37" i="5"/>
  <c r="P37" i="5"/>
  <c r="O37" i="5"/>
  <c r="N37" i="5"/>
  <c r="S36" i="5"/>
  <c r="R36" i="5"/>
  <c r="Q36" i="5"/>
  <c r="P36" i="5"/>
  <c r="O36" i="5"/>
  <c r="N36" i="5"/>
  <c r="S35" i="5"/>
  <c r="R35" i="5"/>
  <c r="Q35" i="5"/>
  <c r="P35" i="5"/>
  <c r="O35" i="5"/>
  <c r="N35" i="5"/>
  <c r="S34" i="5"/>
  <c r="R34" i="5"/>
  <c r="Q34" i="5"/>
  <c r="P34" i="5"/>
  <c r="O34" i="5"/>
  <c r="N34" i="5"/>
  <c r="S33" i="5"/>
  <c r="R33" i="5"/>
  <c r="Q33" i="5"/>
  <c r="P33" i="5"/>
  <c r="O33" i="5"/>
  <c r="N33" i="5"/>
  <c r="S32" i="5"/>
  <c r="R32" i="5"/>
  <c r="Q32" i="5"/>
  <c r="P32" i="5"/>
  <c r="O32" i="5"/>
  <c r="N32" i="5"/>
  <c r="S31" i="5"/>
  <c r="R31" i="5"/>
  <c r="Q31" i="5"/>
  <c r="P31" i="5"/>
  <c r="O31" i="5"/>
  <c r="N31" i="5"/>
  <c r="S30" i="5"/>
  <c r="R30" i="5"/>
  <c r="Q30" i="5"/>
  <c r="P30" i="5"/>
  <c r="O30" i="5"/>
  <c r="N30" i="5"/>
  <c r="S29" i="5"/>
  <c r="R29" i="5"/>
  <c r="Q29" i="5"/>
  <c r="P29" i="5"/>
  <c r="O29" i="5"/>
  <c r="N29" i="5"/>
  <c r="S28" i="5"/>
  <c r="R28" i="5"/>
  <c r="Q28" i="5"/>
  <c r="P28" i="5"/>
  <c r="O28" i="5"/>
  <c r="N28" i="5"/>
  <c r="S27" i="5"/>
  <c r="R27" i="5"/>
  <c r="Q27" i="5"/>
  <c r="P27" i="5"/>
  <c r="O27" i="5"/>
  <c r="N27" i="5"/>
  <c r="S26" i="5"/>
  <c r="R26" i="5"/>
  <c r="Q26" i="5"/>
  <c r="P26" i="5"/>
  <c r="O26" i="5"/>
  <c r="N26" i="5"/>
  <c r="S25" i="5"/>
  <c r="R25" i="5"/>
  <c r="Q25" i="5"/>
  <c r="P25" i="5"/>
  <c r="O25" i="5"/>
  <c r="N25" i="5"/>
  <c r="S24" i="5"/>
  <c r="R24" i="5"/>
  <c r="Q24" i="5"/>
  <c r="P24" i="5"/>
  <c r="O24" i="5"/>
  <c r="N24" i="5"/>
  <c r="S23" i="5"/>
  <c r="R23" i="5"/>
  <c r="Q23" i="5"/>
  <c r="P23" i="5"/>
  <c r="O23" i="5"/>
  <c r="N23" i="5"/>
  <c r="S22" i="5"/>
  <c r="R22" i="5"/>
  <c r="Q22" i="5"/>
  <c r="P22" i="5"/>
  <c r="O22" i="5"/>
  <c r="N22" i="5"/>
  <c r="S21" i="5"/>
  <c r="R21" i="5"/>
  <c r="Q21" i="5"/>
  <c r="P21" i="5"/>
  <c r="O21" i="5"/>
  <c r="N21" i="5"/>
  <c r="S20" i="5"/>
  <c r="R20" i="5"/>
  <c r="Q20" i="5"/>
  <c r="P20" i="5"/>
  <c r="O20" i="5"/>
  <c r="N20" i="5"/>
  <c r="S19" i="5"/>
  <c r="R19" i="5"/>
  <c r="Q19" i="5"/>
  <c r="P19" i="5"/>
  <c r="O19" i="5"/>
  <c r="N19" i="5"/>
  <c r="S18" i="5"/>
  <c r="R18" i="5"/>
  <c r="Q18" i="5"/>
  <c r="P18" i="5"/>
  <c r="O18" i="5"/>
  <c r="N18" i="5"/>
  <c r="S17" i="5"/>
  <c r="R17" i="5"/>
  <c r="Q17" i="5"/>
  <c r="P17" i="5"/>
  <c r="O17" i="5"/>
  <c r="N17" i="5"/>
  <c r="S16" i="5"/>
  <c r="R16" i="5"/>
  <c r="Q16" i="5"/>
  <c r="P16" i="5"/>
  <c r="O16" i="5"/>
  <c r="N16" i="5"/>
  <c r="S15" i="5"/>
  <c r="R15" i="5"/>
  <c r="Q15" i="5"/>
  <c r="P15" i="5"/>
  <c r="O15" i="5"/>
  <c r="N15" i="5"/>
  <c r="S14" i="5"/>
  <c r="R14" i="5"/>
  <c r="Q14" i="5"/>
  <c r="P14" i="5"/>
  <c r="O14" i="5"/>
  <c r="N14" i="5"/>
  <c r="S13" i="5"/>
  <c r="R13" i="5"/>
  <c r="Q13" i="5"/>
  <c r="P13" i="5"/>
  <c r="O13" i="5"/>
  <c r="N13" i="5"/>
  <c r="S12" i="5"/>
  <c r="R12" i="5"/>
  <c r="Q12" i="5"/>
  <c r="P12" i="5"/>
  <c r="O12" i="5"/>
  <c r="N12" i="5"/>
  <c r="S11" i="5"/>
  <c r="R11" i="5"/>
  <c r="Q11" i="5"/>
  <c r="P11" i="5"/>
  <c r="O11" i="5"/>
  <c r="N11" i="5"/>
  <c r="S10" i="5"/>
  <c r="R10" i="5"/>
  <c r="Q10" i="5"/>
  <c r="P10" i="5"/>
  <c r="O10" i="5"/>
  <c r="N10" i="5"/>
  <c r="S9" i="5"/>
  <c r="R9" i="5"/>
  <c r="Q9" i="5"/>
  <c r="P9" i="5"/>
  <c r="O9" i="5"/>
  <c r="N9" i="5"/>
  <c r="S8" i="5"/>
  <c r="R8" i="5"/>
  <c r="Q8" i="5"/>
  <c r="P8" i="5"/>
  <c r="O8" i="5"/>
  <c r="N8" i="5"/>
  <c r="S7" i="5"/>
  <c r="R7" i="5"/>
  <c r="Q7" i="5"/>
  <c r="P7" i="5"/>
  <c r="O7" i="5"/>
  <c r="N7" i="5"/>
  <c r="S6" i="5"/>
  <c r="R6" i="5"/>
  <c r="Q6" i="5"/>
  <c r="P6" i="5"/>
  <c r="O6" i="5"/>
  <c r="N6" i="5"/>
  <c r="S5" i="5"/>
  <c r="R5" i="5"/>
  <c r="Q5" i="5"/>
  <c r="P5" i="5"/>
  <c r="O5" i="5"/>
  <c r="N5" i="5"/>
  <c r="S4" i="5"/>
  <c r="R4" i="5"/>
  <c r="Q4" i="5"/>
  <c r="P4" i="5"/>
  <c r="O4" i="5"/>
  <c r="N4" i="5"/>
  <c r="S3" i="5"/>
  <c r="R3" i="5"/>
  <c r="Q3" i="5"/>
  <c r="P3" i="5"/>
  <c r="O3" i="5"/>
  <c r="N3" i="5"/>
  <c r="S2" i="5"/>
  <c r="R2" i="5"/>
  <c r="Q2" i="5"/>
  <c r="P2" i="5"/>
  <c r="O2" i="5"/>
  <c r="N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2" i="4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2" i="4"/>
  <c r="H67" i="3"/>
  <c r="I67" i="3" s="1"/>
  <c r="J67" i="3" s="1"/>
  <c r="H51" i="3"/>
  <c r="I51" i="3" s="1"/>
  <c r="J51" i="3" s="1"/>
  <c r="H29" i="3"/>
  <c r="I29" i="3" s="1"/>
  <c r="J29" i="3" s="1"/>
  <c r="H71" i="5"/>
  <c r="I71" i="5" s="1"/>
  <c r="J71" i="5" s="1"/>
  <c r="H70" i="5"/>
  <c r="I70" i="5" s="1"/>
  <c r="J70" i="5" s="1"/>
  <c r="I69" i="5"/>
  <c r="J69" i="5" s="1"/>
  <c r="H69" i="5"/>
  <c r="H68" i="5"/>
  <c r="I68" i="5" s="1"/>
  <c r="J68" i="5" s="1"/>
  <c r="H67" i="5"/>
  <c r="I67" i="5" s="1"/>
  <c r="J67" i="5" s="1"/>
  <c r="H66" i="5"/>
  <c r="I66" i="5" s="1"/>
  <c r="J66" i="5" s="1"/>
  <c r="I65" i="5"/>
  <c r="J65" i="5" s="1"/>
  <c r="H65" i="5"/>
  <c r="H64" i="5"/>
  <c r="I64" i="5" s="1"/>
  <c r="J64" i="5" s="1"/>
  <c r="H63" i="5"/>
  <c r="I63" i="5" s="1"/>
  <c r="J63" i="5" s="1"/>
  <c r="J62" i="5"/>
  <c r="I62" i="5"/>
  <c r="H62" i="5"/>
  <c r="I61" i="5"/>
  <c r="J61" i="5" s="1"/>
  <c r="H61" i="5"/>
  <c r="H60" i="5"/>
  <c r="I60" i="5" s="1"/>
  <c r="J60" i="5" s="1"/>
  <c r="H59" i="5"/>
  <c r="I59" i="5" s="1"/>
  <c r="J59" i="5" s="1"/>
  <c r="J58" i="5"/>
  <c r="I58" i="5"/>
  <c r="H58" i="5"/>
  <c r="I57" i="5"/>
  <c r="J57" i="5" s="1"/>
  <c r="H57" i="5"/>
  <c r="H56" i="5"/>
  <c r="I56" i="5" s="1"/>
  <c r="J56" i="5" s="1"/>
  <c r="H55" i="5"/>
  <c r="I55" i="5" s="1"/>
  <c r="J55" i="5" s="1"/>
  <c r="J54" i="5"/>
  <c r="I54" i="5"/>
  <c r="H54" i="5"/>
  <c r="I53" i="5"/>
  <c r="J53" i="5" s="1"/>
  <c r="H53" i="5"/>
  <c r="H52" i="5"/>
  <c r="I52" i="5" s="1"/>
  <c r="J52" i="5" s="1"/>
  <c r="H51" i="5"/>
  <c r="I51" i="5" s="1"/>
  <c r="J51" i="5" s="1"/>
  <c r="J50" i="5"/>
  <c r="I50" i="5"/>
  <c r="H50" i="5"/>
  <c r="I49" i="5"/>
  <c r="J49" i="5" s="1"/>
  <c r="H49" i="5"/>
  <c r="H48" i="5"/>
  <c r="I48" i="5" s="1"/>
  <c r="J48" i="5" s="1"/>
  <c r="H47" i="5"/>
  <c r="I47" i="5" s="1"/>
  <c r="J47" i="5" s="1"/>
  <c r="J46" i="5"/>
  <c r="I46" i="5"/>
  <c r="H46" i="5"/>
  <c r="I45" i="5"/>
  <c r="J45" i="5" s="1"/>
  <c r="H45" i="5"/>
  <c r="H44" i="5"/>
  <c r="I44" i="5" s="1"/>
  <c r="J44" i="5" s="1"/>
  <c r="H43" i="5"/>
  <c r="I43" i="5" s="1"/>
  <c r="J43" i="5" s="1"/>
  <c r="J42" i="5"/>
  <c r="I42" i="5"/>
  <c r="H42" i="5"/>
  <c r="I41" i="5"/>
  <c r="J41" i="5" s="1"/>
  <c r="H41" i="5"/>
  <c r="H40" i="5"/>
  <c r="I40" i="5" s="1"/>
  <c r="J40" i="5" s="1"/>
  <c r="H39" i="5"/>
  <c r="I39" i="5" s="1"/>
  <c r="J39" i="5" s="1"/>
  <c r="J38" i="5"/>
  <c r="I38" i="5"/>
  <c r="H38" i="5"/>
  <c r="I37" i="5"/>
  <c r="J37" i="5" s="1"/>
  <c r="H37" i="5"/>
  <c r="H36" i="5"/>
  <c r="I36" i="5" s="1"/>
  <c r="J36" i="5" s="1"/>
  <c r="H35" i="5"/>
  <c r="I35" i="5" s="1"/>
  <c r="J35" i="5" s="1"/>
  <c r="J34" i="5"/>
  <c r="I34" i="5"/>
  <c r="H34" i="5"/>
  <c r="I33" i="5"/>
  <c r="J33" i="5" s="1"/>
  <c r="H33" i="5"/>
  <c r="H32" i="5"/>
  <c r="I32" i="5" s="1"/>
  <c r="J32" i="5" s="1"/>
  <c r="H31" i="5"/>
  <c r="I31" i="5" s="1"/>
  <c r="J31" i="5" s="1"/>
  <c r="J30" i="5"/>
  <c r="I30" i="5"/>
  <c r="H30" i="5"/>
  <c r="I29" i="5"/>
  <c r="J29" i="5" s="1"/>
  <c r="H29" i="5"/>
  <c r="H28" i="5"/>
  <c r="I28" i="5" s="1"/>
  <c r="J28" i="5" s="1"/>
  <c r="H27" i="5"/>
  <c r="I27" i="5" s="1"/>
  <c r="J27" i="5" s="1"/>
  <c r="J26" i="5"/>
  <c r="I26" i="5"/>
  <c r="H26" i="5"/>
  <c r="I25" i="5"/>
  <c r="J25" i="5" s="1"/>
  <c r="H25" i="5"/>
  <c r="H24" i="5"/>
  <c r="I24" i="5" s="1"/>
  <c r="J24" i="5" s="1"/>
  <c r="H23" i="5"/>
  <c r="I23" i="5" s="1"/>
  <c r="J23" i="5" s="1"/>
  <c r="J22" i="5"/>
  <c r="I22" i="5"/>
  <c r="H22" i="5"/>
  <c r="I21" i="5"/>
  <c r="J21" i="5" s="1"/>
  <c r="H21" i="5"/>
  <c r="H20" i="5"/>
  <c r="I20" i="5" s="1"/>
  <c r="J20" i="5" s="1"/>
  <c r="H19" i="5"/>
  <c r="I19" i="5" s="1"/>
  <c r="J19" i="5" s="1"/>
  <c r="J18" i="5"/>
  <c r="I18" i="5"/>
  <c r="H18" i="5"/>
  <c r="I17" i="5"/>
  <c r="J17" i="5" s="1"/>
  <c r="H17" i="5"/>
  <c r="H16" i="5"/>
  <c r="I16" i="5" s="1"/>
  <c r="J16" i="5" s="1"/>
  <c r="H15" i="5"/>
  <c r="I15" i="5" s="1"/>
  <c r="J15" i="5" s="1"/>
  <c r="J14" i="5"/>
  <c r="I14" i="5"/>
  <c r="H14" i="5"/>
  <c r="I13" i="5"/>
  <c r="J13" i="5" s="1"/>
  <c r="H13" i="5"/>
  <c r="H12" i="5"/>
  <c r="I12" i="5" s="1"/>
  <c r="J12" i="5" s="1"/>
  <c r="H11" i="5"/>
  <c r="I11" i="5" s="1"/>
  <c r="J11" i="5" s="1"/>
  <c r="J10" i="5"/>
  <c r="I10" i="5"/>
  <c r="H10" i="5"/>
  <c r="I9" i="5"/>
  <c r="J9" i="5" s="1"/>
  <c r="H9" i="5"/>
  <c r="H8" i="5"/>
  <c r="I8" i="5" s="1"/>
  <c r="J8" i="5" s="1"/>
  <c r="H7" i="5"/>
  <c r="I7" i="5" s="1"/>
  <c r="J7" i="5" s="1"/>
  <c r="J6" i="5"/>
  <c r="I6" i="5"/>
  <c r="H6" i="5"/>
  <c r="I5" i="5"/>
  <c r="J5" i="5" s="1"/>
  <c r="H5" i="5"/>
  <c r="H4" i="5"/>
  <c r="I4" i="5" s="1"/>
  <c r="J4" i="5" s="1"/>
  <c r="H3" i="5"/>
  <c r="I3" i="5" s="1"/>
  <c r="J3" i="5" s="1"/>
  <c r="J2" i="5"/>
  <c r="I2" i="5"/>
  <c r="H2" i="5"/>
  <c r="E72" i="3"/>
  <c r="E73" i="3" s="1"/>
  <c r="E74" i="3" s="1"/>
  <c r="H64" i="3" s="1"/>
  <c r="I64" i="3" s="1"/>
  <c r="J64" i="3" s="1"/>
  <c r="E74" i="5"/>
  <c r="E73" i="5"/>
  <c r="E72" i="5"/>
  <c r="H2" i="4"/>
  <c r="H3" i="4"/>
  <c r="I3" i="4" s="1"/>
  <c r="J3" i="4" s="1"/>
  <c r="H4" i="4"/>
  <c r="I4" i="4" s="1"/>
  <c r="J4" i="4" s="1"/>
  <c r="H5" i="4"/>
  <c r="I5" i="4" s="1"/>
  <c r="J5" i="4" s="1"/>
  <c r="H6" i="4"/>
  <c r="I6" i="4" s="1"/>
  <c r="J6" i="4" s="1"/>
  <c r="H7" i="4"/>
  <c r="I7" i="4" s="1"/>
  <c r="J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I12" i="4" s="1"/>
  <c r="J12" i="4" s="1"/>
  <c r="H13" i="4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I20" i="4" s="1"/>
  <c r="J20" i="4" s="1"/>
  <c r="H21" i="4"/>
  <c r="I21" i="4" s="1"/>
  <c r="J21" i="4" s="1"/>
  <c r="H22" i="4"/>
  <c r="I22" i="4" s="1"/>
  <c r="J22" i="4" s="1"/>
  <c r="H23" i="4"/>
  <c r="I23" i="4" s="1"/>
  <c r="J23" i="4" s="1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J30" i="4" s="1"/>
  <c r="H31" i="4"/>
  <c r="I31" i="4" s="1"/>
  <c r="J31" i="4" s="1"/>
  <c r="H32" i="4"/>
  <c r="I32" i="4" s="1"/>
  <c r="J32" i="4" s="1"/>
  <c r="H33" i="4"/>
  <c r="I33" i="4" s="1"/>
  <c r="J33" i="4" s="1"/>
  <c r="H34" i="4"/>
  <c r="I34" i="4" s="1"/>
  <c r="J34" i="4" s="1"/>
  <c r="H35" i="4"/>
  <c r="I35" i="4" s="1"/>
  <c r="J35" i="4" s="1"/>
  <c r="H36" i="4"/>
  <c r="I36" i="4" s="1"/>
  <c r="J36" i="4" s="1"/>
  <c r="H37" i="4"/>
  <c r="I37" i="4" s="1"/>
  <c r="J37" i="4" s="1"/>
  <c r="H38" i="4"/>
  <c r="I38" i="4" s="1"/>
  <c r="J38" i="4" s="1"/>
  <c r="H39" i="4"/>
  <c r="I39" i="4" s="1"/>
  <c r="J39" i="4" s="1"/>
  <c r="H40" i="4"/>
  <c r="I40" i="4" s="1"/>
  <c r="J40" i="4" s="1"/>
  <c r="H41" i="4"/>
  <c r="I41" i="4" s="1"/>
  <c r="J41" i="4" s="1"/>
  <c r="H42" i="4"/>
  <c r="I42" i="4" s="1"/>
  <c r="J42" i="4" s="1"/>
  <c r="H43" i="4"/>
  <c r="I43" i="4" s="1"/>
  <c r="J43" i="4" s="1"/>
  <c r="H44" i="4"/>
  <c r="I44" i="4" s="1"/>
  <c r="J44" i="4" s="1"/>
  <c r="H45" i="4"/>
  <c r="I45" i="4" s="1"/>
  <c r="J45" i="4" s="1"/>
  <c r="H46" i="4"/>
  <c r="I46" i="4" s="1"/>
  <c r="J46" i="4" s="1"/>
  <c r="H47" i="4"/>
  <c r="I47" i="4" s="1"/>
  <c r="J47" i="4" s="1"/>
  <c r="H48" i="4"/>
  <c r="I48" i="4" s="1"/>
  <c r="J48" i="4" s="1"/>
  <c r="H49" i="4"/>
  <c r="I49" i="4" s="1"/>
  <c r="J49" i="4" s="1"/>
  <c r="H50" i="4"/>
  <c r="I50" i="4" s="1"/>
  <c r="J50" i="4" s="1"/>
  <c r="H51" i="4"/>
  <c r="I51" i="4" s="1"/>
  <c r="J51" i="4" s="1"/>
  <c r="H52" i="4"/>
  <c r="I52" i="4" s="1"/>
  <c r="J52" i="4" s="1"/>
  <c r="H53" i="4"/>
  <c r="I53" i="4" s="1"/>
  <c r="J53" i="4" s="1"/>
  <c r="H54" i="4"/>
  <c r="I54" i="4" s="1"/>
  <c r="J54" i="4" s="1"/>
  <c r="H55" i="4"/>
  <c r="I55" i="4" s="1"/>
  <c r="J55" i="4" s="1"/>
  <c r="H56" i="4"/>
  <c r="I56" i="4" s="1"/>
  <c r="J56" i="4" s="1"/>
  <c r="H57" i="4"/>
  <c r="I57" i="4" s="1"/>
  <c r="J57" i="4" s="1"/>
  <c r="H58" i="4"/>
  <c r="I58" i="4" s="1"/>
  <c r="J58" i="4" s="1"/>
  <c r="H59" i="4"/>
  <c r="I59" i="4" s="1"/>
  <c r="J59" i="4" s="1"/>
  <c r="H60" i="4"/>
  <c r="I60" i="4" s="1"/>
  <c r="J60" i="4" s="1"/>
  <c r="H61" i="4"/>
  <c r="I61" i="4" s="1"/>
  <c r="J61" i="4" s="1"/>
  <c r="H62" i="4"/>
  <c r="I62" i="4" s="1"/>
  <c r="J62" i="4" s="1"/>
  <c r="H63" i="4"/>
  <c r="I63" i="4" s="1"/>
  <c r="J63" i="4" s="1"/>
  <c r="H64" i="4"/>
  <c r="I64" i="4" s="1"/>
  <c r="J64" i="4" s="1"/>
  <c r="H65" i="4"/>
  <c r="I65" i="4" s="1"/>
  <c r="J65" i="4" s="1"/>
  <c r="H66" i="4"/>
  <c r="I66" i="4" s="1"/>
  <c r="J66" i="4" s="1"/>
  <c r="H67" i="4"/>
  <c r="I67" i="4" s="1"/>
  <c r="J67" i="4" s="1"/>
  <c r="H68" i="4"/>
  <c r="I68" i="4" s="1"/>
  <c r="J68" i="4" s="1"/>
  <c r="H69" i="4"/>
  <c r="I69" i="4" s="1"/>
  <c r="J69" i="4" s="1"/>
  <c r="H70" i="4"/>
  <c r="I70" i="4" s="1"/>
  <c r="J70" i="4" s="1"/>
  <c r="H71" i="4"/>
  <c r="I71" i="4" s="1"/>
  <c r="J71" i="4" s="1"/>
  <c r="E74" i="4"/>
  <c r="E73" i="4"/>
  <c r="E72" i="4"/>
  <c r="I2" i="4"/>
  <c r="J2" i="4" s="1"/>
  <c r="H5" i="3" l="1"/>
  <c r="I5" i="3" s="1"/>
  <c r="J5" i="3" s="1"/>
  <c r="H35" i="3"/>
  <c r="I35" i="3" s="1"/>
  <c r="J35" i="3" s="1"/>
  <c r="H54" i="3"/>
  <c r="I54" i="3" s="1"/>
  <c r="J54" i="3" s="1"/>
  <c r="H14" i="3"/>
  <c r="I14" i="3" s="1"/>
  <c r="J14" i="3" s="1"/>
  <c r="H38" i="3"/>
  <c r="I38" i="3" s="1"/>
  <c r="J38" i="3" s="1"/>
  <c r="M38" i="3" s="1"/>
  <c r="H61" i="3"/>
  <c r="I61" i="3" s="1"/>
  <c r="J61" i="3" s="1"/>
  <c r="H16" i="3"/>
  <c r="I16" i="3" s="1"/>
  <c r="J16" i="3" s="1"/>
  <c r="H48" i="3"/>
  <c r="I48" i="3" s="1"/>
  <c r="J48" i="3" s="1"/>
  <c r="L48" i="3" s="1"/>
  <c r="M64" i="3"/>
  <c r="L64" i="3"/>
  <c r="L29" i="3"/>
  <c r="M29" i="3"/>
  <c r="M67" i="3"/>
  <c r="L67" i="3"/>
  <c r="M16" i="3"/>
  <c r="L16" i="3"/>
  <c r="M51" i="3"/>
  <c r="L51" i="3"/>
  <c r="L54" i="3"/>
  <c r="M54" i="3"/>
  <c r="H66" i="3"/>
  <c r="I66" i="3" s="1"/>
  <c r="J66" i="3" s="1"/>
  <c r="H63" i="3"/>
  <c r="I63" i="3" s="1"/>
  <c r="J63" i="3" s="1"/>
  <c r="H60" i="3"/>
  <c r="I60" i="3" s="1"/>
  <c r="J60" i="3" s="1"/>
  <c r="H57" i="3"/>
  <c r="I57" i="3" s="1"/>
  <c r="J57" i="3" s="1"/>
  <c r="H50" i="3"/>
  <c r="I50" i="3" s="1"/>
  <c r="J50" i="3" s="1"/>
  <c r="H47" i="3"/>
  <c r="I47" i="3" s="1"/>
  <c r="J47" i="3" s="1"/>
  <c r="H44" i="3"/>
  <c r="I44" i="3" s="1"/>
  <c r="J44" i="3" s="1"/>
  <c r="H41" i="3"/>
  <c r="I41" i="3" s="1"/>
  <c r="J41" i="3" s="1"/>
  <c r="H34" i="3"/>
  <c r="I34" i="3" s="1"/>
  <c r="J34" i="3" s="1"/>
  <c r="H31" i="3"/>
  <c r="I31" i="3" s="1"/>
  <c r="J31" i="3" s="1"/>
  <c r="H28" i="3"/>
  <c r="I28" i="3" s="1"/>
  <c r="J28" i="3" s="1"/>
  <c r="H25" i="3"/>
  <c r="I25" i="3" s="1"/>
  <c r="J25" i="3" s="1"/>
  <c r="H20" i="3"/>
  <c r="I20" i="3" s="1"/>
  <c r="J20" i="3" s="1"/>
  <c r="H18" i="3"/>
  <c r="I18" i="3" s="1"/>
  <c r="J18" i="3" s="1"/>
  <c r="H15" i="3"/>
  <c r="I15" i="3" s="1"/>
  <c r="J15" i="3" s="1"/>
  <c r="H9" i="3"/>
  <c r="I9" i="3" s="1"/>
  <c r="J9" i="3" s="1"/>
  <c r="H4" i="3"/>
  <c r="I4" i="3" s="1"/>
  <c r="J4" i="3" s="1"/>
  <c r="H2" i="3"/>
  <c r="I2" i="3" s="1"/>
  <c r="J2" i="3" s="1"/>
  <c r="H69" i="3"/>
  <c r="I69" i="3" s="1"/>
  <c r="J69" i="3" s="1"/>
  <c r="H62" i="3"/>
  <c r="I62" i="3" s="1"/>
  <c r="J62" i="3" s="1"/>
  <c r="H59" i="3"/>
  <c r="I59" i="3" s="1"/>
  <c r="J59" i="3" s="1"/>
  <c r="H56" i="3"/>
  <c r="I56" i="3" s="1"/>
  <c r="J56" i="3" s="1"/>
  <c r="H53" i="3"/>
  <c r="I53" i="3" s="1"/>
  <c r="J53" i="3" s="1"/>
  <c r="H46" i="3"/>
  <c r="I46" i="3" s="1"/>
  <c r="J46" i="3" s="1"/>
  <c r="H43" i="3"/>
  <c r="I43" i="3" s="1"/>
  <c r="J43" i="3" s="1"/>
  <c r="H40" i="3"/>
  <c r="I40" i="3" s="1"/>
  <c r="J40" i="3" s="1"/>
  <c r="H37" i="3"/>
  <c r="I37" i="3" s="1"/>
  <c r="J37" i="3" s="1"/>
  <c r="H30" i="3"/>
  <c r="I30" i="3" s="1"/>
  <c r="J30" i="3" s="1"/>
  <c r="H27" i="3"/>
  <c r="I27" i="3" s="1"/>
  <c r="J27" i="3" s="1"/>
  <c r="H24" i="3"/>
  <c r="I24" i="3" s="1"/>
  <c r="J24" i="3" s="1"/>
  <c r="H22" i="3"/>
  <c r="I22" i="3" s="1"/>
  <c r="J22" i="3" s="1"/>
  <c r="H19" i="3"/>
  <c r="I19" i="3" s="1"/>
  <c r="J19" i="3" s="1"/>
  <c r="H13" i="3"/>
  <c r="I13" i="3" s="1"/>
  <c r="J13" i="3" s="1"/>
  <c r="H8" i="3"/>
  <c r="I8" i="3" s="1"/>
  <c r="J8" i="3" s="1"/>
  <c r="H6" i="3"/>
  <c r="I6" i="3" s="1"/>
  <c r="J6" i="3" s="1"/>
  <c r="H3" i="3"/>
  <c r="I3" i="3" s="1"/>
  <c r="J3" i="3" s="1"/>
  <c r="H71" i="3"/>
  <c r="I71" i="3" s="1"/>
  <c r="J71" i="3" s="1"/>
  <c r="H68" i="3"/>
  <c r="I68" i="3" s="1"/>
  <c r="J68" i="3" s="1"/>
  <c r="H65" i="3"/>
  <c r="I65" i="3" s="1"/>
  <c r="J65" i="3" s="1"/>
  <c r="H58" i="3"/>
  <c r="I58" i="3" s="1"/>
  <c r="J58" i="3" s="1"/>
  <c r="H55" i="3"/>
  <c r="I55" i="3" s="1"/>
  <c r="J55" i="3" s="1"/>
  <c r="H52" i="3"/>
  <c r="I52" i="3" s="1"/>
  <c r="J52" i="3" s="1"/>
  <c r="H49" i="3"/>
  <c r="I49" i="3" s="1"/>
  <c r="J49" i="3" s="1"/>
  <c r="H42" i="3"/>
  <c r="I42" i="3" s="1"/>
  <c r="J42" i="3" s="1"/>
  <c r="H39" i="3"/>
  <c r="I39" i="3" s="1"/>
  <c r="J39" i="3" s="1"/>
  <c r="H36" i="3"/>
  <c r="I36" i="3" s="1"/>
  <c r="J36" i="3" s="1"/>
  <c r="H33" i="3"/>
  <c r="I33" i="3" s="1"/>
  <c r="J33" i="3" s="1"/>
  <c r="H26" i="3"/>
  <c r="I26" i="3" s="1"/>
  <c r="J26" i="3" s="1"/>
  <c r="H23" i="3"/>
  <c r="I23" i="3" s="1"/>
  <c r="J23" i="3" s="1"/>
  <c r="H17" i="3"/>
  <c r="I17" i="3" s="1"/>
  <c r="J17" i="3" s="1"/>
  <c r="H12" i="3"/>
  <c r="I12" i="3" s="1"/>
  <c r="J12" i="3" s="1"/>
  <c r="H10" i="3"/>
  <c r="I10" i="3" s="1"/>
  <c r="J10" i="3" s="1"/>
  <c r="H7" i="3"/>
  <c r="I7" i="3" s="1"/>
  <c r="J7" i="3" s="1"/>
  <c r="H11" i="3"/>
  <c r="I11" i="3" s="1"/>
  <c r="J11" i="3" s="1"/>
  <c r="H21" i="3"/>
  <c r="I21" i="3" s="1"/>
  <c r="J21" i="3" s="1"/>
  <c r="H32" i="3"/>
  <c r="I32" i="3" s="1"/>
  <c r="J32" i="3" s="1"/>
  <c r="H45" i="3"/>
  <c r="I45" i="3" s="1"/>
  <c r="J45" i="3" s="1"/>
  <c r="H70" i="3"/>
  <c r="I70" i="3" s="1"/>
  <c r="J70" i="3" s="1"/>
  <c r="L38" i="3"/>
  <c r="L5" i="3"/>
  <c r="M5" i="3"/>
  <c r="M35" i="3"/>
  <c r="L35" i="3"/>
  <c r="M48" i="3"/>
  <c r="L61" i="3"/>
  <c r="M61" i="3"/>
  <c r="M14" i="3" l="1"/>
  <c r="L14" i="3"/>
  <c r="L70" i="3"/>
  <c r="M70" i="3"/>
  <c r="L17" i="3"/>
  <c r="M17" i="3"/>
  <c r="M52" i="3"/>
  <c r="L52" i="3"/>
  <c r="M24" i="3"/>
  <c r="L24" i="3"/>
  <c r="M2" i="3"/>
  <c r="L2" i="3"/>
  <c r="M31" i="3"/>
  <c r="L31" i="3"/>
  <c r="M47" i="3"/>
  <c r="L47" i="3"/>
  <c r="M7" i="3"/>
  <c r="L7" i="3"/>
  <c r="M23" i="3"/>
  <c r="L23" i="3"/>
  <c r="M71" i="3"/>
  <c r="L71" i="3"/>
  <c r="M27" i="3"/>
  <c r="L27" i="3"/>
  <c r="M43" i="3"/>
  <c r="L43" i="3"/>
  <c r="M59" i="3"/>
  <c r="L59" i="3"/>
  <c r="M4" i="3"/>
  <c r="L4" i="3"/>
  <c r="M34" i="3"/>
  <c r="L34" i="3"/>
  <c r="L66" i="3"/>
  <c r="M66" i="3"/>
  <c r="M26" i="3"/>
  <c r="L26" i="3"/>
  <c r="M42" i="3"/>
  <c r="L42" i="3"/>
  <c r="L58" i="3"/>
  <c r="M58" i="3"/>
  <c r="M3" i="3"/>
  <c r="L3" i="3"/>
  <c r="M19" i="3"/>
  <c r="L19" i="3"/>
  <c r="M30" i="3"/>
  <c r="L30" i="3"/>
  <c r="L46" i="3"/>
  <c r="M46" i="3"/>
  <c r="L62" i="3"/>
  <c r="M62" i="3"/>
  <c r="L9" i="3"/>
  <c r="M9" i="3"/>
  <c r="L25" i="3"/>
  <c r="M25" i="3"/>
  <c r="L41" i="3"/>
  <c r="M41" i="3"/>
  <c r="L57" i="3"/>
  <c r="M57" i="3"/>
  <c r="M11" i="3"/>
  <c r="L11" i="3"/>
  <c r="M36" i="3"/>
  <c r="L36" i="3"/>
  <c r="M8" i="3"/>
  <c r="L8" i="3"/>
  <c r="M40" i="3"/>
  <c r="L40" i="3"/>
  <c r="M56" i="3"/>
  <c r="L56" i="3"/>
  <c r="M18" i="3"/>
  <c r="L18" i="3"/>
  <c r="M63" i="3"/>
  <c r="L63" i="3"/>
  <c r="L45" i="3"/>
  <c r="M45" i="3"/>
  <c r="M39" i="3"/>
  <c r="L39" i="3"/>
  <c r="M55" i="3"/>
  <c r="L55" i="3"/>
  <c r="L13" i="3"/>
  <c r="M13" i="3"/>
  <c r="M20" i="3"/>
  <c r="L20" i="3"/>
  <c r="L50" i="3"/>
  <c r="M50" i="3"/>
  <c r="M32" i="3"/>
  <c r="L32" i="3"/>
  <c r="M10" i="3"/>
  <c r="L10" i="3"/>
  <c r="L21" i="3"/>
  <c r="M21" i="3"/>
  <c r="M12" i="3"/>
  <c r="L12" i="3"/>
  <c r="L33" i="3"/>
  <c r="M33" i="3"/>
  <c r="L49" i="3"/>
  <c r="M49" i="3"/>
  <c r="L65" i="3"/>
  <c r="M65" i="3"/>
  <c r="M6" i="3"/>
  <c r="L6" i="3"/>
  <c r="M22" i="3"/>
  <c r="L22" i="3"/>
  <c r="L37" i="3"/>
  <c r="M37" i="3"/>
  <c r="L53" i="3"/>
  <c r="M53" i="3"/>
  <c r="L69" i="3"/>
  <c r="M69" i="3"/>
  <c r="M15" i="3"/>
  <c r="L15" i="3"/>
  <c r="M28" i="3"/>
  <c r="L28" i="3"/>
  <c r="M44" i="3"/>
  <c r="L44" i="3"/>
  <c r="M60" i="3"/>
  <c r="L60" i="3"/>
  <c r="M68" i="3"/>
  <c r="L68" i="3"/>
  <c r="I2" i="1" l="1"/>
</calcChain>
</file>

<file path=xl/comments1.xml><?xml version="1.0" encoding="utf-8"?>
<comments xmlns="http://schemas.openxmlformats.org/spreadsheetml/2006/main">
  <authors>
    <author>VICTORIA OLIVEIRA CABRAL HASSAN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dc em função do dap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hd em função de ln N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dcp em função do ln N</t>
        </r>
      </text>
    </comment>
  </commentList>
</comments>
</file>

<file path=xl/sharedStrings.xml><?xml version="1.0" encoding="utf-8"?>
<sst xmlns="http://schemas.openxmlformats.org/spreadsheetml/2006/main" count="307" uniqueCount="50">
  <si>
    <t>Local</t>
  </si>
  <si>
    <t>n</t>
  </si>
  <si>
    <t>DAP</t>
  </si>
  <si>
    <t>RC</t>
  </si>
  <si>
    <t>DC</t>
  </si>
  <si>
    <t>cc</t>
  </si>
  <si>
    <t>h</t>
  </si>
  <si>
    <t>dcp = b0 + (b0*x) + b1*d</t>
  </si>
  <si>
    <t>dc = b0 + b1*d</t>
  </si>
  <si>
    <t>x = &lt;dc - &gt;dc</t>
  </si>
  <si>
    <t>indice de saliência, abragência, etc</t>
  </si>
  <si>
    <t>N/há = 40000/(dcp)²</t>
  </si>
  <si>
    <t>dcp</t>
  </si>
  <si>
    <t>n/há</t>
  </si>
  <si>
    <t xml:space="preserve">ln 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</si>
  <si>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</si>
  <si>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</si>
  <si>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</si>
  <si>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</si>
  <si>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</si>
  <si>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</si>
  <si>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</si>
  <si>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</si>
  <si>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</si>
  <si>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</si>
  <si>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</si>
  <si>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</si>
  <si>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</si>
  <si>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</si>
  <si>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</si>
  <si>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</si>
  <si>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</si>
  <si>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</si>
  <si>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</si>
  <si>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</si>
  <si>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</si>
  <si>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</si>
  <si>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</si>
  <si>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</si>
  <si>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 N</t>
  </si>
  <si>
    <t>hd</t>
  </si>
  <si>
    <t xml:space="preserve">hd est </t>
  </si>
  <si>
    <t>dcp est</t>
  </si>
  <si>
    <t>fazer média, desvio padrão, e outros dados descritivos</t>
  </si>
  <si>
    <t>IS</t>
  </si>
  <si>
    <t>IA</t>
  </si>
  <si>
    <t>AC</t>
  </si>
  <si>
    <t>Formal de copa</t>
  </si>
  <si>
    <t>PC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</si>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</sst>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HD obs.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Planilha1!$J$2:$J$71</c:f>
              <c:numCache>
                <c:formatCode>General</c:formatCode>
                <c:ptCount val="70"/>
                <c:pt idx="0">
                  <c:v>2.8526717716644456</c:v>
                </c:pt>
                <c:pt idx="1">
                  <c:v>2.789297754770411</c:v>
                </c:pt>
                <c:pt idx="2">
                  <c:v>2.7726312022902833</c:v>
                </c:pt>
                <c:pt idx="3">
                  <c:v>2.6596993609068318</c:v>
                </c:pt>
                <c:pt idx="4">
                  <c:v>2.751618266787391</c:v>
                </c:pt>
                <c:pt idx="5">
                  <c:v>2.6913201938473819</c:v>
                </c:pt>
                <c:pt idx="6">
                  <c:v>2.6159744998151262</c:v>
                </c:pt>
                <c:pt idx="7">
                  <c:v>2.890722267887587</c:v>
                </c:pt>
                <c:pt idx="8">
                  <c:v>2.5937751950956218</c:v>
                </c:pt>
                <c:pt idx="9">
                  <c:v>2.7161012993365015</c:v>
                </c:pt>
                <c:pt idx="10">
                  <c:v>2.8184168031228021</c:v>
                </c:pt>
                <c:pt idx="11">
                  <c:v>2.7771627396131047</c:v>
                </c:pt>
                <c:pt idx="12">
                  <c:v>2.6159744998151262</c:v>
                </c:pt>
                <c:pt idx="13">
                  <c:v>2.8137904482079636</c:v>
                </c:pt>
                <c:pt idx="14">
                  <c:v>2.751618266787391</c:v>
                </c:pt>
                <c:pt idx="15">
                  <c:v>2.762096902435176</c:v>
                </c:pt>
                <c:pt idx="16">
                  <c:v>2.6625533307576821</c:v>
                </c:pt>
                <c:pt idx="17">
                  <c:v>2.8184168031228021</c:v>
                </c:pt>
                <c:pt idx="18">
                  <c:v>2.8030381793569998</c:v>
                </c:pt>
                <c:pt idx="19">
                  <c:v>2.8107124683314417</c:v>
                </c:pt>
                <c:pt idx="20">
                  <c:v>2.7382254402673172</c:v>
                </c:pt>
                <c:pt idx="21">
                  <c:v>2.6469062110646187</c:v>
                </c:pt>
                <c:pt idx="22">
                  <c:v>2.713169941949054</c:v>
                </c:pt>
                <c:pt idx="23">
                  <c:v>2.7501253217861144</c:v>
                </c:pt>
                <c:pt idx="24">
                  <c:v>2.6840893678419055</c:v>
                </c:pt>
                <c:pt idx="25">
                  <c:v>2.762096902435176</c:v>
                </c:pt>
                <c:pt idx="26">
                  <c:v>2.7175685907666334</c:v>
                </c:pt>
                <c:pt idx="27">
                  <c:v>2.7531118576483364</c:v>
                </c:pt>
                <c:pt idx="28">
                  <c:v>2.6754472857107365</c:v>
                </c:pt>
                <c:pt idx="29">
                  <c:v>2.7771627396131047</c:v>
                </c:pt>
                <c:pt idx="30">
                  <c:v>2.6412467257841454</c:v>
                </c:pt>
                <c:pt idx="31">
                  <c:v>2.6131861834594381</c:v>
                </c:pt>
                <c:pt idx="32">
                  <c:v>2.6682735173096677</c:v>
                </c:pt>
                <c:pt idx="33">
                  <c:v>2.713169941949054</c:v>
                </c:pt>
                <c:pt idx="34">
                  <c:v>2.6568494578254067</c:v>
                </c:pt>
                <c:pt idx="35">
                  <c:v>2.6985768003741812</c:v>
                </c:pt>
                <c:pt idx="36">
                  <c:v>2.7190374209446118</c:v>
                </c:pt>
                <c:pt idx="37">
                  <c:v>2.7605965890106585</c:v>
                </c:pt>
                <c:pt idx="38">
                  <c:v>2.7681099091760815</c:v>
                </c:pt>
                <c:pt idx="39">
                  <c:v>2.8122508661472536</c:v>
                </c:pt>
                <c:pt idx="40">
                  <c:v>2.6812045226091552</c:v>
                </c:pt>
                <c:pt idx="41">
                  <c:v>2.8731925078052947</c:v>
                </c:pt>
                <c:pt idx="42">
                  <c:v>2.6554255806661078</c:v>
                </c:pt>
                <c:pt idx="43">
                  <c:v>2.6159744998151262</c:v>
                </c:pt>
                <c:pt idx="44">
                  <c:v>2.6797636589309799</c:v>
                </c:pt>
                <c:pt idx="45">
                  <c:v>2.8339141060657589</c:v>
                </c:pt>
                <c:pt idx="46">
                  <c:v>2.6020711944772388</c:v>
                </c:pt>
                <c:pt idx="47">
                  <c:v>2.8354709506106475</c:v>
                </c:pt>
                <c:pt idx="48">
                  <c:v>2.7801894786854846</c:v>
                </c:pt>
                <c:pt idx="49">
                  <c:v>2.5923959401615209</c:v>
                </c:pt>
                <c:pt idx="50">
                  <c:v>2.6187667089526498</c:v>
                </c:pt>
                <c:pt idx="51">
                  <c:v>2.8292522934366526</c:v>
                </c:pt>
                <c:pt idx="52">
                  <c:v>2.787776904864284</c:v>
                </c:pt>
                <c:pt idx="53">
                  <c:v>2.8495329231724686</c:v>
                </c:pt>
                <c:pt idx="54">
                  <c:v>2.688424907390127</c:v>
                </c:pt>
                <c:pt idx="55">
                  <c:v>2.8731925078052947</c:v>
                </c:pt>
                <c:pt idx="56">
                  <c:v>2.824601321791619</c:v>
                </c:pt>
                <c:pt idx="57">
                  <c:v>2.8261504442319261</c:v>
                </c:pt>
                <c:pt idx="58">
                  <c:v>2.824601321791619</c:v>
                </c:pt>
                <c:pt idx="59">
                  <c:v>2.8030381793569998</c:v>
                </c:pt>
                <c:pt idx="60">
                  <c:v>2.824601321791619</c:v>
                </c:pt>
                <c:pt idx="61">
                  <c:v>2.8987411882381617</c:v>
                </c:pt>
                <c:pt idx="62">
                  <c:v>2.8558150599356171</c:v>
                </c:pt>
                <c:pt idx="63">
                  <c:v>2.8747797431454769</c:v>
                </c:pt>
                <c:pt idx="64">
                  <c:v>2.8448346049141935</c:v>
                </c:pt>
                <c:pt idx="65">
                  <c:v>2.8370285184519348</c:v>
                </c:pt>
                <c:pt idx="66">
                  <c:v>2.6740105622779597</c:v>
                </c:pt>
                <c:pt idx="67">
                  <c:v>2.7969194002045366</c:v>
                </c:pt>
                <c:pt idx="68">
                  <c:v>2.8731925078052947</c:v>
                </c:pt>
                <c:pt idx="69">
                  <c:v>2.8811413111571631</c:v>
                </c:pt>
              </c:numCache>
            </c:numRef>
          </c:xVal>
          <c:yVal>
            <c:numRef>
              <c:f>Planilha1!$K$2:$K$71</c:f>
              <c:numCache>
                <c:formatCode>0</c:formatCode>
                <c:ptCount val="70"/>
                <c:pt idx="0">
                  <c:v>25.84863042025896</c:v>
                </c:pt>
                <c:pt idx="1">
                  <c:v>22.575323434922289</c:v>
                </c:pt>
                <c:pt idx="2">
                  <c:v>18.400805446638415</c:v>
                </c:pt>
                <c:pt idx="3">
                  <c:v>22.111615494331435</c:v>
                </c:pt>
                <c:pt idx="4">
                  <c:v>22.720515222745199</c:v>
                </c:pt>
                <c:pt idx="5">
                  <c:v>19.798012848554684</c:v>
                </c:pt>
                <c:pt idx="6">
                  <c:v>14.818868964645141</c:v>
                </c:pt>
                <c:pt idx="7">
                  <c:v>32.822705810087818</c:v>
                </c:pt>
                <c:pt idx="8">
                  <c:v>18.811967797673525</c:v>
                </c:pt>
                <c:pt idx="9">
                  <c:v>20.141701302370009</c:v>
                </c:pt>
                <c:pt idx="10">
                  <c:v>31.416024965267841</c:v>
                </c:pt>
                <c:pt idx="11">
                  <c:v>28.684170587342539</c:v>
                </c:pt>
                <c:pt idx="12">
                  <c:v>20.351246711445999</c:v>
                </c:pt>
                <c:pt idx="13">
                  <c:v>32.446017723422585</c:v>
                </c:pt>
                <c:pt idx="14">
                  <c:v>24.964516726226211</c:v>
                </c:pt>
                <c:pt idx="15">
                  <c:v>22.874317208870025</c:v>
                </c:pt>
                <c:pt idx="16">
                  <c:v>24.912338331600861</c:v>
                </c:pt>
                <c:pt idx="17">
                  <c:v>27.401755108594728</c:v>
                </c:pt>
                <c:pt idx="18">
                  <c:v>26.455595110344639</c:v>
                </c:pt>
                <c:pt idx="19">
                  <c:v>30.906546753793695</c:v>
                </c:pt>
                <c:pt idx="20">
                  <c:v>26.831701857994229</c:v>
                </c:pt>
                <c:pt idx="21">
                  <c:v>23.349731212753198</c:v>
                </c:pt>
                <c:pt idx="22">
                  <c:v>28.651386764818614</c:v>
                </c:pt>
                <c:pt idx="23">
                  <c:v>25.69129121078587</c:v>
                </c:pt>
                <c:pt idx="24">
                  <c:v>29.205233670958247</c:v>
                </c:pt>
                <c:pt idx="25">
                  <c:v>31.850315100958259</c:v>
                </c:pt>
                <c:pt idx="26">
                  <c:v>25.310852886709128</c:v>
                </c:pt>
                <c:pt idx="27">
                  <c:v>26.907889083145381</c:v>
                </c:pt>
                <c:pt idx="28">
                  <c:v>26.407659131757143</c:v>
                </c:pt>
                <c:pt idx="29">
                  <c:v>29.29124298072545</c:v>
                </c:pt>
                <c:pt idx="30">
                  <c:v>23.143130312578869</c:v>
                </c:pt>
                <c:pt idx="31">
                  <c:v>18.260554551443224</c:v>
                </c:pt>
                <c:pt idx="32">
                  <c:v>24.260746001169434</c:v>
                </c:pt>
                <c:pt idx="33">
                  <c:v>26.263771201083724</c:v>
                </c:pt>
                <c:pt idx="34">
                  <c:v>23.806599102306414</c:v>
                </c:pt>
                <c:pt idx="35">
                  <c:v>20.662055765801036</c:v>
                </c:pt>
                <c:pt idx="36">
                  <c:v>20.688598283612585</c:v>
                </c:pt>
                <c:pt idx="37">
                  <c:v>26.948584406713223</c:v>
                </c:pt>
                <c:pt idx="38">
                  <c:v>30.088584332107171</c:v>
                </c:pt>
                <c:pt idx="39">
                  <c:v>34.318554727850447</c:v>
                </c:pt>
                <c:pt idx="40">
                  <c:v>25.294496079353106</c:v>
                </c:pt>
                <c:pt idx="41">
                  <c:v>38.999194016656986</c:v>
                </c:pt>
                <c:pt idx="42">
                  <c:v>24.482800832415233</c:v>
                </c:pt>
                <c:pt idx="43">
                  <c:v>22.722265745789215</c:v>
                </c:pt>
                <c:pt idx="44">
                  <c:v>23.360614234554376</c:v>
                </c:pt>
                <c:pt idx="45">
                  <c:v>38.068767717684977</c:v>
                </c:pt>
                <c:pt idx="46">
                  <c:v>16.953146101638421</c:v>
                </c:pt>
                <c:pt idx="47">
                  <c:v>32.717281788743023</c:v>
                </c:pt>
                <c:pt idx="48">
                  <c:v>25.13279001553942</c:v>
                </c:pt>
                <c:pt idx="49">
                  <c:v>22.31941901989617</c:v>
                </c:pt>
                <c:pt idx="50">
                  <c:v>21.971314013821051</c:v>
                </c:pt>
                <c:pt idx="51">
                  <c:v>31.597584782312609</c:v>
                </c:pt>
                <c:pt idx="52">
                  <c:v>29.531053159037292</c:v>
                </c:pt>
                <c:pt idx="53">
                  <c:v>40.055370659440989</c:v>
                </c:pt>
                <c:pt idx="54">
                  <c:v>28.121451725821728</c:v>
                </c:pt>
                <c:pt idx="55">
                  <c:v>38.999194016656986</c:v>
                </c:pt>
                <c:pt idx="56">
                  <c:v>36.592505854800933</c:v>
                </c:pt>
                <c:pt idx="57">
                  <c:v>35.903999885107197</c:v>
                </c:pt>
                <c:pt idx="58">
                  <c:v>35.164505626320896</c:v>
                </c:pt>
                <c:pt idx="59">
                  <c:v>33.565536296249761</c:v>
                </c:pt>
                <c:pt idx="60">
                  <c:v>33.736505397840858</c:v>
                </c:pt>
                <c:pt idx="61">
                  <c:v>42.618583163467839</c:v>
                </c:pt>
                <c:pt idx="62">
                  <c:v>38.26309705535261</c:v>
                </c:pt>
                <c:pt idx="63">
                  <c:v>37.742846857853458</c:v>
                </c:pt>
                <c:pt idx="64">
                  <c:v>35.077981050180782</c:v>
                </c:pt>
                <c:pt idx="65">
                  <c:v>32.164021549894443</c:v>
                </c:pt>
                <c:pt idx="66">
                  <c:v>19.961075901991116</c:v>
                </c:pt>
                <c:pt idx="67">
                  <c:v>27.529472729628189</c:v>
                </c:pt>
                <c:pt idx="68">
                  <c:v>37.699220882768422</c:v>
                </c:pt>
                <c:pt idx="69">
                  <c:v>35.230784075685598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E-4E67-8DA4-E966039EAC30}"/>
            </c:ext>
          </c:extLst>
        </c:ser>
        <c:ser>
          <c:idx val="1"/>
          <c:order val="1"/>
          <c:tx>
            <c:v>HD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Planilha1!$J$2:$J$71</c:f>
              <c:numCache>
                <c:formatCode>General</c:formatCode>
                <c:ptCount val="70"/>
                <c:pt idx="0">
                  <c:v>2.8526717716644456</c:v>
                </c:pt>
                <c:pt idx="1">
                  <c:v>2.789297754770411</c:v>
                </c:pt>
                <c:pt idx="2">
                  <c:v>2.7726312022902833</c:v>
                </c:pt>
                <c:pt idx="3">
                  <c:v>2.6596993609068318</c:v>
                </c:pt>
                <c:pt idx="4">
                  <c:v>2.751618266787391</c:v>
                </c:pt>
                <c:pt idx="5">
                  <c:v>2.6913201938473819</c:v>
                </c:pt>
                <c:pt idx="6">
                  <c:v>2.6159744998151262</c:v>
                </c:pt>
                <c:pt idx="7">
                  <c:v>2.890722267887587</c:v>
                </c:pt>
                <c:pt idx="8">
                  <c:v>2.5937751950956218</c:v>
                </c:pt>
                <c:pt idx="9">
                  <c:v>2.7161012993365015</c:v>
                </c:pt>
                <c:pt idx="10">
                  <c:v>2.8184168031228021</c:v>
                </c:pt>
                <c:pt idx="11">
                  <c:v>2.7771627396131047</c:v>
                </c:pt>
                <c:pt idx="12">
                  <c:v>2.6159744998151262</c:v>
                </c:pt>
                <c:pt idx="13">
                  <c:v>2.8137904482079636</c:v>
                </c:pt>
                <c:pt idx="14">
                  <c:v>2.751618266787391</c:v>
                </c:pt>
                <c:pt idx="15">
                  <c:v>2.762096902435176</c:v>
                </c:pt>
                <c:pt idx="16">
                  <c:v>2.6625533307576821</c:v>
                </c:pt>
                <c:pt idx="17">
                  <c:v>2.8184168031228021</c:v>
                </c:pt>
                <c:pt idx="18">
                  <c:v>2.8030381793569998</c:v>
                </c:pt>
                <c:pt idx="19">
                  <c:v>2.8107124683314417</c:v>
                </c:pt>
                <c:pt idx="20">
                  <c:v>2.7382254402673172</c:v>
                </c:pt>
                <c:pt idx="21">
                  <c:v>2.6469062110646187</c:v>
                </c:pt>
                <c:pt idx="22">
                  <c:v>2.713169941949054</c:v>
                </c:pt>
                <c:pt idx="23">
                  <c:v>2.7501253217861144</c:v>
                </c:pt>
                <c:pt idx="24">
                  <c:v>2.6840893678419055</c:v>
                </c:pt>
                <c:pt idx="25">
                  <c:v>2.762096902435176</c:v>
                </c:pt>
                <c:pt idx="26">
                  <c:v>2.7175685907666334</c:v>
                </c:pt>
                <c:pt idx="27">
                  <c:v>2.7531118576483364</c:v>
                </c:pt>
                <c:pt idx="28">
                  <c:v>2.6754472857107365</c:v>
                </c:pt>
                <c:pt idx="29">
                  <c:v>2.7771627396131047</c:v>
                </c:pt>
                <c:pt idx="30">
                  <c:v>2.6412467257841454</c:v>
                </c:pt>
                <c:pt idx="31">
                  <c:v>2.6131861834594381</c:v>
                </c:pt>
                <c:pt idx="32">
                  <c:v>2.6682735173096677</c:v>
                </c:pt>
                <c:pt idx="33">
                  <c:v>2.713169941949054</c:v>
                </c:pt>
                <c:pt idx="34">
                  <c:v>2.6568494578254067</c:v>
                </c:pt>
                <c:pt idx="35">
                  <c:v>2.6985768003741812</c:v>
                </c:pt>
                <c:pt idx="36">
                  <c:v>2.7190374209446118</c:v>
                </c:pt>
                <c:pt idx="37">
                  <c:v>2.7605965890106585</c:v>
                </c:pt>
                <c:pt idx="38">
                  <c:v>2.7681099091760815</c:v>
                </c:pt>
                <c:pt idx="39">
                  <c:v>2.8122508661472536</c:v>
                </c:pt>
                <c:pt idx="40">
                  <c:v>2.6812045226091552</c:v>
                </c:pt>
                <c:pt idx="41">
                  <c:v>2.8731925078052947</c:v>
                </c:pt>
                <c:pt idx="42">
                  <c:v>2.6554255806661078</c:v>
                </c:pt>
                <c:pt idx="43">
                  <c:v>2.6159744998151262</c:v>
                </c:pt>
                <c:pt idx="44">
                  <c:v>2.6797636589309799</c:v>
                </c:pt>
                <c:pt idx="45">
                  <c:v>2.8339141060657589</c:v>
                </c:pt>
                <c:pt idx="46">
                  <c:v>2.6020711944772388</c:v>
                </c:pt>
                <c:pt idx="47">
                  <c:v>2.8354709506106475</c:v>
                </c:pt>
                <c:pt idx="48">
                  <c:v>2.7801894786854846</c:v>
                </c:pt>
                <c:pt idx="49">
                  <c:v>2.5923959401615209</c:v>
                </c:pt>
                <c:pt idx="50">
                  <c:v>2.6187667089526498</c:v>
                </c:pt>
                <c:pt idx="51">
                  <c:v>2.8292522934366526</c:v>
                </c:pt>
                <c:pt idx="52">
                  <c:v>2.787776904864284</c:v>
                </c:pt>
                <c:pt idx="53">
                  <c:v>2.8495329231724686</c:v>
                </c:pt>
                <c:pt idx="54">
                  <c:v>2.688424907390127</c:v>
                </c:pt>
                <c:pt idx="55">
                  <c:v>2.8731925078052947</c:v>
                </c:pt>
                <c:pt idx="56">
                  <c:v>2.824601321791619</c:v>
                </c:pt>
                <c:pt idx="57">
                  <c:v>2.8261504442319261</c:v>
                </c:pt>
                <c:pt idx="58">
                  <c:v>2.824601321791619</c:v>
                </c:pt>
                <c:pt idx="59">
                  <c:v>2.8030381793569998</c:v>
                </c:pt>
                <c:pt idx="60">
                  <c:v>2.824601321791619</c:v>
                </c:pt>
                <c:pt idx="61">
                  <c:v>2.8987411882381617</c:v>
                </c:pt>
                <c:pt idx="62">
                  <c:v>2.8558150599356171</c:v>
                </c:pt>
                <c:pt idx="63">
                  <c:v>2.8747797431454769</c:v>
                </c:pt>
                <c:pt idx="64">
                  <c:v>2.8448346049141935</c:v>
                </c:pt>
                <c:pt idx="65">
                  <c:v>2.8370285184519348</c:v>
                </c:pt>
                <c:pt idx="66">
                  <c:v>2.6740105622779597</c:v>
                </c:pt>
                <c:pt idx="67">
                  <c:v>2.7969194002045366</c:v>
                </c:pt>
                <c:pt idx="68">
                  <c:v>2.8731925078052947</c:v>
                </c:pt>
                <c:pt idx="69">
                  <c:v>2.8811413111571631</c:v>
                </c:pt>
              </c:numCache>
            </c:numRef>
          </c:xVal>
          <c:yVal>
            <c:numRef>
              <c:f>Planilha1!$L$2:$L$71</c:f>
              <c:numCache>
                <c:formatCode>0</c:formatCode>
                <c:ptCount val="70"/>
                <c:pt idx="0">
                  <c:v>34.093289739591597</c:v>
                </c:pt>
                <c:pt idx="1">
                  <c:v>30.167080469656867</c:v>
                </c:pt>
                <c:pt idx="2">
                  <c:v>29.1345378590986</c:v>
                </c:pt>
                <c:pt idx="3">
                  <c:v>22.138073625943122</c:v>
                </c:pt>
                <c:pt idx="4">
                  <c:v>27.832723863341585</c:v>
                </c:pt>
                <c:pt idx="5">
                  <c:v>24.097078491009995</c:v>
                </c:pt>
                <c:pt idx="6">
                  <c:v>19.429188133771902</c:v>
                </c:pt>
                <c:pt idx="7">
                  <c:v>36.450631412389612</c:v>
                </c:pt>
                <c:pt idx="8">
                  <c:v>18.053875028377973</c:v>
                </c:pt>
                <c:pt idx="9">
                  <c:v>25.632341850649908</c:v>
                </c:pt>
                <c:pt idx="10">
                  <c:v>31.97109232145408</c:v>
                </c:pt>
                <c:pt idx="11">
                  <c:v>29.415280105146621</c:v>
                </c:pt>
                <c:pt idx="12">
                  <c:v>19.429188133771902</c:v>
                </c:pt>
                <c:pt idx="13">
                  <c:v>31.684475842921273</c:v>
                </c:pt>
                <c:pt idx="14">
                  <c:v>27.832723863341585</c:v>
                </c:pt>
                <c:pt idx="15">
                  <c:v>28.481906579428397</c:v>
                </c:pt>
                <c:pt idx="16">
                  <c:v>22.314885566130812</c:v>
                </c:pt>
                <c:pt idx="17">
                  <c:v>31.97109232145408</c:v>
                </c:pt>
                <c:pt idx="18">
                  <c:v>31.01834073417362</c:v>
                </c:pt>
                <c:pt idx="19">
                  <c:v>31.493785813850224</c:v>
                </c:pt>
                <c:pt idx="20">
                  <c:v>27.00299833526492</c:v>
                </c:pt>
                <c:pt idx="21">
                  <c:v>21.345499855747249</c:v>
                </c:pt>
                <c:pt idx="22">
                  <c:v>25.450735521871167</c:v>
                </c:pt>
                <c:pt idx="23">
                  <c:v>27.740231469916125</c:v>
                </c:pt>
                <c:pt idx="24">
                  <c:v>23.649107264261715</c:v>
                </c:pt>
                <c:pt idx="25">
                  <c:v>28.481906579428397</c:v>
                </c:pt>
                <c:pt idx="26">
                  <c:v>25.723244928867473</c:v>
                </c:pt>
                <c:pt idx="27">
                  <c:v>27.925256269698878</c:v>
                </c:pt>
                <c:pt idx="28">
                  <c:v>23.113704513451921</c:v>
                </c:pt>
                <c:pt idx="29">
                  <c:v>29.415280105146621</c:v>
                </c:pt>
                <c:pt idx="30">
                  <c:v>20.994877871213646</c:v>
                </c:pt>
                <c:pt idx="31">
                  <c:v>19.256443623328181</c:v>
                </c:pt>
                <c:pt idx="32">
                  <c:v>22.669268175390272</c:v>
                </c:pt>
                <c:pt idx="33">
                  <c:v>25.450735521871167</c:v>
                </c:pt>
                <c:pt idx="34">
                  <c:v>21.961513634244682</c:v>
                </c:pt>
                <c:pt idx="35">
                  <c:v>24.546646897908175</c:v>
                </c:pt>
                <c:pt idx="36">
                  <c:v>25.81424333710126</c:v>
                </c:pt>
                <c:pt idx="37">
                  <c:v>28.388957690217268</c:v>
                </c:pt>
                <c:pt idx="38">
                  <c:v>28.854430272313408</c:v>
                </c:pt>
                <c:pt idx="39">
                  <c:v>31.589094144634885</c:v>
                </c:pt>
                <c:pt idx="40">
                  <c:v>23.470382502123158</c:v>
                </c:pt>
                <c:pt idx="41">
                  <c:v>35.364610517581752</c:v>
                </c:pt>
                <c:pt idx="42">
                  <c:v>21.873300199526852</c:v>
                </c:pt>
                <c:pt idx="43">
                  <c:v>19.429188133771902</c:v>
                </c:pt>
                <c:pt idx="44">
                  <c:v>23.381116701922707</c:v>
                </c:pt>
                <c:pt idx="45">
                  <c:v>32.931196437552046</c:v>
                </c:pt>
                <c:pt idx="46">
                  <c:v>18.567836921150814</c:v>
                </c:pt>
                <c:pt idx="47">
                  <c:v>33.02764759819425</c:v>
                </c:pt>
                <c:pt idx="48">
                  <c:v>29.602795613647856</c:v>
                </c:pt>
                <c:pt idx="49">
                  <c:v>17.968426073533806</c:v>
                </c:pt>
                <c:pt idx="50">
                  <c:v>19.602173813655071</c:v>
                </c:pt>
                <c:pt idx="51">
                  <c:v>32.642383247917877</c:v>
                </c:pt>
                <c:pt idx="52">
                  <c:v>30.072859284189036</c:v>
                </c:pt>
                <c:pt idx="53">
                  <c:v>33.898828718338564</c:v>
                </c:pt>
                <c:pt idx="54">
                  <c:v>23.91770686388719</c:v>
                </c:pt>
                <c:pt idx="55">
                  <c:v>35.364610517581752</c:v>
                </c:pt>
                <c:pt idx="56">
                  <c:v>32.354241689564901</c:v>
                </c:pt>
                <c:pt idx="57">
                  <c:v>32.450214442808033</c:v>
                </c:pt>
                <c:pt idx="58">
                  <c:v>32.354241689564901</c:v>
                </c:pt>
                <c:pt idx="59">
                  <c:v>31.01834073417362</c:v>
                </c:pt>
                <c:pt idx="60">
                  <c:v>32.354241689564901</c:v>
                </c:pt>
                <c:pt idx="61">
                  <c:v>36.947427433193184</c:v>
                </c:pt>
                <c:pt idx="62">
                  <c:v>34.288025818401081</c:v>
                </c:pt>
                <c:pt idx="63">
                  <c:v>35.462944478589975</c:v>
                </c:pt>
                <c:pt idx="64">
                  <c:v>33.607753896150996</c:v>
                </c:pt>
                <c:pt idx="65">
                  <c:v>33.124143569204591</c:v>
                </c:pt>
                <c:pt idx="66">
                  <c:v>23.024695213796321</c:v>
                </c:pt>
                <c:pt idx="67">
                  <c:v>30.639264125076011</c:v>
                </c:pt>
                <c:pt idx="68">
                  <c:v>35.364610517581752</c:v>
                </c:pt>
                <c:pt idx="69">
                  <c:v>35.857062581290734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E-4E67-8DA4-E966039E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95248"/>
        <c:axId val="1310696912"/>
      </c:scatterChart>
      <c:scatterChart>
        <c:scatterStyle val="smoothMarker"/>
        <c:varyColors val="0"/>
        <c:ser>
          <c:idx val="2"/>
          <c:order val="2"/>
          <c:tx>
            <c:v>dcp 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Planilha1!$J$2:$J$71</c:f>
              <c:numCache>
                <c:formatCode>General</c:formatCode>
                <c:ptCount val="70"/>
                <c:pt idx="0">
                  <c:v>2.8526717716644456</c:v>
                </c:pt>
                <c:pt idx="1">
                  <c:v>2.789297754770411</c:v>
                </c:pt>
                <c:pt idx="2">
                  <c:v>2.7726312022902833</c:v>
                </c:pt>
                <c:pt idx="3">
                  <c:v>2.6596993609068318</c:v>
                </c:pt>
                <c:pt idx="4">
                  <c:v>2.751618266787391</c:v>
                </c:pt>
                <c:pt idx="5">
                  <c:v>2.6913201938473819</c:v>
                </c:pt>
                <c:pt idx="6">
                  <c:v>2.6159744998151262</c:v>
                </c:pt>
                <c:pt idx="7">
                  <c:v>2.890722267887587</c:v>
                </c:pt>
                <c:pt idx="8">
                  <c:v>2.5937751950956218</c:v>
                </c:pt>
                <c:pt idx="9">
                  <c:v>2.7161012993365015</c:v>
                </c:pt>
                <c:pt idx="10">
                  <c:v>2.8184168031228021</c:v>
                </c:pt>
                <c:pt idx="11">
                  <c:v>2.7771627396131047</c:v>
                </c:pt>
                <c:pt idx="12">
                  <c:v>2.6159744998151262</c:v>
                </c:pt>
                <c:pt idx="13">
                  <c:v>2.8137904482079636</c:v>
                </c:pt>
                <c:pt idx="14">
                  <c:v>2.751618266787391</c:v>
                </c:pt>
                <c:pt idx="15">
                  <c:v>2.762096902435176</c:v>
                </c:pt>
                <c:pt idx="16">
                  <c:v>2.6625533307576821</c:v>
                </c:pt>
                <c:pt idx="17">
                  <c:v>2.8184168031228021</c:v>
                </c:pt>
                <c:pt idx="18">
                  <c:v>2.8030381793569998</c:v>
                </c:pt>
                <c:pt idx="19">
                  <c:v>2.8107124683314417</c:v>
                </c:pt>
                <c:pt idx="20">
                  <c:v>2.7382254402673172</c:v>
                </c:pt>
                <c:pt idx="21">
                  <c:v>2.6469062110646187</c:v>
                </c:pt>
                <c:pt idx="22">
                  <c:v>2.713169941949054</c:v>
                </c:pt>
                <c:pt idx="23">
                  <c:v>2.7501253217861144</c:v>
                </c:pt>
                <c:pt idx="24">
                  <c:v>2.6840893678419055</c:v>
                </c:pt>
                <c:pt idx="25">
                  <c:v>2.762096902435176</c:v>
                </c:pt>
                <c:pt idx="26">
                  <c:v>2.7175685907666334</c:v>
                </c:pt>
                <c:pt idx="27">
                  <c:v>2.7531118576483364</c:v>
                </c:pt>
                <c:pt idx="28">
                  <c:v>2.6754472857107365</c:v>
                </c:pt>
                <c:pt idx="29">
                  <c:v>2.7771627396131047</c:v>
                </c:pt>
                <c:pt idx="30">
                  <c:v>2.6412467257841454</c:v>
                </c:pt>
                <c:pt idx="31">
                  <c:v>2.6131861834594381</c:v>
                </c:pt>
                <c:pt idx="32">
                  <c:v>2.6682735173096677</c:v>
                </c:pt>
                <c:pt idx="33">
                  <c:v>2.713169941949054</c:v>
                </c:pt>
                <c:pt idx="34">
                  <c:v>2.6568494578254067</c:v>
                </c:pt>
                <c:pt idx="35">
                  <c:v>2.6985768003741812</c:v>
                </c:pt>
                <c:pt idx="36">
                  <c:v>2.7190374209446118</c:v>
                </c:pt>
                <c:pt idx="37">
                  <c:v>2.7605965890106585</c:v>
                </c:pt>
                <c:pt idx="38">
                  <c:v>2.7681099091760815</c:v>
                </c:pt>
                <c:pt idx="39">
                  <c:v>2.8122508661472536</c:v>
                </c:pt>
                <c:pt idx="40">
                  <c:v>2.6812045226091552</c:v>
                </c:pt>
                <c:pt idx="41">
                  <c:v>2.8731925078052947</c:v>
                </c:pt>
                <c:pt idx="42">
                  <c:v>2.6554255806661078</c:v>
                </c:pt>
                <c:pt idx="43">
                  <c:v>2.6159744998151262</c:v>
                </c:pt>
                <c:pt idx="44">
                  <c:v>2.6797636589309799</c:v>
                </c:pt>
                <c:pt idx="45">
                  <c:v>2.8339141060657589</c:v>
                </c:pt>
                <c:pt idx="46">
                  <c:v>2.6020711944772388</c:v>
                </c:pt>
                <c:pt idx="47">
                  <c:v>2.8354709506106475</c:v>
                </c:pt>
                <c:pt idx="48">
                  <c:v>2.7801894786854846</c:v>
                </c:pt>
                <c:pt idx="49">
                  <c:v>2.5923959401615209</c:v>
                </c:pt>
                <c:pt idx="50">
                  <c:v>2.6187667089526498</c:v>
                </c:pt>
                <c:pt idx="51">
                  <c:v>2.8292522934366526</c:v>
                </c:pt>
                <c:pt idx="52">
                  <c:v>2.787776904864284</c:v>
                </c:pt>
                <c:pt idx="53">
                  <c:v>2.8495329231724686</c:v>
                </c:pt>
                <c:pt idx="54">
                  <c:v>2.688424907390127</c:v>
                </c:pt>
                <c:pt idx="55">
                  <c:v>2.8731925078052947</c:v>
                </c:pt>
                <c:pt idx="56">
                  <c:v>2.824601321791619</c:v>
                </c:pt>
                <c:pt idx="57">
                  <c:v>2.8261504442319261</c:v>
                </c:pt>
                <c:pt idx="58">
                  <c:v>2.824601321791619</c:v>
                </c:pt>
                <c:pt idx="59">
                  <c:v>2.8030381793569998</c:v>
                </c:pt>
                <c:pt idx="60">
                  <c:v>2.824601321791619</c:v>
                </c:pt>
                <c:pt idx="61">
                  <c:v>2.8987411882381617</c:v>
                </c:pt>
                <c:pt idx="62">
                  <c:v>2.8558150599356171</c:v>
                </c:pt>
                <c:pt idx="63">
                  <c:v>2.8747797431454769</c:v>
                </c:pt>
                <c:pt idx="64">
                  <c:v>2.8448346049141935</c:v>
                </c:pt>
                <c:pt idx="65">
                  <c:v>2.8370285184519348</c:v>
                </c:pt>
                <c:pt idx="66">
                  <c:v>2.6740105622779597</c:v>
                </c:pt>
                <c:pt idx="67">
                  <c:v>2.7969194002045366</c:v>
                </c:pt>
                <c:pt idx="68">
                  <c:v>2.8731925078052947</c:v>
                </c:pt>
                <c:pt idx="69">
                  <c:v>2.8811413111571631</c:v>
                </c:pt>
              </c:numCache>
            </c:numRef>
          </c:xVal>
          <c:yVal>
            <c:numRef>
              <c:f>Planilha1!$M$2:$M$71</c:f>
              <c:numCache>
                <c:formatCode>0</c:formatCode>
                <c:ptCount val="70"/>
                <c:pt idx="0">
                  <c:v>27.085819642524982</c:v>
                </c:pt>
                <c:pt idx="1">
                  <c:v>27.993383567694302</c:v>
                </c:pt>
                <c:pt idx="2">
                  <c:v>28.232061223447083</c:v>
                </c:pt>
                <c:pt idx="3">
                  <c:v>29.84933073334637</c:v>
                </c:pt>
                <c:pt idx="4">
                  <c:v>28.532982376294662</c:v>
                </c:pt>
                <c:pt idx="5">
                  <c:v>29.39649645413958</c:v>
                </c:pt>
                <c:pt idx="6">
                  <c:v>30.475503863987974</c:v>
                </c:pt>
                <c:pt idx="7">
                  <c:v>26.540907714902396</c:v>
                </c:pt>
                <c:pt idx="8">
                  <c:v>30.793414722643988</c:v>
                </c:pt>
                <c:pt idx="9">
                  <c:v>29.041612252853334</c:v>
                </c:pt>
                <c:pt idx="10">
                  <c:v>27.57637673879028</c:v>
                </c:pt>
                <c:pt idx="11">
                  <c:v>28.167166176528603</c:v>
                </c:pt>
                <c:pt idx="12">
                  <c:v>30.475503863987974</c:v>
                </c:pt>
                <c:pt idx="13">
                  <c:v>27.642629645446924</c:v>
                </c:pt>
                <c:pt idx="14">
                  <c:v>28.532982376294662</c:v>
                </c:pt>
                <c:pt idx="15">
                  <c:v>28.382920376676985</c:v>
                </c:pt>
                <c:pt idx="16">
                  <c:v>29.808459723315814</c:v>
                </c:pt>
                <c:pt idx="17">
                  <c:v>27.57637673879028</c:v>
                </c:pt>
                <c:pt idx="18">
                  <c:v>27.79661027980017</c:v>
                </c:pt>
                <c:pt idx="19">
                  <c:v>27.686708648723602</c:v>
                </c:pt>
                <c:pt idx="20">
                  <c:v>28.724777796584867</c:v>
                </c:pt>
                <c:pt idx="21">
                  <c:v>30.032538329378859</c:v>
                </c:pt>
                <c:pt idx="22">
                  <c:v>29.08359151102588</c:v>
                </c:pt>
                <c:pt idx="23">
                  <c:v>28.554362479558215</c:v>
                </c:pt>
                <c:pt idx="24">
                  <c:v>29.500047359595349</c:v>
                </c:pt>
                <c:pt idx="25">
                  <c:v>28.382920376676985</c:v>
                </c:pt>
                <c:pt idx="26">
                  <c:v>29.020599528160119</c:v>
                </c:pt>
                <c:pt idx="27">
                  <c:v>28.511593023831438</c:v>
                </c:pt>
                <c:pt idx="28">
                  <c:v>29.623808521740301</c:v>
                </c:pt>
                <c:pt idx="29">
                  <c:v>28.167166176528603</c:v>
                </c:pt>
                <c:pt idx="30">
                  <c:v>30.113586445425732</c:v>
                </c:pt>
                <c:pt idx="31">
                  <c:v>30.515434666237951</c:v>
                </c:pt>
                <c:pt idx="32">
                  <c:v>29.726542319082135</c:v>
                </c:pt>
                <c:pt idx="33">
                  <c:v>29.08359151102588</c:v>
                </c:pt>
                <c:pt idx="34">
                  <c:v>29.890143504158345</c:v>
                </c:pt>
                <c:pt idx="35">
                  <c:v>29.292576352090769</c:v>
                </c:pt>
                <c:pt idx="36">
                  <c:v>28.999564767432197</c:v>
                </c:pt>
                <c:pt idx="37">
                  <c:v>28.404406001342629</c:v>
                </c:pt>
                <c:pt idx="38">
                  <c:v>28.29680956553856</c:v>
                </c:pt>
                <c:pt idx="39">
                  <c:v>27.664677626727247</c:v>
                </c:pt>
                <c:pt idx="40">
                  <c:v>29.541360528481562</c:v>
                </c:pt>
                <c:pt idx="41">
                  <c:v>26.791947157362912</c:v>
                </c:pt>
                <c:pt idx="42">
                  <c:v>29.910534503608687</c:v>
                </c:pt>
                <c:pt idx="43">
                  <c:v>30.475503863987974</c:v>
                </c:pt>
                <c:pt idx="44">
                  <c:v>29.561994787748816</c:v>
                </c:pt>
                <c:pt idx="45">
                  <c:v>27.354443622068878</c:v>
                </c:pt>
                <c:pt idx="46">
                  <c:v>30.674609727616264</c:v>
                </c:pt>
                <c:pt idx="47">
                  <c:v>27.33214842893949</c:v>
                </c:pt>
                <c:pt idx="48">
                  <c:v>28.123820980380067</c:v>
                </c:pt>
                <c:pt idx="49">
                  <c:v>30.813166698029974</c:v>
                </c:pt>
                <c:pt idx="50">
                  <c:v>30.435517314153493</c:v>
                </c:pt>
                <c:pt idx="51">
                  <c:v>27.421204310051621</c:v>
                </c:pt>
                <c:pt idx="52">
                  <c:v>28.015163290332147</c:v>
                </c:pt>
                <c:pt idx="53">
                  <c:v>27.13077033048048</c:v>
                </c:pt>
                <c:pt idx="54">
                  <c:v>29.437959149269503</c:v>
                </c:pt>
                <c:pt idx="55">
                  <c:v>26.791947157362912</c:v>
                </c:pt>
                <c:pt idx="56">
                  <c:v>27.487809746930836</c:v>
                </c:pt>
                <c:pt idx="57">
                  <c:v>27.465625140188237</c:v>
                </c:pt>
                <c:pt idx="58">
                  <c:v>27.487809746930836</c:v>
                </c:pt>
                <c:pt idx="59">
                  <c:v>27.79661027980017</c:v>
                </c:pt>
                <c:pt idx="60">
                  <c:v>27.487809746930836</c:v>
                </c:pt>
                <c:pt idx="61">
                  <c:v>26.426070701475325</c:v>
                </c:pt>
                <c:pt idx="62">
                  <c:v>27.04080537356846</c:v>
                </c:pt>
                <c:pt idx="63">
                  <c:v>26.769216745025126</c:v>
                </c:pt>
                <c:pt idx="64">
                  <c:v>27.198053806724452</c:v>
                </c:pt>
                <c:pt idx="65">
                  <c:v>27.309842877657807</c:v>
                </c:pt>
                <c:pt idx="66">
                  <c:v>29.644383489557377</c:v>
                </c:pt>
                <c:pt idx="67">
                  <c:v>27.884235831990416</c:v>
                </c:pt>
                <c:pt idx="68">
                  <c:v>26.791947157362912</c:v>
                </c:pt>
                <c:pt idx="69">
                  <c:v>26.678114272468093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CE-4E67-8DA4-E966039E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96080"/>
        <c:axId val="1697454544"/>
      </c:scatterChart>
      <c:valAx>
        <c:axId val="13106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 N/ha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696912"/>
        <c:crosses val="autoZero"/>
        <c:crossBetween val="midCat"/>
      </c:valAx>
      <c:valAx>
        <c:axId val="131069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695248"/>
        <c:crosses val="autoZero"/>
        <c:crossBetween val="midCat"/>
      </c:valAx>
      <c:valAx>
        <c:axId val="1697454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dcp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696080"/>
        <c:crosses val="max"/>
        <c:crossBetween val="midCat"/>
      </c:valAx>
      <c:valAx>
        <c:axId val="131069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454544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HD obs.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Planilha2!$J$2:$J$71</c:f>
              <c:numCache>
                <c:formatCode>General</c:formatCode>
                <c:ptCount val="70"/>
                <c:pt idx="0">
                  <c:v>3.502229822702303</c:v>
                </c:pt>
                <c:pt idx="1">
                  <c:v>3.4846386192712515</c:v>
                </c:pt>
                <c:pt idx="2">
                  <c:v>3.5307014816386704</c:v>
                </c:pt>
                <c:pt idx="3">
                  <c:v>3.5450908187220076</c:v>
                </c:pt>
                <c:pt idx="4">
                  <c:v>3.7703170983856809</c:v>
                </c:pt>
                <c:pt idx="5">
                  <c:v>3.6679266902860133</c:v>
                </c:pt>
                <c:pt idx="6">
                  <c:v>3.6111553169287154</c:v>
                </c:pt>
                <c:pt idx="7">
                  <c:v>3.5668707038906318</c:v>
                </c:pt>
                <c:pt idx="8">
                  <c:v>3.5705238753318946</c:v>
                </c:pt>
                <c:pt idx="9">
                  <c:v>3.5705238753318946</c:v>
                </c:pt>
                <c:pt idx="10">
                  <c:v>3.5057667069184961</c:v>
                </c:pt>
                <c:pt idx="11">
                  <c:v>3.6450244729461976</c:v>
                </c:pt>
                <c:pt idx="12">
                  <c:v>3.3524927293573992</c:v>
                </c:pt>
                <c:pt idx="13">
                  <c:v>3.5778502978559565</c:v>
                </c:pt>
                <c:pt idx="14">
                  <c:v>3.7066897444560283</c:v>
                </c:pt>
                <c:pt idx="15">
                  <c:v>3.6910943262894373</c:v>
                </c:pt>
                <c:pt idx="16">
                  <c:v>3.6910943262894373</c:v>
                </c:pt>
                <c:pt idx="17">
                  <c:v>3.6037062152129158</c:v>
                </c:pt>
                <c:pt idx="18">
                  <c:v>3.7106077054941551</c:v>
                </c:pt>
                <c:pt idx="19">
                  <c:v>3.5307014816386704</c:v>
                </c:pt>
                <c:pt idx="20">
                  <c:v>3.5235454502450994</c:v>
                </c:pt>
                <c:pt idx="21">
                  <c:v>3.5057667069184961</c:v>
                </c:pt>
                <c:pt idx="22">
                  <c:v>3.6148903566209327</c:v>
                </c:pt>
                <c:pt idx="23">
                  <c:v>3.5307014816386704</c:v>
                </c:pt>
                <c:pt idx="24">
                  <c:v>3.6261375105247988</c:v>
                </c:pt>
                <c:pt idx="25">
                  <c:v>3.6910943262894373</c:v>
                </c:pt>
                <c:pt idx="26">
                  <c:v>3.6526293632519713</c:v>
                </c:pt>
                <c:pt idx="27">
                  <c:v>3.6074272394971092</c:v>
                </c:pt>
                <c:pt idx="28">
                  <c:v>3.5962846387726719</c:v>
                </c:pt>
                <c:pt idx="29">
                  <c:v>3.5962846387726723</c:v>
                </c:pt>
                <c:pt idx="30">
                  <c:v>3.6111553169287154</c:v>
                </c:pt>
                <c:pt idx="31">
                  <c:v>3.4846386192712515</c:v>
                </c:pt>
                <c:pt idx="32">
                  <c:v>3.6111553169287154</c:v>
                </c:pt>
                <c:pt idx="33">
                  <c:v>3.5778502978559565</c:v>
                </c:pt>
                <c:pt idx="34">
                  <c:v>3.7988034338200789</c:v>
                </c:pt>
                <c:pt idx="35">
                  <c:v>3.6602634012912443</c:v>
                </c:pt>
                <c:pt idx="36">
                  <c:v>3.5093098569921106</c:v>
                </c:pt>
                <c:pt idx="37">
                  <c:v>3.7066897444560283</c:v>
                </c:pt>
                <c:pt idx="38">
                  <c:v>3.6910943262894373</c:v>
                </c:pt>
                <c:pt idx="39">
                  <c:v>3.5962846387726723</c:v>
                </c:pt>
                <c:pt idx="40">
                  <c:v>3.5450908187220076</c:v>
                </c:pt>
                <c:pt idx="41">
                  <c:v>3.5235454502450994</c:v>
                </c:pt>
                <c:pt idx="42">
                  <c:v>3.687214368829951</c:v>
                </c:pt>
                <c:pt idx="43">
                  <c:v>3.3167468083934235</c:v>
                </c:pt>
                <c:pt idx="44">
                  <c:v>3.4090245026258059</c:v>
                </c:pt>
                <c:pt idx="45">
                  <c:v>3.516415043791365</c:v>
                </c:pt>
                <c:pt idx="46">
                  <c:v>3.5057667069184961</c:v>
                </c:pt>
                <c:pt idx="47">
                  <c:v>3.4776453431996663</c:v>
                </c:pt>
                <c:pt idx="48">
                  <c:v>3.6111553169287154</c:v>
                </c:pt>
                <c:pt idx="49">
                  <c:v>3.2847957873176057</c:v>
                </c:pt>
                <c:pt idx="50">
                  <c:v>3.3755773077349125</c:v>
                </c:pt>
                <c:pt idx="51">
                  <c:v>3.326432433343772</c:v>
                </c:pt>
                <c:pt idx="52">
                  <c:v>3.3524927293573992</c:v>
                </c:pt>
                <c:pt idx="53">
                  <c:v>3.2911452073404788</c:v>
                </c:pt>
                <c:pt idx="54">
                  <c:v>3.4430405822226127</c:v>
                </c:pt>
                <c:pt idx="55">
                  <c:v>3.3361652944838891</c:v>
                </c:pt>
                <c:pt idx="56">
                  <c:v>3.6148903566209327</c:v>
                </c:pt>
                <c:pt idx="57">
                  <c:v>3.5523244968408791</c:v>
                </c:pt>
                <c:pt idx="58">
                  <c:v>3.4361910110030611</c:v>
                </c:pt>
                <c:pt idx="59">
                  <c:v>3.5705238753318946</c:v>
                </c:pt>
                <c:pt idx="60">
                  <c:v>3.7145333568091967</c:v>
                </c:pt>
                <c:pt idx="61">
                  <c:v>3.6412327848145782</c:v>
                </c:pt>
                <c:pt idx="62">
                  <c:v>3.5450908187220076</c:v>
                </c:pt>
                <c:pt idx="63">
                  <c:v>3.6526293632519713</c:v>
                </c:pt>
                <c:pt idx="64">
                  <c:v>3.6794769622654075</c:v>
                </c:pt>
                <c:pt idx="65">
                  <c:v>3.191895623088814</c:v>
                </c:pt>
                <c:pt idx="66">
                  <c:v>3.6526293632519713</c:v>
                </c:pt>
                <c:pt idx="67">
                  <c:v>3.6186323846267503</c:v>
                </c:pt>
                <c:pt idx="68">
                  <c:v>3.4672009020838881</c:v>
                </c:pt>
                <c:pt idx="69">
                  <c:v>3.5128592951634312</c:v>
                </c:pt>
              </c:numCache>
            </c:numRef>
          </c:xVal>
          <c:yVal>
            <c:numRef>
              <c:f>Planilha2!$K$2:$K$71</c:f>
              <c:numCache>
                <c:formatCode>0</c:formatCode>
                <c:ptCount val="70"/>
                <c:pt idx="0">
                  <c:v>29.38916147993007</c:v>
                </c:pt>
                <c:pt idx="1">
                  <c:v>26.97499303008945</c:v>
                </c:pt>
                <c:pt idx="2">
                  <c:v>27.886111004724224</c:v>
                </c:pt>
                <c:pt idx="3">
                  <c:v>29.971586574823618</c:v>
                </c:pt>
                <c:pt idx="4">
                  <c:v>42.343305864821048</c:v>
                </c:pt>
                <c:pt idx="5">
                  <c:v>39.437105503615179</c:v>
                </c:pt>
                <c:pt idx="6">
                  <c:v>30.61045915084572</c:v>
                </c:pt>
                <c:pt idx="7">
                  <c:v>34.781997287004209</c:v>
                </c:pt>
                <c:pt idx="8">
                  <c:v>30.287279549520928</c:v>
                </c:pt>
                <c:pt idx="9">
                  <c:v>28.594201810727832</c:v>
                </c:pt>
                <c:pt idx="10">
                  <c:v>31.58581688139645</c:v>
                </c:pt>
                <c:pt idx="11">
                  <c:v>31.629716888388131</c:v>
                </c:pt>
                <c:pt idx="12">
                  <c:v>21.991200787858673</c:v>
                </c:pt>
                <c:pt idx="13">
                  <c:v>35.414398923402281</c:v>
                </c:pt>
                <c:pt idx="14">
                  <c:v>42.447570056476849</c:v>
                </c:pt>
                <c:pt idx="15">
                  <c:v>39.328181574258238</c:v>
                </c:pt>
                <c:pt idx="16">
                  <c:v>39.328181574258238</c:v>
                </c:pt>
                <c:pt idx="17">
                  <c:v>30.222989992213598</c:v>
                </c:pt>
                <c:pt idx="18">
                  <c:v>40.357475400668775</c:v>
                </c:pt>
                <c:pt idx="19">
                  <c:v>28.945077245409951</c:v>
                </c:pt>
                <c:pt idx="20">
                  <c:v>26.179997957960161</c:v>
                </c:pt>
                <c:pt idx="21">
                  <c:v>31.416000661603995</c:v>
                </c:pt>
                <c:pt idx="22">
                  <c:v>29.997211070105916</c:v>
                </c:pt>
                <c:pt idx="23">
                  <c:v>34.239908448838605</c:v>
                </c:pt>
                <c:pt idx="24">
                  <c:v>32.036052339882261</c:v>
                </c:pt>
                <c:pt idx="25">
                  <c:v>37.931914772805285</c:v>
                </c:pt>
                <c:pt idx="26">
                  <c:v>32.715969271255034</c:v>
                </c:pt>
                <c:pt idx="27">
                  <c:v>34.817729187702376</c:v>
                </c:pt>
                <c:pt idx="28">
                  <c:v>32.790451734614891</c:v>
                </c:pt>
                <c:pt idx="29">
                  <c:v>32.397751713841068</c:v>
                </c:pt>
                <c:pt idx="30">
                  <c:v>28.193843954726326</c:v>
                </c:pt>
                <c:pt idx="31">
                  <c:v>30.264626326441824</c:v>
                </c:pt>
                <c:pt idx="32">
                  <c:v>35.645074142761139</c:v>
                </c:pt>
                <c:pt idx="33">
                  <c:v>31.606399039165474</c:v>
                </c:pt>
                <c:pt idx="34">
                  <c:v>36.07021940874511</c:v>
                </c:pt>
                <c:pt idx="35">
                  <c:v>30.537228946393103</c:v>
                </c:pt>
                <c:pt idx="36">
                  <c:v>32.098957671719184</c:v>
                </c:pt>
                <c:pt idx="37">
                  <c:v>27.578929697710947</c:v>
                </c:pt>
                <c:pt idx="38">
                  <c:v>28.158047162634599</c:v>
                </c:pt>
                <c:pt idx="39">
                  <c:v>29.45250155803733</c:v>
                </c:pt>
                <c:pt idx="40">
                  <c:v>27.804965858571308</c:v>
                </c:pt>
                <c:pt idx="41">
                  <c:v>22.689331563565471</c:v>
                </c:pt>
                <c:pt idx="42">
                  <c:v>33.495002545620196</c:v>
                </c:pt>
                <c:pt idx="43">
                  <c:v>26.983868339579598</c:v>
                </c:pt>
                <c:pt idx="44">
                  <c:v>25.221294737377736</c:v>
                </c:pt>
                <c:pt idx="45">
                  <c:v>29.517232712827017</c:v>
                </c:pt>
                <c:pt idx="46">
                  <c:v>31.416000661603995</c:v>
                </c:pt>
                <c:pt idx="47">
                  <c:v>27.346571895602505</c:v>
                </c:pt>
                <c:pt idx="48">
                  <c:v>38.464458538233778</c:v>
                </c:pt>
                <c:pt idx="49">
                  <c:v>27.535937840874571</c:v>
                </c:pt>
                <c:pt idx="50">
                  <c:v>26.485237156984482</c:v>
                </c:pt>
                <c:pt idx="51">
                  <c:v>24.419998632480073</c:v>
                </c:pt>
                <c:pt idx="52">
                  <c:v>31.142818507029673</c:v>
                </c:pt>
                <c:pt idx="53">
                  <c:v>26.873926462339032</c:v>
                </c:pt>
                <c:pt idx="54">
                  <c:v>31.106480733481533</c:v>
                </c:pt>
                <c:pt idx="55">
                  <c:v>26.870705783819162</c:v>
                </c:pt>
                <c:pt idx="56">
                  <c:v>38.307249271959584</c:v>
                </c:pt>
                <c:pt idx="57">
                  <c:v>28.858884984009801</c:v>
                </c:pt>
                <c:pt idx="58">
                  <c:v>24.213308829873462</c:v>
                </c:pt>
                <c:pt idx="59">
                  <c:v>31.415998042049655</c:v>
                </c:pt>
                <c:pt idx="60">
                  <c:v>39.209115607955603</c:v>
                </c:pt>
                <c:pt idx="61">
                  <c:v>31.203731711588368</c:v>
                </c:pt>
                <c:pt idx="62">
                  <c:v>29.429931395760541</c:v>
                </c:pt>
                <c:pt idx="63">
                  <c:v>33.58261746387106</c:v>
                </c:pt>
                <c:pt idx="64">
                  <c:v>39.839131862062807</c:v>
                </c:pt>
                <c:pt idx="65">
                  <c:v>21.353935670094888</c:v>
                </c:pt>
                <c:pt idx="66">
                  <c:v>38.132520475105217</c:v>
                </c:pt>
                <c:pt idx="67">
                  <c:v>38.759998294560077</c:v>
                </c:pt>
                <c:pt idx="68">
                  <c:v>32.217429501131541</c:v>
                </c:pt>
                <c:pt idx="69">
                  <c:v>31.072657314769625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7-4E8D-8491-47EFAD99C189}"/>
            </c:ext>
          </c:extLst>
        </c:ser>
        <c:ser>
          <c:idx val="1"/>
          <c:order val="1"/>
          <c:tx>
            <c:v>HD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Planilha2!$J$2:$J$71</c:f>
              <c:numCache>
                <c:formatCode>General</c:formatCode>
                <c:ptCount val="70"/>
                <c:pt idx="0">
                  <c:v>3.502229822702303</c:v>
                </c:pt>
                <c:pt idx="1">
                  <c:v>3.4846386192712515</c:v>
                </c:pt>
                <c:pt idx="2">
                  <c:v>3.5307014816386704</c:v>
                </c:pt>
                <c:pt idx="3">
                  <c:v>3.5450908187220076</c:v>
                </c:pt>
                <c:pt idx="4">
                  <c:v>3.7703170983856809</c:v>
                </c:pt>
                <c:pt idx="5">
                  <c:v>3.6679266902860133</c:v>
                </c:pt>
                <c:pt idx="6">
                  <c:v>3.6111553169287154</c:v>
                </c:pt>
                <c:pt idx="7">
                  <c:v>3.5668707038906318</c:v>
                </c:pt>
                <c:pt idx="8">
                  <c:v>3.5705238753318946</c:v>
                </c:pt>
                <c:pt idx="9">
                  <c:v>3.5705238753318946</c:v>
                </c:pt>
                <c:pt idx="10">
                  <c:v>3.5057667069184961</c:v>
                </c:pt>
                <c:pt idx="11">
                  <c:v>3.6450244729461976</c:v>
                </c:pt>
                <c:pt idx="12">
                  <c:v>3.3524927293573992</c:v>
                </c:pt>
                <c:pt idx="13">
                  <c:v>3.5778502978559565</c:v>
                </c:pt>
                <c:pt idx="14">
                  <c:v>3.7066897444560283</c:v>
                </c:pt>
                <c:pt idx="15">
                  <c:v>3.6910943262894373</c:v>
                </c:pt>
                <c:pt idx="16">
                  <c:v>3.6910943262894373</c:v>
                </c:pt>
                <c:pt idx="17">
                  <c:v>3.6037062152129158</c:v>
                </c:pt>
                <c:pt idx="18">
                  <c:v>3.7106077054941551</c:v>
                </c:pt>
                <c:pt idx="19">
                  <c:v>3.5307014816386704</c:v>
                </c:pt>
                <c:pt idx="20">
                  <c:v>3.5235454502450994</c:v>
                </c:pt>
                <c:pt idx="21">
                  <c:v>3.5057667069184961</c:v>
                </c:pt>
                <c:pt idx="22">
                  <c:v>3.6148903566209327</c:v>
                </c:pt>
                <c:pt idx="23">
                  <c:v>3.5307014816386704</c:v>
                </c:pt>
                <c:pt idx="24">
                  <c:v>3.6261375105247988</c:v>
                </c:pt>
                <c:pt idx="25">
                  <c:v>3.6910943262894373</c:v>
                </c:pt>
                <c:pt idx="26">
                  <c:v>3.6526293632519713</c:v>
                </c:pt>
                <c:pt idx="27">
                  <c:v>3.6074272394971092</c:v>
                </c:pt>
                <c:pt idx="28">
                  <c:v>3.5962846387726719</c:v>
                </c:pt>
                <c:pt idx="29">
                  <c:v>3.5962846387726723</c:v>
                </c:pt>
                <c:pt idx="30">
                  <c:v>3.6111553169287154</c:v>
                </c:pt>
                <c:pt idx="31">
                  <c:v>3.4846386192712515</c:v>
                </c:pt>
                <c:pt idx="32">
                  <c:v>3.6111553169287154</c:v>
                </c:pt>
                <c:pt idx="33">
                  <c:v>3.5778502978559565</c:v>
                </c:pt>
                <c:pt idx="34">
                  <c:v>3.7988034338200789</c:v>
                </c:pt>
                <c:pt idx="35">
                  <c:v>3.6602634012912443</c:v>
                </c:pt>
                <c:pt idx="36">
                  <c:v>3.5093098569921106</c:v>
                </c:pt>
                <c:pt idx="37">
                  <c:v>3.7066897444560283</c:v>
                </c:pt>
                <c:pt idx="38">
                  <c:v>3.6910943262894373</c:v>
                </c:pt>
                <c:pt idx="39">
                  <c:v>3.5962846387726723</c:v>
                </c:pt>
                <c:pt idx="40">
                  <c:v>3.5450908187220076</c:v>
                </c:pt>
                <c:pt idx="41">
                  <c:v>3.5235454502450994</c:v>
                </c:pt>
                <c:pt idx="42">
                  <c:v>3.687214368829951</c:v>
                </c:pt>
                <c:pt idx="43">
                  <c:v>3.3167468083934235</c:v>
                </c:pt>
                <c:pt idx="44">
                  <c:v>3.4090245026258059</c:v>
                </c:pt>
                <c:pt idx="45">
                  <c:v>3.516415043791365</c:v>
                </c:pt>
                <c:pt idx="46">
                  <c:v>3.5057667069184961</c:v>
                </c:pt>
                <c:pt idx="47">
                  <c:v>3.4776453431996663</c:v>
                </c:pt>
                <c:pt idx="48">
                  <c:v>3.6111553169287154</c:v>
                </c:pt>
                <c:pt idx="49">
                  <c:v>3.2847957873176057</c:v>
                </c:pt>
                <c:pt idx="50">
                  <c:v>3.3755773077349125</c:v>
                </c:pt>
                <c:pt idx="51">
                  <c:v>3.326432433343772</c:v>
                </c:pt>
                <c:pt idx="52">
                  <c:v>3.3524927293573992</c:v>
                </c:pt>
                <c:pt idx="53">
                  <c:v>3.2911452073404788</c:v>
                </c:pt>
                <c:pt idx="54">
                  <c:v>3.4430405822226127</c:v>
                </c:pt>
                <c:pt idx="55">
                  <c:v>3.3361652944838891</c:v>
                </c:pt>
                <c:pt idx="56">
                  <c:v>3.6148903566209327</c:v>
                </c:pt>
                <c:pt idx="57">
                  <c:v>3.5523244968408791</c:v>
                </c:pt>
                <c:pt idx="58">
                  <c:v>3.4361910110030611</c:v>
                </c:pt>
                <c:pt idx="59">
                  <c:v>3.5705238753318946</c:v>
                </c:pt>
                <c:pt idx="60">
                  <c:v>3.7145333568091967</c:v>
                </c:pt>
                <c:pt idx="61">
                  <c:v>3.6412327848145782</c:v>
                </c:pt>
                <c:pt idx="62">
                  <c:v>3.5450908187220076</c:v>
                </c:pt>
                <c:pt idx="63">
                  <c:v>3.6526293632519713</c:v>
                </c:pt>
                <c:pt idx="64">
                  <c:v>3.6794769622654075</c:v>
                </c:pt>
                <c:pt idx="65">
                  <c:v>3.191895623088814</c:v>
                </c:pt>
                <c:pt idx="66">
                  <c:v>3.6526293632519713</c:v>
                </c:pt>
                <c:pt idx="67">
                  <c:v>3.6186323846267503</c:v>
                </c:pt>
                <c:pt idx="68">
                  <c:v>3.4672009020838881</c:v>
                </c:pt>
                <c:pt idx="69">
                  <c:v>3.5128592951634312</c:v>
                </c:pt>
              </c:numCache>
            </c:numRef>
          </c:xVal>
          <c:yVal>
            <c:numRef>
              <c:f>Planilha2!$L$2:$L$71</c:f>
              <c:numCache>
                <c:formatCode>0</c:formatCode>
                <c:ptCount val="70"/>
                <c:pt idx="0">
                  <c:v>30.067939908559026</c:v>
                </c:pt>
                <c:pt idx="1">
                  <c:v>29.567741445413702</c:v>
                </c:pt>
                <c:pt idx="2">
                  <c:v>30.877519543004638</c:v>
                </c:pt>
                <c:pt idx="3">
                  <c:v>31.286674284633079</c:v>
                </c:pt>
                <c:pt idx="4">
                  <c:v>37.690888719948447</c:v>
                </c:pt>
                <c:pt idx="5">
                  <c:v>34.779460575022753</c:v>
                </c:pt>
                <c:pt idx="6">
                  <c:v>33.165190476034283</c:v>
                </c:pt>
                <c:pt idx="7">
                  <c:v>31.90597614942746</c:v>
                </c:pt>
                <c:pt idx="8">
                  <c:v>32.009852541266611</c:v>
                </c:pt>
                <c:pt idx="9">
                  <c:v>32.009852541266611</c:v>
                </c:pt>
                <c:pt idx="10">
                  <c:v>30.168509722113683</c:v>
                </c:pt>
                <c:pt idx="11">
                  <c:v>34.128245667475568</c:v>
                </c:pt>
                <c:pt idx="12">
                  <c:v>25.810228703039044</c:v>
                </c:pt>
                <c:pt idx="13">
                  <c:v>32.218176281097868</c:v>
                </c:pt>
                <c:pt idx="14">
                  <c:v>35.881671699955533</c:v>
                </c:pt>
                <c:pt idx="15">
                  <c:v>35.43822255052055</c:v>
                </c:pt>
                <c:pt idx="16">
                  <c:v>35.43822255052055</c:v>
                </c:pt>
                <c:pt idx="17">
                  <c:v>32.953378405037526</c:v>
                </c:pt>
                <c:pt idx="18">
                  <c:v>35.99307727249726</c:v>
                </c:pt>
                <c:pt idx="19">
                  <c:v>30.877519543004638</c:v>
                </c:pt>
                <c:pt idx="20">
                  <c:v>30.674040803229175</c:v>
                </c:pt>
                <c:pt idx="21">
                  <c:v>30.168509722113683</c:v>
                </c:pt>
                <c:pt idx="22">
                  <c:v>33.271394757120362</c:v>
                </c:pt>
                <c:pt idx="23">
                  <c:v>30.877519543004638</c:v>
                </c:pt>
                <c:pt idx="24">
                  <c:v>33.591202842992544</c:v>
                </c:pt>
                <c:pt idx="25">
                  <c:v>35.43822255052055</c:v>
                </c:pt>
                <c:pt idx="26">
                  <c:v>34.344487521436633</c:v>
                </c:pt>
                <c:pt idx="27">
                  <c:v>33.059184163897356</c:v>
                </c:pt>
                <c:pt idx="28">
                  <c:v>32.742349003662241</c:v>
                </c:pt>
                <c:pt idx="29">
                  <c:v>32.742349003662255</c:v>
                </c:pt>
                <c:pt idx="30">
                  <c:v>33.165190476034283</c:v>
                </c:pt>
                <c:pt idx="31">
                  <c:v>29.567741445413702</c:v>
                </c:pt>
                <c:pt idx="32">
                  <c:v>33.165190476034283</c:v>
                </c:pt>
                <c:pt idx="33">
                  <c:v>32.218176281097868</c:v>
                </c:pt>
                <c:pt idx="34">
                  <c:v>38.500885674436319</c:v>
                </c:pt>
                <c:pt idx="35">
                  <c:v>34.561558178927683</c:v>
                </c:pt>
                <c:pt idx="36">
                  <c:v>30.269257702685991</c:v>
                </c:pt>
                <c:pt idx="37">
                  <c:v>35.881671699955533</c:v>
                </c:pt>
                <c:pt idx="38">
                  <c:v>35.43822255052055</c:v>
                </c:pt>
                <c:pt idx="39">
                  <c:v>32.742349003662255</c:v>
                </c:pt>
                <c:pt idx="40">
                  <c:v>31.286674284633079</c:v>
                </c:pt>
                <c:pt idx="41">
                  <c:v>30.674040803229175</c:v>
                </c:pt>
                <c:pt idx="42">
                  <c:v>35.327897593736836</c:v>
                </c:pt>
                <c:pt idx="43">
                  <c:v>24.793808490517733</c:v>
                </c:pt>
                <c:pt idx="44">
                  <c:v>27.417685874378634</c:v>
                </c:pt>
                <c:pt idx="45">
                  <c:v>30.471290697829133</c:v>
                </c:pt>
                <c:pt idx="46">
                  <c:v>30.168509722113683</c:v>
                </c:pt>
                <c:pt idx="47">
                  <c:v>29.368890584694114</c:v>
                </c:pt>
                <c:pt idx="48">
                  <c:v>33.165190476034283</c:v>
                </c:pt>
                <c:pt idx="49">
                  <c:v>23.885294658551175</c:v>
                </c:pt>
                <c:pt idx="50">
                  <c:v>26.466628969913785</c:v>
                </c:pt>
                <c:pt idx="51">
                  <c:v>25.069215158046504</c:v>
                </c:pt>
                <c:pt idx="52">
                  <c:v>25.810228703039044</c:v>
                </c:pt>
                <c:pt idx="53">
                  <c:v>24.065837743608057</c:v>
                </c:pt>
                <c:pt idx="54">
                  <c:v>28.384918775938843</c:v>
                </c:pt>
                <c:pt idx="55">
                  <c:v>25.345964966743495</c:v>
                </c:pt>
                <c:pt idx="56">
                  <c:v>33.271394757120362</c:v>
                </c:pt>
                <c:pt idx="57">
                  <c:v>31.492360876350887</c:v>
                </c:pt>
                <c:pt idx="58">
                  <c:v>28.190154102182845</c:v>
                </c:pt>
                <c:pt idx="59">
                  <c:v>32.009852541266611</c:v>
                </c:pt>
                <c:pt idx="60">
                  <c:v>36.104701514825237</c:v>
                </c:pt>
                <c:pt idx="61">
                  <c:v>34.020430611865748</c:v>
                </c:pt>
                <c:pt idx="62">
                  <c:v>31.286674284633079</c:v>
                </c:pt>
                <c:pt idx="63">
                  <c:v>34.344487521436633</c:v>
                </c:pt>
                <c:pt idx="64">
                  <c:v>35.107887695750918</c:v>
                </c:pt>
                <c:pt idx="65">
                  <c:v>21.243717602420645</c:v>
                </c:pt>
                <c:pt idx="66">
                  <c:v>34.344487521436633</c:v>
                </c:pt>
                <c:pt idx="67">
                  <c:v>33.377797747961381</c:v>
                </c:pt>
                <c:pt idx="68">
                  <c:v>29.071907298985394</c:v>
                </c:pt>
                <c:pt idx="69">
                  <c:v>30.370184482669103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7-4E8D-8491-47EFAD99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92336"/>
        <c:axId val="1310696496"/>
      </c:scatterChart>
      <c:scatterChart>
        <c:scatterStyle val="smoothMarker"/>
        <c:varyColors val="0"/>
        <c:ser>
          <c:idx val="2"/>
          <c:order val="2"/>
          <c:tx>
            <c:v>dcp 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Planilha2!$J$2:$J$71</c:f>
              <c:numCache>
                <c:formatCode>General</c:formatCode>
                <c:ptCount val="70"/>
                <c:pt idx="0">
                  <c:v>3.502229822702303</c:v>
                </c:pt>
                <c:pt idx="1">
                  <c:v>3.4846386192712515</c:v>
                </c:pt>
                <c:pt idx="2">
                  <c:v>3.5307014816386704</c:v>
                </c:pt>
                <c:pt idx="3">
                  <c:v>3.5450908187220076</c:v>
                </c:pt>
                <c:pt idx="4">
                  <c:v>3.7703170983856809</c:v>
                </c:pt>
                <c:pt idx="5">
                  <c:v>3.6679266902860133</c:v>
                </c:pt>
                <c:pt idx="6">
                  <c:v>3.6111553169287154</c:v>
                </c:pt>
                <c:pt idx="7">
                  <c:v>3.5668707038906318</c:v>
                </c:pt>
                <c:pt idx="8">
                  <c:v>3.5705238753318946</c:v>
                </c:pt>
                <c:pt idx="9">
                  <c:v>3.5705238753318946</c:v>
                </c:pt>
                <c:pt idx="10">
                  <c:v>3.5057667069184961</c:v>
                </c:pt>
                <c:pt idx="11">
                  <c:v>3.6450244729461976</c:v>
                </c:pt>
                <c:pt idx="12">
                  <c:v>3.3524927293573992</c:v>
                </c:pt>
                <c:pt idx="13">
                  <c:v>3.5778502978559565</c:v>
                </c:pt>
                <c:pt idx="14">
                  <c:v>3.7066897444560283</c:v>
                </c:pt>
                <c:pt idx="15">
                  <c:v>3.6910943262894373</c:v>
                </c:pt>
                <c:pt idx="16">
                  <c:v>3.6910943262894373</c:v>
                </c:pt>
                <c:pt idx="17">
                  <c:v>3.6037062152129158</c:v>
                </c:pt>
                <c:pt idx="18">
                  <c:v>3.7106077054941551</c:v>
                </c:pt>
                <c:pt idx="19">
                  <c:v>3.5307014816386704</c:v>
                </c:pt>
                <c:pt idx="20">
                  <c:v>3.5235454502450994</c:v>
                </c:pt>
                <c:pt idx="21">
                  <c:v>3.5057667069184961</c:v>
                </c:pt>
                <c:pt idx="22">
                  <c:v>3.6148903566209327</c:v>
                </c:pt>
                <c:pt idx="23">
                  <c:v>3.5307014816386704</c:v>
                </c:pt>
                <c:pt idx="24">
                  <c:v>3.6261375105247988</c:v>
                </c:pt>
                <c:pt idx="25">
                  <c:v>3.6910943262894373</c:v>
                </c:pt>
                <c:pt idx="26">
                  <c:v>3.6526293632519713</c:v>
                </c:pt>
                <c:pt idx="27">
                  <c:v>3.6074272394971092</c:v>
                </c:pt>
                <c:pt idx="28">
                  <c:v>3.5962846387726719</c:v>
                </c:pt>
                <c:pt idx="29">
                  <c:v>3.5962846387726723</c:v>
                </c:pt>
                <c:pt idx="30">
                  <c:v>3.6111553169287154</c:v>
                </c:pt>
                <c:pt idx="31">
                  <c:v>3.4846386192712515</c:v>
                </c:pt>
                <c:pt idx="32">
                  <c:v>3.6111553169287154</c:v>
                </c:pt>
                <c:pt idx="33">
                  <c:v>3.5778502978559565</c:v>
                </c:pt>
                <c:pt idx="34">
                  <c:v>3.7988034338200789</c:v>
                </c:pt>
                <c:pt idx="35">
                  <c:v>3.6602634012912443</c:v>
                </c:pt>
                <c:pt idx="36">
                  <c:v>3.5093098569921106</c:v>
                </c:pt>
                <c:pt idx="37">
                  <c:v>3.7066897444560283</c:v>
                </c:pt>
                <c:pt idx="38">
                  <c:v>3.6910943262894373</c:v>
                </c:pt>
                <c:pt idx="39">
                  <c:v>3.5962846387726723</c:v>
                </c:pt>
                <c:pt idx="40">
                  <c:v>3.5450908187220076</c:v>
                </c:pt>
                <c:pt idx="41">
                  <c:v>3.5235454502450994</c:v>
                </c:pt>
                <c:pt idx="42">
                  <c:v>3.687214368829951</c:v>
                </c:pt>
                <c:pt idx="43">
                  <c:v>3.3167468083934235</c:v>
                </c:pt>
                <c:pt idx="44">
                  <c:v>3.4090245026258059</c:v>
                </c:pt>
                <c:pt idx="45">
                  <c:v>3.516415043791365</c:v>
                </c:pt>
                <c:pt idx="46">
                  <c:v>3.5057667069184961</c:v>
                </c:pt>
                <c:pt idx="47">
                  <c:v>3.4776453431996663</c:v>
                </c:pt>
                <c:pt idx="48">
                  <c:v>3.6111553169287154</c:v>
                </c:pt>
                <c:pt idx="49">
                  <c:v>3.2847957873176057</c:v>
                </c:pt>
                <c:pt idx="50">
                  <c:v>3.3755773077349125</c:v>
                </c:pt>
                <c:pt idx="51">
                  <c:v>3.326432433343772</c:v>
                </c:pt>
                <c:pt idx="52">
                  <c:v>3.3524927293573992</c:v>
                </c:pt>
                <c:pt idx="53">
                  <c:v>3.2911452073404788</c:v>
                </c:pt>
                <c:pt idx="54">
                  <c:v>3.4430405822226127</c:v>
                </c:pt>
                <c:pt idx="55">
                  <c:v>3.3361652944838891</c:v>
                </c:pt>
                <c:pt idx="56">
                  <c:v>3.6148903566209327</c:v>
                </c:pt>
                <c:pt idx="57">
                  <c:v>3.5523244968408791</c:v>
                </c:pt>
                <c:pt idx="58">
                  <c:v>3.4361910110030611</c:v>
                </c:pt>
                <c:pt idx="59">
                  <c:v>3.5705238753318946</c:v>
                </c:pt>
                <c:pt idx="60">
                  <c:v>3.7145333568091967</c:v>
                </c:pt>
                <c:pt idx="61">
                  <c:v>3.6412327848145782</c:v>
                </c:pt>
                <c:pt idx="62">
                  <c:v>3.5450908187220076</c:v>
                </c:pt>
                <c:pt idx="63">
                  <c:v>3.6526293632519713</c:v>
                </c:pt>
                <c:pt idx="64">
                  <c:v>3.6794769622654075</c:v>
                </c:pt>
                <c:pt idx="65">
                  <c:v>3.191895623088814</c:v>
                </c:pt>
                <c:pt idx="66">
                  <c:v>3.6526293632519713</c:v>
                </c:pt>
                <c:pt idx="67">
                  <c:v>3.6186323846267503</c:v>
                </c:pt>
                <c:pt idx="68">
                  <c:v>3.4672009020838881</c:v>
                </c:pt>
                <c:pt idx="69">
                  <c:v>3.5128592951634312</c:v>
                </c:pt>
              </c:numCache>
            </c:numRef>
          </c:xVal>
          <c:yVal>
            <c:numRef>
              <c:f>Planilha2!$M$2:$M$71</c:f>
              <c:numCache>
                <c:formatCode>0</c:formatCode>
                <c:ptCount val="70"/>
                <c:pt idx="0">
                  <c:v>19.628216043355778</c:v>
                </c:pt>
                <c:pt idx="1">
                  <c:v>19.799977680244019</c:v>
                </c:pt>
                <c:pt idx="2">
                  <c:v>19.350216942100325</c:v>
                </c:pt>
                <c:pt idx="3">
                  <c:v>19.209718533287209</c:v>
                </c:pt>
                <c:pt idx="4">
                  <c:v>17.010594714561137</c:v>
                </c:pt>
                <c:pt idx="5">
                  <c:v>18.010341216600345</c:v>
                </c:pt>
                <c:pt idx="6">
                  <c:v>18.564660541850742</c:v>
                </c:pt>
                <c:pt idx="7">
                  <c:v>18.997058339658984</c:v>
                </c:pt>
                <c:pt idx="8">
                  <c:v>18.961388539747681</c:v>
                </c:pt>
                <c:pt idx="9">
                  <c:v>18.961388539747681</c:v>
                </c:pt>
                <c:pt idx="10">
                  <c:v>19.593681679357395</c:v>
                </c:pt>
                <c:pt idx="11">
                  <c:v>18.233959933425211</c:v>
                </c:pt>
                <c:pt idx="12">
                  <c:v>21.090258612337117</c:v>
                </c:pt>
                <c:pt idx="13">
                  <c:v>18.889852881019159</c:v>
                </c:pt>
                <c:pt idx="14">
                  <c:v>17.631856273195233</c:v>
                </c:pt>
                <c:pt idx="15">
                  <c:v>17.784130934945885</c:v>
                </c:pt>
                <c:pt idx="16">
                  <c:v>17.784130934945885</c:v>
                </c:pt>
                <c:pt idx="17">
                  <c:v>18.637394048064095</c:v>
                </c:pt>
                <c:pt idx="18">
                  <c:v>17.593601050702318</c:v>
                </c:pt>
                <c:pt idx="19">
                  <c:v>19.350216942100325</c:v>
                </c:pt>
                <c:pt idx="20">
                  <c:v>19.420088890918436</c:v>
                </c:pt>
                <c:pt idx="21">
                  <c:v>19.593681679357395</c:v>
                </c:pt>
                <c:pt idx="22">
                  <c:v>18.528191375094053</c:v>
                </c:pt>
                <c:pt idx="23">
                  <c:v>19.350216942100325</c:v>
                </c:pt>
                <c:pt idx="24">
                  <c:v>18.418373444079059</c:v>
                </c:pt>
                <c:pt idx="25">
                  <c:v>17.784130934945885</c:v>
                </c:pt>
                <c:pt idx="26">
                  <c:v>18.159705297442237</c:v>
                </c:pt>
                <c:pt idx="27">
                  <c:v>18.601061728648936</c:v>
                </c:pt>
                <c:pt idx="28">
                  <c:v>18.709858795724131</c:v>
                </c:pt>
                <c:pt idx="29">
                  <c:v>18.709858795724124</c:v>
                </c:pt>
                <c:pt idx="30">
                  <c:v>18.564660541850742</c:v>
                </c:pt>
                <c:pt idx="31">
                  <c:v>19.799977680244019</c:v>
                </c:pt>
                <c:pt idx="32">
                  <c:v>18.564660541850742</c:v>
                </c:pt>
                <c:pt idx="33">
                  <c:v>18.889852881019159</c:v>
                </c:pt>
                <c:pt idx="34">
                  <c:v>16.73245231103899</c:v>
                </c:pt>
                <c:pt idx="35">
                  <c:v>18.085166061122678</c:v>
                </c:pt>
                <c:pt idx="36">
                  <c:v>19.559086135125874</c:v>
                </c:pt>
                <c:pt idx="37">
                  <c:v>17.631856273195233</c:v>
                </c:pt>
                <c:pt idx="38">
                  <c:v>17.784130934945885</c:v>
                </c:pt>
                <c:pt idx="39">
                  <c:v>18.709858795724124</c:v>
                </c:pt>
                <c:pt idx="40">
                  <c:v>19.209718533287209</c:v>
                </c:pt>
                <c:pt idx="41">
                  <c:v>19.420088890918436</c:v>
                </c:pt>
                <c:pt idx="42">
                  <c:v>17.822015088063104</c:v>
                </c:pt>
                <c:pt idx="43">
                  <c:v>21.439284073893226</c:v>
                </c:pt>
                <c:pt idx="44">
                  <c:v>20.538278757699281</c:v>
                </c:pt>
                <c:pt idx="45">
                  <c:v>19.489710636182892</c:v>
                </c:pt>
                <c:pt idx="46">
                  <c:v>19.593681679357395</c:v>
                </c:pt>
                <c:pt idx="47">
                  <c:v>19.86826047567498</c:v>
                </c:pt>
                <c:pt idx="48">
                  <c:v>18.564660541850742</c:v>
                </c:pt>
                <c:pt idx="49">
                  <c:v>21.751255889905877</c:v>
                </c:pt>
                <c:pt idx="50">
                  <c:v>20.864859310661288</c:v>
                </c:pt>
                <c:pt idx="51">
                  <c:v>21.344713011584844</c:v>
                </c:pt>
                <c:pt idx="52">
                  <c:v>21.090258612337117</c:v>
                </c:pt>
                <c:pt idx="53">
                  <c:v>21.689259746168801</c:v>
                </c:pt>
                <c:pt idx="54">
                  <c:v>20.206143578035856</c:v>
                </c:pt>
                <c:pt idx="55">
                  <c:v>21.249680732094426</c:v>
                </c:pt>
                <c:pt idx="56">
                  <c:v>18.528191375094053</c:v>
                </c:pt>
                <c:pt idx="57">
                  <c:v>19.139088436870558</c:v>
                </c:pt>
                <c:pt idx="58">
                  <c:v>20.273023230088313</c:v>
                </c:pt>
                <c:pt idx="59">
                  <c:v>18.961388539747681</c:v>
                </c:pt>
                <c:pt idx="60">
                  <c:v>17.5552707398531</c:v>
                </c:pt>
                <c:pt idx="61">
                  <c:v>18.27098221917214</c:v>
                </c:pt>
                <c:pt idx="62">
                  <c:v>19.209718533287209</c:v>
                </c:pt>
                <c:pt idx="63">
                  <c:v>18.159705297442237</c:v>
                </c:pt>
                <c:pt idx="64">
                  <c:v>17.897563621283403</c:v>
                </c:pt>
                <c:pt idx="65">
                  <c:v>22.658339043009395</c:v>
                </c:pt>
                <c:pt idx="66">
                  <c:v>18.159705297442237</c:v>
                </c:pt>
                <c:pt idx="67">
                  <c:v>18.491653973995824</c:v>
                </c:pt>
                <c:pt idx="68">
                  <c:v>19.970240667619223</c:v>
                </c:pt>
                <c:pt idx="69">
                  <c:v>19.52442919350564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A7-4E8D-8491-47EFAD99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17104"/>
        <c:axId val="1697466608"/>
      </c:scatterChart>
      <c:valAx>
        <c:axId val="131069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</a:t>
                </a:r>
                <a:r>
                  <a:rPr lang="pt-BR" baseline="0"/>
                  <a:t> N/ha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696496"/>
        <c:crosses val="autoZero"/>
        <c:crossBetween val="midCat"/>
      </c:valAx>
      <c:valAx>
        <c:axId val="131069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692336"/>
        <c:crosses val="autoZero"/>
        <c:crossBetween val="midCat"/>
      </c:valAx>
      <c:valAx>
        <c:axId val="1697466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dcp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517104"/>
        <c:crosses val="max"/>
        <c:crossBetween val="midCat"/>
      </c:valAx>
      <c:valAx>
        <c:axId val="141551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466608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HD obs.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Plan3!$J$2:$J$71</c:f>
              <c:numCache>
                <c:formatCode>General</c:formatCode>
                <c:ptCount val="70"/>
                <c:pt idx="0">
                  <c:v>3.7507090788725552</c:v>
                </c:pt>
                <c:pt idx="1">
                  <c:v>3.6518255503770711</c:v>
                </c:pt>
                <c:pt idx="2">
                  <c:v>3.6464727845766784</c:v>
                </c:pt>
                <c:pt idx="3">
                  <c:v>3.6571926806818316</c:v>
                </c:pt>
                <c:pt idx="4">
                  <c:v>3.7006562548467081</c:v>
                </c:pt>
                <c:pt idx="5">
                  <c:v>3.6438017643776575</c:v>
                </c:pt>
                <c:pt idx="6">
                  <c:v>3.6706738599974273</c:v>
                </c:pt>
                <c:pt idx="7">
                  <c:v>3.5963235228844459</c:v>
                </c:pt>
                <c:pt idx="8">
                  <c:v>3.6679703446450018</c:v>
                </c:pt>
                <c:pt idx="9">
                  <c:v>3.5021318965316963</c:v>
                </c:pt>
                <c:pt idx="10">
                  <c:v>3.5885189159076503</c:v>
                </c:pt>
                <c:pt idx="11">
                  <c:v>3.6041587051593167</c:v>
                </c:pt>
                <c:pt idx="12">
                  <c:v>3.601543565691169</c:v>
                </c:pt>
                <c:pt idx="13">
                  <c:v>3.6358100403627067</c:v>
                </c:pt>
                <c:pt idx="14">
                  <c:v>3.5781599244036442</c:v>
                </c:pt>
                <c:pt idx="15">
                  <c:v>3.6438017643776575</c:v>
                </c:pt>
                <c:pt idx="16">
                  <c:v>3.601543565691169</c:v>
                </c:pt>
                <c:pt idx="17">
                  <c:v>3.5627213495450953</c:v>
                </c:pt>
                <c:pt idx="18">
                  <c:v>3.5833327133690829</c:v>
                </c:pt>
                <c:pt idx="19">
                  <c:v>3.4872670543626709</c:v>
                </c:pt>
                <c:pt idx="20">
                  <c:v>3.4288884683813503</c:v>
                </c:pt>
                <c:pt idx="21">
                  <c:v>3.5911170690413829</c:v>
                </c:pt>
                <c:pt idx="22">
                  <c:v>3.5550465238922313</c:v>
                </c:pt>
                <c:pt idx="23">
                  <c:v>3.5246383886385604</c:v>
                </c:pt>
                <c:pt idx="24">
                  <c:v>3.5627213495450953</c:v>
                </c:pt>
                <c:pt idx="25">
                  <c:v>3.6598816566563959</c:v>
                </c:pt>
                <c:pt idx="26">
                  <c:v>3.7507090788725552</c:v>
                </c:pt>
                <c:pt idx="27">
                  <c:v>3.5885189159076503</c:v>
                </c:pt>
                <c:pt idx="28">
                  <c:v>3.9058079089169753</c:v>
                </c:pt>
                <c:pt idx="29">
                  <c:v>3.4823365575130993</c:v>
                </c:pt>
                <c:pt idx="30">
                  <c:v>3.6491473767210518</c:v>
                </c:pt>
                <c:pt idx="31">
                  <c:v>3.5372523073327784</c:v>
                </c:pt>
                <c:pt idx="32">
                  <c:v>3.8666369153015632</c:v>
                </c:pt>
                <c:pt idx="33">
                  <c:v>3.6491473767210518</c:v>
                </c:pt>
                <c:pt idx="34">
                  <c:v>3.7172017364390428</c:v>
                </c:pt>
                <c:pt idx="35">
                  <c:v>3.5071114972173705</c:v>
                </c:pt>
                <c:pt idx="36">
                  <c:v>3.7733633005955483</c:v>
                </c:pt>
                <c:pt idx="37">
                  <c:v>3.7034043472663112</c:v>
                </c:pt>
                <c:pt idx="38">
                  <c:v>3.6951713721491544</c:v>
                </c:pt>
                <c:pt idx="39">
                  <c:v>3.6384704017416802</c:v>
                </c:pt>
                <c:pt idx="40">
                  <c:v>3.5911170690413829</c:v>
                </c:pt>
                <c:pt idx="41">
                  <c:v>3.6979119332523824</c:v>
                </c:pt>
                <c:pt idx="42">
                  <c:v>3.6491473767210518</c:v>
                </c:pt>
                <c:pt idx="43">
                  <c:v>3.6625742527946694</c:v>
                </c:pt>
                <c:pt idx="44">
                  <c:v>3.6438017643776575</c:v>
                </c:pt>
                <c:pt idx="45">
                  <c:v>3.7116713534598653</c:v>
                </c:pt>
                <c:pt idx="46">
                  <c:v>3.6733810347947244</c:v>
                </c:pt>
                <c:pt idx="47">
                  <c:v>3.5963235228844459</c:v>
                </c:pt>
                <c:pt idx="48">
                  <c:v>3.6358100403627067</c:v>
                </c:pt>
                <c:pt idx="49">
                  <c:v>3.725526090621134</c:v>
                </c:pt>
                <c:pt idx="50">
                  <c:v>3.6278501231207989</c:v>
                </c:pt>
                <c:pt idx="51">
                  <c:v>3.6951713721491544</c:v>
                </c:pt>
                <c:pt idx="52">
                  <c:v>3.6464727845766784</c:v>
                </c:pt>
                <c:pt idx="53">
                  <c:v>3.6518255503770711</c:v>
                </c:pt>
                <c:pt idx="54">
                  <c:v>3.6225610574007083</c:v>
                </c:pt>
                <c:pt idx="55">
                  <c:v>3.6358100403627067</c:v>
                </c:pt>
                <c:pt idx="56">
                  <c:v>3.5171080482830024</c:v>
                </c:pt>
                <c:pt idx="57">
                  <c:v>3.6093992649375126</c:v>
                </c:pt>
                <c:pt idx="58">
                  <c:v>3.6464727845766784</c:v>
                </c:pt>
                <c:pt idx="59">
                  <c:v>3.6760918789570804</c:v>
                </c:pt>
                <c:pt idx="60">
                  <c:v>3.6278501231207989</c:v>
                </c:pt>
                <c:pt idx="61">
                  <c:v>3.7535268630863436</c:v>
                </c:pt>
                <c:pt idx="62">
                  <c:v>3.7227474544001287</c:v>
                </c:pt>
                <c:pt idx="63">
                  <c:v>3.7310949711778174</c:v>
                </c:pt>
                <c:pt idx="64">
                  <c:v>3.7006562548467081</c:v>
                </c:pt>
                <c:pt idx="65">
                  <c:v>3.6897014902911565</c:v>
                </c:pt>
                <c:pt idx="66">
                  <c:v>3.7620041140454101</c:v>
                </c:pt>
                <c:pt idx="67">
                  <c:v>3.4798758596971222</c:v>
                </c:pt>
                <c:pt idx="68">
                  <c:v>3.514604222348428</c:v>
                </c:pt>
                <c:pt idx="69">
                  <c:v>3.7172017364390428</c:v>
                </c:pt>
              </c:numCache>
            </c:numRef>
          </c:xVal>
          <c:yVal>
            <c:numRef>
              <c:f>Plan3!$K$2:$K$71</c:f>
              <c:numCache>
                <c:formatCode>0</c:formatCode>
                <c:ptCount val="70"/>
                <c:pt idx="0">
                  <c:v>26.533783783783782</c:v>
                </c:pt>
                <c:pt idx="1">
                  <c:v>21.683869565217389</c:v>
                </c:pt>
                <c:pt idx="2">
                  <c:v>20.775096774193546</c:v>
                </c:pt>
                <c:pt idx="3">
                  <c:v>23.130461538461535</c:v>
                </c:pt>
                <c:pt idx="4">
                  <c:v>35.768819277108435</c:v>
                </c:pt>
                <c:pt idx="5">
                  <c:v>28.896000000000001</c:v>
                </c:pt>
                <c:pt idx="6">
                  <c:v>32.835932203389831</c:v>
                </c:pt>
                <c:pt idx="7">
                  <c:v>29.577014634146341</c:v>
                </c:pt>
                <c:pt idx="8">
                  <c:v>29.474561797752813</c:v>
                </c:pt>
                <c:pt idx="9">
                  <c:v>19.602545454545449</c:v>
                </c:pt>
                <c:pt idx="10">
                  <c:v>28.244192307692305</c:v>
                </c:pt>
                <c:pt idx="11">
                  <c:v>30.63837623762376</c:v>
                </c:pt>
                <c:pt idx="12">
                  <c:v>31.106482758620697</c:v>
                </c:pt>
                <c:pt idx="13">
                  <c:v>31.912042105263161</c:v>
                </c:pt>
                <c:pt idx="14">
                  <c:v>24.154754716981127</c:v>
                </c:pt>
                <c:pt idx="15">
                  <c:v>29.231999999999996</c:v>
                </c:pt>
                <c:pt idx="16">
                  <c:v>29.094620689655176</c:v>
                </c:pt>
                <c:pt idx="17">
                  <c:v>26.516256880733941</c:v>
                </c:pt>
                <c:pt idx="18">
                  <c:v>29.471199999999996</c:v>
                </c:pt>
                <c:pt idx="19">
                  <c:v>27.10896774193548</c:v>
                </c:pt>
                <c:pt idx="20">
                  <c:v>24.3705</c:v>
                </c:pt>
                <c:pt idx="21">
                  <c:v>34.299594202898554</c:v>
                </c:pt>
                <c:pt idx="22">
                  <c:v>29.141538461538463</c:v>
                </c:pt>
                <c:pt idx="23">
                  <c:v>27.910351931330467</c:v>
                </c:pt>
                <c:pt idx="24">
                  <c:v>25.075155963302748</c:v>
                </c:pt>
                <c:pt idx="25">
                  <c:v>31.93670718232044</c:v>
                </c:pt>
                <c:pt idx="26">
                  <c:v>37.359567567567566</c:v>
                </c:pt>
                <c:pt idx="27">
                  <c:v>28.244192307692305</c:v>
                </c:pt>
                <c:pt idx="28">
                  <c:v>67.461726315789477</c:v>
                </c:pt>
                <c:pt idx="29">
                  <c:v>27.017760000000003</c:v>
                </c:pt>
                <c:pt idx="30">
                  <c:v>31.755632432432428</c:v>
                </c:pt>
                <c:pt idx="31">
                  <c:v>26.455578947368419</c:v>
                </c:pt>
                <c:pt idx="32">
                  <c:v>60.213999999999992</c:v>
                </c:pt>
                <c:pt idx="33">
                  <c:v>29.887654054054057</c:v>
                </c:pt>
                <c:pt idx="34">
                  <c:v>38.288250000000005</c:v>
                </c:pt>
                <c:pt idx="35">
                  <c:v>26.180000000000003</c:v>
                </c:pt>
                <c:pt idx="36">
                  <c:v>42.187200000000004</c:v>
                </c:pt>
                <c:pt idx="37">
                  <c:v>37.889599999999994</c:v>
                </c:pt>
                <c:pt idx="38">
                  <c:v>32.725000000000001</c:v>
                </c:pt>
                <c:pt idx="39">
                  <c:v>31.582222222222221</c:v>
                </c:pt>
                <c:pt idx="40">
                  <c:v>30.960695652173914</c:v>
                </c:pt>
                <c:pt idx="41">
                  <c:v>33.861556886227547</c:v>
                </c:pt>
                <c:pt idx="42">
                  <c:v>34.812324324324322</c:v>
                </c:pt>
                <c:pt idx="43">
                  <c:v>33.684933333333333</c:v>
                </c:pt>
                <c:pt idx="44">
                  <c:v>29.904000000000003</c:v>
                </c:pt>
                <c:pt idx="45">
                  <c:v>34.906666666666666</c:v>
                </c:pt>
                <c:pt idx="46">
                  <c:v>30.702000000000002</c:v>
                </c:pt>
                <c:pt idx="47">
                  <c:v>31.722497560975611</c:v>
                </c:pt>
                <c:pt idx="48">
                  <c:v>29.762526315789472</c:v>
                </c:pt>
                <c:pt idx="49">
                  <c:v>38.619668789808912</c:v>
                </c:pt>
                <c:pt idx="50">
                  <c:v>32.067108808290158</c:v>
                </c:pt>
                <c:pt idx="51">
                  <c:v>38.896000000000001</c:v>
                </c:pt>
                <c:pt idx="52">
                  <c:v>34.794064516129033</c:v>
                </c:pt>
                <c:pt idx="53">
                  <c:v>30.562304347826085</c:v>
                </c:pt>
                <c:pt idx="54">
                  <c:v>30.288246153846153</c:v>
                </c:pt>
                <c:pt idx="55">
                  <c:v>31.416</c:v>
                </c:pt>
                <c:pt idx="56">
                  <c:v>25.425661016949153</c:v>
                </c:pt>
                <c:pt idx="57">
                  <c:v>31.101839999999996</c:v>
                </c:pt>
                <c:pt idx="58">
                  <c:v>28.037935483870967</c:v>
                </c:pt>
                <c:pt idx="59">
                  <c:v>33.031679999999994</c:v>
                </c:pt>
                <c:pt idx="60">
                  <c:v>30.439336787564763</c:v>
                </c:pt>
                <c:pt idx="61">
                  <c:v>41.033142857142856</c:v>
                </c:pt>
                <c:pt idx="62">
                  <c:v>34.597367088607591</c:v>
                </c:pt>
                <c:pt idx="63">
                  <c:v>35.469677419354831</c:v>
                </c:pt>
                <c:pt idx="64">
                  <c:v>33.687036144578322</c:v>
                </c:pt>
                <c:pt idx="65">
                  <c:v>30.122399999999999</c:v>
                </c:pt>
                <c:pt idx="66">
                  <c:v>37.088333333333338</c:v>
                </c:pt>
                <c:pt idx="67">
                  <c:v>20.276462151394426</c:v>
                </c:pt>
                <c:pt idx="68">
                  <c:v>19.353316455696202</c:v>
                </c:pt>
                <c:pt idx="69">
                  <c:v>33.772199999999998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F-47C4-80C7-26F54457E6C3}"/>
            </c:ext>
          </c:extLst>
        </c:ser>
        <c:ser>
          <c:idx val="1"/>
          <c:order val="1"/>
          <c:tx>
            <c:v>HD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Plan3!$J$2:$J$71</c:f>
              <c:numCache>
                <c:formatCode>General</c:formatCode>
                <c:ptCount val="70"/>
                <c:pt idx="0">
                  <c:v>3.7507090788725552</c:v>
                </c:pt>
                <c:pt idx="1">
                  <c:v>3.6518255503770711</c:v>
                </c:pt>
                <c:pt idx="2">
                  <c:v>3.6464727845766784</c:v>
                </c:pt>
                <c:pt idx="3">
                  <c:v>3.6571926806818316</c:v>
                </c:pt>
                <c:pt idx="4">
                  <c:v>3.7006562548467081</c:v>
                </c:pt>
                <c:pt idx="5">
                  <c:v>3.6438017643776575</c:v>
                </c:pt>
                <c:pt idx="6">
                  <c:v>3.6706738599974273</c:v>
                </c:pt>
                <c:pt idx="7">
                  <c:v>3.5963235228844459</c:v>
                </c:pt>
                <c:pt idx="8">
                  <c:v>3.6679703446450018</c:v>
                </c:pt>
                <c:pt idx="9">
                  <c:v>3.5021318965316963</c:v>
                </c:pt>
                <c:pt idx="10">
                  <c:v>3.5885189159076503</c:v>
                </c:pt>
                <c:pt idx="11">
                  <c:v>3.6041587051593167</c:v>
                </c:pt>
                <c:pt idx="12">
                  <c:v>3.601543565691169</c:v>
                </c:pt>
                <c:pt idx="13">
                  <c:v>3.6358100403627067</c:v>
                </c:pt>
                <c:pt idx="14">
                  <c:v>3.5781599244036442</c:v>
                </c:pt>
                <c:pt idx="15">
                  <c:v>3.6438017643776575</c:v>
                </c:pt>
                <c:pt idx="16">
                  <c:v>3.601543565691169</c:v>
                </c:pt>
                <c:pt idx="17">
                  <c:v>3.5627213495450953</c:v>
                </c:pt>
                <c:pt idx="18">
                  <c:v>3.5833327133690829</c:v>
                </c:pt>
                <c:pt idx="19">
                  <c:v>3.4872670543626709</c:v>
                </c:pt>
                <c:pt idx="20">
                  <c:v>3.4288884683813503</c:v>
                </c:pt>
                <c:pt idx="21">
                  <c:v>3.5911170690413829</c:v>
                </c:pt>
                <c:pt idx="22">
                  <c:v>3.5550465238922313</c:v>
                </c:pt>
                <c:pt idx="23">
                  <c:v>3.5246383886385604</c:v>
                </c:pt>
                <c:pt idx="24">
                  <c:v>3.5627213495450953</c:v>
                </c:pt>
                <c:pt idx="25">
                  <c:v>3.6598816566563959</c:v>
                </c:pt>
                <c:pt idx="26">
                  <c:v>3.7507090788725552</c:v>
                </c:pt>
                <c:pt idx="27">
                  <c:v>3.5885189159076503</c:v>
                </c:pt>
                <c:pt idx="28">
                  <c:v>3.9058079089169753</c:v>
                </c:pt>
                <c:pt idx="29">
                  <c:v>3.4823365575130993</c:v>
                </c:pt>
                <c:pt idx="30">
                  <c:v>3.6491473767210518</c:v>
                </c:pt>
                <c:pt idx="31">
                  <c:v>3.5372523073327784</c:v>
                </c:pt>
                <c:pt idx="32">
                  <c:v>3.8666369153015632</c:v>
                </c:pt>
                <c:pt idx="33">
                  <c:v>3.6491473767210518</c:v>
                </c:pt>
                <c:pt idx="34">
                  <c:v>3.7172017364390428</c:v>
                </c:pt>
                <c:pt idx="35">
                  <c:v>3.5071114972173705</c:v>
                </c:pt>
                <c:pt idx="36">
                  <c:v>3.7733633005955483</c:v>
                </c:pt>
                <c:pt idx="37">
                  <c:v>3.7034043472663112</c:v>
                </c:pt>
                <c:pt idx="38">
                  <c:v>3.6951713721491544</c:v>
                </c:pt>
                <c:pt idx="39">
                  <c:v>3.6384704017416802</c:v>
                </c:pt>
                <c:pt idx="40">
                  <c:v>3.5911170690413829</c:v>
                </c:pt>
                <c:pt idx="41">
                  <c:v>3.6979119332523824</c:v>
                </c:pt>
                <c:pt idx="42">
                  <c:v>3.6491473767210518</c:v>
                </c:pt>
                <c:pt idx="43">
                  <c:v>3.6625742527946694</c:v>
                </c:pt>
                <c:pt idx="44">
                  <c:v>3.6438017643776575</c:v>
                </c:pt>
                <c:pt idx="45">
                  <c:v>3.7116713534598653</c:v>
                </c:pt>
                <c:pt idx="46">
                  <c:v>3.6733810347947244</c:v>
                </c:pt>
                <c:pt idx="47">
                  <c:v>3.5963235228844459</c:v>
                </c:pt>
                <c:pt idx="48">
                  <c:v>3.6358100403627067</c:v>
                </c:pt>
                <c:pt idx="49">
                  <c:v>3.725526090621134</c:v>
                </c:pt>
                <c:pt idx="50">
                  <c:v>3.6278501231207989</c:v>
                </c:pt>
                <c:pt idx="51">
                  <c:v>3.6951713721491544</c:v>
                </c:pt>
                <c:pt idx="52">
                  <c:v>3.6464727845766784</c:v>
                </c:pt>
                <c:pt idx="53">
                  <c:v>3.6518255503770711</c:v>
                </c:pt>
                <c:pt idx="54">
                  <c:v>3.6225610574007083</c:v>
                </c:pt>
                <c:pt idx="55">
                  <c:v>3.6358100403627067</c:v>
                </c:pt>
                <c:pt idx="56">
                  <c:v>3.5171080482830024</c:v>
                </c:pt>
                <c:pt idx="57">
                  <c:v>3.6093992649375126</c:v>
                </c:pt>
                <c:pt idx="58">
                  <c:v>3.6464727845766784</c:v>
                </c:pt>
                <c:pt idx="59">
                  <c:v>3.6760918789570804</c:v>
                </c:pt>
                <c:pt idx="60">
                  <c:v>3.6278501231207989</c:v>
                </c:pt>
                <c:pt idx="61">
                  <c:v>3.7535268630863436</c:v>
                </c:pt>
                <c:pt idx="62">
                  <c:v>3.7227474544001287</c:v>
                </c:pt>
                <c:pt idx="63">
                  <c:v>3.7310949711778174</c:v>
                </c:pt>
                <c:pt idx="64">
                  <c:v>3.7006562548467081</c:v>
                </c:pt>
                <c:pt idx="65">
                  <c:v>3.6897014902911565</c:v>
                </c:pt>
                <c:pt idx="66">
                  <c:v>3.7620041140454101</c:v>
                </c:pt>
                <c:pt idx="67">
                  <c:v>3.4798758596971222</c:v>
                </c:pt>
                <c:pt idx="68">
                  <c:v>3.514604222348428</c:v>
                </c:pt>
                <c:pt idx="69">
                  <c:v>3.7172017364390428</c:v>
                </c:pt>
              </c:numCache>
            </c:numRef>
          </c:xVal>
          <c:yVal>
            <c:numRef>
              <c:f>Plan3!$L$2:$L$71</c:f>
              <c:numCache>
                <c:formatCode>0</c:formatCode>
                <c:ptCount val="70"/>
                <c:pt idx="0">
                  <c:v>39.029142815854641</c:v>
                </c:pt>
                <c:pt idx="1">
                  <c:v>32.339039615164296</c:v>
                </c:pt>
                <c:pt idx="2">
                  <c:v>31.976890770370716</c:v>
                </c:pt>
                <c:pt idx="3">
                  <c:v>32.702160310559407</c:v>
                </c:pt>
                <c:pt idx="4">
                  <c:v>35.6427491129418</c:v>
                </c:pt>
                <c:pt idx="5">
                  <c:v>31.796179169010401</c:v>
                </c:pt>
                <c:pt idx="6">
                  <c:v>33.614248322188814</c:v>
                </c:pt>
                <c:pt idx="7">
                  <c:v>28.583972442473623</c:v>
                </c:pt>
                <c:pt idx="8">
                  <c:v>33.431338215848882</c:v>
                </c:pt>
                <c:pt idx="9">
                  <c:v>22.211306432992217</c:v>
                </c:pt>
                <c:pt idx="10">
                  <c:v>28.055940859155129</c:v>
                </c:pt>
                <c:pt idx="11">
                  <c:v>29.11407264027855</c:v>
                </c:pt>
                <c:pt idx="12">
                  <c:v>28.937141727796956</c:v>
                </c:pt>
                <c:pt idx="13">
                  <c:v>31.255487921186472</c:v>
                </c:pt>
                <c:pt idx="14">
                  <c:v>27.355088823721957</c:v>
                </c:pt>
                <c:pt idx="15">
                  <c:v>31.796179169010401</c:v>
                </c:pt>
                <c:pt idx="16">
                  <c:v>28.937141727796956</c:v>
                </c:pt>
                <c:pt idx="17">
                  <c:v>26.310570483339376</c:v>
                </c:pt>
                <c:pt idx="18">
                  <c:v>27.705061084428223</c:v>
                </c:pt>
                <c:pt idx="19">
                  <c:v>21.205604778876022</c:v>
                </c:pt>
                <c:pt idx="20">
                  <c:v>17.255920024824746</c:v>
                </c:pt>
                <c:pt idx="21">
                  <c:v>28.231722537462275</c:v>
                </c:pt>
                <c:pt idx="22">
                  <c:v>25.791319436717288</c:v>
                </c:pt>
                <c:pt idx="23">
                  <c:v>23.734014584404093</c:v>
                </c:pt>
                <c:pt idx="24">
                  <c:v>26.310570483339376</c:v>
                </c:pt>
                <c:pt idx="25">
                  <c:v>32.884086734987449</c:v>
                </c:pt>
                <c:pt idx="26">
                  <c:v>39.029142815854641</c:v>
                </c:pt>
                <c:pt idx="27">
                  <c:v>28.055940859155129</c:v>
                </c:pt>
                <c:pt idx="28">
                  <c:v>49.522570741526692</c:v>
                </c:pt>
                <c:pt idx="29">
                  <c:v>20.872025129603912</c:v>
                </c:pt>
                <c:pt idx="30">
                  <c:v>32.157844036681723</c:v>
                </c:pt>
                <c:pt idx="31">
                  <c:v>24.587426867657001</c:v>
                </c:pt>
                <c:pt idx="32">
                  <c:v>46.872402470350437</c:v>
                </c:pt>
                <c:pt idx="33">
                  <c:v>32.157844036681723</c:v>
                </c:pt>
                <c:pt idx="34">
                  <c:v>36.762156774076146</c:v>
                </c:pt>
                <c:pt idx="35">
                  <c:v>22.548208270864137</c:v>
                </c:pt>
                <c:pt idx="36">
                  <c:v>40.561845820734447</c:v>
                </c:pt>
                <c:pt idx="37">
                  <c:v>35.82867514300878</c:v>
                </c:pt>
                <c:pt idx="38">
                  <c:v>35.271661714983594</c:v>
                </c:pt>
                <c:pt idx="39">
                  <c:v>31.435478385192567</c:v>
                </c:pt>
                <c:pt idx="40">
                  <c:v>28.231722537462275</c:v>
                </c:pt>
                <c:pt idx="41">
                  <c:v>35.457078203324528</c:v>
                </c:pt>
                <c:pt idx="42">
                  <c:v>32.157844036681723</c:v>
                </c:pt>
                <c:pt idx="43">
                  <c:v>33.0662580866464</c:v>
                </c:pt>
                <c:pt idx="44">
                  <c:v>31.796179169010401</c:v>
                </c:pt>
                <c:pt idx="45">
                  <c:v>36.387990991028403</c:v>
                </c:pt>
                <c:pt idx="46">
                  <c:v>33.797406013381561</c:v>
                </c:pt>
                <c:pt idx="47">
                  <c:v>28.583972442473623</c:v>
                </c:pt>
                <c:pt idx="48">
                  <c:v>31.255487921186472</c:v>
                </c:pt>
                <c:pt idx="49">
                  <c:v>37.325352580340621</c:v>
                </c:pt>
                <c:pt idx="50">
                  <c:v>30.716948605007531</c:v>
                </c:pt>
                <c:pt idx="51">
                  <c:v>35.271661714983594</c:v>
                </c:pt>
                <c:pt idx="52">
                  <c:v>31.976890770370716</c:v>
                </c:pt>
                <c:pt idx="53">
                  <c:v>32.339039615164296</c:v>
                </c:pt>
                <c:pt idx="54">
                  <c:v>30.359109478097196</c:v>
                </c:pt>
                <c:pt idx="55">
                  <c:v>31.255487921186472</c:v>
                </c:pt>
                <c:pt idx="56">
                  <c:v>23.224538892329576</c:v>
                </c:pt>
                <c:pt idx="57">
                  <c:v>29.468630029956643</c:v>
                </c:pt>
                <c:pt idx="58">
                  <c:v>31.976890770370716</c:v>
                </c:pt>
                <c:pt idx="59">
                  <c:v>33.980811960591268</c:v>
                </c:pt>
                <c:pt idx="60">
                  <c:v>30.716948605007531</c:v>
                </c:pt>
                <c:pt idx="61">
                  <c:v>39.219783941574406</c:v>
                </c:pt>
                <c:pt idx="62">
                  <c:v>37.137360066738609</c:v>
                </c:pt>
                <c:pt idx="63">
                  <c:v>37.702122970752299</c:v>
                </c:pt>
                <c:pt idx="64">
                  <c:v>35.6427491129418</c:v>
                </c:pt>
                <c:pt idx="65">
                  <c:v>34.901589219772632</c:v>
                </c:pt>
                <c:pt idx="66">
                  <c:v>39.793324192789214</c:v>
                </c:pt>
                <c:pt idx="67">
                  <c:v>20.705543182761232</c:v>
                </c:pt>
                <c:pt idx="68">
                  <c:v>23.055139052399397</c:v>
                </c:pt>
                <c:pt idx="69">
                  <c:v>36.762156774076146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F-47C4-80C7-26F54457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62448"/>
        <c:axId val="1697464528"/>
      </c:scatterChart>
      <c:scatterChart>
        <c:scatterStyle val="smoothMarker"/>
        <c:varyColors val="0"/>
        <c:ser>
          <c:idx val="2"/>
          <c:order val="2"/>
          <c:tx>
            <c:v>dcp 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Plan3!$J$2:$J$71</c:f>
              <c:numCache>
                <c:formatCode>General</c:formatCode>
                <c:ptCount val="70"/>
                <c:pt idx="0">
                  <c:v>3.7507090788725552</c:v>
                </c:pt>
                <c:pt idx="1">
                  <c:v>3.6518255503770711</c:v>
                </c:pt>
                <c:pt idx="2">
                  <c:v>3.6464727845766784</c:v>
                </c:pt>
                <c:pt idx="3">
                  <c:v>3.6571926806818316</c:v>
                </c:pt>
                <c:pt idx="4">
                  <c:v>3.7006562548467081</c:v>
                </c:pt>
                <c:pt idx="5">
                  <c:v>3.6438017643776575</c:v>
                </c:pt>
                <c:pt idx="6">
                  <c:v>3.6706738599974273</c:v>
                </c:pt>
                <c:pt idx="7">
                  <c:v>3.5963235228844459</c:v>
                </c:pt>
                <c:pt idx="8">
                  <c:v>3.6679703446450018</c:v>
                </c:pt>
                <c:pt idx="9">
                  <c:v>3.5021318965316963</c:v>
                </c:pt>
                <c:pt idx="10">
                  <c:v>3.5885189159076503</c:v>
                </c:pt>
                <c:pt idx="11">
                  <c:v>3.6041587051593167</c:v>
                </c:pt>
                <c:pt idx="12">
                  <c:v>3.601543565691169</c:v>
                </c:pt>
                <c:pt idx="13">
                  <c:v>3.6358100403627067</c:v>
                </c:pt>
                <c:pt idx="14">
                  <c:v>3.5781599244036442</c:v>
                </c:pt>
                <c:pt idx="15">
                  <c:v>3.6438017643776575</c:v>
                </c:pt>
                <c:pt idx="16">
                  <c:v>3.601543565691169</c:v>
                </c:pt>
                <c:pt idx="17">
                  <c:v>3.5627213495450953</c:v>
                </c:pt>
                <c:pt idx="18">
                  <c:v>3.5833327133690829</c:v>
                </c:pt>
                <c:pt idx="19">
                  <c:v>3.4872670543626709</c:v>
                </c:pt>
                <c:pt idx="20">
                  <c:v>3.4288884683813503</c:v>
                </c:pt>
                <c:pt idx="21">
                  <c:v>3.5911170690413829</c:v>
                </c:pt>
                <c:pt idx="22">
                  <c:v>3.5550465238922313</c:v>
                </c:pt>
                <c:pt idx="23">
                  <c:v>3.5246383886385604</c:v>
                </c:pt>
                <c:pt idx="24">
                  <c:v>3.5627213495450953</c:v>
                </c:pt>
                <c:pt idx="25">
                  <c:v>3.6598816566563959</c:v>
                </c:pt>
                <c:pt idx="26">
                  <c:v>3.7507090788725552</c:v>
                </c:pt>
                <c:pt idx="27">
                  <c:v>3.5885189159076503</c:v>
                </c:pt>
                <c:pt idx="28">
                  <c:v>3.9058079089169753</c:v>
                </c:pt>
                <c:pt idx="29">
                  <c:v>3.4823365575130993</c:v>
                </c:pt>
                <c:pt idx="30">
                  <c:v>3.6491473767210518</c:v>
                </c:pt>
                <c:pt idx="31">
                  <c:v>3.5372523073327784</c:v>
                </c:pt>
                <c:pt idx="32">
                  <c:v>3.8666369153015632</c:v>
                </c:pt>
                <c:pt idx="33">
                  <c:v>3.6491473767210518</c:v>
                </c:pt>
                <c:pt idx="34">
                  <c:v>3.7172017364390428</c:v>
                </c:pt>
                <c:pt idx="35">
                  <c:v>3.5071114972173705</c:v>
                </c:pt>
                <c:pt idx="36">
                  <c:v>3.7733633005955483</c:v>
                </c:pt>
                <c:pt idx="37">
                  <c:v>3.7034043472663112</c:v>
                </c:pt>
                <c:pt idx="38">
                  <c:v>3.6951713721491544</c:v>
                </c:pt>
                <c:pt idx="39">
                  <c:v>3.6384704017416802</c:v>
                </c:pt>
                <c:pt idx="40">
                  <c:v>3.5911170690413829</c:v>
                </c:pt>
                <c:pt idx="41">
                  <c:v>3.6979119332523824</c:v>
                </c:pt>
                <c:pt idx="42">
                  <c:v>3.6491473767210518</c:v>
                </c:pt>
                <c:pt idx="43">
                  <c:v>3.6625742527946694</c:v>
                </c:pt>
                <c:pt idx="44">
                  <c:v>3.6438017643776575</c:v>
                </c:pt>
                <c:pt idx="45">
                  <c:v>3.7116713534598653</c:v>
                </c:pt>
                <c:pt idx="46">
                  <c:v>3.6733810347947244</c:v>
                </c:pt>
                <c:pt idx="47">
                  <c:v>3.5963235228844459</c:v>
                </c:pt>
                <c:pt idx="48">
                  <c:v>3.6358100403627067</c:v>
                </c:pt>
                <c:pt idx="49">
                  <c:v>3.725526090621134</c:v>
                </c:pt>
                <c:pt idx="50">
                  <c:v>3.6278501231207989</c:v>
                </c:pt>
                <c:pt idx="51">
                  <c:v>3.6951713721491544</c:v>
                </c:pt>
                <c:pt idx="52">
                  <c:v>3.6464727845766784</c:v>
                </c:pt>
                <c:pt idx="53">
                  <c:v>3.6518255503770711</c:v>
                </c:pt>
                <c:pt idx="54">
                  <c:v>3.6225610574007083</c:v>
                </c:pt>
                <c:pt idx="55">
                  <c:v>3.6358100403627067</c:v>
                </c:pt>
                <c:pt idx="56">
                  <c:v>3.5171080482830024</c:v>
                </c:pt>
                <c:pt idx="57">
                  <c:v>3.6093992649375126</c:v>
                </c:pt>
                <c:pt idx="58">
                  <c:v>3.6464727845766784</c:v>
                </c:pt>
                <c:pt idx="59">
                  <c:v>3.6760918789570804</c:v>
                </c:pt>
                <c:pt idx="60">
                  <c:v>3.6278501231207989</c:v>
                </c:pt>
                <c:pt idx="61">
                  <c:v>3.7535268630863436</c:v>
                </c:pt>
                <c:pt idx="62">
                  <c:v>3.7227474544001287</c:v>
                </c:pt>
                <c:pt idx="63">
                  <c:v>3.7310949711778174</c:v>
                </c:pt>
                <c:pt idx="64">
                  <c:v>3.7006562548467081</c:v>
                </c:pt>
                <c:pt idx="65">
                  <c:v>3.6897014902911565</c:v>
                </c:pt>
                <c:pt idx="66">
                  <c:v>3.7620041140454101</c:v>
                </c:pt>
                <c:pt idx="67">
                  <c:v>3.4798758596971222</c:v>
                </c:pt>
                <c:pt idx="68">
                  <c:v>3.514604222348428</c:v>
                </c:pt>
                <c:pt idx="69">
                  <c:v>3.7172017364390428</c:v>
                </c:pt>
              </c:numCache>
            </c:numRef>
          </c:xVal>
          <c:yVal>
            <c:numRef>
              <c:f>Plan3!$M$2:$M$71</c:f>
              <c:numCache>
                <c:formatCode>0</c:formatCode>
                <c:ptCount val="70"/>
                <c:pt idx="0">
                  <c:v>17.290447849933734</c:v>
                </c:pt>
                <c:pt idx="1">
                  <c:v>18.191705919169358</c:v>
                </c:pt>
                <c:pt idx="2">
                  <c:v>18.240492844997483</c:v>
                </c:pt>
                <c:pt idx="3">
                  <c:v>18.14278807036883</c:v>
                </c:pt>
                <c:pt idx="4">
                  <c:v>17.746646290944923</c:v>
                </c:pt>
                <c:pt idx="5">
                  <c:v>18.264837430431335</c:v>
                </c:pt>
                <c:pt idx="6">
                  <c:v>18.019916022558078</c:v>
                </c:pt>
                <c:pt idx="7">
                  <c:v>18.697570251659783</c:v>
                </c:pt>
                <c:pt idx="8">
                  <c:v>18.044556779858596</c:v>
                </c:pt>
                <c:pt idx="9">
                  <c:v>19.556064730937177</c:v>
                </c:pt>
                <c:pt idx="10">
                  <c:v>18.76870409085496</c:v>
                </c:pt>
                <c:pt idx="11">
                  <c:v>18.626157738811578</c:v>
                </c:pt>
                <c:pt idx="12">
                  <c:v>18.649993008281683</c:v>
                </c:pt>
                <c:pt idx="13">
                  <c:v>18.337676717875524</c:v>
                </c:pt>
                <c:pt idx="14">
                  <c:v>18.863119458350212</c:v>
                </c:pt>
                <c:pt idx="15">
                  <c:v>18.264837430431335</c:v>
                </c:pt>
                <c:pt idx="16">
                  <c:v>18.649993008281683</c:v>
                </c:pt>
                <c:pt idx="17">
                  <c:v>19.003831874062612</c:v>
                </c:pt>
                <c:pt idx="18">
                  <c:v>18.815972902533616</c:v>
                </c:pt>
                <c:pt idx="19">
                  <c:v>19.691547952021466</c:v>
                </c:pt>
                <c:pt idx="20">
                  <c:v>20.223630215738758</c:v>
                </c:pt>
                <c:pt idx="21">
                  <c:v>18.745023640606938</c:v>
                </c:pt>
                <c:pt idx="22">
                  <c:v>19.073782842185039</c:v>
                </c:pt>
                <c:pt idx="23">
                  <c:v>19.350932916466931</c:v>
                </c:pt>
                <c:pt idx="24">
                  <c:v>19.003831874062612</c:v>
                </c:pt>
                <c:pt idx="25">
                  <c:v>18.118279829897141</c:v>
                </c:pt>
                <c:pt idx="26">
                  <c:v>17.290447849933734</c:v>
                </c:pt>
                <c:pt idx="27">
                  <c:v>18.76870409085496</c:v>
                </c:pt>
                <c:pt idx="28">
                  <c:v>15.876824426160766</c:v>
                </c:pt>
                <c:pt idx="29">
                  <c:v>19.736486175187927</c:v>
                </c:pt>
                <c:pt idx="30">
                  <c:v>18.216115703640305</c:v>
                </c:pt>
                <c:pt idx="31">
                  <c:v>19.235965376566035</c:v>
                </c:pt>
                <c:pt idx="32">
                  <c:v>16.233842168276226</c:v>
                </c:pt>
                <c:pt idx="33">
                  <c:v>18.216115703640305</c:v>
                </c:pt>
                <c:pt idx="34">
                  <c:v>17.595845151246898</c:v>
                </c:pt>
                <c:pt idx="35">
                  <c:v>19.510678958728008</c:v>
                </c:pt>
                <c:pt idx="36">
                  <c:v>17.083969577558648</c:v>
                </c:pt>
                <c:pt idx="37">
                  <c:v>17.721599243111413</c:v>
                </c:pt>
                <c:pt idx="38">
                  <c:v>17.796637375053606</c:v>
                </c:pt>
                <c:pt idx="39">
                  <c:v>18.313429280548362</c:v>
                </c:pt>
                <c:pt idx="40">
                  <c:v>18.745023640606938</c:v>
                </c:pt>
                <c:pt idx="41">
                  <c:v>17.771658970195915</c:v>
                </c:pt>
                <c:pt idx="42">
                  <c:v>18.216115703640305</c:v>
                </c:pt>
                <c:pt idx="43">
                  <c:v>18.093738594023641</c:v>
                </c:pt>
                <c:pt idx="44">
                  <c:v>18.264837430431335</c:v>
                </c:pt>
                <c:pt idx="45">
                  <c:v>17.64625094037865</c:v>
                </c:pt>
                <c:pt idx="46">
                  <c:v>17.995241911833901</c:v>
                </c:pt>
                <c:pt idx="47">
                  <c:v>18.697570251659783</c:v>
                </c:pt>
                <c:pt idx="48">
                  <c:v>18.337676717875524</c:v>
                </c:pt>
                <c:pt idx="49">
                  <c:v>17.519974159465619</c:v>
                </c:pt>
                <c:pt idx="50">
                  <c:v>18.410226107585508</c:v>
                </c:pt>
                <c:pt idx="51">
                  <c:v>17.796637375053606</c:v>
                </c:pt>
                <c:pt idx="52">
                  <c:v>18.240492844997483</c:v>
                </c:pt>
                <c:pt idx="53">
                  <c:v>18.191705919169358</c:v>
                </c:pt>
                <c:pt idx="54">
                  <c:v>18.458432449242977</c:v>
                </c:pt>
                <c:pt idx="55">
                  <c:v>18.337676717875524</c:v>
                </c:pt>
                <c:pt idx="56">
                  <c:v>19.419566996508351</c:v>
                </c:pt>
                <c:pt idx="57">
                  <c:v>18.578393496785907</c:v>
                </c:pt>
                <c:pt idx="58">
                  <c:v>18.240492844997483</c:v>
                </c:pt>
                <c:pt idx="59">
                  <c:v>17.970534357270097</c:v>
                </c:pt>
                <c:pt idx="60">
                  <c:v>18.410226107585508</c:v>
                </c:pt>
                <c:pt idx="61">
                  <c:v>17.264765607413864</c:v>
                </c:pt>
                <c:pt idx="62">
                  <c:v>17.54529959388077</c:v>
                </c:pt>
                <c:pt idx="63">
                  <c:v>17.469217490334927</c:v>
                </c:pt>
                <c:pt idx="64">
                  <c:v>17.746646290944923</c:v>
                </c:pt>
                <c:pt idx="65">
                  <c:v>17.846491736414826</c:v>
                </c:pt>
                <c:pt idx="66">
                  <c:v>17.187501062468513</c:v>
                </c:pt>
                <c:pt idx="67">
                  <c:v>19.758913810976644</c:v>
                </c:pt>
                <c:pt idx="68">
                  <c:v>19.442387716620495</c:v>
                </c:pt>
                <c:pt idx="69">
                  <c:v>17.595845151246898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F-47C4-80C7-26F54457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66192"/>
        <c:axId val="1697455376"/>
      </c:scatterChart>
      <c:valAx>
        <c:axId val="16974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 N/ha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464528"/>
        <c:crosses val="autoZero"/>
        <c:crossBetween val="midCat"/>
      </c:valAx>
      <c:valAx>
        <c:axId val="169746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462448"/>
        <c:crosses val="autoZero"/>
        <c:crossBetween val="midCat"/>
      </c:valAx>
      <c:valAx>
        <c:axId val="1697455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dcp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466192"/>
        <c:crosses val="max"/>
        <c:crossBetween val="midCat"/>
      </c:valAx>
      <c:valAx>
        <c:axId val="169746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455376"/>
        <c:crossBetween val="midCat"/>
      </c:valAx>
      <c:spPr>
        <a:noFill/>
        <a:ln w="2540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77</xdr:row>
      <xdr:rowOff>57150</xdr:rowOff>
    </xdr:from>
    <xdr:to>
      <xdr:col>26</xdr:col>
      <xdr:colOff>257175</xdr:colOff>
      <xdr:row>91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72</xdr:row>
      <xdr:rowOff>9525</xdr:rowOff>
    </xdr:from>
    <xdr:to>
      <xdr:col>25</xdr:col>
      <xdr:colOff>66675</xdr:colOff>
      <xdr:row>86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76</xdr:row>
      <xdr:rowOff>104775</xdr:rowOff>
    </xdr:from>
    <xdr:to>
      <xdr:col>24</xdr:col>
      <xdr:colOff>276225</xdr:colOff>
      <xdr:row>90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zoomScale="59" zoomScaleNormal="59" workbookViewId="0">
      <selection activeCell="E39" sqref="E39"/>
    </sheetView>
  </sheetViews>
  <sheetFormatPr defaultRowHeight="15" x14ac:dyDescent="0.25"/>
  <cols>
    <col min="1" max="7" width="9.140625" style="4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3" t="s">
        <v>14</v>
      </c>
      <c r="M1" s="3" t="s">
        <v>7</v>
      </c>
    </row>
    <row r="2" spans="1:13" x14ac:dyDescent="0.25">
      <c r="A2" s="3">
        <v>1</v>
      </c>
      <c r="B2" s="3">
        <v>1</v>
      </c>
      <c r="C2" s="3">
        <v>50.292800000000007</v>
      </c>
      <c r="D2" s="3">
        <v>4.45</v>
      </c>
      <c r="E2" s="3">
        <v>8.9</v>
      </c>
      <c r="F2" s="3">
        <v>1.5</v>
      </c>
      <c r="G2" s="3">
        <v>13</v>
      </c>
      <c r="I2" t="e">
        <f>40000/(PI()*H2^2)</f>
        <v>#DIV/0!</v>
      </c>
      <c r="M2" t="s">
        <v>9</v>
      </c>
    </row>
    <row r="3" spans="1:13" x14ac:dyDescent="0.25">
      <c r="A3" s="3">
        <v>1</v>
      </c>
      <c r="B3" s="3">
        <v>2</v>
      </c>
      <c r="C3" s="3">
        <v>63.343499999999999</v>
      </c>
      <c r="D3" s="3">
        <v>5.75</v>
      </c>
      <c r="E3" s="3">
        <v>11.5</v>
      </c>
      <c r="F3" s="3">
        <v>3.3000000000000007</v>
      </c>
      <c r="G3" s="3">
        <v>14.3</v>
      </c>
      <c r="M3" t="s">
        <v>8</v>
      </c>
    </row>
    <row r="4" spans="1:13" x14ac:dyDescent="0.25">
      <c r="A4" s="3">
        <v>1</v>
      </c>
      <c r="B4" s="3">
        <v>3</v>
      </c>
      <c r="C4" s="3">
        <v>66.844899999999996</v>
      </c>
      <c r="D4" s="3">
        <v>4.0750000000000002</v>
      </c>
      <c r="E4" s="3">
        <v>8.15</v>
      </c>
      <c r="F4" s="3">
        <v>1.6000000000000014</v>
      </c>
      <c r="G4" s="3">
        <v>12.3</v>
      </c>
    </row>
    <row r="5" spans="1:13" x14ac:dyDescent="0.25">
      <c r="A5" s="3">
        <v>1</v>
      </c>
      <c r="B5" s="3">
        <v>4</v>
      </c>
      <c r="C5" s="3">
        <v>91.354699999999994</v>
      </c>
      <c r="D5" s="3">
        <v>4.875</v>
      </c>
      <c r="E5" s="3">
        <v>9.75</v>
      </c>
      <c r="F5" s="3">
        <v>2.6999999999999993</v>
      </c>
      <c r="G5" s="3">
        <v>20.2</v>
      </c>
      <c r="M5" t="s">
        <v>10</v>
      </c>
    </row>
    <row r="6" spans="1:13" x14ac:dyDescent="0.25">
      <c r="A6" s="3">
        <v>1</v>
      </c>
      <c r="B6" s="3">
        <v>5</v>
      </c>
      <c r="C6" s="3">
        <v>71.301199999999994</v>
      </c>
      <c r="D6" s="3">
        <v>5.4749999999999996</v>
      </c>
      <c r="E6" s="3">
        <v>10.95</v>
      </c>
      <c r="F6" s="3">
        <v>4.3999999999999986</v>
      </c>
      <c r="G6" s="3">
        <v>16.2</v>
      </c>
    </row>
    <row r="7" spans="1:13" x14ac:dyDescent="0.25">
      <c r="A7" s="3">
        <v>1</v>
      </c>
      <c r="B7" s="3">
        <v>6</v>
      </c>
      <c r="C7" s="3">
        <v>84.351900000000001</v>
      </c>
      <c r="D7" s="3">
        <v>5.45</v>
      </c>
      <c r="E7" s="3">
        <v>10.9</v>
      </c>
      <c r="F7" s="3">
        <v>3.2999999999999989</v>
      </c>
      <c r="G7" s="3">
        <v>16.7</v>
      </c>
      <c r="M7" t="s">
        <v>11</v>
      </c>
    </row>
    <row r="8" spans="1:13" x14ac:dyDescent="0.25">
      <c r="A8" s="3">
        <v>1</v>
      </c>
      <c r="B8" s="3">
        <v>7</v>
      </c>
      <c r="C8" s="3">
        <v>101.2223</v>
      </c>
      <c r="D8" s="3">
        <v>6.4249999999999998</v>
      </c>
      <c r="E8" s="3">
        <v>12.85</v>
      </c>
      <c r="F8" s="3">
        <v>2.9000000000000004</v>
      </c>
      <c r="G8" s="3">
        <v>15</v>
      </c>
    </row>
    <row r="9" spans="1:13" x14ac:dyDescent="0.25">
      <c r="A9" s="3">
        <v>1</v>
      </c>
      <c r="B9" s="3">
        <v>8</v>
      </c>
      <c r="C9" s="3">
        <v>42.653400000000005</v>
      </c>
      <c r="D9" s="3">
        <v>4.4749999999999996</v>
      </c>
      <c r="E9" s="3">
        <v>8.9499999999999993</v>
      </c>
      <c r="F9" s="3">
        <v>3.5999999999999996</v>
      </c>
      <c r="G9" s="3">
        <v>14</v>
      </c>
    </row>
    <row r="10" spans="1:13" x14ac:dyDescent="0.25">
      <c r="A10" s="3">
        <v>1</v>
      </c>
      <c r="B10" s="3">
        <v>9</v>
      </c>
      <c r="C10" s="3">
        <v>106.31530000000001</v>
      </c>
      <c r="D10" s="3">
        <v>7.1749999999999998</v>
      </c>
      <c r="E10" s="3">
        <v>14.35</v>
      </c>
      <c r="F10" s="3">
        <v>2.6999999999999993</v>
      </c>
      <c r="G10" s="3">
        <v>20</v>
      </c>
    </row>
    <row r="11" spans="1:13" x14ac:dyDescent="0.25">
      <c r="A11" s="3">
        <v>1</v>
      </c>
      <c r="B11" s="3">
        <v>10</v>
      </c>
      <c r="C11" s="3">
        <v>78.940699999999993</v>
      </c>
      <c r="D11" s="3">
        <v>6.4</v>
      </c>
      <c r="E11" s="3">
        <v>12.8</v>
      </c>
      <c r="F11" s="3">
        <v>1.4000000000000004</v>
      </c>
      <c r="G11" s="3">
        <v>15.9</v>
      </c>
    </row>
    <row r="12" spans="1:13" x14ac:dyDescent="0.25">
      <c r="A12" s="3">
        <v>1</v>
      </c>
      <c r="B12" s="3">
        <v>11</v>
      </c>
      <c r="C12" s="3">
        <v>57.2956</v>
      </c>
      <c r="D12" s="3">
        <v>3.7749999999999999</v>
      </c>
      <c r="E12" s="3">
        <v>7.55</v>
      </c>
      <c r="F12" s="3">
        <v>2.4000000000000004</v>
      </c>
      <c r="G12" s="3">
        <v>18</v>
      </c>
    </row>
    <row r="13" spans="1:13" x14ac:dyDescent="0.25">
      <c r="A13" s="3">
        <v>1</v>
      </c>
      <c r="B13" s="3">
        <v>12</v>
      </c>
      <c r="C13" s="3">
        <v>65.89</v>
      </c>
      <c r="D13" s="3">
        <v>4.4249999999999998</v>
      </c>
      <c r="E13" s="3">
        <v>8.85</v>
      </c>
      <c r="F13" s="3">
        <v>4.5999999999999979</v>
      </c>
      <c r="G13" s="3">
        <v>18.899999999999999</v>
      </c>
    </row>
    <row r="14" spans="1:13" x14ac:dyDescent="0.25">
      <c r="A14" s="3">
        <v>1</v>
      </c>
      <c r="B14" s="3">
        <v>13</v>
      </c>
      <c r="C14" s="3">
        <v>101.2223</v>
      </c>
      <c r="D14" s="3">
        <v>4.7249999999999996</v>
      </c>
      <c r="E14" s="3">
        <v>9.4499999999999993</v>
      </c>
      <c r="F14" s="3">
        <v>3.2000000000000028</v>
      </c>
      <c r="G14" s="3">
        <v>20.6</v>
      </c>
    </row>
    <row r="15" spans="1:13" x14ac:dyDescent="0.25">
      <c r="A15" s="3">
        <v>1</v>
      </c>
      <c r="B15" s="3">
        <v>14</v>
      </c>
      <c r="C15" s="3">
        <v>58.250599999999999</v>
      </c>
      <c r="D15" s="3">
        <v>4.9249999999999998</v>
      </c>
      <c r="E15" s="3">
        <v>9.85</v>
      </c>
      <c r="F15" s="3">
        <v>4.2999999999999989</v>
      </c>
      <c r="G15" s="3">
        <v>18.899999999999999</v>
      </c>
    </row>
    <row r="16" spans="1:13" x14ac:dyDescent="0.25">
      <c r="A16" s="3">
        <v>1</v>
      </c>
      <c r="B16" s="3">
        <v>15</v>
      </c>
      <c r="C16" s="3">
        <v>71.301199999999994</v>
      </c>
      <c r="D16" s="3">
        <v>5.0750000000000002</v>
      </c>
      <c r="E16" s="3">
        <v>10.15</v>
      </c>
      <c r="F16" s="3">
        <v>2.4000000000000004</v>
      </c>
      <c r="G16" s="3">
        <v>17.8</v>
      </c>
    </row>
    <row r="17" spans="1:13" x14ac:dyDescent="0.25">
      <c r="A17" s="3">
        <v>1</v>
      </c>
      <c r="B17" s="3">
        <v>16</v>
      </c>
      <c r="C17" s="3">
        <v>69.073099999999997</v>
      </c>
      <c r="D17" s="3">
        <v>6.5</v>
      </c>
      <c r="E17" s="3">
        <v>13</v>
      </c>
      <c r="F17" s="3">
        <v>3.4000000000000004</v>
      </c>
      <c r="G17" s="3">
        <v>15.8</v>
      </c>
    </row>
    <row r="18" spans="1:13" x14ac:dyDescent="0.25">
      <c r="A18" s="3">
        <v>1</v>
      </c>
      <c r="B18" s="3">
        <v>17</v>
      </c>
      <c r="C18" s="3">
        <v>90.718100000000007</v>
      </c>
      <c r="D18" s="3">
        <v>5.4249999999999998</v>
      </c>
      <c r="E18" s="3">
        <v>10.85</v>
      </c>
      <c r="F18" s="3">
        <v>3.7000000000000028</v>
      </c>
      <c r="G18" s="3">
        <v>22.6</v>
      </c>
    </row>
    <row r="19" spans="1:13" x14ac:dyDescent="0.25">
      <c r="A19" s="3">
        <v>1</v>
      </c>
      <c r="B19" s="3">
        <v>18</v>
      </c>
      <c r="C19" s="3">
        <v>57.2956</v>
      </c>
      <c r="D19" s="3">
        <v>5.95</v>
      </c>
      <c r="E19" s="3">
        <v>11.9</v>
      </c>
      <c r="F19" s="3">
        <v>2.8999999999999986</v>
      </c>
      <c r="G19" s="3">
        <v>15.7</v>
      </c>
    </row>
    <row r="20" spans="1:13" x14ac:dyDescent="0.25">
      <c r="A20" s="3">
        <v>1</v>
      </c>
      <c r="B20" s="3">
        <v>19</v>
      </c>
      <c r="C20" s="3">
        <v>60.478699999999996</v>
      </c>
      <c r="D20" s="3">
        <v>4.6749999999999998</v>
      </c>
      <c r="E20" s="3">
        <v>9.35</v>
      </c>
      <c r="F20" s="3">
        <v>2.3000000000000007</v>
      </c>
      <c r="G20" s="3">
        <v>16</v>
      </c>
    </row>
    <row r="21" spans="1:13" x14ac:dyDescent="0.25">
      <c r="A21" s="3">
        <v>1</v>
      </c>
      <c r="B21" s="3">
        <v>20</v>
      </c>
      <c r="C21" s="3">
        <v>58.887199999999993</v>
      </c>
      <c r="D21" s="3">
        <v>4.9749999999999996</v>
      </c>
      <c r="E21" s="3">
        <v>9.9499999999999993</v>
      </c>
      <c r="F21" s="3">
        <v>2</v>
      </c>
      <c r="G21" s="3">
        <v>18.2</v>
      </c>
    </row>
    <row r="22" spans="1:13" x14ac:dyDescent="0.25">
      <c r="A22" s="3">
        <v>1</v>
      </c>
      <c r="B22" s="3">
        <v>21</v>
      </c>
      <c r="C22" s="3">
        <v>74.165999999999997</v>
      </c>
      <c r="D22" s="3">
        <v>7.9249999999999998</v>
      </c>
      <c r="E22" s="3">
        <v>15.85</v>
      </c>
      <c r="F22" s="3">
        <v>7.7999999999999989</v>
      </c>
      <c r="G22" s="3">
        <v>19.899999999999999</v>
      </c>
    </row>
    <row r="23" spans="1:13" x14ac:dyDescent="0.25">
      <c r="A23" s="3">
        <v>1</v>
      </c>
      <c r="B23" s="3">
        <v>22</v>
      </c>
      <c r="C23" s="3">
        <v>94.219499999999996</v>
      </c>
      <c r="D23" s="3">
        <v>6.4749999999999996</v>
      </c>
      <c r="E23" s="3">
        <v>12.95</v>
      </c>
      <c r="F23" s="3">
        <v>4</v>
      </c>
      <c r="G23" s="3">
        <v>22</v>
      </c>
    </row>
    <row r="24" spans="1:13" x14ac:dyDescent="0.25">
      <c r="A24" s="3">
        <v>1</v>
      </c>
      <c r="B24" s="3">
        <v>23</v>
      </c>
      <c r="C24" s="3">
        <v>79.577299999999994</v>
      </c>
      <c r="D24" s="3">
        <v>6.95</v>
      </c>
      <c r="E24" s="3">
        <v>13.9</v>
      </c>
      <c r="F24" s="3">
        <v>3.4000000000000021</v>
      </c>
      <c r="G24" s="3">
        <v>22.8</v>
      </c>
    </row>
    <row r="25" spans="1:13" x14ac:dyDescent="0.25">
      <c r="A25" s="3">
        <v>1</v>
      </c>
      <c r="B25" s="3">
        <v>24</v>
      </c>
      <c r="C25" s="3">
        <v>71.619600000000005</v>
      </c>
      <c r="D25" s="3">
        <v>4.4249999999999998</v>
      </c>
      <c r="E25" s="3">
        <v>8.85</v>
      </c>
      <c r="F25" s="3">
        <v>2.3999999999999986</v>
      </c>
      <c r="G25" s="3">
        <v>18.399999999999999</v>
      </c>
    </row>
    <row r="26" spans="1:13" x14ac:dyDescent="0.25">
      <c r="A26" s="3">
        <v>1</v>
      </c>
      <c r="B26" s="3">
        <v>25</v>
      </c>
      <c r="C26" s="3">
        <v>85.9435</v>
      </c>
      <c r="D26" s="3">
        <v>5.375</v>
      </c>
      <c r="E26" s="3">
        <v>10.75</v>
      </c>
      <c r="F26" s="3">
        <v>2.7000000000000028</v>
      </c>
      <c r="G26" s="3">
        <v>25.1</v>
      </c>
    </row>
    <row r="27" spans="1:13" x14ac:dyDescent="0.25">
      <c r="A27" s="3">
        <v>1</v>
      </c>
      <c r="B27" s="3">
        <v>26</v>
      </c>
      <c r="C27" s="3">
        <v>69.073099999999997</v>
      </c>
      <c r="D27" s="3">
        <v>5.0750000000000002</v>
      </c>
      <c r="E27" s="3">
        <v>10.15</v>
      </c>
      <c r="F27" s="3">
        <v>2.1000000000000014</v>
      </c>
      <c r="G27" s="3">
        <v>22</v>
      </c>
    </row>
    <row r="28" spans="1:13" x14ac:dyDescent="0.25">
      <c r="A28" s="3">
        <v>1</v>
      </c>
      <c r="B28" s="3">
        <v>27</v>
      </c>
      <c r="C28" s="3">
        <v>78.622399999999999</v>
      </c>
      <c r="D28" s="3">
        <v>5.9</v>
      </c>
      <c r="E28" s="3">
        <v>11.8</v>
      </c>
      <c r="F28" s="3">
        <v>3.3999999999999986</v>
      </c>
      <c r="G28" s="3">
        <v>19.899999999999999</v>
      </c>
    </row>
    <row r="29" spans="1:13" x14ac:dyDescent="0.25">
      <c r="A29" s="3">
        <v>1</v>
      </c>
      <c r="B29" s="3">
        <v>28</v>
      </c>
      <c r="C29" s="3">
        <v>70.982900000000001</v>
      </c>
      <c r="D29" s="3">
        <v>4.9749999999999996</v>
      </c>
      <c r="E29" s="3">
        <v>9.9499999999999993</v>
      </c>
      <c r="F29" s="3">
        <v>1.9000000000000021</v>
      </c>
      <c r="G29" s="3">
        <v>19.100000000000001</v>
      </c>
    </row>
    <row r="30" spans="1:13" x14ac:dyDescent="0.25">
      <c r="A30" s="3">
        <v>1</v>
      </c>
      <c r="B30" s="3">
        <v>29</v>
      </c>
      <c r="C30" s="3">
        <v>87.853300000000004</v>
      </c>
      <c r="D30" s="3">
        <v>5.4</v>
      </c>
      <c r="E30" s="3">
        <v>10.8</v>
      </c>
      <c r="F30" s="3">
        <v>3.5999999999999979</v>
      </c>
      <c r="G30" s="3">
        <v>23.2</v>
      </c>
    </row>
    <row r="31" spans="1:13" ht="15.75" thickBot="1" x14ac:dyDescent="0.3">
      <c r="A31" s="3">
        <v>1</v>
      </c>
      <c r="B31" s="3">
        <v>30</v>
      </c>
      <c r="C31" s="3">
        <v>65.89</v>
      </c>
      <c r="D31" s="3">
        <v>4.0750000000000002</v>
      </c>
      <c r="E31" s="3">
        <v>8.15</v>
      </c>
      <c r="F31" s="3">
        <v>4.3000000000000007</v>
      </c>
      <c r="G31" s="3">
        <v>19.3</v>
      </c>
    </row>
    <row r="32" spans="1:13" x14ac:dyDescent="0.25">
      <c r="A32" s="3">
        <v>1</v>
      </c>
      <c r="B32" s="3">
        <v>31</v>
      </c>
      <c r="C32" s="3">
        <v>95.492699999999999</v>
      </c>
      <c r="D32" s="3">
        <v>6.3250000000000002</v>
      </c>
      <c r="E32" s="3">
        <v>12.65</v>
      </c>
      <c r="F32" s="3">
        <v>3.5</v>
      </c>
      <c r="G32" s="3">
        <v>22.1</v>
      </c>
      <c r="L32" s="8"/>
      <c r="M32" s="8"/>
    </row>
    <row r="33" spans="1:17" x14ac:dyDescent="0.25">
      <c r="A33" s="3">
        <v>1</v>
      </c>
      <c r="B33" s="3">
        <v>32</v>
      </c>
      <c r="C33" s="3">
        <v>101.85889999999999</v>
      </c>
      <c r="D33" s="3">
        <v>7.25</v>
      </c>
      <c r="E33" s="3">
        <v>14.5</v>
      </c>
      <c r="F33" s="3">
        <v>4.3000000000000007</v>
      </c>
      <c r="G33" s="3">
        <v>18.600000000000001</v>
      </c>
      <c r="L33" s="5"/>
      <c r="M33" s="5"/>
    </row>
    <row r="34" spans="1:17" x14ac:dyDescent="0.25">
      <c r="A34" s="3">
        <v>1</v>
      </c>
      <c r="B34" s="3">
        <v>33</v>
      </c>
      <c r="C34" s="3">
        <v>89.444900000000004</v>
      </c>
      <c r="D34" s="3">
        <v>6.4249999999999998</v>
      </c>
      <c r="E34" s="3">
        <v>12.85</v>
      </c>
      <c r="F34" s="3">
        <v>4.0999999999999979</v>
      </c>
      <c r="G34" s="3">
        <v>21.7</v>
      </c>
      <c r="L34" s="5"/>
      <c r="M34" s="5"/>
    </row>
    <row r="35" spans="1:17" x14ac:dyDescent="0.25">
      <c r="A35" s="3">
        <v>1</v>
      </c>
      <c r="B35" s="3">
        <v>34</v>
      </c>
      <c r="C35" s="3">
        <v>79.577299999999994</v>
      </c>
      <c r="D35" s="3">
        <v>6.9</v>
      </c>
      <c r="E35" s="3">
        <v>13.8</v>
      </c>
      <c r="F35" s="3">
        <v>4.2999999999999972</v>
      </c>
      <c r="G35" s="3">
        <v>20.9</v>
      </c>
      <c r="L35" s="5"/>
      <c r="M35" s="5"/>
    </row>
    <row r="36" spans="1:17" x14ac:dyDescent="0.25">
      <c r="A36" s="3">
        <v>1</v>
      </c>
      <c r="B36" s="3">
        <v>35</v>
      </c>
      <c r="C36" s="3">
        <v>91.991299999999995</v>
      </c>
      <c r="D36" s="3">
        <v>6.875</v>
      </c>
      <c r="E36" s="3">
        <v>13.75</v>
      </c>
      <c r="F36" s="3">
        <v>4</v>
      </c>
      <c r="G36" s="3">
        <v>21.9</v>
      </c>
      <c r="L36" s="5"/>
      <c r="M36" s="5"/>
    </row>
    <row r="37" spans="1:17" ht="15.75" thickBot="1" x14ac:dyDescent="0.3">
      <c r="A37" s="3">
        <v>1</v>
      </c>
      <c r="B37" s="3">
        <v>36</v>
      </c>
      <c r="C37" s="3">
        <v>82.760400000000004</v>
      </c>
      <c r="D37" s="3">
        <v>5.5</v>
      </c>
      <c r="E37" s="3">
        <v>11</v>
      </c>
      <c r="F37" s="3">
        <v>3.1000000000000014</v>
      </c>
      <c r="G37" s="3">
        <v>17.100000000000001</v>
      </c>
      <c r="L37" s="6"/>
      <c r="M37" s="6"/>
    </row>
    <row r="38" spans="1:17" x14ac:dyDescent="0.25">
      <c r="A38" s="3">
        <v>1</v>
      </c>
      <c r="B38" s="3">
        <v>37</v>
      </c>
      <c r="C38" s="3">
        <v>78.304000000000002</v>
      </c>
      <c r="D38" s="3">
        <v>7.625</v>
      </c>
      <c r="E38" s="3">
        <v>15.25</v>
      </c>
      <c r="F38" s="3">
        <v>2.8999999999999986</v>
      </c>
      <c r="G38" s="3">
        <v>16.2</v>
      </c>
    </row>
    <row r="39" spans="1:17" ht="15.75" thickBot="1" x14ac:dyDescent="0.3">
      <c r="A39" s="3">
        <v>1</v>
      </c>
      <c r="B39" s="3">
        <v>38</v>
      </c>
      <c r="C39" s="3">
        <v>69.391400000000004</v>
      </c>
      <c r="D39" s="3">
        <v>5.65</v>
      </c>
      <c r="E39" s="3">
        <v>11.3</v>
      </c>
      <c r="F39" s="3">
        <v>3.8999999999999986</v>
      </c>
      <c r="G39" s="3">
        <v>18.7</v>
      </c>
    </row>
    <row r="40" spans="1:17" x14ac:dyDescent="0.25">
      <c r="A40" s="3">
        <v>1</v>
      </c>
      <c r="B40" s="3">
        <v>39</v>
      </c>
      <c r="C40" s="3">
        <v>67.799800000000005</v>
      </c>
      <c r="D40" s="3">
        <v>6.1749999999999998</v>
      </c>
      <c r="E40" s="3">
        <v>12.35</v>
      </c>
      <c r="F40" s="3">
        <v>4.1999999999999993</v>
      </c>
      <c r="G40" s="3">
        <v>20.399999999999999</v>
      </c>
      <c r="L40" s="7"/>
      <c r="M40" s="7"/>
      <c r="N40" s="7"/>
      <c r="O40" s="7"/>
      <c r="P40" s="7"/>
      <c r="Q40" s="7"/>
    </row>
    <row r="41" spans="1:17" x14ac:dyDescent="0.25">
      <c r="A41" s="3">
        <v>1</v>
      </c>
      <c r="B41" s="3">
        <v>40</v>
      </c>
      <c r="C41" s="3">
        <v>58.568899999999999</v>
      </c>
      <c r="D41" s="3">
        <v>5.65</v>
      </c>
      <c r="E41" s="3">
        <v>11.3</v>
      </c>
      <c r="F41" s="3">
        <v>5.3000000000000007</v>
      </c>
      <c r="G41" s="3">
        <v>20.100000000000001</v>
      </c>
      <c r="L41" s="5"/>
      <c r="M41" s="5"/>
      <c r="N41" s="5"/>
      <c r="O41" s="5"/>
      <c r="P41" s="5"/>
      <c r="Q41" s="5"/>
    </row>
    <row r="42" spans="1:17" x14ac:dyDescent="0.25">
      <c r="A42" s="3">
        <v>1</v>
      </c>
      <c r="B42" s="3">
        <v>41</v>
      </c>
      <c r="C42" s="3">
        <v>86.580100000000002</v>
      </c>
      <c r="D42" s="3">
        <v>7.3</v>
      </c>
      <c r="E42" s="3">
        <v>14.6</v>
      </c>
      <c r="F42" s="3">
        <v>4.2999999999999972</v>
      </c>
      <c r="G42" s="3">
        <v>21.9</v>
      </c>
      <c r="L42" s="5"/>
      <c r="M42" s="5"/>
      <c r="N42" s="5"/>
      <c r="O42" s="5"/>
      <c r="P42" s="5"/>
      <c r="Q42" s="5"/>
    </row>
    <row r="43" spans="1:17" ht="15.75" thickBot="1" x14ac:dyDescent="0.3">
      <c r="A43" s="3">
        <v>1</v>
      </c>
      <c r="B43" s="3">
        <v>42</v>
      </c>
      <c r="C43" s="3">
        <v>46.154800000000002</v>
      </c>
      <c r="D43" s="3">
        <v>2.9750000000000001</v>
      </c>
      <c r="E43" s="3">
        <v>5.95</v>
      </c>
      <c r="F43" s="3">
        <v>2.6999999999999993</v>
      </c>
      <c r="G43" s="3">
        <v>18</v>
      </c>
      <c r="L43" s="6"/>
      <c r="M43" s="6"/>
      <c r="N43" s="6"/>
      <c r="O43" s="6"/>
      <c r="P43" s="6"/>
      <c r="Q43" s="6"/>
    </row>
    <row r="44" spans="1:17" x14ac:dyDescent="0.25">
      <c r="A44" s="3">
        <v>1</v>
      </c>
      <c r="B44" s="3">
        <v>43</v>
      </c>
      <c r="C44" s="3">
        <v>92.309699999999992</v>
      </c>
      <c r="D44" s="3">
        <v>5.9749999999999996</v>
      </c>
      <c r="E44" s="3">
        <v>11.95</v>
      </c>
      <c r="F44" s="3">
        <v>4.4000000000000021</v>
      </c>
      <c r="G44" s="3">
        <v>22.6</v>
      </c>
    </row>
    <row r="45" spans="1:17" x14ac:dyDescent="0.25">
      <c r="A45" s="3">
        <v>1</v>
      </c>
      <c r="B45" s="3">
        <v>44</v>
      </c>
      <c r="C45" s="3">
        <v>101.2223</v>
      </c>
      <c r="D45" s="3">
        <v>3.4750000000000001</v>
      </c>
      <c r="E45" s="3">
        <v>6.95</v>
      </c>
      <c r="F45" s="3">
        <v>3.1000000000000014</v>
      </c>
      <c r="G45" s="3">
        <v>23</v>
      </c>
    </row>
    <row r="46" spans="1:17" x14ac:dyDescent="0.25">
      <c r="A46" s="3">
        <v>1</v>
      </c>
      <c r="B46" s="3">
        <v>45</v>
      </c>
      <c r="C46" s="3">
        <v>86.898399999999995</v>
      </c>
      <c r="D46" s="3">
        <v>4.75</v>
      </c>
      <c r="E46" s="3">
        <v>9.5</v>
      </c>
      <c r="F46" s="3">
        <v>2.3000000000000007</v>
      </c>
      <c r="G46" s="3">
        <v>20.3</v>
      </c>
    </row>
    <row r="47" spans="1:17" x14ac:dyDescent="0.25">
      <c r="A47" s="3">
        <v>1</v>
      </c>
      <c r="B47" s="3">
        <v>46</v>
      </c>
      <c r="C47" s="3">
        <v>54.1126</v>
      </c>
      <c r="D47" s="3">
        <v>4.45</v>
      </c>
      <c r="E47" s="3">
        <v>8.9</v>
      </c>
      <c r="F47" s="3">
        <v>4.4000000000000021</v>
      </c>
      <c r="G47" s="3">
        <v>20.6</v>
      </c>
    </row>
    <row r="48" spans="1:17" x14ac:dyDescent="0.25">
      <c r="A48" s="3">
        <v>1</v>
      </c>
      <c r="B48" s="3">
        <v>47</v>
      </c>
      <c r="C48" s="3">
        <v>104.4054</v>
      </c>
      <c r="D48" s="3">
        <v>6.8</v>
      </c>
      <c r="E48" s="3">
        <v>13.6</v>
      </c>
      <c r="F48" s="3">
        <v>2.2999999999999989</v>
      </c>
      <c r="G48" s="3">
        <v>17.7</v>
      </c>
    </row>
    <row r="49" spans="1:7" x14ac:dyDescent="0.25">
      <c r="A49" s="3">
        <v>1</v>
      </c>
      <c r="B49" s="3">
        <v>48</v>
      </c>
      <c r="C49" s="3">
        <v>53.794200000000004</v>
      </c>
      <c r="D49" s="3">
        <v>4.95</v>
      </c>
      <c r="E49" s="3">
        <v>9.9</v>
      </c>
      <c r="F49" s="3">
        <v>3.8000000000000007</v>
      </c>
      <c r="G49" s="3">
        <v>17.600000000000001</v>
      </c>
    </row>
    <row r="50" spans="1:7" x14ac:dyDescent="0.25">
      <c r="A50" s="3">
        <v>1</v>
      </c>
      <c r="B50" s="3">
        <v>49</v>
      </c>
      <c r="C50" s="3">
        <v>65.253399999999999</v>
      </c>
      <c r="D50" s="3">
        <v>6.95</v>
      </c>
      <c r="E50" s="3">
        <v>13.9</v>
      </c>
      <c r="F50" s="3">
        <v>4.7999999999999989</v>
      </c>
      <c r="G50" s="3">
        <v>16.399999999999999</v>
      </c>
    </row>
    <row r="51" spans="1:7" x14ac:dyDescent="0.25">
      <c r="A51" s="3">
        <v>1</v>
      </c>
      <c r="B51" s="3">
        <v>50</v>
      </c>
      <c r="C51" s="3">
        <v>106.6336</v>
      </c>
      <c r="D51" s="3">
        <v>6.7249999999999996</v>
      </c>
      <c r="E51" s="3">
        <v>13.45</v>
      </c>
      <c r="F51" s="3">
        <v>4.6000000000000014</v>
      </c>
      <c r="G51" s="3">
        <v>23.8</v>
      </c>
    </row>
    <row r="52" spans="1:7" x14ac:dyDescent="0.25">
      <c r="A52" s="3">
        <v>1</v>
      </c>
      <c r="B52" s="3">
        <v>51</v>
      </c>
      <c r="C52" s="3">
        <v>100.5857</v>
      </c>
      <c r="D52" s="3">
        <v>4.9249999999999998</v>
      </c>
      <c r="E52" s="3">
        <v>9.85</v>
      </c>
      <c r="F52" s="3">
        <v>4.2000000000000028</v>
      </c>
      <c r="G52" s="3">
        <v>22.1</v>
      </c>
    </row>
    <row r="53" spans="1:7" x14ac:dyDescent="0.25">
      <c r="A53" s="3">
        <v>1</v>
      </c>
      <c r="B53" s="3">
        <v>52</v>
      </c>
      <c r="C53" s="3">
        <v>55.067500000000003</v>
      </c>
      <c r="D53" s="3">
        <v>6.4749999999999996</v>
      </c>
      <c r="E53" s="3">
        <v>12.95</v>
      </c>
      <c r="F53" s="3">
        <v>3.6999999999999993</v>
      </c>
      <c r="G53" s="3">
        <v>17.399999999999999</v>
      </c>
    </row>
    <row r="54" spans="1:7" x14ac:dyDescent="0.25">
      <c r="A54" s="3">
        <v>1</v>
      </c>
      <c r="B54" s="3">
        <v>53</v>
      </c>
      <c r="C54" s="3">
        <v>63.661799999999999</v>
      </c>
      <c r="D54" s="3">
        <v>4.25</v>
      </c>
      <c r="E54" s="3">
        <v>8.5</v>
      </c>
      <c r="F54" s="3">
        <v>2.8000000000000007</v>
      </c>
      <c r="G54" s="3">
        <v>18.8</v>
      </c>
    </row>
    <row r="55" spans="1:7" x14ac:dyDescent="0.25">
      <c r="A55" s="3">
        <v>1</v>
      </c>
      <c r="B55" s="3">
        <v>54</v>
      </c>
      <c r="C55" s="3">
        <v>50.929500000000004</v>
      </c>
      <c r="D55" s="3">
        <v>2.9</v>
      </c>
      <c r="E55" s="3">
        <v>5.8</v>
      </c>
      <c r="F55" s="3">
        <v>1.7999999999999972</v>
      </c>
      <c r="G55" s="3">
        <v>20.399999999999999</v>
      </c>
    </row>
    <row r="56" spans="1:7" x14ac:dyDescent="0.25">
      <c r="A56" s="3">
        <v>1</v>
      </c>
      <c r="B56" s="3">
        <v>55</v>
      </c>
      <c r="C56" s="3">
        <v>84.988500000000002</v>
      </c>
      <c r="D56" s="3">
        <v>5.4</v>
      </c>
      <c r="E56" s="3">
        <v>10.8</v>
      </c>
      <c r="F56" s="3">
        <v>4.2999999999999972</v>
      </c>
      <c r="G56" s="3">
        <v>23.9</v>
      </c>
    </row>
    <row r="57" spans="1:7" x14ac:dyDescent="0.25">
      <c r="A57" s="3">
        <v>1</v>
      </c>
      <c r="B57" s="3">
        <v>56</v>
      </c>
      <c r="C57" s="3">
        <v>46.154800000000002</v>
      </c>
      <c r="D57" s="3">
        <v>3.15</v>
      </c>
      <c r="E57" s="3">
        <v>6.3</v>
      </c>
      <c r="F57" s="3">
        <v>1.1000000000000014</v>
      </c>
      <c r="G57" s="3">
        <v>18</v>
      </c>
    </row>
    <row r="58" spans="1:7" x14ac:dyDescent="0.25">
      <c r="A58" s="3">
        <v>1</v>
      </c>
      <c r="B58" s="3">
        <v>57</v>
      </c>
      <c r="C58" s="3">
        <v>56.022400000000005</v>
      </c>
      <c r="D58" s="3">
        <v>3.9</v>
      </c>
      <c r="E58" s="3">
        <v>7.8</v>
      </c>
      <c r="F58" s="3">
        <v>3.1999999999999993</v>
      </c>
      <c r="G58" s="3">
        <v>20.5</v>
      </c>
    </row>
    <row r="59" spans="1:7" x14ac:dyDescent="0.25">
      <c r="A59" s="3">
        <v>1</v>
      </c>
      <c r="B59" s="3">
        <v>58</v>
      </c>
      <c r="C59" s="3">
        <v>55.704100000000004</v>
      </c>
      <c r="D59" s="3">
        <v>6.4749999999999996</v>
      </c>
      <c r="E59" s="3">
        <v>12.95</v>
      </c>
      <c r="F59" s="3">
        <v>2</v>
      </c>
      <c r="G59" s="3">
        <v>20</v>
      </c>
    </row>
    <row r="60" spans="1:7" x14ac:dyDescent="0.25">
      <c r="A60" s="3">
        <v>1</v>
      </c>
      <c r="B60" s="3">
        <v>59</v>
      </c>
      <c r="C60" s="3">
        <v>56.022400000000005</v>
      </c>
      <c r="D60" s="3">
        <v>5.625</v>
      </c>
      <c r="E60" s="3">
        <v>11.25</v>
      </c>
      <c r="F60" s="3">
        <v>4.5999999999999996</v>
      </c>
      <c r="G60" s="3">
        <v>19.7</v>
      </c>
    </row>
    <row r="61" spans="1:7" x14ac:dyDescent="0.25">
      <c r="A61" s="3">
        <v>1</v>
      </c>
      <c r="B61" s="3">
        <v>60</v>
      </c>
      <c r="C61" s="3">
        <v>60.478699999999996</v>
      </c>
      <c r="D61" s="3">
        <v>6.0250000000000004</v>
      </c>
      <c r="E61" s="3">
        <v>12.05</v>
      </c>
      <c r="F61" s="3">
        <v>4.9000000000000004</v>
      </c>
      <c r="G61" s="3">
        <v>20.3</v>
      </c>
    </row>
    <row r="62" spans="1:7" x14ac:dyDescent="0.25">
      <c r="A62" s="3">
        <v>1</v>
      </c>
      <c r="B62" s="3">
        <v>61</v>
      </c>
      <c r="C62" s="3">
        <v>56.022400000000005</v>
      </c>
      <c r="D62" s="3">
        <v>4.7</v>
      </c>
      <c r="E62" s="3">
        <v>9.4</v>
      </c>
      <c r="F62" s="3">
        <v>3.4999999999999982</v>
      </c>
      <c r="G62" s="3">
        <v>18.899999999999999</v>
      </c>
    </row>
    <row r="63" spans="1:7" x14ac:dyDescent="0.25">
      <c r="A63" s="3">
        <v>1</v>
      </c>
      <c r="B63" s="3">
        <v>62</v>
      </c>
      <c r="C63" s="3">
        <v>41.061900000000001</v>
      </c>
      <c r="D63" s="3">
        <v>4.55</v>
      </c>
      <c r="E63" s="3">
        <v>9.1</v>
      </c>
      <c r="F63" s="3">
        <v>3.3000000000000007</v>
      </c>
      <c r="G63" s="3">
        <v>17.5</v>
      </c>
    </row>
    <row r="64" spans="1:7" x14ac:dyDescent="0.25">
      <c r="A64" s="3">
        <v>1</v>
      </c>
      <c r="B64" s="3">
        <v>63</v>
      </c>
      <c r="C64" s="3">
        <v>49.656199999999998</v>
      </c>
      <c r="D64" s="3">
        <v>5.85</v>
      </c>
      <c r="E64" s="3">
        <v>11.7</v>
      </c>
      <c r="F64" s="3">
        <v>3.5</v>
      </c>
      <c r="G64" s="3">
        <v>19</v>
      </c>
    </row>
    <row r="65" spans="1:7" x14ac:dyDescent="0.25">
      <c r="A65" s="3">
        <v>1</v>
      </c>
      <c r="B65" s="3">
        <v>64</v>
      </c>
      <c r="C65" s="3">
        <v>45.836500000000001</v>
      </c>
      <c r="D65" s="3">
        <v>3.4750000000000001</v>
      </c>
      <c r="E65" s="3">
        <v>6.95</v>
      </c>
      <c r="F65" s="3">
        <v>2.7000000000000011</v>
      </c>
      <c r="G65" s="3">
        <v>17.3</v>
      </c>
    </row>
    <row r="66" spans="1:7" x14ac:dyDescent="0.25">
      <c r="A66" s="3">
        <v>1</v>
      </c>
      <c r="B66" s="3">
        <v>65</v>
      </c>
      <c r="C66" s="3">
        <v>51.884399999999999</v>
      </c>
      <c r="D66" s="3">
        <v>4.4249999999999998</v>
      </c>
      <c r="E66" s="3">
        <v>8.85</v>
      </c>
      <c r="F66" s="3">
        <v>4.0999999999999996</v>
      </c>
      <c r="G66" s="3">
        <v>18.2</v>
      </c>
    </row>
    <row r="67" spans="1:7" x14ac:dyDescent="0.25">
      <c r="A67" s="3">
        <v>1</v>
      </c>
      <c r="B67" s="3">
        <v>66</v>
      </c>
      <c r="C67" s="3">
        <v>53.475899999999996</v>
      </c>
      <c r="D67" s="3">
        <v>4.9749999999999996</v>
      </c>
      <c r="E67" s="3">
        <v>9.9499999999999993</v>
      </c>
      <c r="F67" s="3">
        <v>4.5</v>
      </c>
      <c r="G67" s="3">
        <v>17.2</v>
      </c>
    </row>
    <row r="68" spans="1:7" x14ac:dyDescent="0.25">
      <c r="A68" s="3">
        <v>1</v>
      </c>
      <c r="B68" s="3">
        <v>67</v>
      </c>
      <c r="C68" s="3">
        <v>88.171600000000012</v>
      </c>
      <c r="D68" s="3">
        <v>4.95</v>
      </c>
      <c r="E68" s="3">
        <v>9.9</v>
      </c>
      <c r="F68" s="3">
        <v>3.4000000000000021</v>
      </c>
      <c r="G68" s="3">
        <v>17.600000000000001</v>
      </c>
    </row>
    <row r="69" spans="1:7" x14ac:dyDescent="0.25">
      <c r="A69" s="3">
        <v>1</v>
      </c>
      <c r="B69" s="3">
        <v>68</v>
      </c>
      <c r="C69" s="3">
        <v>61.751999999999995</v>
      </c>
      <c r="D69" s="3">
        <v>6.8250000000000002</v>
      </c>
      <c r="E69" s="3">
        <v>13.65</v>
      </c>
      <c r="F69" s="3">
        <v>3.1999999999999993</v>
      </c>
      <c r="G69" s="3">
        <v>17</v>
      </c>
    </row>
    <row r="70" spans="1:7" x14ac:dyDescent="0.25">
      <c r="A70" s="3">
        <v>1</v>
      </c>
      <c r="B70" s="3">
        <v>69</v>
      </c>
      <c r="C70" s="3">
        <v>46.154800000000002</v>
      </c>
      <c r="D70" s="3">
        <v>3.7250000000000001</v>
      </c>
      <c r="E70" s="3">
        <v>7.45</v>
      </c>
      <c r="F70" s="3">
        <v>2.9999999999999982</v>
      </c>
      <c r="G70" s="3">
        <v>17.399999999999999</v>
      </c>
    </row>
    <row r="71" spans="1:7" x14ac:dyDescent="0.25">
      <c r="A71" s="3">
        <v>1</v>
      </c>
      <c r="B71" s="3">
        <v>70</v>
      </c>
      <c r="C71" s="3">
        <v>44.563299999999998</v>
      </c>
      <c r="D71" s="3">
        <v>2.65</v>
      </c>
      <c r="E71" s="3">
        <v>5.3</v>
      </c>
      <c r="F71" s="3">
        <v>1.8999999999999986</v>
      </c>
      <c r="G71" s="3">
        <v>15.7</v>
      </c>
    </row>
    <row r="72" spans="1:7" x14ac:dyDescent="0.25">
      <c r="A72" s="1">
        <v>2</v>
      </c>
      <c r="B72" s="1">
        <v>1</v>
      </c>
      <c r="C72" s="1">
        <v>59.205500000000001</v>
      </c>
      <c r="D72" s="1">
        <v>4.3000000000000007</v>
      </c>
      <c r="E72" s="1">
        <v>8.6000000000000014</v>
      </c>
      <c r="F72" s="1">
        <v>6.5999999999999979</v>
      </c>
      <c r="G72" s="1">
        <v>17.399999999999999</v>
      </c>
    </row>
    <row r="73" spans="1:7" x14ac:dyDescent="0.25">
      <c r="A73" s="1">
        <v>2</v>
      </c>
      <c r="B73" s="1">
        <v>2</v>
      </c>
      <c r="C73" s="1">
        <v>60.797049999999999</v>
      </c>
      <c r="D73" s="1">
        <v>6.65</v>
      </c>
      <c r="E73" s="1">
        <v>13.3</v>
      </c>
      <c r="F73" s="1">
        <v>7.7999999999999989</v>
      </c>
      <c r="G73" s="1">
        <v>16.399999999999999</v>
      </c>
    </row>
    <row r="74" spans="1:7" x14ac:dyDescent="0.25">
      <c r="A74" s="1">
        <v>2</v>
      </c>
      <c r="B74" s="1">
        <v>3</v>
      </c>
      <c r="C74" s="1">
        <v>56.659030000000001</v>
      </c>
      <c r="D74" s="1">
        <v>5</v>
      </c>
      <c r="E74" s="1">
        <v>10</v>
      </c>
      <c r="F74" s="1">
        <v>5</v>
      </c>
      <c r="G74" s="1">
        <v>15.8</v>
      </c>
    </row>
    <row r="75" spans="1:7" x14ac:dyDescent="0.25">
      <c r="A75" s="1">
        <v>2</v>
      </c>
      <c r="B75" s="1">
        <v>4</v>
      </c>
      <c r="C75" s="1">
        <v>55.38579</v>
      </c>
      <c r="D75" s="1">
        <v>4.8249999999999993</v>
      </c>
      <c r="E75" s="1">
        <v>9.6499999999999986</v>
      </c>
      <c r="F75" s="1">
        <v>6.5000000000000018</v>
      </c>
      <c r="G75" s="1">
        <v>16.600000000000001</v>
      </c>
    </row>
    <row r="76" spans="1:7" x14ac:dyDescent="0.25">
      <c r="A76" s="1">
        <v>2</v>
      </c>
      <c r="B76" s="1">
        <v>5</v>
      </c>
      <c r="C76" s="1">
        <v>36.605550000000001</v>
      </c>
      <c r="D76" s="1">
        <v>3.6</v>
      </c>
      <c r="E76" s="1">
        <v>7.2</v>
      </c>
      <c r="F76" s="1">
        <v>7.8</v>
      </c>
      <c r="G76" s="1">
        <v>15.5</v>
      </c>
    </row>
    <row r="77" spans="1:7" x14ac:dyDescent="0.25">
      <c r="A77" s="1">
        <v>2</v>
      </c>
      <c r="B77" s="1">
        <v>6</v>
      </c>
      <c r="C77" s="1">
        <v>44.881590000000003</v>
      </c>
      <c r="D77" s="1">
        <v>4.8250000000000002</v>
      </c>
      <c r="E77" s="1">
        <v>9.65</v>
      </c>
      <c r="F77" s="1">
        <v>6.6</v>
      </c>
      <c r="G77" s="1">
        <v>17.7</v>
      </c>
    </row>
    <row r="78" spans="1:7" x14ac:dyDescent="0.25">
      <c r="A78" s="1">
        <v>2</v>
      </c>
      <c r="B78" s="1">
        <v>7</v>
      </c>
      <c r="C78" s="1">
        <v>49.656230000000001</v>
      </c>
      <c r="D78" s="1">
        <v>4.4499999999999993</v>
      </c>
      <c r="E78" s="1">
        <v>8.8999999999999986</v>
      </c>
      <c r="F78" s="1">
        <v>9.6999999999999993</v>
      </c>
      <c r="G78" s="1">
        <v>15.2</v>
      </c>
    </row>
    <row r="79" spans="1:7" x14ac:dyDescent="0.25">
      <c r="A79" s="1">
        <v>2</v>
      </c>
      <c r="B79" s="1">
        <v>8</v>
      </c>
      <c r="C79" s="1">
        <v>53.475940000000001</v>
      </c>
      <c r="D79" s="1">
        <v>3.6500000000000004</v>
      </c>
      <c r="E79" s="1">
        <v>7.3000000000000007</v>
      </c>
      <c r="F79" s="1">
        <v>7.3000000000000007</v>
      </c>
      <c r="G79" s="1">
        <v>18.600000000000001</v>
      </c>
    </row>
    <row r="80" spans="1:7" x14ac:dyDescent="0.25">
      <c r="A80" s="1">
        <v>2</v>
      </c>
      <c r="B80" s="1">
        <v>9</v>
      </c>
      <c r="C80" s="1">
        <v>53.157629999999997</v>
      </c>
      <c r="D80" s="1">
        <v>4.375</v>
      </c>
      <c r="E80" s="1">
        <v>8.75</v>
      </c>
      <c r="F80" s="1">
        <v>6.5000000000000018</v>
      </c>
      <c r="G80" s="1">
        <v>16.100000000000001</v>
      </c>
    </row>
    <row r="81" spans="1:7" x14ac:dyDescent="0.25">
      <c r="A81" s="1">
        <v>2</v>
      </c>
      <c r="B81" s="1">
        <v>10</v>
      </c>
      <c r="C81" s="1">
        <v>53.157629999999997</v>
      </c>
      <c r="D81" s="1">
        <v>5.2249999999999996</v>
      </c>
      <c r="E81" s="1">
        <v>10.45</v>
      </c>
      <c r="F81" s="1">
        <v>6.6</v>
      </c>
      <c r="G81" s="1">
        <v>15.2</v>
      </c>
    </row>
    <row r="82" spans="1:7" x14ac:dyDescent="0.25">
      <c r="A82" s="1">
        <v>2</v>
      </c>
      <c r="B82" s="1">
        <v>11</v>
      </c>
      <c r="C82" s="1">
        <v>58.887189999999997</v>
      </c>
      <c r="D82" s="1">
        <v>6.65</v>
      </c>
      <c r="E82" s="1">
        <v>13.3</v>
      </c>
      <c r="F82" s="1">
        <v>6.4000000000000021</v>
      </c>
      <c r="G82" s="1">
        <v>18.600000000000001</v>
      </c>
    </row>
    <row r="83" spans="1:7" x14ac:dyDescent="0.25">
      <c r="A83" s="1">
        <v>2</v>
      </c>
      <c r="B83" s="1">
        <v>12</v>
      </c>
      <c r="C83" s="1">
        <v>46.791440000000001</v>
      </c>
      <c r="D83" s="1">
        <v>3.95</v>
      </c>
      <c r="E83" s="1">
        <v>7.9</v>
      </c>
      <c r="F83" s="1">
        <v>3.9000000000000004</v>
      </c>
      <c r="G83" s="1">
        <v>14.8</v>
      </c>
    </row>
    <row r="84" spans="1:7" x14ac:dyDescent="0.25">
      <c r="A84" s="1">
        <v>2</v>
      </c>
      <c r="B84" s="1">
        <v>13</v>
      </c>
      <c r="C84" s="1">
        <v>73.211100000000002</v>
      </c>
      <c r="D84" s="1">
        <v>5.625</v>
      </c>
      <c r="E84" s="1">
        <v>11.25</v>
      </c>
      <c r="F84" s="1">
        <v>8.1000000000000014</v>
      </c>
      <c r="G84" s="1">
        <v>16.100000000000001</v>
      </c>
    </row>
    <row r="85" spans="1:7" x14ac:dyDescent="0.25">
      <c r="A85" s="1">
        <v>2</v>
      </c>
      <c r="B85" s="1">
        <v>14</v>
      </c>
      <c r="C85" s="1">
        <v>52.521009999999997</v>
      </c>
      <c r="D85" s="1">
        <v>6.0750000000000002</v>
      </c>
      <c r="E85" s="1">
        <v>12.15</v>
      </c>
      <c r="F85" s="1">
        <v>7.4000000000000021</v>
      </c>
      <c r="G85" s="1">
        <v>18.600000000000001</v>
      </c>
    </row>
    <row r="86" spans="1:7" x14ac:dyDescent="0.25">
      <c r="A86" s="1">
        <v>2</v>
      </c>
      <c r="B86" s="1">
        <v>15</v>
      </c>
      <c r="C86" s="1">
        <v>41.698500000000003</v>
      </c>
      <c r="D86" s="1">
        <v>4.05</v>
      </c>
      <c r="E86" s="1">
        <v>8.1</v>
      </c>
      <c r="F86" s="1">
        <v>7</v>
      </c>
      <c r="G86" s="1">
        <v>17.7</v>
      </c>
    </row>
    <row r="87" spans="1:7" x14ac:dyDescent="0.25">
      <c r="A87" s="1">
        <v>2</v>
      </c>
      <c r="B87" s="1">
        <v>16</v>
      </c>
      <c r="C87" s="1">
        <v>42.971730000000001</v>
      </c>
      <c r="D87" s="1">
        <v>3.9749999999999996</v>
      </c>
      <c r="E87" s="1">
        <v>7.9499999999999993</v>
      </c>
      <c r="F87" s="1">
        <v>3.8999999999999986</v>
      </c>
      <c r="G87" s="1">
        <v>16.899999999999999</v>
      </c>
    </row>
    <row r="88" spans="1:7" x14ac:dyDescent="0.25">
      <c r="A88" s="1">
        <v>2</v>
      </c>
      <c r="B88" s="1">
        <v>17</v>
      </c>
      <c r="C88" s="1">
        <v>42.971730000000001</v>
      </c>
      <c r="D88" s="1">
        <v>3.9249999999999998</v>
      </c>
      <c r="E88" s="1">
        <v>7.85</v>
      </c>
      <c r="F88" s="1">
        <v>4.7999999999999989</v>
      </c>
      <c r="G88" s="1">
        <v>16.899999999999999</v>
      </c>
    </row>
    <row r="89" spans="1:7" x14ac:dyDescent="0.25">
      <c r="A89" s="1">
        <v>2</v>
      </c>
      <c r="B89" s="1">
        <v>18</v>
      </c>
      <c r="C89" s="1">
        <v>50.292839999999998</v>
      </c>
      <c r="D89" s="1">
        <v>4.2249999999999996</v>
      </c>
      <c r="E89" s="1">
        <v>8.4499999999999993</v>
      </c>
      <c r="F89" s="1">
        <v>5.6999999999999993</v>
      </c>
      <c r="G89" s="1">
        <v>15.2</v>
      </c>
    </row>
    <row r="90" spans="1:7" x14ac:dyDescent="0.25">
      <c r="A90" s="1">
        <v>2</v>
      </c>
      <c r="B90" s="1">
        <v>19</v>
      </c>
      <c r="C90" s="1">
        <v>41.380189999999999</v>
      </c>
      <c r="D90" s="1">
        <v>3.4</v>
      </c>
      <c r="E90" s="1">
        <v>6.8</v>
      </c>
      <c r="F90" s="1">
        <v>5</v>
      </c>
      <c r="G90" s="1">
        <v>16.7</v>
      </c>
    </row>
    <row r="91" spans="1:7" x14ac:dyDescent="0.25">
      <c r="A91" s="1">
        <v>2</v>
      </c>
      <c r="B91" s="1">
        <v>20</v>
      </c>
      <c r="C91" s="1">
        <v>56.659030000000001</v>
      </c>
      <c r="D91" s="1">
        <v>5.6999999999999993</v>
      </c>
      <c r="E91" s="1">
        <v>11.399999999999999</v>
      </c>
      <c r="F91" s="1">
        <v>8.3999999999999986</v>
      </c>
      <c r="G91" s="1">
        <v>16.399999999999999</v>
      </c>
    </row>
    <row r="92" spans="1:7" x14ac:dyDescent="0.25">
      <c r="A92" s="1">
        <v>2</v>
      </c>
      <c r="B92" s="1">
        <v>21</v>
      </c>
      <c r="C92" s="1">
        <v>57.295650000000002</v>
      </c>
      <c r="D92" s="1">
        <v>4.5750000000000002</v>
      </c>
      <c r="E92" s="1">
        <v>9.15</v>
      </c>
      <c r="F92" s="1">
        <v>3.5999999999999996</v>
      </c>
      <c r="G92" s="1">
        <v>15</v>
      </c>
    </row>
    <row r="93" spans="1:7" x14ac:dyDescent="0.25">
      <c r="A93" s="1">
        <v>2</v>
      </c>
      <c r="B93" s="1">
        <v>22</v>
      </c>
      <c r="C93" s="1">
        <v>58.887189999999997</v>
      </c>
      <c r="D93" s="1">
        <v>5.2250000000000005</v>
      </c>
      <c r="E93" s="1">
        <v>10.450000000000001</v>
      </c>
      <c r="F93" s="1">
        <v>9.5</v>
      </c>
      <c r="G93" s="1">
        <v>18.5</v>
      </c>
    </row>
    <row r="94" spans="1:7" x14ac:dyDescent="0.25">
      <c r="A94" s="1">
        <v>2</v>
      </c>
      <c r="B94" s="1">
        <v>23</v>
      </c>
      <c r="C94" s="1">
        <v>49.337919999999997</v>
      </c>
      <c r="D94" s="1">
        <v>2.9250000000000003</v>
      </c>
      <c r="E94" s="1">
        <v>5.8500000000000005</v>
      </c>
      <c r="F94" s="1">
        <v>4.2000000000000011</v>
      </c>
      <c r="G94" s="1">
        <v>14.8</v>
      </c>
    </row>
    <row r="95" spans="1:7" x14ac:dyDescent="0.25">
      <c r="A95" s="1">
        <v>2</v>
      </c>
      <c r="B95" s="1">
        <v>24</v>
      </c>
      <c r="C95" s="1">
        <v>56.659030000000001</v>
      </c>
      <c r="D95" s="1">
        <v>4.95</v>
      </c>
      <c r="E95" s="1">
        <v>9.9</v>
      </c>
      <c r="F95" s="1">
        <v>10.199999999999999</v>
      </c>
      <c r="G95" s="1">
        <v>19.399999999999999</v>
      </c>
    </row>
    <row r="96" spans="1:7" x14ac:dyDescent="0.25">
      <c r="A96" s="1">
        <v>2</v>
      </c>
      <c r="B96" s="1">
        <v>25</v>
      </c>
      <c r="C96" s="1">
        <v>48.382989999999999</v>
      </c>
      <c r="D96" s="1">
        <v>4.625</v>
      </c>
      <c r="E96" s="1">
        <v>9.25</v>
      </c>
      <c r="F96" s="1">
        <v>6.1</v>
      </c>
      <c r="G96" s="1">
        <v>15.5</v>
      </c>
    </row>
    <row r="97" spans="1:7" x14ac:dyDescent="0.25">
      <c r="A97" s="1">
        <v>2</v>
      </c>
      <c r="B97" s="1">
        <v>26</v>
      </c>
      <c r="C97" s="1">
        <v>42.971730000000001</v>
      </c>
      <c r="D97" s="1">
        <v>4.45</v>
      </c>
      <c r="E97" s="1">
        <v>8.9</v>
      </c>
      <c r="F97" s="1">
        <v>10.3</v>
      </c>
      <c r="G97" s="1">
        <v>16.3</v>
      </c>
    </row>
    <row r="98" spans="1:7" x14ac:dyDescent="0.25">
      <c r="A98" s="1">
        <v>2</v>
      </c>
      <c r="B98" s="1">
        <v>27</v>
      </c>
      <c r="C98" s="1">
        <v>46.154829999999997</v>
      </c>
      <c r="D98" s="1">
        <v>3.8</v>
      </c>
      <c r="E98" s="1">
        <v>7.6</v>
      </c>
      <c r="F98" s="1">
        <v>6</v>
      </c>
      <c r="G98" s="1">
        <v>15.1</v>
      </c>
    </row>
    <row r="99" spans="1:7" x14ac:dyDescent="0.25">
      <c r="A99" s="1">
        <v>2</v>
      </c>
      <c r="B99" s="1">
        <v>28</v>
      </c>
      <c r="C99" s="1">
        <v>49.974539999999998</v>
      </c>
      <c r="D99" s="1">
        <v>4.4749999999999996</v>
      </c>
      <c r="E99" s="1">
        <v>8.9499999999999993</v>
      </c>
      <c r="F99" s="1">
        <v>7.9999999999999982</v>
      </c>
      <c r="G99" s="1">
        <v>17.399999999999999</v>
      </c>
    </row>
    <row r="100" spans="1:7" x14ac:dyDescent="0.25">
      <c r="A100" s="1">
        <v>2</v>
      </c>
      <c r="B100" s="1">
        <v>29</v>
      </c>
      <c r="C100" s="1">
        <v>50.929460000000006</v>
      </c>
      <c r="D100" s="1">
        <v>4.2</v>
      </c>
      <c r="E100" s="1">
        <v>8.4</v>
      </c>
      <c r="F100" s="1">
        <v>7.3999999999999986</v>
      </c>
      <c r="G100" s="1">
        <v>16.7</v>
      </c>
    </row>
    <row r="101" spans="1:7" x14ac:dyDescent="0.25">
      <c r="A101" s="1">
        <v>2</v>
      </c>
      <c r="B101" s="1">
        <v>30</v>
      </c>
      <c r="C101" s="1">
        <v>50.929459999999999</v>
      </c>
      <c r="D101" s="1">
        <v>5.0250000000000004</v>
      </c>
      <c r="E101" s="1">
        <v>10.050000000000001</v>
      </c>
      <c r="F101" s="1">
        <v>6.9</v>
      </c>
      <c r="G101" s="1">
        <v>16.5</v>
      </c>
    </row>
    <row r="102" spans="1:7" x14ac:dyDescent="0.25">
      <c r="A102" s="1">
        <v>2</v>
      </c>
      <c r="B102" s="1">
        <v>31</v>
      </c>
      <c r="C102" s="1">
        <v>49.656230000000001</v>
      </c>
      <c r="D102" s="1">
        <v>4.2749999999999995</v>
      </c>
      <c r="E102" s="1">
        <v>8.5499999999999989</v>
      </c>
      <c r="F102" s="1">
        <v>6.3</v>
      </c>
      <c r="G102" s="1">
        <v>14</v>
      </c>
    </row>
    <row r="103" spans="1:7" x14ac:dyDescent="0.25">
      <c r="A103" s="1">
        <v>2</v>
      </c>
      <c r="B103" s="1">
        <v>32</v>
      </c>
      <c r="C103" s="1">
        <v>60.797049999999999</v>
      </c>
      <c r="D103" s="1">
        <v>5.35</v>
      </c>
      <c r="E103" s="1">
        <v>10.7</v>
      </c>
      <c r="F103" s="1">
        <v>8.3999999999999986</v>
      </c>
      <c r="G103" s="1">
        <v>18.399999999999999</v>
      </c>
    </row>
    <row r="104" spans="1:7" x14ac:dyDescent="0.25">
      <c r="A104" s="1">
        <v>2</v>
      </c>
      <c r="B104" s="1">
        <v>33</v>
      </c>
      <c r="C104" s="1">
        <v>49.656230000000001</v>
      </c>
      <c r="D104" s="1">
        <v>4.3499999999999996</v>
      </c>
      <c r="E104" s="1">
        <v>8.6999999999999993</v>
      </c>
      <c r="F104" s="1">
        <v>9.5</v>
      </c>
      <c r="G104" s="1">
        <v>17.7</v>
      </c>
    </row>
    <row r="105" spans="1:7" x14ac:dyDescent="0.25">
      <c r="A105" s="1">
        <v>2</v>
      </c>
      <c r="B105" s="1">
        <v>34</v>
      </c>
      <c r="C105" s="1">
        <v>52.521009999999997</v>
      </c>
      <c r="D105" s="1">
        <v>5</v>
      </c>
      <c r="E105" s="1">
        <v>10</v>
      </c>
      <c r="F105" s="1">
        <v>7.8000000000000007</v>
      </c>
      <c r="G105" s="1">
        <v>16.600000000000001</v>
      </c>
    </row>
    <row r="106" spans="1:7" x14ac:dyDescent="0.25">
      <c r="A106" s="1">
        <v>2</v>
      </c>
      <c r="B106" s="1">
        <v>35</v>
      </c>
      <c r="C106" s="1">
        <v>34.377389999999998</v>
      </c>
      <c r="D106" s="1">
        <v>3.9750000000000001</v>
      </c>
      <c r="E106" s="1">
        <v>7.95</v>
      </c>
      <c r="F106" s="1">
        <v>5.1000000000000005</v>
      </c>
      <c r="G106" s="1">
        <v>12.4</v>
      </c>
    </row>
    <row r="107" spans="1:7" x14ac:dyDescent="0.25">
      <c r="A107" s="1">
        <v>2</v>
      </c>
      <c r="B107" s="1">
        <v>36</v>
      </c>
      <c r="C107" s="1">
        <v>45.518210000000003</v>
      </c>
      <c r="D107" s="1">
        <v>4.625</v>
      </c>
      <c r="E107" s="1">
        <v>9.25</v>
      </c>
      <c r="F107" s="1">
        <v>7.5</v>
      </c>
      <c r="G107" s="1">
        <v>13.9</v>
      </c>
    </row>
    <row r="108" spans="1:7" x14ac:dyDescent="0.25">
      <c r="A108" s="1">
        <v>2</v>
      </c>
      <c r="B108" s="1">
        <v>37</v>
      </c>
      <c r="C108" s="1">
        <v>58.56888</v>
      </c>
      <c r="D108" s="1">
        <v>4.625</v>
      </c>
      <c r="E108" s="1">
        <v>9.25</v>
      </c>
      <c r="F108" s="1">
        <v>8.1000000000000014</v>
      </c>
      <c r="G108" s="1">
        <v>18.8</v>
      </c>
    </row>
    <row r="109" spans="1:7" x14ac:dyDescent="0.25">
      <c r="A109" s="1">
        <v>2</v>
      </c>
      <c r="B109" s="1">
        <v>38</v>
      </c>
      <c r="C109" s="1">
        <v>41.698500000000003</v>
      </c>
      <c r="D109" s="1">
        <v>5.25</v>
      </c>
      <c r="E109" s="1">
        <v>10.5</v>
      </c>
      <c r="F109" s="1">
        <v>3.5999999999999996</v>
      </c>
      <c r="G109" s="1">
        <v>11.5</v>
      </c>
    </row>
    <row r="110" spans="1:7" x14ac:dyDescent="0.25">
      <c r="A110" s="1">
        <v>2</v>
      </c>
      <c r="B110" s="1">
        <v>39</v>
      </c>
      <c r="C110" s="1">
        <v>42.971730000000001</v>
      </c>
      <c r="D110" s="1">
        <v>4.4499999999999993</v>
      </c>
      <c r="E110" s="1">
        <v>8.8999999999999986</v>
      </c>
      <c r="F110" s="1">
        <v>3.4000000000000004</v>
      </c>
      <c r="G110" s="1">
        <v>12.1</v>
      </c>
    </row>
    <row r="111" spans="1:7" x14ac:dyDescent="0.25">
      <c r="A111" s="1">
        <v>2</v>
      </c>
      <c r="B111" s="1">
        <v>40</v>
      </c>
      <c r="C111" s="1">
        <v>50.929459999999999</v>
      </c>
      <c r="D111" s="1">
        <v>4.75</v>
      </c>
      <c r="E111" s="1">
        <v>9.5</v>
      </c>
      <c r="F111" s="1">
        <v>5.9</v>
      </c>
      <c r="G111" s="1">
        <v>15</v>
      </c>
    </row>
    <row r="112" spans="1:7" x14ac:dyDescent="0.25">
      <c r="A112" s="1">
        <v>2</v>
      </c>
      <c r="B112" s="1">
        <v>41</v>
      </c>
      <c r="C112" s="1">
        <v>55.38579</v>
      </c>
      <c r="D112" s="1">
        <v>6.1000000000000005</v>
      </c>
      <c r="E112" s="1">
        <v>12.200000000000001</v>
      </c>
      <c r="F112" s="1">
        <v>6.2000000000000011</v>
      </c>
      <c r="G112" s="1">
        <v>15.4</v>
      </c>
    </row>
    <row r="113" spans="1:7" x14ac:dyDescent="0.25">
      <c r="A113" s="1">
        <v>2</v>
      </c>
      <c r="B113" s="1">
        <v>42</v>
      </c>
      <c r="C113" s="1">
        <v>57.295650000000002</v>
      </c>
      <c r="D113" s="1">
        <v>5.9</v>
      </c>
      <c r="E113" s="1">
        <v>11.8</v>
      </c>
      <c r="F113" s="1">
        <v>4.6999999999999993</v>
      </c>
      <c r="G113" s="1">
        <v>13</v>
      </c>
    </row>
    <row r="114" spans="1:7" x14ac:dyDescent="0.25">
      <c r="A114" s="1">
        <v>2</v>
      </c>
      <c r="B114" s="1">
        <v>43</v>
      </c>
      <c r="C114" s="1">
        <v>43.290039999999998</v>
      </c>
      <c r="D114" s="1">
        <v>3.375</v>
      </c>
      <c r="E114" s="1">
        <v>6.75</v>
      </c>
      <c r="F114" s="1">
        <v>6.5</v>
      </c>
      <c r="G114" s="1">
        <v>14.5</v>
      </c>
    </row>
    <row r="115" spans="1:7" x14ac:dyDescent="0.25">
      <c r="A115" s="1">
        <v>2</v>
      </c>
      <c r="B115" s="1">
        <v>44</v>
      </c>
      <c r="C115" s="1">
        <v>76.712500000000006</v>
      </c>
      <c r="D115" s="1">
        <v>4.9000000000000004</v>
      </c>
      <c r="E115" s="1">
        <v>9.8000000000000007</v>
      </c>
      <c r="F115" s="1">
        <v>4.5999999999999979</v>
      </c>
      <c r="G115" s="1">
        <v>20.7</v>
      </c>
    </row>
    <row r="116" spans="1:7" x14ac:dyDescent="0.25">
      <c r="A116" s="1">
        <v>2</v>
      </c>
      <c r="B116" s="1">
        <v>45</v>
      </c>
      <c r="C116" s="1">
        <v>67.799850000000006</v>
      </c>
      <c r="D116" s="1">
        <v>6.375</v>
      </c>
      <c r="E116" s="1">
        <v>12.75</v>
      </c>
      <c r="F116" s="1">
        <v>4.8000000000000007</v>
      </c>
      <c r="G116" s="1">
        <v>17.100000000000001</v>
      </c>
    </row>
    <row r="117" spans="1:7" x14ac:dyDescent="0.25">
      <c r="A117" s="1">
        <v>2</v>
      </c>
      <c r="B117" s="1">
        <v>46</v>
      </c>
      <c r="C117" s="1">
        <v>57.932259999999999</v>
      </c>
      <c r="D117" s="1">
        <v>3.8</v>
      </c>
      <c r="E117" s="1">
        <v>7.6</v>
      </c>
      <c r="F117" s="1">
        <v>5.9000000000000021</v>
      </c>
      <c r="G117" s="1">
        <v>17.100000000000001</v>
      </c>
    </row>
    <row r="118" spans="1:7" x14ac:dyDescent="0.25">
      <c r="A118" s="1">
        <v>2</v>
      </c>
      <c r="B118" s="1">
        <v>47</v>
      </c>
      <c r="C118" s="1">
        <v>58.887189999999997</v>
      </c>
      <c r="D118" s="1">
        <v>4.9249999999999998</v>
      </c>
      <c r="E118" s="1">
        <v>9.85</v>
      </c>
      <c r="F118" s="1">
        <v>7.1</v>
      </c>
      <c r="G118" s="1">
        <v>18.5</v>
      </c>
    </row>
    <row r="119" spans="1:7" x14ac:dyDescent="0.25">
      <c r="A119" s="1">
        <v>2</v>
      </c>
      <c r="B119" s="1">
        <v>48</v>
      </c>
      <c r="C119" s="1">
        <v>61.433660000000003</v>
      </c>
      <c r="D119" s="1">
        <v>6.3249999999999993</v>
      </c>
      <c r="E119" s="1">
        <v>12.649999999999999</v>
      </c>
      <c r="F119" s="1">
        <v>6.5</v>
      </c>
      <c r="G119" s="1">
        <v>16.8</v>
      </c>
    </row>
    <row r="120" spans="1:7" x14ac:dyDescent="0.25">
      <c r="A120" s="1">
        <v>2</v>
      </c>
      <c r="B120" s="1">
        <v>49</v>
      </c>
      <c r="C120" s="1">
        <v>49.656230000000001</v>
      </c>
      <c r="D120" s="1">
        <v>4.3249999999999993</v>
      </c>
      <c r="E120" s="1">
        <v>8.6499999999999986</v>
      </c>
      <c r="F120" s="1">
        <v>6.3000000000000007</v>
      </c>
      <c r="G120" s="1">
        <v>19.100000000000001</v>
      </c>
    </row>
    <row r="121" spans="1:7" x14ac:dyDescent="0.25">
      <c r="A121" s="1">
        <v>2</v>
      </c>
      <c r="B121" s="1">
        <v>50</v>
      </c>
      <c r="C121" s="1">
        <v>79.895589999999999</v>
      </c>
      <c r="D121" s="1">
        <v>6.0250000000000004</v>
      </c>
      <c r="E121" s="1">
        <v>12.05</v>
      </c>
      <c r="F121" s="1">
        <v>4.6000000000000014</v>
      </c>
      <c r="G121" s="1">
        <v>22</v>
      </c>
    </row>
    <row r="122" spans="1:7" x14ac:dyDescent="0.25">
      <c r="A122" s="1">
        <v>2</v>
      </c>
      <c r="B122" s="1">
        <v>51</v>
      </c>
      <c r="C122" s="1">
        <v>70.982939999999999</v>
      </c>
      <c r="D122" s="1">
        <v>5.0250000000000004</v>
      </c>
      <c r="E122" s="1">
        <v>10.050000000000001</v>
      </c>
      <c r="F122" s="1">
        <v>5.8000000000000007</v>
      </c>
      <c r="G122" s="1">
        <v>18.8</v>
      </c>
    </row>
    <row r="123" spans="1:7" x14ac:dyDescent="0.25">
      <c r="A123" s="1">
        <v>2</v>
      </c>
      <c r="B123" s="1">
        <v>52</v>
      </c>
      <c r="C123" s="1">
        <v>75.757580000000004</v>
      </c>
      <c r="D123" s="1">
        <v>6.2999999999999989</v>
      </c>
      <c r="E123" s="1">
        <v>12.599999999999998</v>
      </c>
      <c r="F123" s="1">
        <v>3.5999999999999996</v>
      </c>
      <c r="G123" s="1">
        <v>18.5</v>
      </c>
    </row>
    <row r="124" spans="1:7" x14ac:dyDescent="0.25">
      <c r="A124" s="1">
        <v>2</v>
      </c>
      <c r="B124" s="1">
        <v>53</v>
      </c>
      <c r="C124" s="1">
        <v>73.211100000000002</v>
      </c>
      <c r="D124" s="1">
        <v>6.65</v>
      </c>
      <c r="E124" s="1">
        <v>13.3</v>
      </c>
      <c r="F124" s="1">
        <v>2.6000000000000014</v>
      </c>
      <c r="G124" s="1">
        <v>22.8</v>
      </c>
    </row>
    <row r="125" spans="1:7" x14ac:dyDescent="0.25">
      <c r="A125" s="1">
        <v>2</v>
      </c>
      <c r="B125" s="1">
        <v>54</v>
      </c>
      <c r="C125" s="1">
        <v>79.258979999999994</v>
      </c>
      <c r="D125" s="1">
        <v>7.9499999999999993</v>
      </c>
      <c r="E125" s="1">
        <v>15.899999999999999</v>
      </c>
      <c r="F125" s="1">
        <v>6.3000000000000007</v>
      </c>
      <c r="G125" s="1">
        <v>21.3</v>
      </c>
    </row>
    <row r="126" spans="1:7" x14ac:dyDescent="0.25">
      <c r="A126" s="1">
        <v>2</v>
      </c>
      <c r="B126" s="1">
        <v>55</v>
      </c>
      <c r="C126" s="1">
        <v>64.616759999999999</v>
      </c>
      <c r="D126" s="1">
        <v>4.55</v>
      </c>
      <c r="E126" s="1">
        <v>9.1</v>
      </c>
      <c r="F126" s="1">
        <v>4.6000000000000014</v>
      </c>
      <c r="G126" s="1">
        <v>20.100000000000001</v>
      </c>
    </row>
    <row r="127" spans="1:7" x14ac:dyDescent="0.25">
      <c r="A127" s="1">
        <v>2</v>
      </c>
      <c r="B127" s="1">
        <v>56</v>
      </c>
      <c r="C127" s="1">
        <v>74.80265</v>
      </c>
      <c r="D127" s="1">
        <v>5.6375000000000002</v>
      </c>
      <c r="E127" s="1">
        <v>11.275</v>
      </c>
      <c r="F127" s="1">
        <v>3.6000000000000014</v>
      </c>
      <c r="G127" s="1">
        <v>20.100000000000001</v>
      </c>
    </row>
    <row r="128" spans="1:7" x14ac:dyDescent="0.25">
      <c r="A128" s="1">
        <v>2</v>
      </c>
      <c r="B128" s="1">
        <v>57</v>
      </c>
      <c r="C128" s="1">
        <v>49.337919999999997</v>
      </c>
      <c r="D128" s="1">
        <v>4.1749999999999998</v>
      </c>
      <c r="E128" s="1">
        <v>8.35</v>
      </c>
      <c r="F128" s="1">
        <v>6.8999999999999986</v>
      </c>
      <c r="G128" s="1">
        <v>18.899999999999999</v>
      </c>
    </row>
    <row r="129" spans="1:7" x14ac:dyDescent="0.25">
      <c r="A129" s="1">
        <v>2</v>
      </c>
      <c r="B129" s="1">
        <v>58</v>
      </c>
      <c r="C129" s="1">
        <v>54.749169999999999</v>
      </c>
      <c r="D129" s="1">
        <v>3.8250000000000002</v>
      </c>
      <c r="E129" s="1">
        <v>7.65</v>
      </c>
      <c r="F129" s="1">
        <v>3.4000000000000004</v>
      </c>
      <c r="G129" s="1">
        <v>15.8</v>
      </c>
    </row>
    <row r="130" spans="1:7" x14ac:dyDescent="0.25">
      <c r="A130" s="1">
        <v>2</v>
      </c>
      <c r="B130" s="1">
        <v>59</v>
      </c>
      <c r="C130" s="1">
        <v>65.253370000000004</v>
      </c>
      <c r="D130" s="1">
        <v>5.9499999999999993</v>
      </c>
      <c r="E130" s="1">
        <v>11.899999999999999</v>
      </c>
      <c r="F130" s="1">
        <v>3.6000000000000014</v>
      </c>
      <c r="G130" s="1">
        <v>15.8</v>
      </c>
    </row>
    <row r="131" spans="1:7" x14ac:dyDescent="0.25">
      <c r="A131" s="1">
        <v>2</v>
      </c>
      <c r="B131" s="1">
        <v>60</v>
      </c>
      <c r="C131" s="1">
        <v>53.157629999999997</v>
      </c>
      <c r="D131" s="1">
        <v>4.6500000000000004</v>
      </c>
      <c r="E131" s="1">
        <v>9.3000000000000007</v>
      </c>
      <c r="F131" s="1">
        <v>6.3999999999999986</v>
      </c>
      <c r="G131" s="1">
        <v>16.7</v>
      </c>
    </row>
    <row r="132" spans="1:7" x14ac:dyDescent="0.25">
      <c r="A132" s="1">
        <v>2</v>
      </c>
      <c r="B132" s="1">
        <v>61</v>
      </c>
      <c r="C132" s="1">
        <v>41.061880000000002</v>
      </c>
      <c r="D132" s="1">
        <v>3.5</v>
      </c>
      <c r="E132" s="1">
        <v>7</v>
      </c>
      <c r="F132" s="1">
        <v>4.1000000000000014</v>
      </c>
      <c r="G132" s="1">
        <v>16.100000000000001</v>
      </c>
    </row>
    <row r="133" spans="1:7" x14ac:dyDescent="0.25">
      <c r="A133" s="1">
        <v>2</v>
      </c>
      <c r="B133" s="1">
        <v>62</v>
      </c>
      <c r="C133" s="1">
        <v>47.109749999999998</v>
      </c>
      <c r="D133" s="1">
        <v>3.9249999999999998</v>
      </c>
      <c r="E133" s="1">
        <v>7.85</v>
      </c>
      <c r="F133" s="1">
        <v>3.2999999999999989</v>
      </c>
      <c r="G133" s="1">
        <v>14.7</v>
      </c>
    </row>
    <row r="134" spans="1:7" x14ac:dyDescent="0.25">
      <c r="A134" s="1">
        <v>2</v>
      </c>
      <c r="B134" s="1">
        <v>63</v>
      </c>
      <c r="C134" s="1">
        <v>55.38579</v>
      </c>
      <c r="D134" s="1">
        <v>3.4499999999999997</v>
      </c>
      <c r="E134" s="1">
        <v>6.8999999999999995</v>
      </c>
      <c r="F134" s="1">
        <v>5.5</v>
      </c>
      <c r="G134" s="1">
        <v>16.3</v>
      </c>
    </row>
    <row r="135" spans="1:7" x14ac:dyDescent="0.25">
      <c r="A135" s="1">
        <v>2</v>
      </c>
      <c r="B135" s="1">
        <v>64</v>
      </c>
      <c r="C135" s="1">
        <v>46.154829999999997</v>
      </c>
      <c r="D135" s="1">
        <v>4.0750000000000002</v>
      </c>
      <c r="E135" s="1">
        <v>8.15</v>
      </c>
      <c r="F135" s="1">
        <v>5</v>
      </c>
      <c r="G135" s="1">
        <v>15.5</v>
      </c>
    </row>
    <row r="136" spans="1:7" x14ac:dyDescent="0.25">
      <c r="A136" s="1">
        <v>2</v>
      </c>
      <c r="B136" s="1">
        <v>65</v>
      </c>
      <c r="C136" s="1">
        <v>43.926659999999998</v>
      </c>
      <c r="D136" s="1">
        <v>4.0999999999999996</v>
      </c>
      <c r="E136" s="1">
        <v>8.1999999999999993</v>
      </c>
      <c r="F136" s="1">
        <v>6.4</v>
      </c>
      <c r="G136" s="1">
        <v>17.5</v>
      </c>
    </row>
    <row r="137" spans="1:7" x14ac:dyDescent="0.25">
      <c r="A137" s="1">
        <v>2</v>
      </c>
      <c r="B137" s="1">
        <v>66</v>
      </c>
      <c r="C137" s="1">
        <v>89.444869999999995</v>
      </c>
      <c r="D137" s="1">
        <v>4.5500000000000007</v>
      </c>
      <c r="E137" s="1">
        <v>9.1000000000000014</v>
      </c>
      <c r="F137" s="1">
        <v>9.7000000000000011</v>
      </c>
      <c r="G137" s="1">
        <v>19.100000000000001</v>
      </c>
    </row>
    <row r="138" spans="1:7" x14ac:dyDescent="0.25">
      <c r="A138" s="1">
        <v>2</v>
      </c>
      <c r="B138" s="1">
        <v>67</v>
      </c>
      <c r="C138" s="1">
        <v>46.154829999999997</v>
      </c>
      <c r="D138" s="1">
        <v>4.1500000000000004</v>
      </c>
      <c r="E138" s="1">
        <v>8.3000000000000007</v>
      </c>
      <c r="F138" s="1">
        <v>7.3000000000000007</v>
      </c>
      <c r="G138" s="1">
        <v>17.600000000000001</v>
      </c>
    </row>
    <row r="139" spans="1:7" x14ac:dyDescent="0.25">
      <c r="A139" s="1">
        <v>2</v>
      </c>
      <c r="B139" s="1">
        <v>68</v>
      </c>
      <c r="C139" s="1">
        <v>49.01961</v>
      </c>
      <c r="D139" s="1">
        <v>3.5</v>
      </c>
      <c r="E139" s="1">
        <v>7</v>
      </c>
      <c r="F139" s="1">
        <v>8.6</v>
      </c>
      <c r="G139" s="1">
        <v>19</v>
      </c>
    </row>
    <row r="140" spans="1:7" x14ac:dyDescent="0.25">
      <c r="A140" s="1">
        <v>2</v>
      </c>
      <c r="B140" s="1">
        <v>69</v>
      </c>
      <c r="C140" s="1">
        <v>62.388590000000001</v>
      </c>
      <c r="D140" s="1">
        <v>4.05</v>
      </c>
      <c r="E140" s="1">
        <v>8.1</v>
      </c>
      <c r="F140" s="1">
        <v>8.5000000000000018</v>
      </c>
      <c r="G140" s="1">
        <v>20.100000000000001</v>
      </c>
    </row>
    <row r="141" spans="1:7" x14ac:dyDescent="0.25">
      <c r="A141" s="1">
        <v>2</v>
      </c>
      <c r="B141" s="1">
        <v>70</v>
      </c>
      <c r="C141" s="1">
        <v>58.250570000000003</v>
      </c>
      <c r="D141" s="1">
        <v>4.9249999999999998</v>
      </c>
      <c r="E141" s="1">
        <v>9.85</v>
      </c>
      <c r="F141" s="1">
        <v>5.4000000000000021</v>
      </c>
      <c r="G141" s="1">
        <v>18.100000000000001</v>
      </c>
    </row>
    <row r="142" spans="1:7" x14ac:dyDescent="0.25">
      <c r="A142" s="2">
        <v>3</v>
      </c>
      <c r="B142" s="2">
        <v>1</v>
      </c>
      <c r="C142" s="2">
        <v>47.109752992105939</v>
      </c>
      <c r="D142" s="2">
        <v>5.5249999999999995</v>
      </c>
      <c r="E142" s="2">
        <v>11.049999999999999</v>
      </c>
      <c r="F142" s="2">
        <v>0.5</v>
      </c>
      <c r="G142" s="2">
        <v>12.5</v>
      </c>
    </row>
    <row r="143" spans="1:7" x14ac:dyDescent="0.25">
      <c r="A143" s="2">
        <v>3</v>
      </c>
      <c r="B143" s="2">
        <v>2</v>
      </c>
      <c r="C143" s="2">
        <v>58.568882098293862</v>
      </c>
      <c r="D143" s="2">
        <v>4.45</v>
      </c>
      <c r="E143" s="2">
        <v>8.9</v>
      </c>
      <c r="F143" s="2">
        <v>3.1999999999999993</v>
      </c>
      <c r="G143" s="2">
        <v>12.7</v>
      </c>
    </row>
    <row r="144" spans="1:7" x14ac:dyDescent="0.25">
      <c r="A144" s="2">
        <v>3</v>
      </c>
      <c r="B144" s="2">
        <v>3</v>
      </c>
      <c r="C144" s="2">
        <v>59.205500381970978</v>
      </c>
      <c r="D144" s="2">
        <v>4.8500000000000005</v>
      </c>
      <c r="E144" s="2">
        <v>9.7000000000000011</v>
      </c>
      <c r="F144" s="2">
        <v>2.7000000000000011</v>
      </c>
      <c r="G144" s="2">
        <v>12.3</v>
      </c>
    </row>
    <row r="145" spans="1:7" x14ac:dyDescent="0.25">
      <c r="A145" s="2">
        <v>3</v>
      </c>
      <c r="B145" s="2">
        <v>4</v>
      </c>
      <c r="C145" s="2">
        <v>57.932263814616761</v>
      </c>
      <c r="D145" s="2">
        <v>5.5</v>
      </c>
      <c r="E145" s="2">
        <v>11</v>
      </c>
      <c r="F145" s="2">
        <v>2.4000000000000004</v>
      </c>
      <c r="G145" s="2">
        <v>13.4</v>
      </c>
    </row>
    <row r="146" spans="1:7" x14ac:dyDescent="0.25">
      <c r="A146" s="2">
        <v>3</v>
      </c>
      <c r="B146" s="2">
        <v>5</v>
      </c>
      <c r="C146" s="2">
        <v>52.83931754519989</v>
      </c>
      <c r="D146" s="2">
        <v>4.5750000000000002</v>
      </c>
      <c r="E146" s="2">
        <v>9.15</v>
      </c>
      <c r="F146" s="2">
        <v>4.7999999999999989</v>
      </c>
      <c r="G146" s="2">
        <v>18.899999999999999</v>
      </c>
    </row>
    <row r="147" spans="1:7" x14ac:dyDescent="0.25">
      <c r="A147" s="2">
        <v>3</v>
      </c>
      <c r="B147" s="2">
        <v>6</v>
      </c>
      <c r="C147" s="2">
        <v>59.523809523809526</v>
      </c>
      <c r="D147" s="2">
        <v>3.875</v>
      </c>
      <c r="E147" s="2">
        <v>7.75</v>
      </c>
      <c r="F147" s="2">
        <v>2.1999999999999993</v>
      </c>
      <c r="G147" s="2">
        <v>17.2</v>
      </c>
    </row>
    <row r="148" spans="1:7" x14ac:dyDescent="0.25">
      <c r="A148" s="2">
        <v>3</v>
      </c>
      <c r="B148" s="2">
        <v>7</v>
      </c>
      <c r="C148" s="2">
        <v>56.340718105423996</v>
      </c>
      <c r="D148" s="2">
        <v>5.2</v>
      </c>
      <c r="E148" s="2">
        <v>10.4</v>
      </c>
      <c r="F148" s="2">
        <v>2.5999999999999996</v>
      </c>
      <c r="G148" s="2">
        <v>18.5</v>
      </c>
    </row>
    <row r="149" spans="1:7" x14ac:dyDescent="0.25">
      <c r="A149" s="2">
        <v>3</v>
      </c>
      <c r="B149" s="2">
        <v>8</v>
      </c>
      <c r="C149" s="2">
        <v>65.253374076903484</v>
      </c>
      <c r="D149" s="2">
        <v>5.15</v>
      </c>
      <c r="E149" s="2">
        <v>10.3</v>
      </c>
      <c r="F149" s="2">
        <v>1.4000000000000021</v>
      </c>
      <c r="G149" s="2">
        <v>19.3</v>
      </c>
    </row>
    <row r="150" spans="1:7" x14ac:dyDescent="0.25">
      <c r="A150" s="2">
        <v>3</v>
      </c>
      <c r="B150" s="2">
        <v>9</v>
      </c>
      <c r="C150" s="2">
        <v>56.659027247262536</v>
      </c>
      <c r="D150" s="2">
        <v>4.6500000000000004</v>
      </c>
      <c r="E150" s="2">
        <v>9.3000000000000007</v>
      </c>
      <c r="F150" s="2">
        <v>1.5999999999999996</v>
      </c>
      <c r="G150" s="2">
        <v>16.7</v>
      </c>
    </row>
    <row r="151" spans="1:7" x14ac:dyDescent="0.25">
      <c r="A151" s="2">
        <v>3</v>
      </c>
      <c r="B151" s="2">
        <v>10</v>
      </c>
      <c r="C151" s="2">
        <v>77.030812324929983</v>
      </c>
      <c r="D151" s="2">
        <v>5.75</v>
      </c>
      <c r="E151" s="2">
        <v>11.5</v>
      </c>
      <c r="F151" s="2">
        <v>4.5999999999999996</v>
      </c>
      <c r="G151" s="2">
        <v>15.1</v>
      </c>
    </row>
    <row r="152" spans="1:7" x14ac:dyDescent="0.25">
      <c r="A152" s="2">
        <v>3</v>
      </c>
      <c r="B152" s="2">
        <v>11</v>
      </c>
      <c r="C152" s="2">
        <v>66.208301502419147</v>
      </c>
      <c r="D152" s="2">
        <v>4.6749999999999998</v>
      </c>
      <c r="E152" s="2">
        <v>9.35</v>
      </c>
      <c r="F152" s="2">
        <v>5.0999999999999996</v>
      </c>
      <c r="G152" s="2">
        <v>18.7</v>
      </c>
    </row>
    <row r="153" spans="1:7" x14ac:dyDescent="0.25">
      <c r="A153" s="2">
        <v>3</v>
      </c>
      <c r="B153" s="2">
        <v>12</v>
      </c>
      <c r="C153" s="2">
        <v>64.298446651387835</v>
      </c>
      <c r="D153" s="2">
        <v>4.3500000000000005</v>
      </c>
      <c r="E153" s="2">
        <v>8.7000000000000011</v>
      </c>
      <c r="F153" s="2">
        <v>4.8999999999999986</v>
      </c>
      <c r="G153" s="2">
        <v>19.7</v>
      </c>
    </row>
    <row r="154" spans="1:7" x14ac:dyDescent="0.25">
      <c r="A154" s="2">
        <v>3</v>
      </c>
      <c r="B154" s="2">
        <v>13</v>
      </c>
      <c r="C154" s="2">
        <v>64.616755793226375</v>
      </c>
      <c r="D154" s="2">
        <v>5.375</v>
      </c>
      <c r="E154" s="2">
        <v>10.75</v>
      </c>
      <c r="F154" s="2">
        <v>2.9000000000000021</v>
      </c>
      <c r="G154" s="2">
        <v>20.100000000000001</v>
      </c>
    </row>
    <row r="155" spans="1:7" x14ac:dyDescent="0.25">
      <c r="A155" s="2">
        <v>3</v>
      </c>
      <c r="B155" s="2">
        <v>14</v>
      </c>
      <c r="C155" s="2">
        <v>60.478736949325182</v>
      </c>
      <c r="D155" s="2">
        <v>4.2249999999999996</v>
      </c>
      <c r="E155" s="2">
        <v>8.4499999999999993</v>
      </c>
      <c r="F155" s="2">
        <v>1.6999999999999993</v>
      </c>
      <c r="G155" s="2">
        <v>19.3</v>
      </c>
    </row>
    <row r="156" spans="1:7" x14ac:dyDescent="0.25">
      <c r="A156" s="2">
        <v>3</v>
      </c>
      <c r="B156" s="2">
        <v>15</v>
      </c>
      <c r="C156" s="2">
        <v>67.481538069773379</v>
      </c>
      <c r="D156" s="2">
        <v>4.9499999999999993</v>
      </c>
      <c r="E156" s="2">
        <v>9.8999999999999986</v>
      </c>
      <c r="F156" s="2">
        <v>3.6000000000000014</v>
      </c>
      <c r="G156" s="2">
        <v>16.3</v>
      </c>
    </row>
    <row r="157" spans="1:7" x14ac:dyDescent="0.25">
      <c r="A157" s="2">
        <v>3</v>
      </c>
      <c r="B157" s="2">
        <v>16</v>
      </c>
      <c r="C157" s="2">
        <v>59.523809523809526</v>
      </c>
      <c r="D157" s="2">
        <v>4.1500000000000004</v>
      </c>
      <c r="E157" s="2">
        <v>8.3000000000000007</v>
      </c>
      <c r="F157" s="2">
        <v>1.1999999999999993</v>
      </c>
      <c r="G157" s="2">
        <v>17.399999999999999</v>
      </c>
    </row>
    <row r="158" spans="1:7" x14ac:dyDescent="0.25">
      <c r="A158" s="2">
        <v>3</v>
      </c>
      <c r="B158" s="2">
        <v>17</v>
      </c>
      <c r="C158" s="2">
        <v>64.616755793226375</v>
      </c>
      <c r="D158" s="2">
        <v>4.5999999999999996</v>
      </c>
      <c r="E158" s="2">
        <v>9.1999999999999993</v>
      </c>
      <c r="F158" s="2">
        <v>2.3000000000000007</v>
      </c>
      <c r="G158" s="2">
        <v>18.8</v>
      </c>
    </row>
    <row r="159" spans="1:7" x14ac:dyDescent="0.25">
      <c r="A159" s="2">
        <v>3</v>
      </c>
      <c r="B159" s="2">
        <v>18</v>
      </c>
      <c r="C159" s="2">
        <v>69.391392920804691</v>
      </c>
      <c r="D159" s="2">
        <v>4.55</v>
      </c>
      <c r="E159" s="2">
        <v>9.1</v>
      </c>
      <c r="F159" s="2">
        <v>1.8999999999999986</v>
      </c>
      <c r="G159" s="2">
        <v>18.399999999999999</v>
      </c>
    </row>
    <row r="160" spans="1:7" x14ac:dyDescent="0.25">
      <c r="A160" s="2">
        <v>3</v>
      </c>
      <c r="B160" s="2">
        <v>19</v>
      </c>
      <c r="C160" s="2">
        <v>66.844919786096256</v>
      </c>
      <c r="D160" s="2">
        <v>5.3249999999999993</v>
      </c>
      <c r="E160" s="2">
        <v>10.649999999999999</v>
      </c>
      <c r="F160" s="2">
        <v>3.3000000000000007</v>
      </c>
      <c r="G160" s="2">
        <v>19.7</v>
      </c>
    </row>
    <row r="161" spans="1:7" x14ac:dyDescent="0.25">
      <c r="A161" s="2">
        <v>3</v>
      </c>
      <c r="B161" s="2">
        <v>20</v>
      </c>
      <c r="C161" s="2">
        <v>78.940667175961295</v>
      </c>
      <c r="D161" s="2">
        <v>5.8</v>
      </c>
      <c r="E161" s="2">
        <v>11.6</v>
      </c>
      <c r="F161" s="2">
        <v>3.5999999999999979</v>
      </c>
      <c r="G161" s="2">
        <v>21.4</v>
      </c>
    </row>
    <row r="162" spans="1:7" x14ac:dyDescent="0.25">
      <c r="A162" s="2">
        <v>3</v>
      </c>
      <c r="B162" s="2">
        <v>21</v>
      </c>
      <c r="C162" s="2">
        <v>86.580086580086586</v>
      </c>
      <c r="D162" s="2">
        <v>6.0499999999999989</v>
      </c>
      <c r="E162" s="2">
        <v>12.099999999999998</v>
      </c>
      <c r="F162" s="2">
        <v>4.1000000000000014</v>
      </c>
      <c r="G162" s="2">
        <v>21.1</v>
      </c>
    </row>
    <row r="163" spans="1:7" x14ac:dyDescent="0.25">
      <c r="A163" s="2">
        <v>3</v>
      </c>
      <c r="B163" s="2">
        <v>22</v>
      </c>
      <c r="C163" s="2">
        <v>65.889992360580592</v>
      </c>
      <c r="D163" s="2">
        <v>4.7249999999999996</v>
      </c>
      <c r="E163" s="2">
        <v>9.4499999999999993</v>
      </c>
      <c r="F163" s="2">
        <v>6.2000000000000028</v>
      </c>
      <c r="G163" s="2">
        <v>22.6</v>
      </c>
    </row>
    <row r="164" spans="1:7" x14ac:dyDescent="0.25">
      <c r="A164" s="2">
        <v>3</v>
      </c>
      <c r="B164" s="2">
        <v>23</v>
      </c>
      <c r="C164" s="2">
        <v>70.34632034632034</v>
      </c>
      <c r="D164" s="2">
        <v>4.5250000000000004</v>
      </c>
      <c r="E164" s="2">
        <v>9.0500000000000007</v>
      </c>
      <c r="F164" s="2">
        <v>3.8999999999999986</v>
      </c>
      <c r="G164" s="2">
        <v>20.5</v>
      </c>
    </row>
    <row r="165" spans="1:7" x14ac:dyDescent="0.25">
      <c r="A165" s="2">
        <v>3</v>
      </c>
      <c r="B165" s="2">
        <v>24</v>
      </c>
      <c r="C165" s="2">
        <v>74.166030048382993</v>
      </c>
      <c r="D165" s="2">
        <v>6.15</v>
      </c>
      <c r="E165" s="2">
        <v>12.3</v>
      </c>
      <c r="F165" s="2">
        <v>1.0999999999999979</v>
      </c>
      <c r="G165" s="2">
        <v>20.7</v>
      </c>
    </row>
    <row r="166" spans="1:7" x14ac:dyDescent="0.25">
      <c r="A166" s="2">
        <v>3</v>
      </c>
      <c r="B166" s="2">
        <v>25</v>
      </c>
      <c r="C166" s="2">
        <v>69.391392920804691</v>
      </c>
      <c r="D166" s="2">
        <v>4.45</v>
      </c>
      <c r="E166" s="2">
        <v>8.9</v>
      </c>
      <c r="F166" s="2">
        <v>1.8999999999999986</v>
      </c>
      <c r="G166" s="2">
        <v>17.399999999999999</v>
      </c>
    </row>
    <row r="167" spans="1:7" x14ac:dyDescent="0.25">
      <c r="A167" s="2">
        <v>3</v>
      </c>
      <c r="B167" s="2">
        <v>26</v>
      </c>
      <c r="C167" s="2">
        <v>57.613954672778199</v>
      </c>
      <c r="D167" s="2">
        <v>5.2750000000000004</v>
      </c>
      <c r="E167" s="2">
        <v>10.55</v>
      </c>
      <c r="F167" s="2">
        <v>2</v>
      </c>
      <c r="G167" s="2">
        <v>18.399999999999999</v>
      </c>
    </row>
    <row r="168" spans="1:7" x14ac:dyDescent="0.25">
      <c r="A168" s="2">
        <v>3</v>
      </c>
      <c r="B168" s="2">
        <v>27</v>
      </c>
      <c r="C168" s="2">
        <v>47.109752992105939</v>
      </c>
      <c r="D168" s="2">
        <v>5.7249999999999996</v>
      </c>
      <c r="E168" s="2">
        <v>11.45</v>
      </c>
      <c r="F168" s="2">
        <v>4.5000000000000018</v>
      </c>
      <c r="G168" s="2">
        <v>17.600000000000001</v>
      </c>
    </row>
    <row r="169" spans="1:7" x14ac:dyDescent="0.25">
      <c r="A169" s="2">
        <v>3</v>
      </c>
      <c r="B169" s="2">
        <v>28</v>
      </c>
      <c r="C169" s="2">
        <v>66.208301502419147</v>
      </c>
      <c r="D169" s="2">
        <v>4.8</v>
      </c>
      <c r="E169" s="2">
        <v>9.6</v>
      </c>
      <c r="F169" s="2">
        <v>2.6999999999999993</v>
      </c>
      <c r="G169" s="2">
        <v>18.7</v>
      </c>
    </row>
    <row r="170" spans="1:7" x14ac:dyDescent="0.25">
      <c r="A170" s="2">
        <v>3</v>
      </c>
      <c r="B170" s="2">
        <v>29</v>
      </c>
      <c r="C170" s="2">
        <v>30.239368474662591</v>
      </c>
      <c r="D170" s="2">
        <v>4.875</v>
      </c>
      <c r="E170" s="2">
        <v>9.75</v>
      </c>
      <c r="F170" s="2">
        <v>3.0999999999999979</v>
      </c>
      <c r="G170" s="2">
        <v>20.399999999999999</v>
      </c>
    </row>
    <row r="171" spans="1:7" x14ac:dyDescent="0.25">
      <c r="A171" s="2">
        <v>3</v>
      </c>
      <c r="B171" s="2">
        <v>30</v>
      </c>
      <c r="C171" s="2">
        <v>79.577285459638404</v>
      </c>
      <c r="D171" s="2">
        <v>5.4749999999999996</v>
      </c>
      <c r="E171" s="2">
        <v>10.95</v>
      </c>
      <c r="F171" s="2">
        <v>6.3000000000000007</v>
      </c>
      <c r="G171" s="2">
        <v>21.5</v>
      </c>
    </row>
    <row r="172" spans="1:7" x14ac:dyDescent="0.25">
      <c r="A172" s="2">
        <v>3</v>
      </c>
      <c r="B172" s="2">
        <v>31</v>
      </c>
      <c r="C172" s="2">
        <v>58.887191240132417</v>
      </c>
      <c r="D172" s="2">
        <v>3.8999999999999995</v>
      </c>
      <c r="E172" s="2">
        <v>7.7999999999999989</v>
      </c>
      <c r="F172" s="2">
        <v>4.5999999999999996</v>
      </c>
      <c r="G172" s="2">
        <v>18.7</v>
      </c>
    </row>
    <row r="173" spans="1:7" x14ac:dyDescent="0.25">
      <c r="A173" s="2">
        <v>3</v>
      </c>
      <c r="B173" s="2">
        <v>32</v>
      </c>
      <c r="C173" s="2">
        <v>72.574484339190221</v>
      </c>
      <c r="D173" s="2">
        <v>4.125</v>
      </c>
      <c r="E173" s="2">
        <v>8.25</v>
      </c>
      <c r="F173" s="2">
        <v>4.5</v>
      </c>
      <c r="G173" s="2">
        <v>19.2</v>
      </c>
    </row>
    <row r="174" spans="1:7" x14ac:dyDescent="0.25">
      <c r="A174" s="2">
        <v>3</v>
      </c>
      <c r="B174" s="2">
        <v>33</v>
      </c>
      <c r="C174" s="2">
        <v>34.377387318563791</v>
      </c>
      <c r="D174" s="2">
        <v>3.6999999999999997</v>
      </c>
      <c r="E174" s="2">
        <v>7.3999999999999995</v>
      </c>
      <c r="F174" s="2">
        <v>3.8999999999999986</v>
      </c>
      <c r="G174" s="2">
        <v>20.7</v>
      </c>
    </row>
    <row r="175" spans="1:7" x14ac:dyDescent="0.25">
      <c r="A175" s="2">
        <v>3</v>
      </c>
      <c r="B175" s="2">
        <v>34</v>
      </c>
      <c r="C175" s="2">
        <v>58.887191240132417</v>
      </c>
      <c r="D175" s="2">
        <v>4.5750000000000002</v>
      </c>
      <c r="E175" s="2">
        <v>9.15</v>
      </c>
      <c r="F175" s="2">
        <v>2.7000000000000011</v>
      </c>
      <c r="G175" s="2">
        <v>17.600000000000001</v>
      </c>
    </row>
    <row r="176" spans="1:7" x14ac:dyDescent="0.25">
      <c r="A176" s="2">
        <v>3</v>
      </c>
      <c r="B176" s="2">
        <v>35</v>
      </c>
      <c r="C176" s="2">
        <v>50.929462694168578</v>
      </c>
      <c r="D176" s="2">
        <v>3.2250000000000001</v>
      </c>
      <c r="E176" s="2">
        <v>6.45</v>
      </c>
      <c r="F176" s="2">
        <v>2.6000000000000014</v>
      </c>
      <c r="G176" s="2">
        <v>19.5</v>
      </c>
    </row>
    <row r="177" spans="1:7" x14ac:dyDescent="0.25">
      <c r="A177" s="2">
        <v>3</v>
      </c>
      <c r="B177" s="2">
        <v>36</v>
      </c>
      <c r="C177" s="2">
        <v>76.39419404125286</v>
      </c>
      <c r="D177" s="2">
        <v>5.0750000000000002</v>
      </c>
      <c r="E177" s="2">
        <v>10.15</v>
      </c>
      <c r="F177" s="2">
        <v>1.6999999999999993</v>
      </c>
      <c r="G177" s="2">
        <v>20</v>
      </c>
    </row>
    <row r="178" spans="1:7" x14ac:dyDescent="0.25">
      <c r="A178" s="2">
        <v>3</v>
      </c>
      <c r="B178" s="2">
        <v>37</v>
      </c>
      <c r="C178" s="2">
        <v>44.563279857397504</v>
      </c>
      <c r="D178" s="2">
        <v>4.1000000000000005</v>
      </c>
      <c r="E178" s="2">
        <v>8.2000000000000011</v>
      </c>
      <c r="F178" s="2">
        <v>3.1000000000000014</v>
      </c>
      <c r="G178" s="2">
        <v>18.8</v>
      </c>
    </row>
    <row r="179" spans="1:7" x14ac:dyDescent="0.25">
      <c r="A179" s="2">
        <v>3</v>
      </c>
      <c r="B179" s="2">
        <v>38</v>
      </c>
      <c r="C179" s="2">
        <v>52.52100840336135</v>
      </c>
      <c r="D179" s="2">
        <v>3</v>
      </c>
      <c r="E179" s="2">
        <v>6</v>
      </c>
      <c r="F179" s="2">
        <v>0.89999999999999858</v>
      </c>
      <c r="G179" s="2">
        <v>19.899999999999999</v>
      </c>
    </row>
    <row r="180" spans="1:7" x14ac:dyDescent="0.25">
      <c r="A180" s="2">
        <v>3</v>
      </c>
      <c r="B180" s="2">
        <v>39</v>
      </c>
      <c r="C180" s="2">
        <v>53.475935828877006</v>
      </c>
      <c r="D180" s="2">
        <v>3.3499999999999996</v>
      </c>
      <c r="E180" s="2">
        <v>6.6999999999999993</v>
      </c>
      <c r="F180" s="2">
        <v>0.80000000000000071</v>
      </c>
      <c r="G180" s="2">
        <v>17.5</v>
      </c>
    </row>
    <row r="181" spans="1:7" x14ac:dyDescent="0.25">
      <c r="A181" s="2">
        <v>3</v>
      </c>
      <c r="B181" s="2">
        <v>40</v>
      </c>
      <c r="C181" s="2">
        <v>60.160427807486627</v>
      </c>
      <c r="D181" s="2">
        <v>5</v>
      </c>
      <c r="E181" s="2">
        <v>10</v>
      </c>
      <c r="F181" s="2">
        <v>1.6000000000000014</v>
      </c>
      <c r="G181" s="2">
        <v>19</v>
      </c>
    </row>
    <row r="182" spans="1:7" x14ac:dyDescent="0.25">
      <c r="A182" s="2">
        <v>3</v>
      </c>
      <c r="B182" s="2">
        <v>41</v>
      </c>
      <c r="C182" s="2">
        <v>65.889992360580592</v>
      </c>
      <c r="D182" s="2">
        <v>4.4249999999999998</v>
      </c>
      <c r="E182" s="2">
        <v>8.85</v>
      </c>
      <c r="F182" s="2">
        <v>2.3999999999999986</v>
      </c>
      <c r="G182" s="2">
        <v>20.399999999999999</v>
      </c>
    </row>
    <row r="183" spans="1:7" x14ac:dyDescent="0.25">
      <c r="A183" s="2">
        <v>3</v>
      </c>
      <c r="B183" s="2">
        <v>42</v>
      </c>
      <c r="C183" s="2">
        <v>53.157626687038452</v>
      </c>
      <c r="D183" s="2">
        <v>3.5750000000000002</v>
      </c>
      <c r="E183" s="2">
        <v>7.15</v>
      </c>
      <c r="F183" s="2">
        <v>1.6999999999999993</v>
      </c>
      <c r="G183" s="2">
        <v>18</v>
      </c>
    </row>
    <row r="184" spans="1:7" x14ac:dyDescent="0.25">
      <c r="A184" s="2">
        <v>3</v>
      </c>
      <c r="B184" s="2">
        <v>43</v>
      </c>
      <c r="C184" s="2">
        <v>58.887191240132417</v>
      </c>
      <c r="D184" s="2">
        <v>4.7</v>
      </c>
      <c r="E184" s="2">
        <v>9.4</v>
      </c>
      <c r="F184" s="2">
        <v>1.3000000000000007</v>
      </c>
      <c r="G184" s="2">
        <v>20.5</v>
      </c>
    </row>
    <row r="185" spans="1:7" x14ac:dyDescent="0.25">
      <c r="A185" s="2">
        <v>3</v>
      </c>
      <c r="B185" s="2">
        <v>44</v>
      </c>
      <c r="C185" s="2">
        <v>57.295645530939652</v>
      </c>
      <c r="D185" s="2">
        <v>4.375</v>
      </c>
      <c r="E185" s="2">
        <v>8.75</v>
      </c>
      <c r="F185" s="2">
        <v>1.6000000000000014</v>
      </c>
      <c r="G185" s="2">
        <v>19.3</v>
      </c>
    </row>
    <row r="186" spans="1:7" x14ac:dyDescent="0.25">
      <c r="A186" s="2">
        <v>3</v>
      </c>
      <c r="B186" s="2">
        <v>45</v>
      </c>
      <c r="C186" s="2">
        <v>59.523809523809526</v>
      </c>
      <c r="D186" s="2">
        <v>3.6750000000000003</v>
      </c>
      <c r="E186" s="2">
        <v>7.3500000000000005</v>
      </c>
      <c r="F186" s="2">
        <v>0.90000000000000213</v>
      </c>
      <c r="G186" s="2">
        <v>17.8</v>
      </c>
    </row>
    <row r="187" spans="1:7" x14ac:dyDescent="0.25">
      <c r="A187" s="2">
        <v>3</v>
      </c>
      <c r="B187" s="2">
        <v>46</v>
      </c>
      <c r="C187" s="2">
        <v>51.566080977845687</v>
      </c>
      <c r="D187" s="2">
        <v>5.125</v>
      </c>
      <c r="E187" s="2">
        <v>10.25</v>
      </c>
      <c r="F187" s="2">
        <v>2.5</v>
      </c>
      <c r="G187" s="2">
        <v>18</v>
      </c>
    </row>
    <row r="188" spans="1:7" x14ac:dyDescent="0.25">
      <c r="A188" s="2">
        <v>3</v>
      </c>
      <c r="B188" s="2">
        <v>47</v>
      </c>
      <c r="C188" s="2">
        <v>56.022408963585434</v>
      </c>
      <c r="D188" s="2">
        <v>3.9</v>
      </c>
      <c r="E188" s="2">
        <v>7.8</v>
      </c>
      <c r="F188" s="2">
        <v>1.5</v>
      </c>
      <c r="G188" s="2">
        <v>17.2</v>
      </c>
    </row>
    <row r="189" spans="1:7" x14ac:dyDescent="0.25">
      <c r="A189" s="2">
        <v>3</v>
      </c>
      <c r="B189" s="2">
        <v>48</v>
      </c>
      <c r="C189" s="2">
        <v>65.253374076903484</v>
      </c>
      <c r="D189" s="2">
        <v>4.875</v>
      </c>
      <c r="E189" s="2">
        <v>9.75</v>
      </c>
      <c r="F189" s="2">
        <v>4.0999999999999979</v>
      </c>
      <c r="G189" s="2">
        <v>20.7</v>
      </c>
    </row>
    <row r="190" spans="1:7" x14ac:dyDescent="0.25">
      <c r="A190" s="2">
        <v>3</v>
      </c>
      <c r="B190" s="2">
        <v>49</v>
      </c>
      <c r="C190" s="2">
        <v>60.478736949325182</v>
      </c>
      <c r="D190" s="2">
        <v>4.0250000000000004</v>
      </c>
      <c r="E190" s="2">
        <v>8.0500000000000007</v>
      </c>
      <c r="F190" s="2">
        <v>2</v>
      </c>
      <c r="G190" s="2">
        <v>18</v>
      </c>
    </row>
    <row r="191" spans="1:7" x14ac:dyDescent="0.25">
      <c r="A191" s="2">
        <v>3</v>
      </c>
      <c r="B191" s="2">
        <v>50</v>
      </c>
      <c r="C191" s="2">
        <v>49.974535268652922</v>
      </c>
      <c r="D191" s="2">
        <v>4.05</v>
      </c>
      <c r="E191" s="2">
        <v>8.1</v>
      </c>
      <c r="F191" s="2">
        <v>2</v>
      </c>
      <c r="G191" s="2">
        <v>19.3</v>
      </c>
    </row>
    <row r="192" spans="1:7" x14ac:dyDescent="0.25">
      <c r="A192" s="2">
        <v>3</v>
      </c>
      <c r="B192" s="2">
        <v>51</v>
      </c>
      <c r="C192" s="2">
        <v>61.433664374840845</v>
      </c>
      <c r="D192" s="2">
        <v>4.3499999999999996</v>
      </c>
      <c r="E192" s="2">
        <v>8.6999999999999993</v>
      </c>
      <c r="F192" s="2">
        <v>2.8000000000000007</v>
      </c>
      <c r="G192" s="2">
        <v>19.7</v>
      </c>
    </row>
    <row r="193" spans="1:7" x14ac:dyDescent="0.25">
      <c r="A193" s="2">
        <v>3</v>
      </c>
      <c r="B193" s="2">
        <v>52</v>
      </c>
      <c r="C193" s="2">
        <v>53.475935828877006</v>
      </c>
      <c r="D193" s="2">
        <v>3.5500000000000003</v>
      </c>
      <c r="E193" s="2">
        <v>7.1000000000000005</v>
      </c>
      <c r="F193" s="2">
        <v>3.4000000000000021</v>
      </c>
      <c r="G193" s="2">
        <v>20.8</v>
      </c>
    </row>
    <row r="194" spans="1:7" x14ac:dyDescent="0.25">
      <c r="A194" s="2">
        <v>3</v>
      </c>
      <c r="B194" s="2">
        <v>53</v>
      </c>
      <c r="C194" s="2">
        <v>59.205500381970978</v>
      </c>
      <c r="D194" s="2">
        <v>4.3250000000000002</v>
      </c>
      <c r="E194" s="2">
        <v>8.65</v>
      </c>
      <c r="F194" s="2">
        <v>3.8000000000000007</v>
      </c>
      <c r="G194" s="2">
        <v>20.6</v>
      </c>
    </row>
    <row r="195" spans="1:7" x14ac:dyDescent="0.25">
      <c r="A195" s="2">
        <v>3</v>
      </c>
      <c r="B195" s="2">
        <v>54</v>
      </c>
      <c r="C195" s="2">
        <v>58.568882098293862</v>
      </c>
      <c r="D195" s="2">
        <v>4.25</v>
      </c>
      <c r="E195" s="2">
        <v>8.5</v>
      </c>
      <c r="F195" s="2">
        <v>1.9999999999999982</v>
      </c>
      <c r="G195" s="2">
        <v>17.899999999999999</v>
      </c>
    </row>
    <row r="196" spans="1:7" x14ac:dyDescent="0.25">
      <c r="A196" s="2">
        <v>3</v>
      </c>
      <c r="B196" s="2">
        <v>55</v>
      </c>
      <c r="C196" s="2">
        <v>62.070282658517954</v>
      </c>
      <c r="D196" s="2">
        <v>4.125</v>
      </c>
      <c r="E196" s="2">
        <v>8.25</v>
      </c>
      <c r="F196" s="2">
        <v>2.1999999999999993</v>
      </c>
      <c r="G196" s="2">
        <v>18.8</v>
      </c>
    </row>
    <row r="197" spans="1:7" x14ac:dyDescent="0.25">
      <c r="A197" s="2">
        <v>3</v>
      </c>
      <c r="B197" s="2">
        <v>56</v>
      </c>
      <c r="C197" s="2">
        <v>60.478736949325182</v>
      </c>
      <c r="D197" s="2">
        <v>4.9750000000000005</v>
      </c>
      <c r="E197" s="2">
        <v>9.9500000000000011</v>
      </c>
      <c r="F197" s="2">
        <v>2.8000000000000007</v>
      </c>
      <c r="G197" s="2">
        <v>19</v>
      </c>
    </row>
    <row r="198" spans="1:7" x14ac:dyDescent="0.25">
      <c r="A198" s="2">
        <v>3</v>
      </c>
      <c r="B198" s="2">
        <v>57</v>
      </c>
      <c r="C198" s="2">
        <v>75.120957473898656</v>
      </c>
      <c r="D198" s="2">
        <v>4.3499999999999996</v>
      </c>
      <c r="E198" s="2">
        <v>8.6999999999999993</v>
      </c>
      <c r="F198" s="2">
        <v>3.2000000000000011</v>
      </c>
      <c r="G198" s="2">
        <v>19.100000000000001</v>
      </c>
    </row>
    <row r="199" spans="1:7" x14ac:dyDescent="0.25">
      <c r="A199" s="2">
        <v>3</v>
      </c>
      <c r="B199" s="2">
        <v>58</v>
      </c>
      <c r="C199" s="2">
        <v>63.661828367710726</v>
      </c>
      <c r="D199" s="2">
        <v>4.9749999999999996</v>
      </c>
      <c r="E199" s="2">
        <v>9.9499999999999993</v>
      </c>
      <c r="F199" s="2">
        <v>3.8000000000000007</v>
      </c>
      <c r="G199" s="2">
        <v>19.8</v>
      </c>
    </row>
    <row r="200" spans="1:7" x14ac:dyDescent="0.25">
      <c r="A200" s="2">
        <v>3</v>
      </c>
      <c r="B200" s="2">
        <v>59</v>
      </c>
      <c r="C200" s="2">
        <v>59.205500381970978</v>
      </c>
      <c r="D200" s="2">
        <v>5.25</v>
      </c>
      <c r="E200" s="2">
        <v>10.5</v>
      </c>
      <c r="F200" s="2">
        <v>2.1000000000000014</v>
      </c>
      <c r="G200" s="2">
        <v>16.600000000000001</v>
      </c>
    </row>
    <row r="201" spans="1:7" x14ac:dyDescent="0.25">
      <c r="A201" s="2">
        <v>3</v>
      </c>
      <c r="B201" s="2">
        <v>60</v>
      </c>
      <c r="C201" s="2">
        <v>55.70409982174688</v>
      </c>
      <c r="D201" s="2">
        <v>3.3250000000000002</v>
      </c>
      <c r="E201" s="2">
        <v>6.65</v>
      </c>
      <c r="F201" s="2">
        <v>4.2999999999999989</v>
      </c>
      <c r="G201" s="2">
        <v>18.399999999999999</v>
      </c>
    </row>
    <row r="202" spans="1:7" x14ac:dyDescent="0.25">
      <c r="A202" s="2">
        <v>3</v>
      </c>
      <c r="B202" s="2">
        <v>61</v>
      </c>
      <c r="C202" s="2">
        <v>61.433664374840845</v>
      </c>
      <c r="D202" s="2">
        <v>5.0749999999999993</v>
      </c>
      <c r="E202" s="2">
        <v>10.149999999999999</v>
      </c>
      <c r="F202" s="2">
        <v>3.1999999999999993</v>
      </c>
      <c r="G202" s="2">
        <v>18.7</v>
      </c>
    </row>
    <row r="203" spans="1:7" x14ac:dyDescent="0.25">
      <c r="A203" s="2">
        <v>3</v>
      </c>
      <c r="B203" s="2">
        <v>62</v>
      </c>
      <c r="C203" s="2">
        <v>46.791443850267378</v>
      </c>
      <c r="D203" s="2">
        <v>4.2249999999999996</v>
      </c>
      <c r="E203" s="2">
        <v>8.4499999999999993</v>
      </c>
      <c r="F203" s="2">
        <v>4.3999999999999986</v>
      </c>
      <c r="G203" s="2">
        <v>19.2</v>
      </c>
    </row>
    <row r="204" spans="1:7" x14ac:dyDescent="0.25">
      <c r="A204" s="2">
        <v>3</v>
      </c>
      <c r="B204" s="2">
        <v>63</v>
      </c>
      <c r="C204" s="2">
        <v>50.292844410491476</v>
      </c>
      <c r="D204" s="2">
        <v>3.2749999999999999</v>
      </c>
      <c r="E204" s="2">
        <v>6.55</v>
      </c>
      <c r="F204" s="2">
        <v>3.3999999999999986</v>
      </c>
      <c r="G204" s="2">
        <v>17.399999999999999</v>
      </c>
    </row>
    <row r="205" spans="1:7" x14ac:dyDescent="0.25">
      <c r="A205" s="2">
        <v>3</v>
      </c>
      <c r="B205" s="2">
        <v>64</v>
      </c>
      <c r="C205" s="2">
        <v>49.337916984975813</v>
      </c>
      <c r="D205" s="2">
        <v>3.4750000000000001</v>
      </c>
      <c r="E205" s="2">
        <v>6.95</v>
      </c>
      <c r="F205" s="2">
        <v>3.5999999999999996</v>
      </c>
      <c r="G205" s="2">
        <v>17.5</v>
      </c>
    </row>
    <row r="206" spans="1:7" x14ac:dyDescent="0.25">
      <c r="A206" s="2">
        <v>3</v>
      </c>
      <c r="B206" s="2">
        <v>65</v>
      </c>
      <c r="C206" s="2">
        <v>52.83931754519989</v>
      </c>
      <c r="D206" s="2">
        <v>4.0250000000000004</v>
      </c>
      <c r="E206" s="2">
        <v>8.0500000000000007</v>
      </c>
      <c r="F206" s="2">
        <v>2.5</v>
      </c>
      <c r="G206" s="2">
        <v>17.8</v>
      </c>
    </row>
    <row r="207" spans="1:7" x14ac:dyDescent="0.25">
      <c r="A207" s="2">
        <v>3</v>
      </c>
      <c r="B207" s="2">
        <v>66</v>
      </c>
      <c r="C207" s="2">
        <v>54.112554112554115</v>
      </c>
      <c r="D207" s="2">
        <v>3.4249999999999998</v>
      </c>
      <c r="E207" s="2">
        <v>6.85</v>
      </c>
      <c r="F207" s="2">
        <v>1.3000000000000007</v>
      </c>
      <c r="G207" s="2">
        <v>16.3</v>
      </c>
    </row>
    <row r="208" spans="1:7" x14ac:dyDescent="0.25">
      <c r="A208" s="2">
        <v>3</v>
      </c>
      <c r="B208" s="2">
        <v>67</v>
      </c>
      <c r="C208" s="2">
        <v>45.836516424751714</v>
      </c>
      <c r="D208" s="2">
        <v>3.875</v>
      </c>
      <c r="E208" s="2">
        <v>7.75</v>
      </c>
      <c r="F208" s="2">
        <v>1.1999999999999993</v>
      </c>
      <c r="G208" s="2">
        <v>17</v>
      </c>
    </row>
    <row r="209" spans="1:7" x14ac:dyDescent="0.25">
      <c r="A209" s="2">
        <v>3</v>
      </c>
      <c r="B209" s="2">
        <v>68</v>
      </c>
      <c r="C209" s="2">
        <v>79.895594601476944</v>
      </c>
      <c r="D209" s="2">
        <v>5.4750000000000005</v>
      </c>
      <c r="E209" s="2">
        <v>10.950000000000001</v>
      </c>
      <c r="F209" s="2">
        <v>3.1999999999999993</v>
      </c>
      <c r="G209" s="2">
        <v>16.2</v>
      </c>
    </row>
    <row r="210" spans="1:7" x14ac:dyDescent="0.25">
      <c r="A210" s="2">
        <v>3</v>
      </c>
      <c r="B210" s="2">
        <v>69</v>
      </c>
      <c r="C210" s="2">
        <v>75.43926661573721</v>
      </c>
      <c r="D210" s="2">
        <v>6.0749999999999993</v>
      </c>
      <c r="E210" s="2">
        <v>12.149999999999999</v>
      </c>
      <c r="F210" s="2">
        <v>2.2999999999999989</v>
      </c>
      <c r="G210" s="2">
        <v>14.6</v>
      </c>
    </row>
    <row r="211" spans="1:7" x14ac:dyDescent="0.25">
      <c r="A211" s="2">
        <v>3</v>
      </c>
      <c r="B211" s="2">
        <v>70</v>
      </c>
      <c r="C211" s="2">
        <v>50.929462694168578</v>
      </c>
      <c r="D211" s="2">
        <v>3.6999999999999997</v>
      </c>
      <c r="E211" s="2">
        <v>7.3999999999999995</v>
      </c>
      <c r="F211" s="2">
        <v>5.6999999999999993</v>
      </c>
      <c r="G211" s="2">
        <v>17.2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4"/>
  <sheetViews>
    <sheetView topLeftCell="J50" workbookViewId="0">
      <selection activeCell="N1" sqref="N1:S71"/>
    </sheetView>
  </sheetViews>
  <sheetFormatPr defaultRowHeight="15" x14ac:dyDescent="0.25"/>
  <cols>
    <col min="12" max="12" width="12" bestFit="1" customWidth="1"/>
    <col min="17" max="17" width="14.57031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/>
    </row>
    <row r="2" spans="1:21" x14ac:dyDescent="0.25">
      <c r="A2" s="3">
        <v>1</v>
      </c>
      <c r="B2" s="3">
        <v>1</v>
      </c>
      <c r="C2" s="3">
        <v>50.292800000000007</v>
      </c>
      <c r="D2" s="3">
        <v>4.45</v>
      </c>
      <c r="E2" s="3">
        <v>8.9</v>
      </c>
      <c r="F2" s="3">
        <v>1.5</v>
      </c>
      <c r="G2" s="3">
        <v>13</v>
      </c>
      <c r="H2">
        <f>$U$24+($U$24*$E$74)+$U$25*C2</f>
        <v>27.102244241359355</v>
      </c>
      <c r="I2">
        <f>40000/(PI()*H2^2)</f>
        <v>17.3340326044577</v>
      </c>
      <c r="J2">
        <f>LN(I2)</f>
        <v>2.8526717716644456</v>
      </c>
      <c r="K2" s="10">
        <f>G2/C2*100</f>
        <v>25.84863042025896</v>
      </c>
      <c r="L2" s="10">
        <f>$U$43+$U$44*J2</f>
        <v>34.093289739591597</v>
      </c>
      <c r="M2" s="10">
        <f>$U$62+$U$63*J2</f>
        <v>27.085819642524982</v>
      </c>
      <c r="N2">
        <f>E2/C2</f>
        <v>0.1769637005694652</v>
      </c>
      <c r="O2">
        <f>E2/G2</f>
        <v>0.68461538461538463</v>
      </c>
      <c r="P2">
        <f>PI()*D2^2</f>
        <v>62.211388522711886</v>
      </c>
      <c r="Q2" s="9">
        <f>E2/F2</f>
        <v>5.9333333333333336</v>
      </c>
      <c r="R2">
        <f>(E2/G2)*100</f>
        <v>68.461538461538467</v>
      </c>
      <c r="S2">
        <f>(E2^2*PI())/40000</f>
        <v>6.2211388522711887E-3</v>
      </c>
    </row>
    <row r="3" spans="1:21" x14ac:dyDescent="0.25">
      <c r="A3" s="3">
        <v>1</v>
      </c>
      <c r="B3" s="3">
        <v>2</v>
      </c>
      <c r="C3" s="3">
        <v>63.343499999999999</v>
      </c>
      <c r="D3" s="3">
        <v>5.75</v>
      </c>
      <c r="E3" s="3">
        <v>11.5</v>
      </c>
      <c r="F3" s="3">
        <v>3.3000000000000007</v>
      </c>
      <c r="G3" s="3">
        <v>14.3</v>
      </c>
      <c r="H3">
        <f>$U$24+($U$24*$E$74)+$U$25*C3</f>
        <v>27.974784370654014</v>
      </c>
      <c r="I3">
        <f t="shared" ref="I3:I66" si="0">40000/(PI()*H3^2)</f>
        <v>16.26959054683935</v>
      </c>
      <c r="J3">
        <f t="shared" ref="J3:J66" si="1">LN(I3)</f>
        <v>2.789297754770411</v>
      </c>
      <c r="K3" s="10">
        <f t="shared" ref="K3:K66" si="2">G3/C3*100</f>
        <v>22.575323434922289</v>
      </c>
      <c r="L3" s="10">
        <f t="shared" ref="L3:L66" si="3">$U$43+$U$44*J3</f>
        <v>30.167080469656867</v>
      </c>
      <c r="M3" s="10">
        <f t="shared" ref="M3:M66" si="4">$U$62+$U$63*J3</f>
        <v>27.993383567694302</v>
      </c>
      <c r="N3">
        <f t="shared" ref="N3:N66" si="5">E3/C3</f>
        <v>0.18154980384727715</v>
      </c>
      <c r="O3">
        <f t="shared" ref="O3:O66" si="6">E3/G3</f>
        <v>0.80419580419580416</v>
      </c>
      <c r="P3">
        <f t="shared" ref="P3:P66" si="7">PI()*D3^2</f>
        <v>103.86890710931253</v>
      </c>
      <c r="Q3" s="9">
        <f t="shared" ref="Q3:Q66" si="8">E3/F3</f>
        <v>3.484848484848484</v>
      </c>
      <c r="R3">
        <f t="shared" ref="R3:R66" si="9">(E3/G3)*100</f>
        <v>80.419580419580413</v>
      </c>
      <c r="S3">
        <f t="shared" ref="S3:S66" si="10">(E3^2*PI())/40000</f>
        <v>1.0386890710931252E-2</v>
      </c>
    </row>
    <row r="4" spans="1:21" x14ac:dyDescent="0.25">
      <c r="A4" s="3">
        <v>1</v>
      </c>
      <c r="B4" s="3">
        <v>3</v>
      </c>
      <c r="C4" s="3">
        <v>66.844899999999996</v>
      </c>
      <c r="D4" s="3">
        <v>4.0750000000000002</v>
      </c>
      <c r="E4" s="3">
        <v>8.15</v>
      </c>
      <c r="F4" s="3">
        <v>1.6000000000000014</v>
      </c>
      <c r="G4" s="3">
        <v>12.3</v>
      </c>
      <c r="H4">
        <f>$U$24+($U$24*$E$74)+$U$25*C4</f>
        <v>28.20888001370092</v>
      </c>
      <c r="I4">
        <f t="shared" si="0"/>
        <v>16.000679695244674</v>
      </c>
      <c r="J4">
        <f t="shared" si="1"/>
        <v>2.7726312022902833</v>
      </c>
      <c r="K4" s="10">
        <f t="shared" si="2"/>
        <v>18.400805446638415</v>
      </c>
      <c r="L4" s="10">
        <f t="shared" si="3"/>
        <v>29.1345378590986</v>
      </c>
      <c r="M4" s="10">
        <f t="shared" si="4"/>
        <v>28.232061223447083</v>
      </c>
      <c r="N4">
        <f t="shared" si="5"/>
        <v>0.1219240360895147</v>
      </c>
      <c r="O4">
        <f t="shared" si="6"/>
        <v>0.66260162601626016</v>
      </c>
      <c r="P4">
        <f t="shared" si="7"/>
        <v>52.168109508267008</v>
      </c>
      <c r="Q4" s="9">
        <f t="shared" si="8"/>
        <v>5.0937499999999956</v>
      </c>
      <c r="R4">
        <f t="shared" si="9"/>
        <v>66.260162601626021</v>
      </c>
      <c r="S4">
        <f t="shared" si="10"/>
        <v>5.2168109508267009E-3</v>
      </c>
    </row>
    <row r="5" spans="1:21" x14ac:dyDescent="0.25">
      <c r="A5" s="3">
        <v>1</v>
      </c>
      <c r="B5" s="3">
        <v>4</v>
      </c>
      <c r="C5" s="3">
        <v>91.354699999999994</v>
      </c>
      <c r="D5" s="3">
        <v>4.875</v>
      </c>
      <c r="E5" s="3">
        <v>9.75</v>
      </c>
      <c r="F5" s="3">
        <v>2.6999999999999993</v>
      </c>
      <c r="G5" s="3">
        <v>20.2</v>
      </c>
      <c r="H5">
        <f>$U$24+($U$24*$E$74)+$U$25*C5</f>
        <v>29.847549515029293</v>
      </c>
      <c r="I5">
        <f t="shared" si="0"/>
        <v>14.291991721299491</v>
      </c>
      <c r="J5">
        <f t="shared" si="1"/>
        <v>2.6596993609068318</v>
      </c>
      <c r="K5" s="10">
        <f t="shared" si="2"/>
        <v>22.111615494331435</v>
      </c>
      <c r="L5" s="10">
        <f t="shared" si="3"/>
        <v>22.138073625943122</v>
      </c>
      <c r="M5" s="10">
        <f t="shared" si="4"/>
        <v>29.84933073334637</v>
      </c>
      <c r="N5">
        <f t="shared" si="5"/>
        <v>0.10672685696521363</v>
      </c>
      <c r="O5">
        <f t="shared" si="6"/>
        <v>0.48267326732673271</v>
      </c>
      <c r="P5">
        <f t="shared" si="7"/>
        <v>74.661912907969921</v>
      </c>
      <c r="Q5" s="9">
        <f t="shared" si="8"/>
        <v>3.611111111111112</v>
      </c>
      <c r="R5">
        <f t="shared" si="9"/>
        <v>48.267326732673268</v>
      </c>
      <c r="S5">
        <f t="shared" si="10"/>
        <v>7.466191290796992E-3</v>
      </c>
    </row>
    <row r="6" spans="1:21" x14ac:dyDescent="0.25">
      <c r="A6" s="3">
        <v>1</v>
      </c>
      <c r="B6" s="3">
        <v>5</v>
      </c>
      <c r="C6" s="3">
        <v>71.301199999999994</v>
      </c>
      <c r="D6" s="3">
        <v>5.4749999999999996</v>
      </c>
      <c r="E6" s="3">
        <v>10.95</v>
      </c>
      <c r="F6" s="3">
        <v>4.3999999999999986</v>
      </c>
      <c r="G6" s="3">
        <v>16.2</v>
      </c>
      <c r="H6">
        <f>$U$24+($U$24*$E$74)+$U$25*C6</f>
        <v>28.506818099640817</v>
      </c>
      <c r="I6">
        <f t="shared" si="0"/>
        <v>15.667966329250453</v>
      </c>
      <c r="J6">
        <f t="shared" si="1"/>
        <v>2.751618266787391</v>
      </c>
      <c r="K6" s="10">
        <f t="shared" si="2"/>
        <v>22.720515222745199</v>
      </c>
      <c r="L6" s="10">
        <f t="shared" si="3"/>
        <v>27.832723863341585</v>
      </c>
      <c r="M6" s="10">
        <f t="shared" si="4"/>
        <v>28.532982376294662</v>
      </c>
      <c r="N6">
        <f t="shared" si="5"/>
        <v>0.15357385289448144</v>
      </c>
      <c r="O6">
        <f t="shared" si="6"/>
        <v>0.67592592592592593</v>
      </c>
      <c r="P6">
        <f t="shared" si="7"/>
        <v>94.171203286762534</v>
      </c>
      <c r="Q6" s="9">
        <f t="shared" si="8"/>
        <v>2.4886363636363642</v>
      </c>
      <c r="R6">
        <f t="shared" si="9"/>
        <v>67.592592592592595</v>
      </c>
      <c r="S6">
        <f t="shared" si="10"/>
        <v>9.4171203286762539E-3</v>
      </c>
    </row>
    <row r="7" spans="1:21" x14ac:dyDescent="0.25">
      <c r="A7" s="3">
        <v>1</v>
      </c>
      <c r="B7" s="3">
        <v>6</v>
      </c>
      <c r="C7" s="3">
        <v>84.351900000000001</v>
      </c>
      <c r="D7" s="3">
        <v>5.45</v>
      </c>
      <c r="E7" s="3">
        <v>10.9</v>
      </c>
      <c r="F7" s="3">
        <v>3.2999999999999989</v>
      </c>
      <c r="G7" s="3">
        <v>16.7</v>
      </c>
      <c r="H7">
        <f>$U$24+($U$24*$E$74)+$U$25*C7</f>
        <v>29.379358228935473</v>
      </c>
      <c r="I7">
        <f t="shared" si="0"/>
        <v>14.751137432011635</v>
      </c>
      <c r="J7">
        <f t="shared" si="1"/>
        <v>2.6913201938473819</v>
      </c>
      <c r="K7" s="10">
        <f t="shared" si="2"/>
        <v>19.798012848554684</v>
      </c>
      <c r="L7" s="10">
        <f t="shared" si="3"/>
        <v>24.097078491009995</v>
      </c>
      <c r="M7" s="10">
        <f t="shared" si="4"/>
        <v>29.39649645413958</v>
      </c>
      <c r="N7">
        <f t="shared" si="5"/>
        <v>0.12922056290374018</v>
      </c>
      <c r="O7">
        <f t="shared" si="6"/>
        <v>0.65269461077844315</v>
      </c>
      <c r="P7">
        <f t="shared" si="7"/>
        <v>93.313155793250829</v>
      </c>
      <c r="Q7" s="9">
        <f t="shared" si="8"/>
        <v>3.3030303030303041</v>
      </c>
      <c r="R7">
        <f t="shared" si="9"/>
        <v>65.269461077844312</v>
      </c>
      <c r="S7">
        <f t="shared" si="10"/>
        <v>9.3313155793250824E-3</v>
      </c>
    </row>
    <row r="8" spans="1:21" x14ac:dyDescent="0.25">
      <c r="A8" s="3">
        <v>1</v>
      </c>
      <c r="B8" s="3">
        <v>7</v>
      </c>
      <c r="C8" s="3">
        <v>101.2223</v>
      </c>
      <c r="D8" s="3">
        <v>6.4249999999999998</v>
      </c>
      <c r="E8" s="3">
        <v>12.85</v>
      </c>
      <c r="F8" s="3">
        <v>2.9000000000000004</v>
      </c>
      <c r="G8" s="3">
        <v>15</v>
      </c>
      <c r="H8">
        <f>$U$24+($U$24*$E$74)+$U$25*C8</f>
        <v>30.507274815574704</v>
      </c>
      <c r="I8">
        <f t="shared" si="0"/>
        <v>13.680541569371128</v>
      </c>
      <c r="J8">
        <f t="shared" si="1"/>
        <v>2.6159744998151262</v>
      </c>
      <c r="K8" s="10">
        <f t="shared" si="2"/>
        <v>14.818868964645141</v>
      </c>
      <c r="L8" s="10">
        <f t="shared" si="3"/>
        <v>19.429188133771902</v>
      </c>
      <c r="M8" s="10">
        <f t="shared" si="4"/>
        <v>30.475503863987974</v>
      </c>
      <c r="N8">
        <f t="shared" si="5"/>
        <v>0.12694831079712671</v>
      </c>
      <c r="O8">
        <f t="shared" si="6"/>
        <v>0.85666666666666669</v>
      </c>
      <c r="P8">
        <f t="shared" si="7"/>
        <v>129.68690823559515</v>
      </c>
      <c r="Q8" s="9">
        <f t="shared" si="8"/>
        <v>4.4310344827586201</v>
      </c>
      <c r="R8">
        <f t="shared" si="9"/>
        <v>85.666666666666671</v>
      </c>
      <c r="S8">
        <f t="shared" si="10"/>
        <v>1.2968690823559515E-2</v>
      </c>
      <c r="T8" t="s">
        <v>15</v>
      </c>
    </row>
    <row r="9" spans="1:21" ht="15.75" thickBot="1" x14ac:dyDescent="0.3">
      <c r="A9" s="3">
        <v>1</v>
      </c>
      <c r="B9" s="3">
        <v>8</v>
      </c>
      <c r="C9" s="3">
        <v>42.653400000000005</v>
      </c>
      <c r="D9" s="3">
        <v>4.4749999999999996</v>
      </c>
      <c r="E9" s="3">
        <v>8.9499999999999993</v>
      </c>
      <c r="F9" s="3">
        <v>3.5999999999999996</v>
      </c>
      <c r="G9" s="3">
        <v>14</v>
      </c>
      <c r="H9">
        <f>$U$24+($U$24*$E$74)+$U$25*C9</f>
        <v>26.591491326670212</v>
      </c>
      <c r="I9">
        <f t="shared" si="0"/>
        <v>18.006310285690088</v>
      </c>
      <c r="J9">
        <f t="shared" si="1"/>
        <v>2.890722267887587</v>
      </c>
      <c r="K9" s="10">
        <f t="shared" si="2"/>
        <v>32.822705810087818</v>
      </c>
      <c r="L9" s="10">
        <f t="shared" si="3"/>
        <v>36.450631412389612</v>
      </c>
      <c r="M9" s="10">
        <f t="shared" si="4"/>
        <v>26.540907714902396</v>
      </c>
      <c r="N9">
        <f t="shared" si="5"/>
        <v>0.20983086928591854</v>
      </c>
      <c r="O9">
        <f t="shared" si="6"/>
        <v>0.63928571428571423</v>
      </c>
      <c r="P9">
        <f t="shared" si="7"/>
        <v>62.912356383544093</v>
      </c>
      <c r="Q9" s="9">
        <f t="shared" si="8"/>
        <v>2.4861111111111112</v>
      </c>
      <c r="R9">
        <f t="shared" si="9"/>
        <v>63.928571428571423</v>
      </c>
      <c r="S9">
        <f t="shared" si="10"/>
        <v>6.2912356383544093E-3</v>
      </c>
    </row>
    <row r="10" spans="1:21" x14ac:dyDescent="0.25">
      <c r="A10" s="3">
        <v>1</v>
      </c>
      <c r="B10" s="3">
        <v>9</v>
      </c>
      <c r="C10" s="3">
        <v>106.31530000000001</v>
      </c>
      <c r="D10" s="3">
        <v>7.1749999999999998</v>
      </c>
      <c r="E10" s="3">
        <v>14.35</v>
      </c>
      <c r="F10" s="3">
        <v>2.6999999999999993</v>
      </c>
      <c r="G10" s="3">
        <v>20</v>
      </c>
      <c r="H10">
        <f>$U$24+($U$24*$E$74)+$U$25*C10</f>
        <v>30.847781215882556</v>
      </c>
      <c r="I10">
        <f t="shared" si="0"/>
        <v>13.380189199829992</v>
      </c>
      <c r="J10">
        <f t="shared" si="1"/>
        <v>2.5937751950956218</v>
      </c>
      <c r="K10" s="10">
        <f t="shared" si="2"/>
        <v>18.811967797673525</v>
      </c>
      <c r="L10" s="10">
        <f t="shared" si="3"/>
        <v>18.053875028377973</v>
      </c>
      <c r="M10" s="10">
        <f t="shared" si="4"/>
        <v>30.793414722643988</v>
      </c>
      <c r="N10">
        <f t="shared" si="5"/>
        <v>0.13497586894830751</v>
      </c>
      <c r="O10">
        <f t="shared" si="6"/>
        <v>0.71750000000000003</v>
      </c>
      <c r="P10">
        <f t="shared" si="7"/>
        <v>161.73115330221103</v>
      </c>
      <c r="Q10" s="9">
        <f t="shared" si="8"/>
        <v>5.3148148148148158</v>
      </c>
      <c r="R10">
        <f t="shared" si="9"/>
        <v>71.75</v>
      </c>
      <c r="S10">
        <f t="shared" si="10"/>
        <v>1.6173115330221102E-2</v>
      </c>
      <c r="T10" s="8" t="s">
        <v>16</v>
      </c>
      <c r="U10" s="8"/>
    </row>
    <row r="11" spans="1:21" x14ac:dyDescent="0.25">
      <c r="A11" s="3">
        <v>1</v>
      </c>
      <c r="B11" s="3">
        <v>10</v>
      </c>
      <c r="C11" s="3">
        <v>78.940699999999993</v>
      </c>
      <c r="D11" s="3">
        <v>6.4</v>
      </c>
      <c r="E11" s="3">
        <v>12.8</v>
      </c>
      <c r="F11" s="3">
        <v>1.4000000000000004</v>
      </c>
      <c r="G11" s="3">
        <v>15.9</v>
      </c>
      <c r="H11">
        <f>$U$24+($U$24*$E$74)+$U$25*C11</f>
        <v>29.017577700102592</v>
      </c>
      <c r="I11">
        <f t="shared" si="0"/>
        <v>15.121253932199624</v>
      </c>
      <c r="J11">
        <f t="shared" si="1"/>
        <v>2.7161012993365015</v>
      </c>
      <c r="K11" s="10">
        <f t="shared" si="2"/>
        <v>20.141701302370009</v>
      </c>
      <c r="L11" s="10">
        <f t="shared" si="3"/>
        <v>25.632341850649908</v>
      </c>
      <c r="M11" s="10">
        <f t="shared" si="4"/>
        <v>29.041612252853334</v>
      </c>
      <c r="N11">
        <f t="shared" si="5"/>
        <v>0.16214702935241265</v>
      </c>
      <c r="O11">
        <f t="shared" si="6"/>
        <v>0.80503144654088055</v>
      </c>
      <c r="P11">
        <f t="shared" si="7"/>
        <v>128.67963509103794</v>
      </c>
      <c r="Q11" s="9">
        <f t="shared" si="8"/>
        <v>9.1428571428571406</v>
      </c>
      <c r="R11">
        <f t="shared" si="9"/>
        <v>80.503144654088061</v>
      </c>
      <c r="S11">
        <f t="shared" si="10"/>
        <v>1.2867963509103793E-2</v>
      </c>
      <c r="T11" s="5" t="s">
        <v>17</v>
      </c>
      <c r="U11" s="5">
        <v>0.50672204399214515</v>
      </c>
    </row>
    <row r="12" spans="1:21" x14ac:dyDescent="0.25">
      <c r="A12" s="3">
        <v>1</v>
      </c>
      <c r="B12" s="3">
        <v>11</v>
      </c>
      <c r="C12" s="3">
        <v>57.2956</v>
      </c>
      <c r="D12" s="3">
        <v>3.7749999999999999</v>
      </c>
      <c r="E12" s="3">
        <v>7.55</v>
      </c>
      <c r="F12" s="3">
        <v>2.4000000000000004</v>
      </c>
      <c r="G12" s="3">
        <v>18</v>
      </c>
      <c r="H12">
        <f>$U$24+($U$24*$E$74)+$U$25*C12</f>
        <v>27.570435527453178</v>
      </c>
      <c r="I12">
        <f t="shared" si="0"/>
        <v>16.750310629146696</v>
      </c>
      <c r="J12">
        <f t="shared" si="1"/>
        <v>2.8184168031228021</v>
      </c>
      <c r="K12" s="10">
        <f t="shared" si="2"/>
        <v>31.416024965267841</v>
      </c>
      <c r="L12" s="10">
        <f t="shared" si="3"/>
        <v>31.97109232145408</v>
      </c>
      <c r="M12" s="10">
        <f t="shared" si="4"/>
        <v>27.57637673879028</v>
      </c>
      <c r="N12">
        <f t="shared" si="5"/>
        <v>0.13177277138209564</v>
      </c>
      <c r="O12">
        <f t="shared" si="6"/>
        <v>0.41944444444444445</v>
      </c>
      <c r="P12">
        <f t="shared" si="7"/>
        <v>44.769658809063046</v>
      </c>
      <c r="Q12" s="9">
        <f t="shared" si="8"/>
        <v>3.1458333333333326</v>
      </c>
      <c r="R12">
        <f t="shared" si="9"/>
        <v>41.944444444444443</v>
      </c>
      <c r="S12">
        <f t="shared" si="10"/>
        <v>4.4769658809063048E-3</v>
      </c>
      <c r="T12" s="5" t="s">
        <v>18</v>
      </c>
      <c r="U12" s="5">
        <v>0.25676722986757744</v>
      </c>
    </row>
    <row r="13" spans="1:21" x14ac:dyDescent="0.25">
      <c r="A13" s="3">
        <v>1</v>
      </c>
      <c r="B13" s="3">
        <v>12</v>
      </c>
      <c r="C13" s="3">
        <v>65.89</v>
      </c>
      <c r="D13" s="3">
        <v>4.4249999999999998</v>
      </c>
      <c r="E13" s="3">
        <v>8.85</v>
      </c>
      <c r="F13" s="3">
        <v>4.5999999999999979</v>
      </c>
      <c r="G13" s="3">
        <v>18.899999999999999</v>
      </c>
      <c r="H13">
        <f>$U$24+($U$24*$E$74)+$U$25*C13</f>
        <v>28.145037570807936</v>
      </c>
      <c r="I13">
        <f t="shared" si="0"/>
        <v>16.073351906533826</v>
      </c>
      <c r="J13">
        <f t="shared" si="1"/>
        <v>2.7771627396131047</v>
      </c>
      <c r="K13" s="10">
        <f t="shared" si="2"/>
        <v>28.684170587342539</v>
      </c>
      <c r="L13" s="10">
        <f t="shared" si="3"/>
        <v>29.415280105146621</v>
      </c>
      <c r="M13" s="10">
        <f t="shared" si="4"/>
        <v>28.167166176528603</v>
      </c>
      <c r="N13">
        <f t="shared" si="5"/>
        <v>0.13431476703596903</v>
      </c>
      <c r="O13">
        <f t="shared" si="6"/>
        <v>0.46825396825396826</v>
      </c>
      <c r="P13">
        <f t="shared" si="7"/>
        <v>61.514347652696635</v>
      </c>
      <c r="Q13" s="9">
        <f t="shared" si="8"/>
        <v>1.9239130434782616</v>
      </c>
      <c r="R13">
        <f t="shared" si="9"/>
        <v>46.825396825396822</v>
      </c>
      <c r="S13">
        <f t="shared" si="10"/>
        <v>6.1514347652696635E-3</v>
      </c>
      <c r="T13" s="5" t="s">
        <v>19</v>
      </c>
      <c r="U13" s="5">
        <v>0.24583733618915946</v>
      </c>
    </row>
    <row r="14" spans="1:21" x14ac:dyDescent="0.25">
      <c r="A14" s="3">
        <v>1</v>
      </c>
      <c r="B14" s="3">
        <v>13</v>
      </c>
      <c r="C14" s="3">
        <v>101.2223</v>
      </c>
      <c r="D14" s="3">
        <v>4.7249999999999996</v>
      </c>
      <c r="E14" s="3">
        <v>9.4499999999999993</v>
      </c>
      <c r="F14" s="3">
        <v>3.2000000000000028</v>
      </c>
      <c r="G14" s="3">
        <v>20.6</v>
      </c>
      <c r="H14">
        <f>$U$24+($U$24*$E$74)+$U$25*C14</f>
        <v>30.507274815574704</v>
      </c>
      <c r="I14">
        <f t="shared" si="0"/>
        <v>13.680541569371128</v>
      </c>
      <c r="J14">
        <f t="shared" si="1"/>
        <v>2.6159744998151262</v>
      </c>
      <c r="K14" s="10">
        <f t="shared" si="2"/>
        <v>20.351246711445999</v>
      </c>
      <c r="L14" s="10">
        <f t="shared" si="3"/>
        <v>19.429188133771902</v>
      </c>
      <c r="M14" s="10">
        <f t="shared" si="4"/>
        <v>30.475503863987974</v>
      </c>
      <c r="N14">
        <f t="shared" si="5"/>
        <v>9.3358874477264389E-2</v>
      </c>
      <c r="O14">
        <f t="shared" si="6"/>
        <v>0.45873786407766981</v>
      </c>
      <c r="P14">
        <f t="shared" si="7"/>
        <v>70.138019486800616</v>
      </c>
      <c r="Q14" s="9">
        <f t="shared" si="8"/>
        <v>2.9531249999999973</v>
      </c>
      <c r="R14">
        <f t="shared" si="9"/>
        <v>45.873786407766978</v>
      </c>
      <c r="S14">
        <f t="shared" si="10"/>
        <v>7.0138019486800617E-3</v>
      </c>
      <c r="T14" s="5" t="s">
        <v>20</v>
      </c>
      <c r="U14" s="5">
        <v>2.1131693191917713</v>
      </c>
    </row>
    <row r="15" spans="1:21" ht="15.75" thickBot="1" x14ac:dyDescent="0.3">
      <c r="A15" s="3">
        <v>1</v>
      </c>
      <c r="B15" s="3">
        <v>14</v>
      </c>
      <c r="C15" s="3">
        <v>58.250599999999999</v>
      </c>
      <c r="D15" s="3">
        <v>4.9249999999999998</v>
      </c>
      <c r="E15" s="3">
        <v>9.85</v>
      </c>
      <c r="F15" s="3">
        <v>4.2999999999999989</v>
      </c>
      <c r="G15" s="3">
        <v>18.899999999999999</v>
      </c>
      <c r="H15">
        <f>$U$24+($U$24*$E$74)+$U$25*C15</f>
        <v>27.634284656118794</v>
      </c>
      <c r="I15">
        <f t="shared" si="0"/>
        <v>16.67299672591734</v>
      </c>
      <c r="J15">
        <f t="shared" si="1"/>
        <v>2.8137904482079636</v>
      </c>
      <c r="K15" s="10">
        <f t="shared" si="2"/>
        <v>32.446017723422585</v>
      </c>
      <c r="L15" s="10">
        <f t="shared" si="3"/>
        <v>31.684475842921273</v>
      </c>
      <c r="M15" s="10">
        <f t="shared" si="4"/>
        <v>27.642629645446924</v>
      </c>
      <c r="N15">
        <f t="shared" si="5"/>
        <v>0.16909697067498017</v>
      </c>
      <c r="O15">
        <f t="shared" si="6"/>
        <v>0.52116402116402116</v>
      </c>
      <c r="P15">
        <f t="shared" si="7"/>
        <v>76.201293308228927</v>
      </c>
      <c r="Q15" s="9">
        <f t="shared" si="8"/>
        <v>2.2906976744186052</v>
      </c>
      <c r="R15">
        <f t="shared" si="9"/>
        <v>52.116402116402114</v>
      </c>
      <c r="S15">
        <f t="shared" si="10"/>
        <v>7.6201293308228923E-3</v>
      </c>
      <c r="T15" s="6" t="s">
        <v>21</v>
      </c>
      <c r="U15" s="6">
        <v>70</v>
      </c>
    </row>
    <row r="16" spans="1:21" x14ac:dyDescent="0.25">
      <c r="A16" s="3">
        <v>1</v>
      </c>
      <c r="B16" s="3">
        <v>15</v>
      </c>
      <c r="C16" s="3">
        <v>71.301199999999994</v>
      </c>
      <c r="D16" s="3">
        <v>5.0750000000000002</v>
      </c>
      <c r="E16" s="3">
        <v>10.15</v>
      </c>
      <c r="F16" s="3">
        <v>2.4000000000000004</v>
      </c>
      <c r="G16" s="3">
        <v>17.8</v>
      </c>
      <c r="H16">
        <f>$U$24+($U$24*$E$74)+$U$25*C16</f>
        <v>28.506818099640817</v>
      </c>
      <c r="I16">
        <f t="shared" si="0"/>
        <v>15.667966329250453</v>
      </c>
      <c r="J16">
        <f t="shared" si="1"/>
        <v>2.751618266787391</v>
      </c>
      <c r="K16" s="10">
        <f t="shared" si="2"/>
        <v>24.964516726226211</v>
      </c>
      <c r="L16" s="10">
        <f t="shared" si="3"/>
        <v>27.832723863341585</v>
      </c>
      <c r="M16" s="10">
        <f t="shared" si="4"/>
        <v>28.532982376294662</v>
      </c>
      <c r="N16">
        <f t="shared" si="5"/>
        <v>0.14235384537707643</v>
      </c>
      <c r="O16">
        <f t="shared" si="6"/>
        <v>0.5702247191011236</v>
      </c>
      <c r="P16">
        <f t="shared" si="7"/>
        <v>80.913682288613629</v>
      </c>
      <c r="Q16" s="9">
        <f t="shared" si="8"/>
        <v>4.2291666666666661</v>
      </c>
      <c r="R16">
        <f t="shared" si="9"/>
        <v>57.022471910112358</v>
      </c>
      <c r="S16">
        <f t="shared" si="10"/>
        <v>8.0913682288613637E-3</v>
      </c>
    </row>
    <row r="17" spans="1:28" ht="15.75" thickBot="1" x14ac:dyDescent="0.3">
      <c r="A17" s="3">
        <v>1</v>
      </c>
      <c r="B17" s="3">
        <v>16</v>
      </c>
      <c r="C17" s="3">
        <v>69.073099999999997</v>
      </c>
      <c r="D17" s="3">
        <v>6.5</v>
      </c>
      <c r="E17" s="3">
        <v>13</v>
      </c>
      <c r="F17" s="3">
        <v>3.4000000000000004</v>
      </c>
      <c r="G17" s="3">
        <v>15.8</v>
      </c>
      <c r="H17">
        <f>$U$24+($U$24*$E$74)+$U$25*C17</f>
        <v>28.357852399557189</v>
      </c>
      <c r="I17">
        <f t="shared" si="0"/>
        <v>15.833008437659359</v>
      </c>
      <c r="J17">
        <f t="shared" si="1"/>
        <v>2.762096902435176</v>
      </c>
      <c r="K17" s="10">
        <f t="shared" si="2"/>
        <v>22.874317208870025</v>
      </c>
      <c r="L17" s="10">
        <f t="shared" si="3"/>
        <v>28.481906579428397</v>
      </c>
      <c r="M17" s="10">
        <f t="shared" si="4"/>
        <v>28.382920376676985</v>
      </c>
      <c r="N17">
        <f t="shared" si="5"/>
        <v>0.18820640741475336</v>
      </c>
      <c r="O17">
        <f t="shared" si="6"/>
        <v>0.82278481012658222</v>
      </c>
      <c r="P17">
        <f t="shared" si="7"/>
        <v>132.73228961416876</v>
      </c>
      <c r="Q17" s="9">
        <f t="shared" si="8"/>
        <v>3.8235294117647056</v>
      </c>
      <c r="R17">
        <f t="shared" si="9"/>
        <v>82.278481012658219</v>
      </c>
      <c r="S17">
        <f t="shared" si="10"/>
        <v>1.3273228961416876E-2</v>
      </c>
      <c r="T17" t="s">
        <v>22</v>
      </c>
    </row>
    <row r="18" spans="1:28" x14ac:dyDescent="0.25">
      <c r="A18" s="3">
        <v>1</v>
      </c>
      <c r="B18" s="3">
        <v>17</v>
      </c>
      <c r="C18" s="3">
        <v>90.718100000000007</v>
      </c>
      <c r="D18" s="3">
        <v>5.4249999999999998</v>
      </c>
      <c r="E18" s="3">
        <v>10.85</v>
      </c>
      <c r="F18" s="3">
        <v>3.7000000000000028</v>
      </c>
      <c r="G18" s="3">
        <v>22.6</v>
      </c>
      <c r="H18">
        <f>$U$24+($U$24*$E$74)+$U$25*C18</f>
        <v>29.80498788643397</v>
      </c>
      <c r="I18">
        <f t="shared" si="0"/>
        <v>14.332838895356804</v>
      </c>
      <c r="J18">
        <f t="shared" si="1"/>
        <v>2.6625533307576821</v>
      </c>
      <c r="K18" s="10">
        <f t="shared" si="2"/>
        <v>24.912338331600861</v>
      </c>
      <c r="L18" s="10">
        <f t="shared" si="3"/>
        <v>22.314885566130812</v>
      </c>
      <c r="M18" s="10">
        <f t="shared" si="4"/>
        <v>29.808459723315814</v>
      </c>
      <c r="N18">
        <f t="shared" si="5"/>
        <v>0.11960127030879172</v>
      </c>
      <c r="O18">
        <f t="shared" si="6"/>
        <v>0.48008849557522121</v>
      </c>
      <c r="P18">
        <f t="shared" si="7"/>
        <v>92.459035290556102</v>
      </c>
      <c r="Q18" s="9">
        <f t="shared" si="8"/>
        <v>2.9324324324324302</v>
      </c>
      <c r="R18">
        <f t="shared" si="9"/>
        <v>48.008849557522119</v>
      </c>
      <c r="S18">
        <f t="shared" si="10"/>
        <v>9.2459035290556098E-3</v>
      </c>
      <c r="T18" s="7"/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31</v>
      </c>
    </row>
    <row r="19" spans="1:28" x14ac:dyDescent="0.25">
      <c r="A19" s="3">
        <v>1</v>
      </c>
      <c r="B19" s="3">
        <v>18</v>
      </c>
      <c r="C19" s="3">
        <v>57.2956</v>
      </c>
      <c r="D19" s="3">
        <v>5.95</v>
      </c>
      <c r="E19" s="3">
        <v>11.9</v>
      </c>
      <c r="F19" s="3">
        <v>2.8999999999999986</v>
      </c>
      <c r="G19" s="3">
        <v>15.7</v>
      </c>
      <c r="H19">
        <f>$U$24+($U$24*$E$74)+$U$25*C19</f>
        <v>27.570435527453178</v>
      </c>
      <c r="I19">
        <f t="shared" si="0"/>
        <v>16.750310629146696</v>
      </c>
      <c r="J19">
        <f t="shared" si="1"/>
        <v>2.8184168031228021</v>
      </c>
      <c r="K19" s="10">
        <f t="shared" si="2"/>
        <v>27.401755108594728</v>
      </c>
      <c r="L19" s="10">
        <f t="shared" si="3"/>
        <v>31.97109232145408</v>
      </c>
      <c r="M19" s="10">
        <f t="shared" si="4"/>
        <v>27.57637673879028</v>
      </c>
      <c r="N19">
        <f t="shared" si="5"/>
        <v>0.20769483171482628</v>
      </c>
      <c r="O19">
        <f t="shared" si="6"/>
        <v>0.7579617834394905</v>
      </c>
      <c r="P19">
        <f t="shared" si="7"/>
        <v>111.22023391871267</v>
      </c>
      <c r="Q19" s="9">
        <f t="shared" si="8"/>
        <v>4.1034482758620712</v>
      </c>
      <c r="R19">
        <f t="shared" si="9"/>
        <v>75.796178343949052</v>
      </c>
      <c r="S19">
        <f t="shared" si="10"/>
        <v>1.1122023391871266E-2</v>
      </c>
      <c r="T19" s="5" t="s">
        <v>23</v>
      </c>
      <c r="U19" s="5">
        <v>1</v>
      </c>
      <c r="V19" s="5">
        <v>104.90404913300785</v>
      </c>
      <c r="W19" s="5">
        <v>104.90404913300785</v>
      </c>
      <c r="X19" s="5">
        <v>23.492198316126952</v>
      </c>
      <c r="Y19" s="5">
        <v>7.6054742084677357E-6</v>
      </c>
    </row>
    <row r="20" spans="1:28" x14ac:dyDescent="0.25">
      <c r="A20" s="3">
        <v>1</v>
      </c>
      <c r="B20" s="3">
        <v>19</v>
      </c>
      <c r="C20" s="3">
        <v>60.478699999999996</v>
      </c>
      <c r="D20" s="3">
        <v>4.6749999999999998</v>
      </c>
      <c r="E20" s="3">
        <v>9.35</v>
      </c>
      <c r="F20" s="3">
        <v>2.3000000000000007</v>
      </c>
      <c r="G20" s="3">
        <v>16</v>
      </c>
      <c r="H20">
        <f>$U$24+($U$24*$E$74)+$U$25*C20</f>
        <v>27.783250356202423</v>
      </c>
      <c r="I20">
        <f t="shared" si="0"/>
        <v>16.494684530804864</v>
      </c>
      <c r="J20">
        <f t="shared" si="1"/>
        <v>2.8030381793569998</v>
      </c>
      <c r="K20" s="10">
        <f t="shared" si="2"/>
        <v>26.455595110344639</v>
      </c>
      <c r="L20" s="10">
        <f t="shared" si="3"/>
        <v>31.01834073417362</v>
      </c>
      <c r="M20" s="10">
        <f t="shared" si="4"/>
        <v>27.79661027980017</v>
      </c>
      <c r="N20">
        <f t="shared" si="5"/>
        <v>0.15459988392607646</v>
      </c>
      <c r="O20">
        <f t="shared" si="6"/>
        <v>0.58437499999999998</v>
      </c>
      <c r="P20">
        <f t="shared" si="7"/>
        <v>68.661470939613423</v>
      </c>
      <c r="Q20" s="9">
        <f t="shared" si="8"/>
        <v>4.0652173913043468</v>
      </c>
      <c r="R20">
        <f t="shared" si="9"/>
        <v>58.4375</v>
      </c>
      <c r="S20">
        <f t="shared" si="10"/>
        <v>6.8661470939613426E-3</v>
      </c>
      <c r="T20" s="5" t="s">
        <v>24</v>
      </c>
      <c r="U20" s="5">
        <v>68</v>
      </c>
      <c r="V20" s="5">
        <v>303.65295086699217</v>
      </c>
      <c r="W20" s="5">
        <v>4.4654845715734144</v>
      </c>
      <c r="X20" s="5"/>
      <c r="Y20" s="5"/>
    </row>
    <row r="21" spans="1:28" ht="15.75" thickBot="1" x14ac:dyDescent="0.3">
      <c r="A21" s="3">
        <v>1</v>
      </c>
      <c r="B21" s="3">
        <v>20</v>
      </c>
      <c r="C21" s="3">
        <v>58.887199999999993</v>
      </c>
      <c r="D21" s="3">
        <v>4.9749999999999996</v>
      </c>
      <c r="E21" s="3">
        <v>9.9499999999999993</v>
      </c>
      <c r="F21" s="3">
        <v>2</v>
      </c>
      <c r="G21" s="3">
        <v>18.2</v>
      </c>
      <c r="H21">
        <f>$U$24+($U$24*$E$74)+$U$25*C21</f>
        <v>27.676846284714117</v>
      </c>
      <c r="I21">
        <f t="shared" si="0"/>
        <v>16.621756476196406</v>
      </c>
      <c r="J21">
        <f t="shared" si="1"/>
        <v>2.8107124683314417</v>
      </c>
      <c r="K21" s="10">
        <f t="shared" si="2"/>
        <v>30.906546753793695</v>
      </c>
      <c r="L21" s="10">
        <f t="shared" si="3"/>
        <v>31.493785813850224</v>
      </c>
      <c r="M21" s="10">
        <f t="shared" si="4"/>
        <v>27.686708648723602</v>
      </c>
      <c r="N21">
        <f t="shared" si="5"/>
        <v>0.16896711000013587</v>
      </c>
      <c r="O21">
        <f t="shared" si="6"/>
        <v>0.54670329670329665</v>
      </c>
      <c r="P21">
        <f t="shared" si="7"/>
        <v>77.756381671755861</v>
      </c>
      <c r="Q21" s="9">
        <f t="shared" si="8"/>
        <v>4.9749999999999996</v>
      </c>
      <c r="R21">
        <f t="shared" si="9"/>
        <v>54.670329670329664</v>
      </c>
      <c r="S21">
        <f t="shared" si="10"/>
        <v>7.7756381671755864E-3</v>
      </c>
      <c r="T21" s="6" t="s">
        <v>25</v>
      </c>
      <c r="U21" s="6">
        <v>69</v>
      </c>
      <c r="V21" s="6">
        <v>408.55700000000002</v>
      </c>
      <c r="W21" s="6"/>
      <c r="X21" s="6"/>
      <c r="Y21" s="6"/>
    </row>
    <row r="22" spans="1:28" ht="15.75" thickBot="1" x14ac:dyDescent="0.3">
      <c r="A22" s="3">
        <v>1</v>
      </c>
      <c r="B22" s="3">
        <v>21</v>
      </c>
      <c r="C22" s="3">
        <v>74.165999999999997</v>
      </c>
      <c r="D22" s="3">
        <v>7.9249999999999998</v>
      </c>
      <c r="E22" s="3">
        <v>15.85</v>
      </c>
      <c r="F22" s="3">
        <v>7.7999999999999989</v>
      </c>
      <c r="G22" s="3">
        <v>19.899999999999999</v>
      </c>
      <c r="H22">
        <f>$U$24+($U$24*$E$74)+$U$25*C22</f>
        <v>28.698352114092405</v>
      </c>
      <c r="I22">
        <f t="shared" si="0"/>
        <v>15.459526886529675</v>
      </c>
      <c r="J22">
        <f t="shared" si="1"/>
        <v>2.7382254402673172</v>
      </c>
      <c r="K22" s="10">
        <f t="shared" si="2"/>
        <v>26.831701857994229</v>
      </c>
      <c r="L22" s="10">
        <f t="shared" si="3"/>
        <v>27.00299833526492</v>
      </c>
      <c r="M22" s="10">
        <f t="shared" si="4"/>
        <v>28.724777796584867</v>
      </c>
      <c r="N22">
        <f t="shared" si="5"/>
        <v>0.21370978615538117</v>
      </c>
      <c r="O22">
        <f t="shared" si="6"/>
        <v>0.79648241206030157</v>
      </c>
      <c r="P22">
        <f t="shared" si="7"/>
        <v>197.30969010411545</v>
      </c>
      <c r="Q22" s="9">
        <f t="shared" si="8"/>
        <v>2.0320512820512824</v>
      </c>
      <c r="R22">
        <f t="shared" si="9"/>
        <v>79.64824120603015</v>
      </c>
      <c r="S22">
        <f t="shared" si="10"/>
        <v>1.9730969010411544E-2</v>
      </c>
    </row>
    <row r="23" spans="1:28" x14ac:dyDescent="0.25">
      <c r="A23" s="3">
        <v>1</v>
      </c>
      <c r="B23" s="3">
        <v>22</v>
      </c>
      <c r="C23" s="3">
        <v>94.219499999999996</v>
      </c>
      <c r="D23" s="3">
        <v>6.4749999999999996</v>
      </c>
      <c r="E23" s="3">
        <v>12.95</v>
      </c>
      <c r="F23" s="3">
        <v>4</v>
      </c>
      <c r="G23" s="3">
        <v>22</v>
      </c>
      <c r="H23">
        <f>$U$24+($U$24*$E$74)+$U$25*C23</f>
        <v>30.03908352948088</v>
      </c>
      <c r="I23">
        <f t="shared" si="0"/>
        <v>14.110316705324779</v>
      </c>
      <c r="J23">
        <f t="shared" si="1"/>
        <v>2.6469062110646187</v>
      </c>
      <c r="K23" s="10">
        <f t="shared" si="2"/>
        <v>23.349731212753198</v>
      </c>
      <c r="L23" s="10">
        <f t="shared" si="3"/>
        <v>21.345499855747249</v>
      </c>
      <c r="M23" s="10">
        <f t="shared" si="4"/>
        <v>30.032538329378859</v>
      </c>
      <c r="N23">
        <f t="shared" si="5"/>
        <v>0.1374450087296154</v>
      </c>
      <c r="O23">
        <f t="shared" si="6"/>
        <v>0.58863636363636362</v>
      </c>
      <c r="P23">
        <f t="shared" si="7"/>
        <v>131.71323549716055</v>
      </c>
      <c r="Q23" s="9">
        <f t="shared" si="8"/>
        <v>3.2374999999999998</v>
      </c>
      <c r="R23">
        <f t="shared" si="9"/>
        <v>58.86363636363636</v>
      </c>
      <c r="S23">
        <f t="shared" si="10"/>
        <v>1.3171323549716056E-2</v>
      </c>
      <c r="T23" s="7"/>
      <c r="U23" s="7" t="s">
        <v>32</v>
      </c>
      <c r="V23" s="7" t="s">
        <v>20</v>
      </c>
      <c r="W23" s="7" t="s">
        <v>33</v>
      </c>
      <c r="X23" s="7" t="s">
        <v>34</v>
      </c>
      <c r="Y23" s="7" t="s">
        <v>35</v>
      </c>
      <c r="Z23" s="7" t="s">
        <v>36</v>
      </c>
      <c r="AA23" s="7" t="s">
        <v>37</v>
      </c>
      <c r="AB23" s="7" t="s">
        <v>38</v>
      </c>
    </row>
    <row r="24" spans="1:28" x14ac:dyDescent="0.25">
      <c r="A24" s="3">
        <v>1</v>
      </c>
      <c r="B24" s="3">
        <v>23</v>
      </c>
      <c r="C24" s="3">
        <v>79.577299999999994</v>
      </c>
      <c r="D24" s="3">
        <v>6.95</v>
      </c>
      <c r="E24" s="3">
        <v>13.9</v>
      </c>
      <c r="F24" s="3">
        <v>3.4000000000000021</v>
      </c>
      <c r="G24" s="3">
        <v>22.8</v>
      </c>
      <c r="H24">
        <f>$U$24+($U$24*$E$74)+$U$25*C24</f>
        <v>29.060139328697918</v>
      </c>
      <c r="I24">
        <f t="shared" si="0"/>
        <v>15.076993036723421</v>
      </c>
      <c r="J24">
        <f t="shared" si="1"/>
        <v>2.713169941949054</v>
      </c>
      <c r="K24" s="10">
        <f t="shared" si="2"/>
        <v>28.651386764818614</v>
      </c>
      <c r="L24" s="10">
        <f t="shared" si="3"/>
        <v>25.450735521871167</v>
      </c>
      <c r="M24" s="10">
        <f t="shared" si="4"/>
        <v>29.08359151102588</v>
      </c>
      <c r="N24">
        <f t="shared" si="5"/>
        <v>0.17467292808376259</v>
      </c>
      <c r="O24">
        <f t="shared" si="6"/>
        <v>0.60964912280701755</v>
      </c>
      <c r="P24">
        <f t="shared" si="7"/>
        <v>151.74677915002098</v>
      </c>
      <c r="Q24" s="9">
        <f t="shared" si="8"/>
        <v>4.088235294117645</v>
      </c>
      <c r="R24">
        <f t="shared" si="9"/>
        <v>60.964912280701753</v>
      </c>
      <c r="S24">
        <f t="shared" si="10"/>
        <v>1.5174677915002098E-2</v>
      </c>
      <c r="T24" s="5" t="s">
        <v>26</v>
      </c>
      <c r="U24" s="5">
        <v>5.9489760993859786</v>
      </c>
      <c r="V24" s="5">
        <v>1.018236013964231</v>
      </c>
      <c r="W24" s="5">
        <v>5.8424334022769662</v>
      </c>
      <c r="X24" s="5">
        <v>1.5994955470390513E-7</v>
      </c>
      <c r="Y24" s="5">
        <v>3.9171177686573926</v>
      </c>
      <c r="Z24" s="5">
        <v>7.9808344301145642</v>
      </c>
      <c r="AA24" s="5">
        <v>3.9171177686573926</v>
      </c>
      <c r="AB24" s="5">
        <v>7.9808344301145642</v>
      </c>
    </row>
    <row r="25" spans="1:28" ht="15.75" thickBot="1" x14ac:dyDescent="0.3">
      <c r="A25" s="3">
        <v>1</v>
      </c>
      <c r="B25" s="3">
        <v>24</v>
      </c>
      <c r="C25" s="3">
        <v>71.619600000000005</v>
      </c>
      <c r="D25" s="3">
        <v>4.4249999999999998</v>
      </c>
      <c r="E25" s="3">
        <v>8.85</v>
      </c>
      <c r="F25" s="3">
        <v>2.3999999999999986</v>
      </c>
      <c r="G25" s="3">
        <v>18.399999999999999</v>
      </c>
      <c r="H25">
        <f>$U$24+($U$24*$E$74)+$U$25*C25</f>
        <v>28.528105599711115</v>
      </c>
      <c r="I25">
        <f t="shared" si="0"/>
        <v>15.644592369598627</v>
      </c>
      <c r="J25">
        <f t="shared" si="1"/>
        <v>2.7501253217861144</v>
      </c>
      <c r="K25" s="10">
        <f t="shared" si="2"/>
        <v>25.69129121078587</v>
      </c>
      <c r="L25" s="10">
        <f t="shared" si="3"/>
        <v>27.740231469916125</v>
      </c>
      <c r="M25" s="10">
        <f t="shared" si="4"/>
        <v>28.554362479558215</v>
      </c>
      <c r="N25">
        <f t="shared" si="5"/>
        <v>0.12356952566057335</v>
      </c>
      <c r="O25">
        <f t="shared" si="6"/>
        <v>0.48097826086956524</v>
      </c>
      <c r="P25">
        <f t="shared" si="7"/>
        <v>61.514347652696635</v>
      </c>
      <c r="Q25" s="9">
        <f t="shared" si="8"/>
        <v>3.6875000000000022</v>
      </c>
      <c r="R25">
        <f t="shared" si="9"/>
        <v>48.097826086956523</v>
      </c>
      <c r="S25">
        <f t="shared" si="10"/>
        <v>6.1514347652696635E-3</v>
      </c>
      <c r="T25" s="6" t="s">
        <v>2</v>
      </c>
      <c r="U25" s="6">
        <v>6.6857726351433763E-2</v>
      </c>
      <c r="V25" s="6">
        <v>1.3793985786015392E-2</v>
      </c>
      <c r="W25" s="6">
        <v>4.8468751083689972</v>
      </c>
      <c r="X25" s="6">
        <v>7.6054742084677222E-6</v>
      </c>
      <c r="Y25" s="6">
        <v>3.933225627485519E-2</v>
      </c>
      <c r="Z25" s="6">
        <v>9.4383196428012336E-2</v>
      </c>
      <c r="AA25" s="6">
        <v>3.933225627485519E-2</v>
      </c>
      <c r="AB25" s="6">
        <v>9.4383196428012336E-2</v>
      </c>
    </row>
    <row r="26" spans="1:28" x14ac:dyDescent="0.25">
      <c r="A26" s="3">
        <v>1</v>
      </c>
      <c r="B26" s="3">
        <v>25</v>
      </c>
      <c r="C26" s="3">
        <v>85.9435</v>
      </c>
      <c r="D26" s="3">
        <v>5.375</v>
      </c>
      <c r="E26" s="3">
        <v>10.75</v>
      </c>
      <c r="F26" s="3">
        <v>2.7000000000000028</v>
      </c>
      <c r="G26" s="3">
        <v>25.1</v>
      </c>
      <c r="H26">
        <f>$U$24+($U$24*$E$74)+$U$25*C26</f>
        <v>29.485768986196415</v>
      </c>
      <c r="I26">
        <f t="shared" si="0"/>
        <v>14.644859226525138</v>
      </c>
      <c r="J26">
        <f t="shared" si="1"/>
        <v>2.6840893678419055</v>
      </c>
      <c r="K26" s="10">
        <f t="shared" si="2"/>
        <v>29.205233670958247</v>
      </c>
      <c r="L26" s="10">
        <f t="shared" si="3"/>
        <v>23.649107264261715</v>
      </c>
      <c r="M26" s="10">
        <f t="shared" si="4"/>
        <v>29.500047359595349</v>
      </c>
      <c r="N26">
        <f t="shared" si="5"/>
        <v>0.12508217608079727</v>
      </c>
      <c r="O26">
        <f t="shared" si="6"/>
        <v>0.42828685258964139</v>
      </c>
      <c r="P26">
        <f t="shared" si="7"/>
        <v>90.762575257617613</v>
      </c>
      <c r="Q26" s="9">
        <f t="shared" si="8"/>
        <v>3.9814814814814774</v>
      </c>
      <c r="R26">
        <f t="shared" si="9"/>
        <v>42.828685258964136</v>
      </c>
      <c r="S26">
        <f t="shared" si="10"/>
        <v>9.0762575257617613E-3</v>
      </c>
    </row>
    <row r="27" spans="1:28" x14ac:dyDescent="0.25">
      <c r="A27" s="3">
        <v>1</v>
      </c>
      <c r="B27" s="3">
        <v>26</v>
      </c>
      <c r="C27" s="3">
        <v>69.073099999999997</v>
      </c>
      <c r="D27" s="3">
        <v>5.0750000000000002</v>
      </c>
      <c r="E27" s="3">
        <v>10.15</v>
      </c>
      <c r="F27" s="3">
        <v>2.1000000000000014</v>
      </c>
      <c r="G27" s="3">
        <v>22</v>
      </c>
      <c r="H27">
        <f>$U$24+($U$24*$E$74)+$U$25*C27</f>
        <v>28.357852399557189</v>
      </c>
      <c r="I27">
        <f t="shared" si="0"/>
        <v>15.833008437659359</v>
      </c>
      <c r="J27">
        <f t="shared" si="1"/>
        <v>2.762096902435176</v>
      </c>
      <c r="K27" s="10">
        <f t="shared" si="2"/>
        <v>31.850315100958259</v>
      </c>
      <c r="L27" s="10">
        <f t="shared" si="3"/>
        <v>28.481906579428397</v>
      </c>
      <c r="M27" s="10">
        <f t="shared" si="4"/>
        <v>28.382920376676985</v>
      </c>
      <c r="N27">
        <f t="shared" si="5"/>
        <v>0.14694577194305744</v>
      </c>
      <c r="O27">
        <f t="shared" si="6"/>
        <v>0.46136363636363636</v>
      </c>
      <c r="P27">
        <f t="shared" si="7"/>
        <v>80.913682288613629</v>
      </c>
      <c r="Q27" s="9">
        <f t="shared" si="8"/>
        <v>4.8333333333333304</v>
      </c>
      <c r="R27">
        <f t="shared" si="9"/>
        <v>46.136363636363633</v>
      </c>
      <c r="S27">
        <f t="shared" si="10"/>
        <v>8.0913682288613637E-3</v>
      </c>
      <c r="T27" t="s">
        <v>15</v>
      </c>
    </row>
    <row r="28" spans="1:28" ht="15.75" thickBot="1" x14ac:dyDescent="0.3">
      <c r="A28" s="3">
        <v>1</v>
      </c>
      <c r="B28" s="3">
        <v>27</v>
      </c>
      <c r="C28" s="3">
        <v>78.622399999999999</v>
      </c>
      <c r="D28" s="3">
        <v>5.9</v>
      </c>
      <c r="E28" s="3">
        <v>11.8</v>
      </c>
      <c r="F28" s="3">
        <v>3.3999999999999986</v>
      </c>
      <c r="G28" s="3">
        <v>19.899999999999999</v>
      </c>
      <c r="H28">
        <f>$U$24+($U$24*$E$74)+$U$25*C28</f>
        <v>28.996296885804934</v>
      </c>
      <c r="I28">
        <f t="shared" si="0"/>
        <v>15.143457504078974</v>
      </c>
      <c r="J28">
        <f t="shared" si="1"/>
        <v>2.7175685907666334</v>
      </c>
      <c r="K28" s="10">
        <f t="shared" si="2"/>
        <v>25.310852886709128</v>
      </c>
      <c r="L28" s="10">
        <f t="shared" si="3"/>
        <v>25.723244928867473</v>
      </c>
      <c r="M28" s="10">
        <f t="shared" si="4"/>
        <v>29.020599528160119</v>
      </c>
      <c r="N28">
        <f t="shared" si="5"/>
        <v>0.15008445430309938</v>
      </c>
      <c r="O28">
        <f t="shared" si="6"/>
        <v>0.59296482412060314</v>
      </c>
      <c r="P28">
        <f t="shared" si="7"/>
        <v>109.35884027146071</v>
      </c>
      <c r="Q28" s="9">
        <f t="shared" si="8"/>
        <v>3.4705882352941195</v>
      </c>
      <c r="R28">
        <f t="shared" si="9"/>
        <v>59.296482412060314</v>
      </c>
      <c r="S28">
        <f t="shared" si="10"/>
        <v>1.093588402714607E-2</v>
      </c>
    </row>
    <row r="29" spans="1:28" x14ac:dyDescent="0.25">
      <c r="A29" s="3">
        <v>1</v>
      </c>
      <c r="B29" s="3">
        <v>28</v>
      </c>
      <c r="C29" s="3">
        <v>70.982900000000001</v>
      </c>
      <c r="D29" s="3">
        <v>4.9749999999999996</v>
      </c>
      <c r="E29" s="3">
        <v>9.9499999999999993</v>
      </c>
      <c r="F29" s="3">
        <v>1.9000000000000021</v>
      </c>
      <c r="G29" s="3">
        <v>19.100000000000001</v>
      </c>
      <c r="H29">
        <f>$U$24+($U$24*$E$74)+$U$25*C29</f>
        <v>28.485537285343156</v>
      </c>
      <c r="I29">
        <f t="shared" si="0"/>
        <v>15.691385345430069</v>
      </c>
      <c r="J29">
        <f t="shared" si="1"/>
        <v>2.7531118576483364</v>
      </c>
      <c r="K29" s="10">
        <f t="shared" si="2"/>
        <v>26.907889083145381</v>
      </c>
      <c r="L29" s="10">
        <f t="shared" si="3"/>
        <v>27.925256269698878</v>
      </c>
      <c r="M29" s="10">
        <f t="shared" si="4"/>
        <v>28.511593023831438</v>
      </c>
      <c r="N29">
        <f t="shared" si="5"/>
        <v>0.14017460543313953</v>
      </c>
      <c r="O29">
        <f t="shared" si="6"/>
        <v>0.52094240837696326</v>
      </c>
      <c r="P29">
        <f t="shared" si="7"/>
        <v>77.756381671755861</v>
      </c>
      <c r="Q29" s="9">
        <f t="shared" si="8"/>
        <v>5.2368421052631513</v>
      </c>
      <c r="R29">
        <f t="shared" si="9"/>
        <v>52.094240837696326</v>
      </c>
      <c r="S29">
        <f t="shared" si="10"/>
        <v>7.7756381671755864E-3</v>
      </c>
      <c r="T29" s="8" t="s">
        <v>16</v>
      </c>
      <c r="U29" s="8"/>
    </row>
    <row r="30" spans="1:28" x14ac:dyDescent="0.25">
      <c r="A30" s="3">
        <v>1</v>
      </c>
      <c r="B30" s="3">
        <v>29</v>
      </c>
      <c r="C30" s="3">
        <v>87.853300000000004</v>
      </c>
      <c r="D30" s="3">
        <v>5.4</v>
      </c>
      <c r="E30" s="3">
        <v>10.8</v>
      </c>
      <c r="F30" s="3">
        <v>3.5999999999999979</v>
      </c>
      <c r="G30" s="3">
        <v>23.2</v>
      </c>
      <c r="H30">
        <f>$U$24+($U$24*$E$74)+$U$25*C30</f>
        <v>29.613453871982383</v>
      </c>
      <c r="I30">
        <f t="shared" si="0"/>
        <v>14.518842458222899</v>
      </c>
      <c r="J30">
        <f t="shared" si="1"/>
        <v>2.6754472857107365</v>
      </c>
      <c r="K30" s="10">
        <f t="shared" si="2"/>
        <v>26.407659131757143</v>
      </c>
      <c r="L30" s="10">
        <f t="shared" si="3"/>
        <v>23.113704513451921</v>
      </c>
      <c r="M30" s="10">
        <f t="shared" si="4"/>
        <v>29.623808521740301</v>
      </c>
      <c r="N30">
        <f t="shared" si="5"/>
        <v>0.1229322063030074</v>
      </c>
      <c r="O30">
        <f t="shared" si="6"/>
        <v>0.46551724137931039</v>
      </c>
      <c r="P30">
        <f t="shared" si="7"/>
        <v>91.608841778678382</v>
      </c>
      <c r="Q30" s="9">
        <f t="shared" si="8"/>
        <v>3.0000000000000018</v>
      </c>
      <c r="R30">
        <f t="shared" si="9"/>
        <v>46.551724137931039</v>
      </c>
      <c r="S30">
        <f t="shared" si="10"/>
        <v>9.1608841778678379E-3</v>
      </c>
      <c r="T30" s="5" t="s">
        <v>17</v>
      </c>
      <c r="U30" s="5">
        <v>0.8303260812078832</v>
      </c>
    </row>
    <row r="31" spans="1:28" x14ac:dyDescent="0.25">
      <c r="A31" s="3">
        <v>1</v>
      </c>
      <c r="B31" s="3">
        <v>30</v>
      </c>
      <c r="C31" s="3">
        <v>65.89</v>
      </c>
      <c r="D31" s="3">
        <v>4.0750000000000002</v>
      </c>
      <c r="E31" s="3">
        <v>8.15</v>
      </c>
      <c r="F31" s="3">
        <v>4.3000000000000007</v>
      </c>
      <c r="G31" s="3">
        <v>19.3</v>
      </c>
      <c r="H31">
        <f>$U$24+($U$24*$E$74)+$U$25*C31</f>
        <v>28.145037570807936</v>
      </c>
      <c r="I31">
        <f t="shared" si="0"/>
        <v>16.073351906533826</v>
      </c>
      <c r="J31">
        <f t="shared" si="1"/>
        <v>2.7771627396131047</v>
      </c>
      <c r="K31" s="10">
        <f t="shared" si="2"/>
        <v>29.29124298072545</v>
      </c>
      <c r="L31" s="10">
        <f t="shared" si="3"/>
        <v>29.415280105146621</v>
      </c>
      <c r="M31" s="10">
        <f t="shared" si="4"/>
        <v>28.167166176528603</v>
      </c>
      <c r="N31">
        <f t="shared" si="5"/>
        <v>0.12369100015176811</v>
      </c>
      <c r="O31">
        <f t="shared" si="6"/>
        <v>0.42227979274611399</v>
      </c>
      <c r="P31">
        <f t="shared" si="7"/>
        <v>52.168109508267008</v>
      </c>
      <c r="Q31" s="9">
        <f t="shared" si="8"/>
        <v>1.8953488372093021</v>
      </c>
      <c r="R31">
        <f t="shared" si="9"/>
        <v>42.2279792746114</v>
      </c>
      <c r="S31">
        <f t="shared" si="10"/>
        <v>5.2168109508267009E-3</v>
      </c>
      <c r="T31" s="5" t="s">
        <v>18</v>
      </c>
      <c r="U31" s="5">
        <v>0.68944140113404029</v>
      </c>
    </row>
    <row r="32" spans="1:28" x14ac:dyDescent="0.25">
      <c r="A32" s="3">
        <v>1</v>
      </c>
      <c r="B32" s="3">
        <v>31</v>
      </c>
      <c r="C32" s="3">
        <v>95.492699999999999</v>
      </c>
      <c r="D32" s="3">
        <v>6.3250000000000002</v>
      </c>
      <c r="E32" s="3">
        <v>12.65</v>
      </c>
      <c r="F32" s="3">
        <v>3.5</v>
      </c>
      <c r="G32" s="3">
        <v>22.1</v>
      </c>
      <c r="H32">
        <f>$U$24+($U$24*$E$74)+$U$25*C32</f>
        <v>30.124206786671525</v>
      </c>
      <c r="I32">
        <f t="shared" si="0"/>
        <v>14.030685125054722</v>
      </c>
      <c r="J32">
        <f t="shared" si="1"/>
        <v>2.6412467257841454</v>
      </c>
      <c r="K32" s="10">
        <f t="shared" si="2"/>
        <v>23.143130312578869</v>
      </c>
      <c r="L32" s="10">
        <f t="shared" si="3"/>
        <v>20.994877871213646</v>
      </c>
      <c r="M32" s="10">
        <f t="shared" si="4"/>
        <v>30.113586445425732</v>
      </c>
      <c r="N32">
        <f t="shared" si="5"/>
        <v>0.13247085902901479</v>
      </c>
      <c r="O32">
        <f t="shared" si="6"/>
        <v>0.57239819004524883</v>
      </c>
      <c r="P32">
        <f t="shared" si="7"/>
        <v>125.68137760226817</v>
      </c>
      <c r="Q32" s="9">
        <f t="shared" si="8"/>
        <v>3.6142857142857143</v>
      </c>
      <c r="R32">
        <f t="shared" si="9"/>
        <v>57.239819004524882</v>
      </c>
      <c r="S32">
        <f t="shared" si="10"/>
        <v>1.2568137760226817E-2</v>
      </c>
      <c r="T32" s="5" t="s">
        <v>19</v>
      </c>
      <c r="U32" s="5">
        <v>0.68487436291542325</v>
      </c>
    </row>
    <row r="33" spans="1:28" x14ac:dyDescent="0.25">
      <c r="A33" s="3">
        <v>1</v>
      </c>
      <c r="B33" s="3">
        <v>32</v>
      </c>
      <c r="C33" s="3">
        <v>101.85889999999999</v>
      </c>
      <c r="D33" s="3">
        <v>7.25</v>
      </c>
      <c r="E33" s="3">
        <v>14.5</v>
      </c>
      <c r="F33" s="3">
        <v>4.3000000000000007</v>
      </c>
      <c r="G33" s="3">
        <v>18.600000000000001</v>
      </c>
      <c r="H33">
        <f>$U$24+($U$24*$E$74)+$U$25*C33</f>
        <v>30.549836444170023</v>
      </c>
      <c r="I33">
        <f t="shared" si="0"/>
        <v>13.642449023273098</v>
      </c>
      <c r="J33">
        <f t="shared" si="1"/>
        <v>2.6131861834594381</v>
      </c>
      <c r="K33" s="10">
        <f t="shared" si="2"/>
        <v>18.260554551443224</v>
      </c>
      <c r="L33" s="10">
        <f t="shared" si="3"/>
        <v>19.256443623328181</v>
      </c>
      <c r="M33" s="10">
        <f t="shared" si="4"/>
        <v>30.515434666237951</v>
      </c>
      <c r="N33">
        <f t="shared" si="5"/>
        <v>0.14235378548168104</v>
      </c>
      <c r="O33">
        <f t="shared" si="6"/>
        <v>0.77956989247311825</v>
      </c>
      <c r="P33">
        <f t="shared" si="7"/>
        <v>165.1299638543135</v>
      </c>
      <c r="Q33" s="9">
        <f t="shared" si="8"/>
        <v>3.3720930232558133</v>
      </c>
      <c r="R33">
        <f t="shared" si="9"/>
        <v>77.956989247311824</v>
      </c>
      <c r="S33">
        <f t="shared" si="10"/>
        <v>1.6512996385431349E-2</v>
      </c>
      <c r="T33" s="5" t="s">
        <v>20</v>
      </c>
      <c r="U33" s="5">
        <v>3.6055905582399426</v>
      </c>
    </row>
    <row r="34" spans="1:28" ht="15.75" thickBot="1" x14ac:dyDescent="0.3">
      <c r="A34" s="3">
        <v>1</v>
      </c>
      <c r="B34" s="3">
        <v>33</v>
      </c>
      <c r="C34" s="3">
        <v>89.444900000000004</v>
      </c>
      <c r="D34" s="3">
        <v>6.4249999999999998</v>
      </c>
      <c r="E34" s="3">
        <v>12.85</v>
      </c>
      <c r="F34" s="3">
        <v>4.0999999999999979</v>
      </c>
      <c r="G34" s="3">
        <v>21.7</v>
      </c>
      <c r="H34">
        <f>$U$24+($U$24*$E$74)+$U$25*C34</f>
        <v>29.719864629243325</v>
      </c>
      <c r="I34">
        <f t="shared" si="0"/>
        <v>14.415060344477547</v>
      </c>
      <c r="J34">
        <f t="shared" si="1"/>
        <v>2.6682735173096677</v>
      </c>
      <c r="K34" s="10">
        <f t="shared" si="2"/>
        <v>24.260746001169434</v>
      </c>
      <c r="L34" s="10">
        <f t="shared" si="3"/>
        <v>22.669268175390272</v>
      </c>
      <c r="M34" s="10">
        <f t="shared" si="4"/>
        <v>29.726542319082135</v>
      </c>
      <c r="N34">
        <f t="shared" si="5"/>
        <v>0.14366386456913696</v>
      </c>
      <c r="O34">
        <f t="shared" si="6"/>
        <v>0.59216589861751157</v>
      </c>
      <c r="P34">
        <f t="shared" si="7"/>
        <v>129.68690823559515</v>
      </c>
      <c r="Q34" s="9">
        <f t="shared" si="8"/>
        <v>3.1341463414634161</v>
      </c>
      <c r="R34">
        <f t="shared" si="9"/>
        <v>59.21658986175116</v>
      </c>
      <c r="S34">
        <f t="shared" si="10"/>
        <v>1.2968690823559515E-2</v>
      </c>
      <c r="T34" s="6" t="s">
        <v>21</v>
      </c>
      <c r="U34" s="6">
        <v>70</v>
      </c>
    </row>
    <row r="35" spans="1:28" x14ac:dyDescent="0.25">
      <c r="A35" s="3">
        <v>1</v>
      </c>
      <c r="B35" s="3">
        <v>34</v>
      </c>
      <c r="C35" s="3">
        <v>79.577299999999994</v>
      </c>
      <c r="D35" s="3">
        <v>6.9</v>
      </c>
      <c r="E35" s="3">
        <v>13.8</v>
      </c>
      <c r="F35" s="3">
        <v>4.2999999999999972</v>
      </c>
      <c r="G35" s="3">
        <v>20.9</v>
      </c>
      <c r="H35">
        <f>$U$24+($U$24*$E$74)+$U$25*C35</f>
        <v>29.060139328697918</v>
      </c>
      <c r="I35">
        <f t="shared" si="0"/>
        <v>15.076993036723421</v>
      </c>
      <c r="J35">
        <f t="shared" si="1"/>
        <v>2.713169941949054</v>
      </c>
      <c r="K35" s="10">
        <f t="shared" si="2"/>
        <v>26.263771201083724</v>
      </c>
      <c r="L35" s="10">
        <f t="shared" si="3"/>
        <v>25.450735521871167</v>
      </c>
      <c r="M35" s="10">
        <f t="shared" si="4"/>
        <v>29.08359151102588</v>
      </c>
      <c r="N35">
        <f t="shared" si="5"/>
        <v>0.17341628831337583</v>
      </c>
      <c r="O35">
        <f t="shared" si="6"/>
        <v>0.66028708133971303</v>
      </c>
      <c r="P35">
        <f t="shared" si="7"/>
        <v>149.57122623741006</v>
      </c>
      <c r="Q35" s="9">
        <f t="shared" si="8"/>
        <v>3.2093023255813975</v>
      </c>
      <c r="R35">
        <f t="shared" si="9"/>
        <v>66.028708133971307</v>
      </c>
      <c r="S35">
        <f t="shared" si="10"/>
        <v>1.4957122623741007E-2</v>
      </c>
    </row>
    <row r="36" spans="1:28" ht="15.75" thickBot="1" x14ac:dyDescent="0.3">
      <c r="A36" s="3">
        <v>1</v>
      </c>
      <c r="B36" s="3">
        <v>35</v>
      </c>
      <c r="C36" s="3">
        <v>91.991299999999995</v>
      </c>
      <c r="D36" s="3">
        <v>6.875</v>
      </c>
      <c r="E36" s="3">
        <v>13.75</v>
      </c>
      <c r="F36" s="3">
        <v>4</v>
      </c>
      <c r="G36" s="3">
        <v>21.9</v>
      </c>
      <c r="H36">
        <f>$U$24+($U$24*$E$74)+$U$25*C36</f>
        <v>29.890111143624615</v>
      </c>
      <c r="I36">
        <f t="shared" si="0"/>
        <v>14.2513189143607</v>
      </c>
      <c r="J36">
        <f t="shared" si="1"/>
        <v>2.6568494578254067</v>
      </c>
      <c r="K36" s="10">
        <f t="shared" si="2"/>
        <v>23.806599102306414</v>
      </c>
      <c r="L36" s="10">
        <f t="shared" si="3"/>
        <v>21.961513634244682</v>
      </c>
      <c r="M36" s="10">
        <f t="shared" si="4"/>
        <v>29.890143504158345</v>
      </c>
      <c r="N36">
        <f t="shared" si="5"/>
        <v>0.14947065646425262</v>
      </c>
      <c r="O36">
        <f t="shared" si="6"/>
        <v>0.62785388127853881</v>
      </c>
      <c r="P36">
        <f t="shared" si="7"/>
        <v>148.48934026733008</v>
      </c>
      <c r="Q36" s="9">
        <f t="shared" si="8"/>
        <v>3.4375</v>
      </c>
      <c r="R36">
        <f t="shared" si="9"/>
        <v>62.785388127853878</v>
      </c>
      <c r="S36">
        <f t="shared" si="10"/>
        <v>1.4848934026733008E-2</v>
      </c>
      <c r="T36" t="s">
        <v>22</v>
      </c>
    </row>
    <row r="37" spans="1:28" x14ac:dyDescent="0.25">
      <c r="A37" s="3">
        <v>1</v>
      </c>
      <c r="B37" s="3">
        <v>36</v>
      </c>
      <c r="C37" s="3">
        <v>82.760400000000004</v>
      </c>
      <c r="D37" s="3">
        <v>5.5</v>
      </c>
      <c r="E37" s="3">
        <v>11</v>
      </c>
      <c r="F37" s="3">
        <v>3.1000000000000014</v>
      </c>
      <c r="G37" s="3">
        <v>17.100000000000001</v>
      </c>
      <c r="H37">
        <f>$U$24+($U$24*$E$74)+$U$25*C37</f>
        <v>29.272954157447167</v>
      </c>
      <c r="I37">
        <f t="shared" si="0"/>
        <v>14.858569958530609</v>
      </c>
      <c r="J37">
        <f t="shared" si="1"/>
        <v>2.6985768003741812</v>
      </c>
      <c r="K37" s="10">
        <f t="shared" si="2"/>
        <v>20.662055765801036</v>
      </c>
      <c r="L37" s="10">
        <f t="shared" si="3"/>
        <v>24.546646897908175</v>
      </c>
      <c r="M37" s="10">
        <f t="shared" si="4"/>
        <v>29.292576352090769</v>
      </c>
      <c r="N37">
        <f t="shared" si="5"/>
        <v>0.13291380901977273</v>
      </c>
      <c r="O37">
        <f t="shared" si="6"/>
        <v>0.64327485380116955</v>
      </c>
      <c r="P37">
        <f t="shared" si="7"/>
        <v>95.033177771091246</v>
      </c>
      <c r="Q37" s="9">
        <f t="shared" si="8"/>
        <v>3.5483870967741917</v>
      </c>
      <c r="R37">
        <f t="shared" si="9"/>
        <v>64.327485380116954</v>
      </c>
      <c r="S37">
        <f t="shared" si="10"/>
        <v>9.5033177771091243E-3</v>
      </c>
      <c r="T37" s="7"/>
      <c r="U37" s="7" t="s">
        <v>27</v>
      </c>
      <c r="V37" s="7" t="s">
        <v>28</v>
      </c>
      <c r="W37" s="7" t="s">
        <v>29</v>
      </c>
      <c r="X37" s="7" t="s">
        <v>30</v>
      </c>
      <c r="Y37" s="7" t="s">
        <v>31</v>
      </c>
    </row>
    <row r="38" spans="1:28" x14ac:dyDescent="0.25">
      <c r="A38" s="3">
        <v>1</v>
      </c>
      <c r="B38" s="3">
        <v>37</v>
      </c>
      <c r="C38" s="3">
        <v>78.304000000000002</v>
      </c>
      <c r="D38" s="3">
        <v>7.625</v>
      </c>
      <c r="E38" s="3">
        <v>15.25</v>
      </c>
      <c r="F38" s="3">
        <v>2.8999999999999986</v>
      </c>
      <c r="G38" s="3">
        <v>16.2</v>
      </c>
      <c r="H38">
        <f>$U$24+($U$24*$E$74)+$U$25*C38</f>
        <v>28.975009385734637</v>
      </c>
      <c r="I38">
        <f t="shared" si="0"/>
        <v>15.165717015178714</v>
      </c>
      <c r="J38">
        <f t="shared" si="1"/>
        <v>2.7190374209446118</v>
      </c>
      <c r="K38" s="10">
        <f t="shared" si="2"/>
        <v>20.688598283612585</v>
      </c>
      <c r="L38" s="10">
        <f t="shared" si="3"/>
        <v>25.81424333710126</v>
      </c>
      <c r="M38" s="10">
        <f t="shared" si="4"/>
        <v>28.999564767432197</v>
      </c>
      <c r="N38">
        <f t="shared" si="5"/>
        <v>0.19475378013894565</v>
      </c>
      <c r="O38">
        <f t="shared" si="6"/>
        <v>0.9413580246913581</v>
      </c>
      <c r="P38">
        <f t="shared" si="7"/>
        <v>182.65416037511906</v>
      </c>
      <c r="Q38" s="9">
        <f t="shared" si="8"/>
        <v>5.2586206896551753</v>
      </c>
      <c r="R38">
        <f t="shared" si="9"/>
        <v>94.135802469135811</v>
      </c>
      <c r="S38">
        <f t="shared" si="10"/>
        <v>1.8265416037511906E-2</v>
      </c>
      <c r="T38" s="5" t="s">
        <v>23</v>
      </c>
      <c r="U38" s="5">
        <v>1</v>
      </c>
      <c r="V38" s="5">
        <v>1962.5264966694024</v>
      </c>
      <c r="W38" s="5">
        <v>1962.5264966694024</v>
      </c>
      <c r="X38" s="5">
        <v>150.96028719961316</v>
      </c>
      <c r="Y38" s="5">
        <v>6.2369008418325989E-19</v>
      </c>
    </row>
    <row r="39" spans="1:28" x14ac:dyDescent="0.25">
      <c r="A39" s="3">
        <v>1</v>
      </c>
      <c r="B39" s="3">
        <v>38</v>
      </c>
      <c r="C39" s="3">
        <v>69.391400000000004</v>
      </c>
      <c r="D39" s="3">
        <v>5.65</v>
      </c>
      <c r="E39" s="3">
        <v>11.3</v>
      </c>
      <c r="F39" s="3">
        <v>3.8999999999999986</v>
      </c>
      <c r="G39" s="3">
        <v>18.7</v>
      </c>
      <c r="H39">
        <f>$U$24+($U$24*$E$74)+$U$25*C39</f>
        <v>28.37913321385485</v>
      </c>
      <c r="I39">
        <f t="shared" si="0"/>
        <v>15.809271773220477</v>
      </c>
      <c r="J39">
        <f t="shared" si="1"/>
        <v>2.7605965890106585</v>
      </c>
      <c r="K39" s="10">
        <f t="shared" si="2"/>
        <v>26.948584406713223</v>
      </c>
      <c r="L39" s="10">
        <f t="shared" si="3"/>
        <v>28.388957690217268</v>
      </c>
      <c r="M39" s="10">
        <f t="shared" si="4"/>
        <v>28.404406001342629</v>
      </c>
      <c r="N39">
        <f t="shared" si="5"/>
        <v>0.16284438705660931</v>
      </c>
      <c r="O39">
        <f t="shared" si="6"/>
        <v>0.60427807486631024</v>
      </c>
      <c r="P39">
        <f t="shared" si="7"/>
        <v>100.28749148422018</v>
      </c>
      <c r="Q39" s="9">
        <f t="shared" si="8"/>
        <v>2.8974358974358987</v>
      </c>
      <c r="R39">
        <f t="shared" si="9"/>
        <v>60.427807486631025</v>
      </c>
      <c r="S39">
        <f t="shared" si="10"/>
        <v>1.0028749148422018E-2</v>
      </c>
      <c r="T39" s="5" t="s">
        <v>24</v>
      </c>
      <c r="U39" s="5">
        <v>68</v>
      </c>
      <c r="V39" s="5">
        <v>884.01926260949335</v>
      </c>
      <c r="W39" s="5">
        <v>13.000283273669019</v>
      </c>
      <c r="X39" s="5"/>
      <c r="Y39" s="5"/>
    </row>
    <row r="40" spans="1:28" ht="15.75" thickBot="1" x14ac:dyDescent="0.3">
      <c r="A40" s="3">
        <v>1</v>
      </c>
      <c r="B40" s="3">
        <v>39</v>
      </c>
      <c r="C40" s="3">
        <v>67.799800000000005</v>
      </c>
      <c r="D40" s="3">
        <v>6.1749999999999998</v>
      </c>
      <c r="E40" s="3">
        <v>12.35</v>
      </c>
      <c r="F40" s="3">
        <v>4.1999999999999993</v>
      </c>
      <c r="G40" s="3">
        <v>20.399999999999999</v>
      </c>
      <c r="H40">
        <f>$U$24+($U$24*$E$74)+$U$25*C40</f>
        <v>28.272722456593907</v>
      </c>
      <c r="I40">
        <f t="shared" si="0"/>
        <v>15.92849922979665</v>
      </c>
      <c r="J40">
        <f t="shared" si="1"/>
        <v>2.7681099091760815</v>
      </c>
      <c r="K40" s="10">
        <f t="shared" si="2"/>
        <v>30.088584332107171</v>
      </c>
      <c r="L40" s="10">
        <f t="shared" si="3"/>
        <v>28.854430272313408</v>
      </c>
      <c r="M40" s="10">
        <f t="shared" si="4"/>
        <v>28.29680956553856</v>
      </c>
      <c r="N40">
        <f t="shared" si="5"/>
        <v>0.1821539296576096</v>
      </c>
      <c r="O40">
        <f t="shared" si="6"/>
        <v>0.60539215686274517</v>
      </c>
      <c r="P40">
        <f t="shared" si="7"/>
        <v>119.79089137678729</v>
      </c>
      <c r="Q40" s="9">
        <f t="shared" si="8"/>
        <v>2.9404761904761907</v>
      </c>
      <c r="R40">
        <f t="shared" si="9"/>
        <v>60.539215686274517</v>
      </c>
      <c r="S40">
        <f t="shared" si="10"/>
        <v>1.1979089137678728E-2</v>
      </c>
      <c r="T40" s="6" t="s">
        <v>25</v>
      </c>
      <c r="U40" s="6">
        <v>69</v>
      </c>
      <c r="V40" s="6">
        <v>2846.5457592788957</v>
      </c>
      <c r="W40" s="6"/>
      <c r="X40" s="6"/>
      <c r="Y40" s="6"/>
    </row>
    <row r="41" spans="1:28" ht="15.75" thickBot="1" x14ac:dyDescent="0.3">
      <c r="A41" s="3">
        <v>1</v>
      </c>
      <c r="B41" s="3">
        <v>40</v>
      </c>
      <c r="C41" s="3">
        <v>58.568899999999999</v>
      </c>
      <c r="D41" s="3">
        <v>5.65</v>
      </c>
      <c r="E41" s="3">
        <v>11.3</v>
      </c>
      <c r="F41" s="3">
        <v>5.3000000000000007</v>
      </c>
      <c r="G41" s="3">
        <v>20.100000000000001</v>
      </c>
      <c r="H41">
        <f>$U$24+($U$24*$E$74)+$U$25*C41</f>
        <v>27.655565470416455</v>
      </c>
      <c r="I41">
        <f t="shared" si="0"/>
        <v>16.647347029232762</v>
      </c>
      <c r="J41">
        <f t="shared" si="1"/>
        <v>2.8122508661472536</v>
      </c>
      <c r="K41" s="10">
        <f t="shared" si="2"/>
        <v>34.318554727850447</v>
      </c>
      <c r="L41" s="10">
        <f t="shared" si="3"/>
        <v>31.589094144634885</v>
      </c>
      <c r="M41" s="10">
        <f t="shared" si="4"/>
        <v>27.664677626727247</v>
      </c>
      <c r="N41">
        <f t="shared" si="5"/>
        <v>0.19293515842025377</v>
      </c>
      <c r="O41">
        <f t="shared" si="6"/>
        <v>0.56218905472636815</v>
      </c>
      <c r="P41">
        <f t="shared" si="7"/>
        <v>100.28749148422018</v>
      </c>
      <c r="Q41" s="9">
        <f t="shared" si="8"/>
        <v>2.132075471698113</v>
      </c>
      <c r="R41">
        <f t="shared" si="9"/>
        <v>56.218905472636813</v>
      </c>
      <c r="S41">
        <f t="shared" si="10"/>
        <v>1.0028749148422018E-2</v>
      </c>
    </row>
    <row r="42" spans="1:28" x14ac:dyDescent="0.25">
      <c r="A42" s="3">
        <v>1</v>
      </c>
      <c r="B42" s="3">
        <v>41</v>
      </c>
      <c r="C42" s="3">
        <v>86.580100000000002</v>
      </c>
      <c r="D42" s="3">
        <v>7.3</v>
      </c>
      <c r="E42" s="3">
        <v>14.6</v>
      </c>
      <c r="F42" s="3">
        <v>4.2999999999999972</v>
      </c>
      <c r="G42" s="3">
        <v>21.9</v>
      </c>
      <c r="H42">
        <f>$U$24+($U$24*$E$74)+$U$25*C42</f>
        <v>29.528330614791738</v>
      </c>
      <c r="I42">
        <f t="shared" si="0"/>
        <v>14.602671955333324</v>
      </c>
      <c r="J42">
        <f t="shared" si="1"/>
        <v>2.6812045226091552</v>
      </c>
      <c r="K42" s="10">
        <f t="shared" si="2"/>
        <v>25.294496079353106</v>
      </c>
      <c r="L42" s="10">
        <f t="shared" si="3"/>
        <v>23.470382502123158</v>
      </c>
      <c r="M42" s="10">
        <f t="shared" si="4"/>
        <v>29.541360528481562</v>
      </c>
      <c r="N42">
        <f t="shared" si="5"/>
        <v>0.16862997386235404</v>
      </c>
      <c r="O42">
        <f t="shared" si="6"/>
        <v>0.66666666666666674</v>
      </c>
      <c r="P42">
        <f t="shared" si="7"/>
        <v>167.41547250980008</v>
      </c>
      <c r="Q42" s="9">
        <f t="shared" si="8"/>
        <v>3.3953488372093044</v>
      </c>
      <c r="R42">
        <f t="shared" si="9"/>
        <v>66.666666666666671</v>
      </c>
      <c r="S42">
        <f t="shared" si="10"/>
        <v>1.6741547250980007E-2</v>
      </c>
      <c r="T42" s="7"/>
      <c r="U42" s="7" t="s">
        <v>32</v>
      </c>
      <c r="V42" s="7" t="s">
        <v>20</v>
      </c>
      <c r="W42" s="7" t="s">
        <v>33</v>
      </c>
      <c r="X42" s="7" t="s">
        <v>34</v>
      </c>
      <c r="Y42" s="7" t="s">
        <v>35</v>
      </c>
      <c r="Z42" s="7" t="s">
        <v>36</v>
      </c>
      <c r="AA42" s="7" t="s">
        <v>37</v>
      </c>
      <c r="AB42" s="7" t="s">
        <v>38</v>
      </c>
    </row>
    <row r="43" spans="1:28" x14ac:dyDescent="0.25">
      <c r="A43" s="3">
        <v>1</v>
      </c>
      <c r="B43" s="3">
        <v>42</v>
      </c>
      <c r="C43" s="3">
        <v>46.154800000000002</v>
      </c>
      <c r="D43" s="3">
        <v>2.9750000000000001</v>
      </c>
      <c r="E43" s="3">
        <v>5.95</v>
      </c>
      <c r="F43" s="3">
        <v>2.6999999999999993</v>
      </c>
      <c r="G43" s="3">
        <v>18</v>
      </c>
      <c r="H43">
        <f>$U$24+($U$24*$E$74)+$U$25*C43</f>
        <v>26.825586969717122</v>
      </c>
      <c r="I43">
        <f t="shared" si="0"/>
        <v>17.693414493005747</v>
      </c>
      <c r="J43">
        <f t="shared" si="1"/>
        <v>2.8731925078052947</v>
      </c>
      <c r="K43" s="10">
        <f t="shared" si="2"/>
        <v>38.999194016656986</v>
      </c>
      <c r="L43" s="10">
        <f t="shared" si="3"/>
        <v>35.364610517581752</v>
      </c>
      <c r="M43" s="10">
        <f t="shared" si="4"/>
        <v>26.791947157362912</v>
      </c>
      <c r="N43">
        <f t="shared" si="5"/>
        <v>0.12891400244394949</v>
      </c>
      <c r="O43">
        <f t="shared" si="6"/>
        <v>0.33055555555555555</v>
      </c>
      <c r="P43">
        <f t="shared" si="7"/>
        <v>27.805058479678166</v>
      </c>
      <c r="Q43" s="9">
        <f t="shared" si="8"/>
        <v>2.2037037037037042</v>
      </c>
      <c r="R43">
        <f t="shared" si="9"/>
        <v>33.055555555555557</v>
      </c>
      <c r="S43">
        <f t="shared" si="10"/>
        <v>2.7805058479678166E-3</v>
      </c>
      <c r="T43" s="5" t="s">
        <v>26</v>
      </c>
      <c r="U43" s="5">
        <v>-142.6382305728651</v>
      </c>
      <c r="V43" s="5">
        <v>13.885530562553047</v>
      </c>
      <c r="W43" s="5">
        <v>-10.272436471209573</v>
      </c>
      <c r="X43" s="5">
        <v>1.8003165889650577E-15</v>
      </c>
      <c r="Y43" s="5">
        <v>-170.34637540685924</v>
      </c>
      <c r="Z43" s="5">
        <v>-114.93008573887096</v>
      </c>
      <c r="AA43" s="5">
        <v>-170.34637540685924</v>
      </c>
      <c r="AB43" s="5">
        <v>-114.93008573887096</v>
      </c>
    </row>
    <row r="44" spans="1:28" ht="15.75" thickBot="1" x14ac:dyDescent="0.3">
      <c r="A44" s="3">
        <v>1</v>
      </c>
      <c r="B44" s="3">
        <v>43</v>
      </c>
      <c r="C44" s="3">
        <v>92.309699999999992</v>
      </c>
      <c r="D44" s="3">
        <v>5.9749999999999996</v>
      </c>
      <c r="E44" s="3">
        <v>11.95</v>
      </c>
      <c r="F44" s="3">
        <v>4.4000000000000021</v>
      </c>
      <c r="G44" s="3">
        <v>22.6</v>
      </c>
      <c r="H44">
        <f>$U$24+($U$24*$E$74)+$U$25*C44</f>
        <v>29.911398643694913</v>
      </c>
      <c r="I44">
        <f t="shared" si="0"/>
        <v>14.231041226762724</v>
      </c>
      <c r="J44">
        <f t="shared" si="1"/>
        <v>2.6554255806661078</v>
      </c>
      <c r="K44" s="10">
        <f t="shared" si="2"/>
        <v>24.482800832415233</v>
      </c>
      <c r="L44" s="10">
        <f t="shared" si="3"/>
        <v>21.873300199526852</v>
      </c>
      <c r="M44" s="10">
        <f t="shared" si="4"/>
        <v>29.910534503608687</v>
      </c>
      <c r="N44">
        <f t="shared" si="5"/>
        <v>0.12945551767582389</v>
      </c>
      <c r="O44">
        <f t="shared" si="6"/>
        <v>0.52876106194690264</v>
      </c>
      <c r="P44">
        <f t="shared" si="7"/>
        <v>112.1568212285641</v>
      </c>
      <c r="Q44" s="9">
        <f t="shared" si="8"/>
        <v>2.7159090909090895</v>
      </c>
      <c r="R44">
        <f t="shared" si="9"/>
        <v>52.876106194690266</v>
      </c>
      <c r="S44">
        <f t="shared" si="10"/>
        <v>1.121568212285641E-2</v>
      </c>
      <c r="T44" s="6" t="s">
        <v>39</v>
      </c>
      <c r="U44" s="6">
        <v>61.952981085285998</v>
      </c>
      <c r="V44" s="6">
        <v>5.0423252054009184</v>
      </c>
      <c r="W44" s="6">
        <v>12.286589730255226</v>
      </c>
      <c r="X44" s="6">
        <v>6.2369008418325989E-19</v>
      </c>
      <c r="Y44" s="6">
        <v>51.891177795742863</v>
      </c>
      <c r="Z44" s="6">
        <v>72.014784374829134</v>
      </c>
      <c r="AA44" s="6">
        <v>51.891177795742863</v>
      </c>
      <c r="AB44" s="6">
        <v>72.014784374829134</v>
      </c>
    </row>
    <row r="45" spans="1:28" x14ac:dyDescent="0.25">
      <c r="A45" s="3">
        <v>1</v>
      </c>
      <c r="B45" s="3">
        <v>44</v>
      </c>
      <c r="C45" s="3">
        <v>101.2223</v>
      </c>
      <c r="D45" s="3">
        <v>3.4750000000000001</v>
      </c>
      <c r="E45" s="3">
        <v>6.95</v>
      </c>
      <c r="F45" s="3">
        <v>3.1000000000000014</v>
      </c>
      <c r="G45" s="3">
        <v>23</v>
      </c>
      <c r="H45">
        <f>$U$24+($U$24*$E$74)+$U$25*C45</f>
        <v>30.507274815574704</v>
      </c>
      <c r="I45">
        <f t="shared" si="0"/>
        <v>13.680541569371128</v>
      </c>
      <c r="J45">
        <f t="shared" si="1"/>
        <v>2.6159744998151262</v>
      </c>
      <c r="K45" s="10">
        <f t="shared" si="2"/>
        <v>22.722265745789215</v>
      </c>
      <c r="L45" s="10">
        <f t="shared" si="3"/>
        <v>19.429188133771902</v>
      </c>
      <c r="M45" s="10">
        <f t="shared" si="4"/>
        <v>30.475503863987974</v>
      </c>
      <c r="N45">
        <f t="shared" si="5"/>
        <v>6.8660759536189164E-2</v>
      </c>
      <c r="O45">
        <f t="shared" si="6"/>
        <v>0.30217391304347829</v>
      </c>
      <c r="P45">
        <f t="shared" si="7"/>
        <v>37.936694787505246</v>
      </c>
      <c r="Q45" s="9">
        <f t="shared" si="8"/>
        <v>2.2419354838709666</v>
      </c>
      <c r="R45">
        <f t="shared" si="9"/>
        <v>30.217391304347828</v>
      </c>
      <c r="S45">
        <f t="shared" si="10"/>
        <v>3.7936694787505244E-3</v>
      </c>
    </row>
    <row r="46" spans="1:28" x14ac:dyDescent="0.25">
      <c r="A46" s="3">
        <v>1</v>
      </c>
      <c r="B46" s="3">
        <v>45</v>
      </c>
      <c r="C46" s="3">
        <v>86.898399999999995</v>
      </c>
      <c r="D46" s="3">
        <v>4.75</v>
      </c>
      <c r="E46" s="3">
        <v>9.5</v>
      </c>
      <c r="F46" s="3">
        <v>2.3000000000000007</v>
      </c>
      <c r="G46" s="3">
        <v>20.3</v>
      </c>
      <c r="H46">
        <f>$U$24+($U$24*$E$74)+$U$25*C46</f>
        <v>29.549611429089399</v>
      </c>
      <c r="I46">
        <f t="shared" si="0"/>
        <v>14.58164664664791</v>
      </c>
      <c r="J46">
        <f t="shared" si="1"/>
        <v>2.6797636589309799</v>
      </c>
      <c r="K46" s="10">
        <f t="shared" si="2"/>
        <v>23.360614234554376</v>
      </c>
      <c r="L46" s="10">
        <f t="shared" si="3"/>
        <v>23.381116701922707</v>
      </c>
      <c r="M46" s="10">
        <f t="shared" si="4"/>
        <v>29.561994787748816</v>
      </c>
      <c r="N46">
        <f t="shared" si="5"/>
        <v>0.10932307154101802</v>
      </c>
      <c r="O46">
        <f t="shared" si="6"/>
        <v>0.46798029556650245</v>
      </c>
      <c r="P46">
        <f t="shared" si="7"/>
        <v>70.882184246619701</v>
      </c>
      <c r="Q46" s="9">
        <f t="shared" si="8"/>
        <v>4.1304347826086945</v>
      </c>
      <c r="R46">
        <f t="shared" si="9"/>
        <v>46.798029556650242</v>
      </c>
      <c r="S46">
        <f t="shared" si="10"/>
        <v>7.0882184246619699E-3</v>
      </c>
      <c r="T46" t="s">
        <v>15</v>
      </c>
    </row>
    <row r="47" spans="1:28" ht="15.75" thickBot="1" x14ac:dyDescent="0.3">
      <c r="A47" s="3">
        <v>1</v>
      </c>
      <c r="B47" s="3">
        <v>46</v>
      </c>
      <c r="C47" s="3">
        <v>54.1126</v>
      </c>
      <c r="D47" s="3">
        <v>4.45</v>
      </c>
      <c r="E47" s="3">
        <v>8.9</v>
      </c>
      <c r="F47" s="3">
        <v>4.4000000000000021</v>
      </c>
      <c r="G47" s="3">
        <v>20.6</v>
      </c>
      <c r="H47">
        <f>$U$24+($U$24*$E$74)+$U$25*C47</f>
        <v>27.357627384476562</v>
      </c>
      <c r="I47">
        <f t="shared" si="0"/>
        <v>17.011917129210261</v>
      </c>
      <c r="J47">
        <f t="shared" si="1"/>
        <v>2.8339141060657589</v>
      </c>
      <c r="K47" s="10">
        <f t="shared" si="2"/>
        <v>38.068767717684977</v>
      </c>
      <c r="L47" s="10">
        <f t="shared" si="3"/>
        <v>32.931196437552046</v>
      </c>
      <c r="M47" s="10">
        <f t="shared" si="4"/>
        <v>27.354443622068878</v>
      </c>
      <c r="N47">
        <f t="shared" si="5"/>
        <v>0.16447186052786228</v>
      </c>
      <c r="O47">
        <f t="shared" si="6"/>
        <v>0.43203883495145629</v>
      </c>
      <c r="P47">
        <f t="shared" si="7"/>
        <v>62.211388522711886</v>
      </c>
      <c r="Q47" s="9">
        <f t="shared" si="8"/>
        <v>2.022727272727272</v>
      </c>
      <c r="R47">
        <f t="shared" si="9"/>
        <v>43.203883495145625</v>
      </c>
      <c r="S47">
        <f t="shared" si="10"/>
        <v>6.2211388522711887E-3</v>
      </c>
    </row>
    <row r="48" spans="1:28" x14ac:dyDescent="0.25">
      <c r="A48" s="3">
        <v>1</v>
      </c>
      <c r="B48" s="3">
        <v>47</v>
      </c>
      <c r="C48" s="3">
        <v>104.4054</v>
      </c>
      <c r="D48" s="3">
        <v>6.8</v>
      </c>
      <c r="E48" s="3">
        <v>13.6</v>
      </c>
      <c r="F48" s="3">
        <v>2.2999999999999989</v>
      </c>
      <c r="G48" s="3">
        <v>17.7</v>
      </c>
      <c r="H48">
        <f>$U$24+($U$24*$E$74)+$U$25*C48</f>
        <v>30.720089644323949</v>
      </c>
      <c r="I48">
        <f t="shared" si="0"/>
        <v>13.491652953496057</v>
      </c>
      <c r="J48">
        <f t="shared" si="1"/>
        <v>2.6020711944772388</v>
      </c>
      <c r="K48" s="10">
        <f t="shared" si="2"/>
        <v>16.953146101638421</v>
      </c>
      <c r="L48" s="10">
        <f t="shared" si="3"/>
        <v>18.567836921150814</v>
      </c>
      <c r="M48" s="10">
        <f t="shared" si="4"/>
        <v>30.674609727616264</v>
      </c>
      <c r="N48">
        <f t="shared" si="5"/>
        <v>0.13026146157191104</v>
      </c>
      <c r="O48">
        <f t="shared" si="6"/>
        <v>0.76836158192090398</v>
      </c>
      <c r="P48">
        <f t="shared" si="7"/>
        <v>145.26724430199201</v>
      </c>
      <c r="Q48" s="9">
        <f t="shared" si="8"/>
        <v>5.9130434782608718</v>
      </c>
      <c r="R48">
        <f t="shared" si="9"/>
        <v>76.836158192090394</v>
      </c>
      <c r="S48">
        <f t="shared" si="10"/>
        <v>1.45267244301992E-2</v>
      </c>
      <c r="T48" s="8" t="s">
        <v>16</v>
      </c>
      <c r="U48" s="8"/>
    </row>
    <row r="49" spans="1:28" x14ac:dyDescent="0.25">
      <c r="A49" s="3">
        <v>1</v>
      </c>
      <c r="B49" s="3">
        <v>48</v>
      </c>
      <c r="C49" s="3">
        <v>53.794200000000004</v>
      </c>
      <c r="D49" s="3">
        <v>4.95</v>
      </c>
      <c r="E49" s="3">
        <v>9.9</v>
      </c>
      <c r="F49" s="3">
        <v>3.8000000000000007</v>
      </c>
      <c r="G49" s="3">
        <v>17.600000000000001</v>
      </c>
      <c r="H49">
        <f>$U$24+($U$24*$E$74)+$U$25*C49</f>
        <v>27.336339884406264</v>
      </c>
      <c r="I49">
        <f t="shared" si="0"/>
        <v>17.038422666738118</v>
      </c>
      <c r="J49">
        <f t="shared" si="1"/>
        <v>2.8354709506106475</v>
      </c>
      <c r="K49" s="10">
        <f t="shared" si="2"/>
        <v>32.717281788743023</v>
      </c>
      <c r="L49" s="10">
        <f t="shared" si="3"/>
        <v>33.02764759819425</v>
      </c>
      <c r="M49" s="10">
        <f t="shared" si="4"/>
        <v>27.33214842893949</v>
      </c>
      <c r="N49">
        <f t="shared" si="5"/>
        <v>0.18403471006167951</v>
      </c>
      <c r="O49">
        <f t="shared" si="6"/>
        <v>0.5625</v>
      </c>
      <c r="P49">
        <f t="shared" si="7"/>
        <v>76.976873994583912</v>
      </c>
      <c r="Q49" s="9">
        <f t="shared" si="8"/>
        <v>2.6052631578947363</v>
      </c>
      <c r="R49">
        <f t="shared" si="9"/>
        <v>56.25</v>
      </c>
      <c r="S49">
        <f t="shared" si="10"/>
        <v>7.6976873994583908E-3</v>
      </c>
      <c r="T49" s="5" t="s">
        <v>17</v>
      </c>
      <c r="U49" s="5">
        <v>0.99980526479453202</v>
      </c>
    </row>
    <row r="50" spans="1:28" x14ac:dyDescent="0.25">
      <c r="A50" s="3">
        <v>1</v>
      </c>
      <c r="B50" s="3">
        <v>49</v>
      </c>
      <c r="C50" s="3">
        <v>65.253399999999999</v>
      </c>
      <c r="D50" s="3">
        <v>6.95</v>
      </c>
      <c r="E50" s="3">
        <v>13.9</v>
      </c>
      <c r="F50" s="3">
        <v>4.7999999999999989</v>
      </c>
      <c r="G50" s="3">
        <v>16.399999999999999</v>
      </c>
      <c r="H50">
        <f>$U$24+($U$24*$E$74)+$U$25*C50</f>
        <v>28.102475942212614</v>
      </c>
      <c r="I50">
        <f t="shared" si="0"/>
        <v>16.122075448300283</v>
      </c>
      <c r="J50">
        <f t="shared" si="1"/>
        <v>2.7801894786854846</v>
      </c>
      <c r="K50" s="10">
        <f t="shared" si="2"/>
        <v>25.13279001553942</v>
      </c>
      <c r="L50" s="10">
        <f t="shared" si="3"/>
        <v>29.602795613647856</v>
      </c>
      <c r="M50" s="10">
        <f t="shared" si="4"/>
        <v>28.123820980380067</v>
      </c>
      <c r="N50">
        <f t="shared" si="5"/>
        <v>0.21301572025365728</v>
      </c>
      <c r="O50">
        <f t="shared" si="6"/>
        <v>0.84756097560975618</v>
      </c>
      <c r="P50">
        <f t="shared" si="7"/>
        <v>151.74677915002098</v>
      </c>
      <c r="Q50" s="9">
        <f t="shared" si="8"/>
        <v>2.8958333333333339</v>
      </c>
      <c r="R50">
        <f t="shared" si="9"/>
        <v>84.756097560975618</v>
      </c>
      <c r="S50">
        <f t="shared" si="10"/>
        <v>1.5174677915002098E-2</v>
      </c>
      <c r="T50" s="5" t="s">
        <v>18</v>
      </c>
      <c r="U50" s="5">
        <v>0.9996105675108643</v>
      </c>
    </row>
    <row r="51" spans="1:28" x14ac:dyDescent="0.25">
      <c r="A51" s="3">
        <v>1</v>
      </c>
      <c r="B51" s="3">
        <v>50</v>
      </c>
      <c r="C51" s="3">
        <v>106.6336</v>
      </c>
      <c r="D51" s="3">
        <v>6.7249999999999996</v>
      </c>
      <c r="E51" s="3">
        <v>13.45</v>
      </c>
      <c r="F51" s="3">
        <v>4.6000000000000014</v>
      </c>
      <c r="G51" s="3">
        <v>23.8</v>
      </c>
      <c r="H51">
        <f>$U$24+($U$24*$E$74)+$U$25*C51</f>
        <v>30.869062030180217</v>
      </c>
      <c r="I51">
        <f t="shared" si="0"/>
        <v>13.361747228870225</v>
      </c>
      <c r="J51">
        <f t="shared" si="1"/>
        <v>2.5923959401615209</v>
      </c>
      <c r="K51" s="10">
        <f t="shared" si="2"/>
        <v>22.31941901989617</v>
      </c>
      <c r="L51" s="10">
        <f t="shared" si="3"/>
        <v>17.968426073533806</v>
      </c>
      <c r="M51" s="10">
        <f t="shared" si="4"/>
        <v>30.813166698029974</v>
      </c>
      <c r="N51">
        <f t="shared" si="5"/>
        <v>0.126132851183867</v>
      </c>
      <c r="O51">
        <f t="shared" si="6"/>
        <v>0.56512605042016806</v>
      </c>
      <c r="P51">
        <f t="shared" si="7"/>
        <v>142.08049125400686</v>
      </c>
      <c r="Q51" s="9">
        <f t="shared" si="8"/>
        <v>2.9239130434782599</v>
      </c>
      <c r="R51">
        <f t="shared" si="9"/>
        <v>56.512605042016808</v>
      </c>
      <c r="S51">
        <f t="shared" si="10"/>
        <v>1.4208049125400685E-2</v>
      </c>
      <c r="T51" s="5" t="s">
        <v>19</v>
      </c>
      <c r="U51" s="5">
        <v>0.99960484056249466</v>
      </c>
    </row>
    <row r="52" spans="1:28" x14ac:dyDescent="0.25">
      <c r="A52" s="3">
        <v>1</v>
      </c>
      <c r="B52" s="3">
        <v>51</v>
      </c>
      <c r="C52" s="3">
        <v>100.5857</v>
      </c>
      <c r="D52" s="3">
        <v>4.9249999999999998</v>
      </c>
      <c r="E52" s="3">
        <v>9.85</v>
      </c>
      <c r="F52" s="3">
        <v>4.2000000000000028</v>
      </c>
      <c r="G52" s="3">
        <v>22.1</v>
      </c>
      <c r="H52">
        <f>$U$24+($U$24*$E$74)+$U$25*C52</f>
        <v>30.464713186979377</v>
      </c>
      <c r="I52">
        <f t="shared" si="0"/>
        <v>13.718793881923089</v>
      </c>
      <c r="J52">
        <f t="shared" si="1"/>
        <v>2.6187667089526498</v>
      </c>
      <c r="K52" s="10">
        <f t="shared" si="2"/>
        <v>21.971314013821051</v>
      </c>
      <c r="L52" s="10">
        <f t="shared" si="3"/>
        <v>19.602173813655071</v>
      </c>
      <c r="M52" s="10">
        <f t="shared" si="4"/>
        <v>30.435517314153493</v>
      </c>
      <c r="N52">
        <f t="shared" si="5"/>
        <v>9.7926444812731828E-2</v>
      </c>
      <c r="O52">
        <f t="shared" si="6"/>
        <v>0.44570135746606332</v>
      </c>
      <c r="P52">
        <f t="shared" si="7"/>
        <v>76.201293308228927</v>
      </c>
      <c r="Q52" s="9">
        <f t="shared" si="8"/>
        <v>2.3452380952380936</v>
      </c>
      <c r="R52">
        <f t="shared" si="9"/>
        <v>44.570135746606333</v>
      </c>
      <c r="S52">
        <f t="shared" si="10"/>
        <v>7.6201293308228923E-3</v>
      </c>
      <c r="T52" s="5" t="s">
        <v>20</v>
      </c>
      <c r="U52" s="5">
        <v>2.4510815432199136E-2</v>
      </c>
    </row>
    <row r="53" spans="1:28" ht="15.75" thickBot="1" x14ac:dyDescent="0.3">
      <c r="A53" s="3">
        <v>1</v>
      </c>
      <c r="B53" s="3">
        <v>52</v>
      </c>
      <c r="C53" s="3">
        <v>55.067500000000003</v>
      </c>
      <c r="D53" s="3">
        <v>6.4749999999999996</v>
      </c>
      <c r="E53" s="3">
        <v>12.95</v>
      </c>
      <c r="F53" s="3">
        <v>3.6999999999999993</v>
      </c>
      <c r="G53" s="3">
        <v>17.399999999999999</v>
      </c>
      <c r="H53">
        <f>$U$24+($U$24*$E$74)+$U$25*C53</f>
        <v>27.421469827369545</v>
      </c>
      <c r="I53">
        <f t="shared" si="0"/>
        <v>16.932795327891117</v>
      </c>
      <c r="J53">
        <f t="shared" si="1"/>
        <v>2.8292522934366526</v>
      </c>
      <c r="K53" s="10">
        <f t="shared" si="2"/>
        <v>31.597584782312609</v>
      </c>
      <c r="L53" s="10">
        <f t="shared" si="3"/>
        <v>32.642383247917877</v>
      </c>
      <c r="M53" s="10">
        <f t="shared" si="4"/>
        <v>27.421204310051621</v>
      </c>
      <c r="N53">
        <f t="shared" si="5"/>
        <v>0.23516593271893582</v>
      </c>
      <c r="O53">
        <f t="shared" si="6"/>
        <v>0.74425287356321845</v>
      </c>
      <c r="P53">
        <f t="shared" si="7"/>
        <v>131.71323549716055</v>
      </c>
      <c r="Q53" s="9">
        <f t="shared" si="8"/>
        <v>3.5000000000000004</v>
      </c>
      <c r="R53">
        <f t="shared" si="9"/>
        <v>74.425287356321846</v>
      </c>
      <c r="S53">
        <f t="shared" si="10"/>
        <v>1.3171323549716056E-2</v>
      </c>
      <c r="T53" s="6" t="s">
        <v>21</v>
      </c>
      <c r="U53" s="6">
        <v>70</v>
      </c>
    </row>
    <row r="54" spans="1:28" x14ac:dyDescent="0.25">
      <c r="A54" s="3">
        <v>1</v>
      </c>
      <c r="B54" s="3">
        <v>53</v>
      </c>
      <c r="C54" s="3">
        <v>63.661799999999999</v>
      </c>
      <c r="D54" s="3">
        <v>4.25</v>
      </c>
      <c r="E54" s="3">
        <v>8.5</v>
      </c>
      <c r="F54" s="3">
        <v>2.8000000000000007</v>
      </c>
      <c r="G54" s="3">
        <v>18.8</v>
      </c>
      <c r="H54">
        <f>$U$24+($U$24*$E$74)+$U$25*C54</f>
        <v>27.996065184951675</v>
      </c>
      <c r="I54">
        <f t="shared" si="0"/>
        <v>16.244865747703361</v>
      </c>
      <c r="J54">
        <f t="shared" si="1"/>
        <v>2.787776904864284</v>
      </c>
      <c r="K54" s="10">
        <f t="shared" si="2"/>
        <v>29.531053159037292</v>
      </c>
      <c r="L54" s="10">
        <f t="shared" si="3"/>
        <v>30.072859284189036</v>
      </c>
      <c r="M54" s="10">
        <f t="shared" si="4"/>
        <v>28.015163290332147</v>
      </c>
      <c r="N54">
        <f t="shared" si="5"/>
        <v>0.13351805949564732</v>
      </c>
      <c r="O54">
        <f t="shared" si="6"/>
        <v>0.45212765957446804</v>
      </c>
      <c r="P54">
        <f t="shared" si="7"/>
        <v>56.745017305465637</v>
      </c>
      <c r="Q54" s="9">
        <f t="shared" si="8"/>
        <v>3.0357142857142851</v>
      </c>
      <c r="R54">
        <f t="shared" si="9"/>
        <v>45.212765957446805</v>
      </c>
      <c r="S54">
        <f t="shared" si="10"/>
        <v>5.6745017305465635E-3</v>
      </c>
    </row>
    <row r="55" spans="1:28" ht="15.75" thickBot="1" x14ac:dyDescent="0.3">
      <c r="A55" s="3">
        <v>1</v>
      </c>
      <c r="B55" s="3">
        <v>54</v>
      </c>
      <c r="C55" s="3">
        <v>50.929500000000004</v>
      </c>
      <c r="D55" s="3">
        <v>2.9</v>
      </c>
      <c r="E55" s="3">
        <v>5.8</v>
      </c>
      <c r="F55" s="3">
        <v>1.7999999999999972</v>
      </c>
      <c r="G55" s="3">
        <v>20.399999999999999</v>
      </c>
      <c r="H55">
        <f>$U$24+($U$24*$E$74)+$U$25*C55</f>
        <v>27.144812555727313</v>
      </c>
      <c r="I55">
        <f t="shared" si="0"/>
        <v>17.279709003734762</v>
      </c>
      <c r="J55">
        <f t="shared" si="1"/>
        <v>2.8495329231724686</v>
      </c>
      <c r="K55" s="10">
        <f t="shared" si="2"/>
        <v>40.055370659440989</v>
      </c>
      <c r="L55" s="10">
        <f t="shared" si="3"/>
        <v>33.898828718338564</v>
      </c>
      <c r="M55" s="10">
        <f t="shared" si="4"/>
        <v>27.13077033048048</v>
      </c>
      <c r="N55">
        <f t="shared" si="5"/>
        <v>0.11388291658076359</v>
      </c>
      <c r="O55">
        <f t="shared" si="6"/>
        <v>0.28431372549019607</v>
      </c>
      <c r="P55">
        <f t="shared" si="7"/>
        <v>26.420794216690162</v>
      </c>
      <c r="Q55" s="9">
        <f t="shared" si="8"/>
        <v>3.2222222222222272</v>
      </c>
      <c r="R55">
        <f t="shared" si="9"/>
        <v>28.431372549019606</v>
      </c>
      <c r="S55">
        <f t="shared" si="10"/>
        <v>2.642079421669016E-3</v>
      </c>
      <c r="T55" t="s">
        <v>22</v>
      </c>
    </row>
    <row r="56" spans="1:28" x14ac:dyDescent="0.25">
      <c r="A56" s="3">
        <v>1</v>
      </c>
      <c r="B56" s="3">
        <v>55</v>
      </c>
      <c r="C56" s="3">
        <v>84.988500000000002</v>
      </c>
      <c r="D56" s="3">
        <v>5.4</v>
      </c>
      <c r="E56" s="3">
        <v>10.8</v>
      </c>
      <c r="F56" s="3">
        <v>4.2999999999999972</v>
      </c>
      <c r="G56" s="3">
        <v>23.9</v>
      </c>
      <c r="H56">
        <f>$U$24+($U$24*$E$74)+$U$25*C56</f>
        <v>29.421919857530796</v>
      </c>
      <c r="I56">
        <f t="shared" si="0"/>
        <v>14.70849043100921</v>
      </c>
      <c r="J56">
        <f t="shared" si="1"/>
        <v>2.688424907390127</v>
      </c>
      <c r="K56" s="10">
        <f t="shared" si="2"/>
        <v>28.121451725821728</v>
      </c>
      <c r="L56" s="10">
        <f t="shared" si="3"/>
        <v>23.91770686388719</v>
      </c>
      <c r="M56" s="10">
        <f t="shared" si="4"/>
        <v>29.437959149269503</v>
      </c>
      <c r="N56">
        <f t="shared" si="5"/>
        <v>0.12707601616689318</v>
      </c>
      <c r="O56">
        <f t="shared" si="6"/>
        <v>0.45188284518828459</v>
      </c>
      <c r="P56">
        <f t="shared" si="7"/>
        <v>91.608841778678382</v>
      </c>
      <c r="Q56" s="9">
        <f t="shared" si="8"/>
        <v>2.511627906976746</v>
      </c>
      <c r="R56">
        <f t="shared" si="9"/>
        <v>45.188284518828461</v>
      </c>
      <c r="S56">
        <f t="shared" si="10"/>
        <v>9.1608841778678379E-3</v>
      </c>
      <c r="T56" s="7"/>
      <c r="U56" s="7" t="s">
        <v>27</v>
      </c>
      <c r="V56" s="7" t="s">
        <v>28</v>
      </c>
      <c r="W56" s="7" t="s">
        <v>29</v>
      </c>
      <c r="X56" s="7" t="s">
        <v>30</v>
      </c>
      <c r="Y56" s="7" t="s">
        <v>31</v>
      </c>
    </row>
    <row r="57" spans="1:28" x14ac:dyDescent="0.25">
      <c r="A57" s="3">
        <v>1</v>
      </c>
      <c r="B57" s="3">
        <v>56</v>
      </c>
      <c r="C57" s="3">
        <v>46.154800000000002</v>
      </c>
      <c r="D57" s="3">
        <v>3.15</v>
      </c>
      <c r="E57" s="3">
        <v>6.3</v>
      </c>
      <c r="F57" s="3">
        <v>1.1000000000000014</v>
      </c>
      <c r="G57" s="3">
        <v>18</v>
      </c>
      <c r="H57">
        <f>$U$24+($U$24*$E$74)+$U$25*C57</f>
        <v>26.825586969717122</v>
      </c>
      <c r="I57">
        <f t="shared" si="0"/>
        <v>17.693414493005747</v>
      </c>
      <c r="J57">
        <f t="shared" si="1"/>
        <v>2.8731925078052947</v>
      </c>
      <c r="K57" s="10">
        <f t="shared" si="2"/>
        <v>38.999194016656986</v>
      </c>
      <c r="L57" s="10">
        <f t="shared" si="3"/>
        <v>35.364610517581752</v>
      </c>
      <c r="M57" s="10">
        <f t="shared" si="4"/>
        <v>26.791947157362912</v>
      </c>
      <c r="N57">
        <f t="shared" si="5"/>
        <v>0.13649717905829944</v>
      </c>
      <c r="O57">
        <f t="shared" si="6"/>
        <v>0.35</v>
      </c>
      <c r="P57">
        <f t="shared" si="7"/>
        <v>31.17245310524472</v>
      </c>
      <c r="Q57" s="9">
        <f t="shared" si="8"/>
        <v>5.7272727272727195</v>
      </c>
      <c r="R57">
        <f t="shared" si="9"/>
        <v>35</v>
      </c>
      <c r="S57">
        <f t="shared" si="10"/>
        <v>3.1172453105244718E-3</v>
      </c>
      <c r="T57" s="5" t="s">
        <v>23</v>
      </c>
      <c r="U57" s="5">
        <v>1</v>
      </c>
      <c r="V57" s="5">
        <v>104.86319608803376</v>
      </c>
      <c r="W57" s="5">
        <v>104.86319608803376</v>
      </c>
      <c r="X57" s="5">
        <v>174545.06361701453</v>
      </c>
      <c r="Y57" s="5">
        <v>1.1451576887106543E-117</v>
      </c>
    </row>
    <row r="58" spans="1:28" x14ac:dyDescent="0.25">
      <c r="A58" s="3">
        <v>1</v>
      </c>
      <c r="B58" s="3">
        <v>57</v>
      </c>
      <c r="C58" s="3">
        <v>56.022400000000005</v>
      </c>
      <c r="D58" s="3">
        <v>3.9</v>
      </c>
      <c r="E58" s="3">
        <v>7.8</v>
      </c>
      <c r="F58" s="3">
        <v>3.1999999999999993</v>
      </c>
      <c r="G58" s="3">
        <v>20.5</v>
      </c>
      <c r="H58">
        <f>$U$24+($U$24*$E$74)+$U$25*C58</f>
        <v>27.485312270262529</v>
      </c>
      <c r="I58">
        <f t="shared" si="0"/>
        <v>16.854224234547981</v>
      </c>
      <c r="J58">
        <f t="shared" si="1"/>
        <v>2.824601321791619</v>
      </c>
      <c r="K58" s="10">
        <f t="shared" si="2"/>
        <v>36.592505854800933</v>
      </c>
      <c r="L58" s="10">
        <f t="shared" si="3"/>
        <v>32.354241689564901</v>
      </c>
      <c r="M58" s="10">
        <f t="shared" si="4"/>
        <v>27.487809746930836</v>
      </c>
      <c r="N58">
        <f t="shared" si="5"/>
        <v>0.13923002227680356</v>
      </c>
      <c r="O58">
        <f t="shared" si="6"/>
        <v>0.38048780487804879</v>
      </c>
      <c r="P58">
        <f t="shared" si="7"/>
        <v>47.783624261100748</v>
      </c>
      <c r="Q58" s="9">
        <f t="shared" si="8"/>
        <v>2.4375000000000004</v>
      </c>
      <c r="R58">
        <f t="shared" si="9"/>
        <v>38.048780487804876</v>
      </c>
      <c r="S58">
        <f t="shared" si="10"/>
        <v>4.7783624261100747E-3</v>
      </c>
      <c r="T58" s="5" t="s">
        <v>24</v>
      </c>
      <c r="U58" s="5">
        <v>68</v>
      </c>
      <c r="V58" s="5">
        <v>4.0853044974290528E-2</v>
      </c>
      <c r="W58" s="5">
        <v>6.0078007315133132E-4</v>
      </c>
      <c r="X58" s="5"/>
      <c r="Y58" s="5"/>
    </row>
    <row r="59" spans="1:28" ht="15.75" thickBot="1" x14ac:dyDescent="0.3">
      <c r="A59" s="3">
        <v>1</v>
      </c>
      <c r="B59" s="3">
        <v>58</v>
      </c>
      <c r="C59" s="3">
        <v>55.704100000000004</v>
      </c>
      <c r="D59" s="3">
        <v>6.4749999999999996</v>
      </c>
      <c r="E59" s="3">
        <v>12.95</v>
      </c>
      <c r="F59" s="3">
        <v>2</v>
      </c>
      <c r="G59" s="3">
        <v>20</v>
      </c>
      <c r="H59">
        <f>$U$24+($U$24*$E$74)+$U$25*C59</f>
        <v>27.464031455964868</v>
      </c>
      <c r="I59">
        <f t="shared" si="0"/>
        <v>16.880353725188414</v>
      </c>
      <c r="J59">
        <f t="shared" si="1"/>
        <v>2.8261504442319261</v>
      </c>
      <c r="K59" s="10">
        <f t="shared" si="2"/>
        <v>35.903999885107197</v>
      </c>
      <c r="L59" s="10">
        <f t="shared" si="3"/>
        <v>32.450214442808033</v>
      </c>
      <c r="M59" s="10">
        <f t="shared" si="4"/>
        <v>27.465625140188237</v>
      </c>
      <c r="N59">
        <f t="shared" si="5"/>
        <v>0.23247839925606908</v>
      </c>
      <c r="O59">
        <f t="shared" si="6"/>
        <v>0.64749999999999996</v>
      </c>
      <c r="P59">
        <f t="shared" si="7"/>
        <v>131.71323549716055</v>
      </c>
      <c r="Q59" s="9">
        <f t="shared" si="8"/>
        <v>6.4749999999999996</v>
      </c>
      <c r="R59">
        <f t="shared" si="9"/>
        <v>64.75</v>
      </c>
      <c r="S59">
        <f t="shared" si="10"/>
        <v>1.3171323549716056E-2</v>
      </c>
      <c r="T59" s="6" t="s">
        <v>25</v>
      </c>
      <c r="U59" s="6">
        <v>69</v>
      </c>
      <c r="V59" s="6">
        <v>104.90404913300804</v>
      </c>
      <c r="W59" s="6"/>
      <c r="X59" s="6"/>
      <c r="Y59" s="6"/>
    </row>
    <row r="60" spans="1:28" ht="15.75" thickBot="1" x14ac:dyDescent="0.3">
      <c r="A60" s="3">
        <v>1</v>
      </c>
      <c r="B60" s="3">
        <v>59</v>
      </c>
      <c r="C60" s="3">
        <v>56.022400000000005</v>
      </c>
      <c r="D60" s="3">
        <v>5.625</v>
      </c>
      <c r="E60" s="3">
        <v>11.25</v>
      </c>
      <c r="F60" s="3">
        <v>4.5999999999999996</v>
      </c>
      <c r="G60" s="3">
        <v>19.7</v>
      </c>
      <c r="H60">
        <f>$U$24+($U$24*$E$74)+$U$25*C60</f>
        <v>27.485312270262529</v>
      </c>
      <c r="I60">
        <f t="shared" si="0"/>
        <v>16.854224234547981</v>
      </c>
      <c r="J60">
        <f t="shared" si="1"/>
        <v>2.824601321791619</v>
      </c>
      <c r="K60" s="10">
        <f t="shared" si="2"/>
        <v>35.164505626320896</v>
      </c>
      <c r="L60" s="10">
        <f t="shared" si="3"/>
        <v>32.354241689564901</v>
      </c>
      <c r="M60" s="10">
        <f t="shared" si="4"/>
        <v>27.487809746930836</v>
      </c>
      <c r="N60">
        <f t="shared" si="5"/>
        <v>0.20081253213000513</v>
      </c>
      <c r="O60">
        <f t="shared" si="6"/>
        <v>0.57106598984771573</v>
      </c>
      <c r="P60">
        <f t="shared" si="7"/>
        <v>99.401955054989543</v>
      </c>
      <c r="Q60" s="9">
        <f t="shared" si="8"/>
        <v>2.4456521739130435</v>
      </c>
      <c r="R60">
        <f t="shared" si="9"/>
        <v>57.106598984771573</v>
      </c>
      <c r="S60">
        <f t="shared" si="10"/>
        <v>9.9401955054989541E-3</v>
      </c>
    </row>
    <row r="61" spans="1:28" x14ac:dyDescent="0.25">
      <c r="A61" s="3">
        <v>1</v>
      </c>
      <c r="B61" s="3">
        <v>60</v>
      </c>
      <c r="C61" s="3">
        <v>60.478699999999996</v>
      </c>
      <c r="D61" s="3">
        <v>6.0250000000000004</v>
      </c>
      <c r="E61" s="3">
        <v>12.05</v>
      </c>
      <c r="F61" s="3">
        <v>4.9000000000000004</v>
      </c>
      <c r="G61" s="3">
        <v>20.3</v>
      </c>
      <c r="H61">
        <f>$U$24+($U$24*$E$74)+$U$25*C61</f>
        <v>27.783250356202423</v>
      </c>
      <c r="I61">
        <f t="shared" si="0"/>
        <v>16.494684530804864</v>
      </c>
      <c r="J61">
        <f t="shared" si="1"/>
        <v>2.8030381793569998</v>
      </c>
      <c r="K61" s="10">
        <f t="shared" si="2"/>
        <v>33.565536296249761</v>
      </c>
      <c r="L61" s="10">
        <f t="shared" si="3"/>
        <v>31.01834073417362</v>
      </c>
      <c r="M61" s="10">
        <f t="shared" si="4"/>
        <v>27.79661027980017</v>
      </c>
      <c r="N61">
        <f t="shared" si="5"/>
        <v>0.19924370067478306</v>
      </c>
      <c r="O61">
        <f t="shared" si="6"/>
        <v>0.59359605911330049</v>
      </c>
      <c r="P61">
        <f t="shared" si="7"/>
        <v>114.041776820718</v>
      </c>
      <c r="Q61" s="9">
        <f t="shared" si="8"/>
        <v>2.4591836734693877</v>
      </c>
      <c r="R61">
        <f t="shared" si="9"/>
        <v>59.35960591133005</v>
      </c>
      <c r="S61">
        <f t="shared" si="10"/>
        <v>1.14041776820718E-2</v>
      </c>
      <c r="T61" s="7"/>
      <c r="U61" s="7" t="s">
        <v>32</v>
      </c>
      <c r="V61" s="7" t="s">
        <v>20</v>
      </c>
      <c r="W61" s="7" t="s">
        <v>33</v>
      </c>
      <c r="X61" s="7" t="s">
        <v>34</v>
      </c>
      <c r="Y61" s="7" t="s">
        <v>35</v>
      </c>
      <c r="Z61" s="7" t="s">
        <v>36</v>
      </c>
      <c r="AA61" s="7" t="s">
        <v>37</v>
      </c>
      <c r="AB61" s="7" t="s">
        <v>38</v>
      </c>
    </row>
    <row r="62" spans="1:28" x14ac:dyDescent="0.25">
      <c r="A62" s="3">
        <v>1</v>
      </c>
      <c r="B62" s="3">
        <v>61</v>
      </c>
      <c r="C62" s="3">
        <v>56.022400000000005</v>
      </c>
      <c r="D62" s="3">
        <v>4.7</v>
      </c>
      <c r="E62" s="3">
        <v>9.4</v>
      </c>
      <c r="F62" s="3">
        <v>3.4999999999999982</v>
      </c>
      <c r="G62" s="3">
        <v>18.899999999999999</v>
      </c>
      <c r="H62">
        <f>$U$24+($U$24*$E$74)+$U$25*C62</f>
        <v>27.485312270262529</v>
      </c>
      <c r="I62">
        <f t="shared" si="0"/>
        <v>16.854224234547981</v>
      </c>
      <c r="J62">
        <f t="shared" si="1"/>
        <v>2.824601321791619</v>
      </c>
      <c r="K62" s="10">
        <f t="shared" si="2"/>
        <v>33.736505397840858</v>
      </c>
      <c r="L62" s="10">
        <f t="shared" si="3"/>
        <v>32.354241689564901</v>
      </c>
      <c r="M62" s="10">
        <f t="shared" si="4"/>
        <v>27.487809746930836</v>
      </c>
      <c r="N62">
        <f t="shared" si="5"/>
        <v>0.16779002684640429</v>
      </c>
      <c r="O62">
        <f t="shared" si="6"/>
        <v>0.49735449735449744</v>
      </c>
      <c r="P62">
        <f t="shared" si="7"/>
        <v>69.397781717798537</v>
      </c>
      <c r="Q62" s="9">
        <f t="shared" si="8"/>
        <v>2.6857142857142873</v>
      </c>
      <c r="R62">
        <f t="shared" si="9"/>
        <v>49.735449735449741</v>
      </c>
      <c r="S62">
        <f t="shared" si="10"/>
        <v>6.939778171779854E-3</v>
      </c>
      <c r="T62" s="5" t="s">
        <v>26</v>
      </c>
      <c r="U62" s="5">
        <v>67.938240195895474</v>
      </c>
      <c r="V62" s="5">
        <v>9.4393878422800351E-2</v>
      </c>
      <c r="W62" s="5">
        <v>719.73142041682809</v>
      </c>
      <c r="X62" s="5">
        <v>9.9974684097698297E-134</v>
      </c>
      <c r="Y62" s="5">
        <v>67.74988014418561</v>
      </c>
      <c r="Z62" s="5">
        <v>68.126600247605339</v>
      </c>
      <c r="AA62" s="5">
        <v>67.74988014418561</v>
      </c>
      <c r="AB62" s="5">
        <v>68.126600247605339</v>
      </c>
    </row>
    <row r="63" spans="1:28" ht="15.75" thickBot="1" x14ac:dyDescent="0.3">
      <c r="A63" s="3">
        <v>1</v>
      </c>
      <c r="B63" s="3">
        <v>62</v>
      </c>
      <c r="C63" s="3">
        <v>41.061900000000001</v>
      </c>
      <c r="D63" s="3">
        <v>4.55</v>
      </c>
      <c r="E63" s="3">
        <v>9.1</v>
      </c>
      <c r="F63" s="3">
        <v>3.3000000000000007</v>
      </c>
      <c r="G63" s="3">
        <v>17.5</v>
      </c>
      <c r="H63">
        <f>$U$24+($U$24*$E$74)+$U$25*C63</f>
        <v>26.485087255181906</v>
      </c>
      <c r="I63">
        <f t="shared" si="0"/>
        <v>18.151281934889944</v>
      </c>
      <c r="J63">
        <f t="shared" si="1"/>
        <v>2.8987411882381617</v>
      </c>
      <c r="K63" s="10">
        <f t="shared" si="2"/>
        <v>42.618583163467839</v>
      </c>
      <c r="L63" s="10">
        <f t="shared" si="3"/>
        <v>36.947427433193184</v>
      </c>
      <c r="M63" s="10">
        <f t="shared" si="4"/>
        <v>26.426070701475325</v>
      </c>
      <c r="N63">
        <f t="shared" si="5"/>
        <v>0.22161663245003274</v>
      </c>
      <c r="O63">
        <f t="shared" si="6"/>
        <v>0.52</v>
      </c>
      <c r="P63">
        <f t="shared" si="7"/>
        <v>65.038821910942687</v>
      </c>
      <c r="Q63" s="9">
        <f t="shared" si="8"/>
        <v>2.7575757575757569</v>
      </c>
      <c r="R63">
        <f t="shared" si="9"/>
        <v>52</v>
      </c>
      <c r="S63">
        <f t="shared" si="10"/>
        <v>6.5038821910942688E-3</v>
      </c>
      <c r="T63" s="6" t="s">
        <v>39</v>
      </c>
      <c r="U63" s="6">
        <v>-14.320757459430522</v>
      </c>
      <c r="V63" s="6">
        <v>3.427774187400754E-2</v>
      </c>
      <c r="W63" s="6">
        <v>-417.78590643655571</v>
      </c>
      <c r="X63" s="6">
        <v>1.1451576887106543E-117</v>
      </c>
      <c r="Y63" s="6">
        <v>-14.389157628379676</v>
      </c>
      <c r="Z63" s="6">
        <v>-14.252357290481369</v>
      </c>
      <c r="AA63" s="6">
        <v>-14.389157628379676</v>
      </c>
      <c r="AB63" s="6">
        <v>-14.252357290481369</v>
      </c>
    </row>
    <row r="64" spans="1:28" x14ac:dyDescent="0.25">
      <c r="A64" s="3">
        <v>1</v>
      </c>
      <c r="B64" s="3">
        <v>63</v>
      </c>
      <c r="C64" s="3">
        <v>49.656199999999998</v>
      </c>
      <c r="D64" s="3">
        <v>5.85</v>
      </c>
      <c r="E64" s="3">
        <v>11.7</v>
      </c>
      <c r="F64" s="3">
        <v>3.5</v>
      </c>
      <c r="G64" s="3">
        <v>19</v>
      </c>
      <c r="H64">
        <f>$U$24+($U$24*$E$74)+$U$25*C64</f>
        <v>27.059682612764032</v>
      </c>
      <c r="I64">
        <f t="shared" si="0"/>
        <v>17.388604188012877</v>
      </c>
      <c r="J64">
        <f t="shared" si="1"/>
        <v>2.8558150599356171</v>
      </c>
      <c r="K64" s="10">
        <f t="shared" si="2"/>
        <v>38.26309705535261</v>
      </c>
      <c r="L64" s="10">
        <f t="shared" si="3"/>
        <v>34.288025818401081</v>
      </c>
      <c r="M64" s="10">
        <f t="shared" si="4"/>
        <v>27.04080537356846</v>
      </c>
      <c r="N64">
        <f t="shared" si="5"/>
        <v>0.23562012397243445</v>
      </c>
      <c r="O64">
        <f t="shared" si="6"/>
        <v>0.61578947368421044</v>
      </c>
      <c r="P64">
        <f t="shared" si="7"/>
        <v>107.51315458747668</v>
      </c>
      <c r="Q64" s="9">
        <f t="shared" si="8"/>
        <v>3.3428571428571425</v>
      </c>
      <c r="R64">
        <f t="shared" si="9"/>
        <v>61.578947368421041</v>
      </c>
      <c r="S64">
        <f t="shared" si="10"/>
        <v>1.0751315458747667E-2</v>
      </c>
    </row>
    <row r="65" spans="1:19" x14ac:dyDescent="0.25">
      <c r="A65" s="3">
        <v>1</v>
      </c>
      <c r="B65" s="3">
        <v>64</v>
      </c>
      <c r="C65" s="3">
        <v>45.836500000000001</v>
      </c>
      <c r="D65" s="3">
        <v>3.4750000000000001</v>
      </c>
      <c r="E65" s="3">
        <v>6.95</v>
      </c>
      <c r="F65" s="3">
        <v>2.7000000000000011</v>
      </c>
      <c r="G65" s="3">
        <v>17.3</v>
      </c>
      <c r="H65">
        <f>$U$24+($U$24*$E$74)+$U$25*C65</f>
        <v>26.804306155419461</v>
      </c>
      <c r="I65">
        <f t="shared" si="0"/>
        <v>17.721520405225469</v>
      </c>
      <c r="J65">
        <f t="shared" si="1"/>
        <v>2.8747797431454769</v>
      </c>
      <c r="K65" s="10">
        <f t="shared" si="2"/>
        <v>37.742846857853458</v>
      </c>
      <c r="L65" s="10">
        <f t="shared" si="3"/>
        <v>35.462944478589975</v>
      </c>
      <c r="M65" s="10">
        <f t="shared" si="4"/>
        <v>26.769216745025126</v>
      </c>
      <c r="N65">
        <f t="shared" si="5"/>
        <v>0.15162588766594309</v>
      </c>
      <c r="O65">
        <f t="shared" si="6"/>
        <v>0.40173410404624277</v>
      </c>
      <c r="P65">
        <f t="shared" si="7"/>
        <v>37.936694787505246</v>
      </c>
      <c r="Q65" s="9">
        <f t="shared" si="8"/>
        <v>2.5740740740740731</v>
      </c>
      <c r="R65">
        <f t="shared" si="9"/>
        <v>40.173410404624278</v>
      </c>
      <c r="S65">
        <f t="shared" si="10"/>
        <v>3.7936694787505244E-3</v>
      </c>
    </row>
    <row r="66" spans="1:19" x14ac:dyDescent="0.25">
      <c r="A66" s="3">
        <v>1</v>
      </c>
      <c r="B66" s="3">
        <v>65</v>
      </c>
      <c r="C66" s="3">
        <v>51.884399999999999</v>
      </c>
      <c r="D66" s="3">
        <v>4.4249999999999998</v>
      </c>
      <c r="E66" s="3">
        <v>8.85</v>
      </c>
      <c r="F66" s="3">
        <v>4.0999999999999996</v>
      </c>
      <c r="G66" s="3">
        <v>18.2</v>
      </c>
      <c r="H66">
        <f>$U$24+($U$24*$E$74)+$U$25*C66</f>
        <v>27.208654998620297</v>
      </c>
      <c r="I66">
        <f t="shared" si="0"/>
        <v>17.198713850919333</v>
      </c>
      <c r="J66">
        <f t="shared" si="1"/>
        <v>2.8448346049141935</v>
      </c>
      <c r="K66" s="10">
        <f t="shared" si="2"/>
        <v>35.077981050180782</v>
      </c>
      <c r="L66" s="10">
        <f t="shared" si="3"/>
        <v>33.607753896150996</v>
      </c>
      <c r="M66" s="10">
        <f t="shared" si="4"/>
        <v>27.198053806724452</v>
      </c>
      <c r="N66">
        <f t="shared" si="5"/>
        <v>0.17057150126049447</v>
      </c>
      <c r="O66">
        <f t="shared" si="6"/>
        <v>0.48626373626373626</v>
      </c>
      <c r="P66">
        <f t="shared" si="7"/>
        <v>61.514347652696635</v>
      </c>
      <c r="Q66" s="9">
        <f t="shared" si="8"/>
        <v>2.1585365853658538</v>
      </c>
      <c r="R66">
        <f t="shared" si="9"/>
        <v>48.626373626373628</v>
      </c>
      <c r="S66">
        <f t="shared" si="10"/>
        <v>6.1514347652696635E-3</v>
      </c>
    </row>
    <row r="67" spans="1:19" x14ac:dyDescent="0.25">
      <c r="A67" s="3">
        <v>1</v>
      </c>
      <c r="B67" s="3">
        <v>66</v>
      </c>
      <c r="C67" s="3">
        <v>53.475899999999996</v>
      </c>
      <c r="D67" s="3">
        <v>4.9749999999999996</v>
      </c>
      <c r="E67" s="3">
        <v>9.9499999999999993</v>
      </c>
      <c r="F67" s="3">
        <v>4.5</v>
      </c>
      <c r="G67" s="3">
        <v>17.2</v>
      </c>
      <c r="H67">
        <f>$U$24+($U$24*$E$74)+$U$25*C67</f>
        <v>27.315059070108603</v>
      </c>
      <c r="I67">
        <f t="shared" ref="I67:I74" si="11">40000/(PI()*H67^2)</f>
        <v>17.064981844441217</v>
      </c>
      <c r="J67">
        <f t="shared" ref="J67:J74" si="12">LN(I67)</f>
        <v>2.8370285184519348</v>
      </c>
      <c r="K67" s="10">
        <f t="shared" ref="K67:K74" si="13">G67/C67*100</f>
        <v>32.164021549894443</v>
      </c>
      <c r="L67" s="10">
        <f t="shared" ref="L67:L74" si="14">$U$43+$U$44*J67</f>
        <v>33.124143569204591</v>
      </c>
      <c r="M67" s="10">
        <f t="shared" ref="M67:M74" si="15">$U$62+$U$63*J67</f>
        <v>27.309842877657807</v>
      </c>
      <c r="N67">
        <f t="shared" ref="N67:N74" si="16">E67/C67</f>
        <v>0.18606512466363354</v>
      </c>
      <c r="O67">
        <f t="shared" ref="O67:O74" si="17">E67/G67</f>
        <v>0.57848837209302328</v>
      </c>
      <c r="P67">
        <f t="shared" ref="P67:P74" si="18">PI()*D67^2</f>
        <v>77.756381671755861</v>
      </c>
      <c r="Q67" s="9">
        <f t="shared" ref="Q67:Q74" si="19">E67/F67</f>
        <v>2.2111111111111108</v>
      </c>
      <c r="R67">
        <f t="shared" ref="R67:R74" si="20">(E67/G67)*100</f>
        <v>57.848837209302332</v>
      </c>
      <c r="S67">
        <f t="shared" ref="S67:S74" si="21">(E67^2*PI())/40000</f>
        <v>7.7756381671755864E-3</v>
      </c>
    </row>
    <row r="68" spans="1:19" x14ac:dyDescent="0.25">
      <c r="A68" s="3">
        <v>1</v>
      </c>
      <c r="B68" s="3">
        <v>67</v>
      </c>
      <c r="C68" s="3">
        <v>88.171600000000012</v>
      </c>
      <c r="D68" s="3">
        <v>4.95</v>
      </c>
      <c r="E68" s="3">
        <v>9.9</v>
      </c>
      <c r="F68" s="3">
        <v>3.4000000000000021</v>
      </c>
      <c r="G68" s="3">
        <v>17.600000000000001</v>
      </c>
      <c r="H68">
        <f>$U$24+($U$24*$E$74)+$U$25*C68</f>
        <v>29.634734686280044</v>
      </c>
      <c r="I68">
        <f t="shared" si="11"/>
        <v>14.497997874582824</v>
      </c>
      <c r="J68">
        <f t="shared" si="12"/>
        <v>2.6740105622779597</v>
      </c>
      <c r="K68" s="10">
        <f t="shared" si="13"/>
        <v>19.961075901991116</v>
      </c>
      <c r="L68" s="10">
        <f t="shared" si="14"/>
        <v>23.024695213796321</v>
      </c>
      <c r="M68" s="10">
        <f t="shared" si="15"/>
        <v>29.644383489557377</v>
      </c>
      <c r="N68">
        <f t="shared" si="16"/>
        <v>0.11228105194870003</v>
      </c>
      <c r="O68">
        <f t="shared" si="17"/>
        <v>0.5625</v>
      </c>
      <c r="P68">
        <f t="shared" si="18"/>
        <v>76.976873994583912</v>
      </c>
      <c r="Q68" s="9">
        <f t="shared" si="19"/>
        <v>2.911764705882351</v>
      </c>
      <c r="R68">
        <f t="shared" si="20"/>
        <v>56.25</v>
      </c>
      <c r="S68">
        <f t="shared" si="21"/>
        <v>7.6976873994583908E-3</v>
      </c>
    </row>
    <row r="69" spans="1:19" x14ac:dyDescent="0.25">
      <c r="A69" s="3">
        <v>1</v>
      </c>
      <c r="B69" s="3">
        <v>68</v>
      </c>
      <c r="C69" s="3">
        <v>61.751999999999995</v>
      </c>
      <c r="D69" s="3">
        <v>6.8250000000000002</v>
      </c>
      <c r="E69" s="3">
        <v>13.65</v>
      </c>
      <c r="F69" s="3">
        <v>3.1999999999999993</v>
      </c>
      <c r="G69" s="3">
        <v>17</v>
      </c>
      <c r="H69">
        <f>$U$24+($U$24*$E$74)+$U$25*C69</f>
        <v>27.868380299165704</v>
      </c>
      <c r="I69">
        <f t="shared" si="11"/>
        <v>16.394065346183034</v>
      </c>
      <c r="J69">
        <f t="shared" si="12"/>
        <v>2.7969194002045366</v>
      </c>
      <c r="K69" s="10">
        <f t="shared" si="13"/>
        <v>27.529472729628189</v>
      </c>
      <c r="L69" s="10">
        <f t="shared" si="14"/>
        <v>30.639264125076011</v>
      </c>
      <c r="M69" s="10">
        <f t="shared" si="15"/>
        <v>27.884235831990416</v>
      </c>
      <c r="N69">
        <f t="shared" si="16"/>
        <v>0.22104547221142637</v>
      </c>
      <c r="O69">
        <f t="shared" si="17"/>
        <v>0.80294117647058827</v>
      </c>
      <c r="P69">
        <f t="shared" si="18"/>
        <v>146.33734929962108</v>
      </c>
      <c r="Q69" s="9">
        <f t="shared" si="19"/>
        <v>4.2656250000000009</v>
      </c>
      <c r="R69">
        <f t="shared" si="20"/>
        <v>80.294117647058826</v>
      </c>
      <c r="S69">
        <f t="shared" si="21"/>
        <v>1.4633734929962108E-2</v>
      </c>
    </row>
    <row r="70" spans="1:19" x14ac:dyDescent="0.25">
      <c r="A70" s="3">
        <v>1</v>
      </c>
      <c r="B70" s="3">
        <v>69</v>
      </c>
      <c r="C70" s="3">
        <v>46.154800000000002</v>
      </c>
      <c r="D70" s="3">
        <v>3.7250000000000001</v>
      </c>
      <c r="E70" s="3">
        <v>7.45</v>
      </c>
      <c r="F70" s="3">
        <v>2.9999999999999982</v>
      </c>
      <c r="G70" s="3">
        <v>17.399999999999999</v>
      </c>
      <c r="H70">
        <f>$U$24+($U$24*$E$74)+$U$25*C70</f>
        <v>26.825586969717122</v>
      </c>
      <c r="I70">
        <f t="shared" si="11"/>
        <v>17.693414493005747</v>
      </c>
      <c r="J70">
        <f t="shared" si="12"/>
        <v>2.8731925078052947</v>
      </c>
      <c r="K70" s="10">
        <f t="shared" si="13"/>
        <v>37.699220882768422</v>
      </c>
      <c r="L70" s="10">
        <f t="shared" si="14"/>
        <v>35.364610517581752</v>
      </c>
      <c r="M70" s="10">
        <f t="shared" si="15"/>
        <v>26.791947157362912</v>
      </c>
      <c r="N70">
        <f t="shared" si="16"/>
        <v>0.16141333079116366</v>
      </c>
      <c r="O70">
        <f t="shared" si="17"/>
        <v>0.42816091954022995</v>
      </c>
      <c r="P70">
        <f t="shared" si="18"/>
        <v>43.591561563966877</v>
      </c>
      <c r="Q70" s="9">
        <f t="shared" si="19"/>
        <v>2.4833333333333347</v>
      </c>
      <c r="R70">
        <f t="shared" si="20"/>
        <v>42.816091954022994</v>
      </c>
      <c r="S70">
        <f t="shared" si="21"/>
        <v>4.3591561563966876E-3</v>
      </c>
    </row>
    <row r="71" spans="1:19" x14ac:dyDescent="0.25">
      <c r="A71" s="3">
        <v>1</v>
      </c>
      <c r="B71" s="3">
        <v>70</v>
      </c>
      <c r="C71" s="3">
        <v>44.563299999999998</v>
      </c>
      <c r="D71" s="3">
        <v>2.65</v>
      </c>
      <c r="E71" s="3">
        <v>5.3</v>
      </c>
      <c r="F71" s="3">
        <v>1.8999999999999986</v>
      </c>
      <c r="G71" s="3">
        <v>15.7</v>
      </c>
      <c r="H71">
        <f>$U$24+($U$24*$E$74)+$U$25*C71</f>
        <v>26.719182898228816</v>
      </c>
      <c r="I71">
        <f t="shared" si="11"/>
        <v>17.834616415121424</v>
      </c>
      <c r="J71">
        <f t="shared" si="12"/>
        <v>2.8811413111571631</v>
      </c>
      <c r="K71" s="10">
        <f t="shared" si="13"/>
        <v>35.230784075685598</v>
      </c>
      <c r="L71" s="10">
        <f t="shared" si="14"/>
        <v>35.857062581290734</v>
      </c>
      <c r="M71" s="10">
        <f t="shared" si="15"/>
        <v>26.678114272468093</v>
      </c>
      <c r="N71">
        <f t="shared" si="16"/>
        <v>0.11893194624276029</v>
      </c>
      <c r="O71">
        <f t="shared" si="17"/>
        <v>0.33757961783439489</v>
      </c>
      <c r="P71">
        <f t="shared" si="18"/>
        <v>22.061834409834322</v>
      </c>
      <c r="Q71" s="9">
        <f t="shared" si="19"/>
        <v>2.7894736842105283</v>
      </c>
      <c r="R71">
        <f t="shared" si="20"/>
        <v>33.757961783439491</v>
      </c>
      <c r="S71">
        <f t="shared" si="21"/>
        <v>2.2061834409834321E-3</v>
      </c>
    </row>
    <row r="72" spans="1:19" x14ac:dyDescent="0.25">
      <c r="E72">
        <f>MIN(E2:E71)</f>
        <v>5.3</v>
      </c>
      <c r="K72" s="10"/>
      <c r="L72" s="10"/>
      <c r="M72" s="10"/>
      <c r="Q72" s="9"/>
    </row>
    <row r="73" spans="1:19" x14ac:dyDescent="0.25">
      <c r="E73">
        <f>MAX(E2:E72)</f>
        <v>15.85</v>
      </c>
      <c r="K73" s="10"/>
      <c r="L73" s="10"/>
      <c r="M73" s="10"/>
      <c r="Q73" s="9"/>
    </row>
    <row r="74" spans="1:19" x14ac:dyDescent="0.25">
      <c r="E74">
        <f>E73/E72</f>
        <v>2.9905660377358489</v>
      </c>
      <c r="K74" s="10"/>
      <c r="L74" s="10"/>
      <c r="M74" s="10"/>
      <c r="Q74" s="9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B1" workbookViewId="0">
      <selection activeCell="N1" sqref="N1:S71"/>
    </sheetView>
  </sheetViews>
  <sheetFormatPr defaultRowHeight="15" x14ac:dyDescent="0.25"/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</row>
    <row r="2" spans="1:21" x14ac:dyDescent="0.25">
      <c r="A2" s="1">
        <v>2</v>
      </c>
      <c r="B2" s="1">
        <v>1</v>
      </c>
      <c r="C2" s="1">
        <v>59.205500000000001</v>
      </c>
      <c r="D2" s="1">
        <v>4.3000000000000007</v>
      </c>
      <c r="E2" s="1">
        <v>8.6000000000000014</v>
      </c>
      <c r="F2" s="1">
        <v>6.5999999999999979</v>
      </c>
      <c r="G2" s="1">
        <v>17.399999999999999</v>
      </c>
      <c r="H2">
        <f>$U$24+($U$24*$E$74)+$U$25*C2</f>
        <v>19.586440434816588</v>
      </c>
      <c r="I2">
        <f>40000/(PI()*H2^2)</f>
        <v>33.189375933315425</v>
      </c>
      <c r="J2">
        <f>LN(I2)</f>
        <v>3.502229822702303</v>
      </c>
      <c r="K2" s="10">
        <f>G2/C2*100</f>
        <v>29.38916147993007</v>
      </c>
      <c r="L2" s="10">
        <f>$U$43+$U$44*J2</f>
        <v>30.067939908559026</v>
      </c>
      <c r="M2" s="10">
        <f>$U$62+$U$63*J2</f>
        <v>19.628216043355778</v>
      </c>
      <c r="N2">
        <f>E2/C2</f>
        <v>0.14525677513068888</v>
      </c>
      <c r="O2">
        <f>E2/G2</f>
        <v>0.49425287356321851</v>
      </c>
      <c r="P2">
        <f>PI()*D2^2</f>
        <v>58.088048164875289</v>
      </c>
      <c r="Q2" s="9">
        <f>E2/F2</f>
        <v>1.3030303030303036</v>
      </c>
      <c r="R2">
        <f>(E2/G2)*100</f>
        <v>49.425287356321853</v>
      </c>
      <c r="S2">
        <f>(E2^2*PI())/40000</f>
        <v>5.8088048164875285E-3</v>
      </c>
    </row>
    <row r="3" spans="1:21" x14ac:dyDescent="0.25">
      <c r="A3" s="1">
        <v>2</v>
      </c>
      <c r="B3" s="1">
        <v>2</v>
      </c>
      <c r="C3" s="1">
        <v>60.797049999999999</v>
      </c>
      <c r="D3" s="1">
        <v>6.65</v>
      </c>
      <c r="E3" s="1">
        <v>13.3</v>
      </c>
      <c r="F3" s="1">
        <v>7.7999999999999989</v>
      </c>
      <c r="G3" s="1">
        <v>16.399999999999999</v>
      </c>
      <c r="H3">
        <f>$U$24+($U$24*$E$74)+$U$25*C3</f>
        <v>19.75947481913871</v>
      </c>
      <c r="I3">
        <f t="shared" ref="I3:I66" si="0">40000/(PI()*H3^2)</f>
        <v>32.610640123300101</v>
      </c>
      <c r="J3">
        <f t="shared" ref="J3:J66" si="1">LN(I3)</f>
        <v>3.4846386192712515</v>
      </c>
      <c r="K3" s="10">
        <f t="shared" ref="K3:K66" si="2">G3/C3*100</f>
        <v>26.97499303008945</v>
      </c>
      <c r="L3" s="10">
        <f t="shared" ref="L3:L66" si="3">$U$43+$U$44*J3</f>
        <v>29.567741445413702</v>
      </c>
      <c r="M3" s="10">
        <f t="shared" ref="M3:M66" si="4">$U$62+$U$63*J3</f>
        <v>19.799977680244019</v>
      </c>
      <c r="N3">
        <f t="shared" ref="N3:N66" si="5">E3/C3</f>
        <v>0.21876061420743279</v>
      </c>
      <c r="O3">
        <f t="shared" ref="O3:O66" si="6">E3/G3</f>
        <v>0.81097560975609773</v>
      </c>
      <c r="P3">
        <f t="shared" ref="P3:P66" si="7">PI()*D3^2</f>
        <v>138.92908112337463</v>
      </c>
      <c r="Q3" s="9">
        <f t="shared" ref="Q3:Q66" si="8">E3/F3</f>
        <v>1.7051282051282055</v>
      </c>
      <c r="R3">
        <f t="shared" ref="R3:R66" si="9">(E3/G3)*100</f>
        <v>81.097560975609767</v>
      </c>
      <c r="S3">
        <f t="shared" ref="S3:S66" si="10">(E3^2*PI())/40000</f>
        <v>1.3892908112337463E-2</v>
      </c>
    </row>
    <row r="4" spans="1:21" x14ac:dyDescent="0.25">
      <c r="A4" s="1">
        <v>2</v>
      </c>
      <c r="B4" s="1">
        <v>3</v>
      </c>
      <c r="C4" s="1">
        <v>56.659030000000001</v>
      </c>
      <c r="D4" s="1">
        <v>5</v>
      </c>
      <c r="E4" s="1">
        <v>10</v>
      </c>
      <c r="F4" s="1">
        <v>5</v>
      </c>
      <c r="G4" s="1">
        <v>15.8</v>
      </c>
      <c r="H4">
        <f>$U$24+($U$24*$E$74)+$U$25*C4</f>
        <v>19.309586507107909</v>
      </c>
      <c r="I4">
        <f t="shared" si="0"/>
        <v>34.147913349239296</v>
      </c>
      <c r="J4">
        <f t="shared" si="1"/>
        <v>3.5307014816386704</v>
      </c>
      <c r="K4" s="10">
        <f t="shared" si="2"/>
        <v>27.886111004724224</v>
      </c>
      <c r="L4" s="10">
        <f t="shared" si="3"/>
        <v>30.877519543004638</v>
      </c>
      <c r="M4" s="10">
        <f t="shared" si="4"/>
        <v>19.350216942100325</v>
      </c>
      <c r="N4">
        <f t="shared" si="5"/>
        <v>0.17649437344762167</v>
      </c>
      <c r="O4">
        <f t="shared" si="6"/>
        <v>0.63291139240506322</v>
      </c>
      <c r="P4">
        <f t="shared" si="7"/>
        <v>78.539816339744831</v>
      </c>
      <c r="Q4" s="9">
        <f t="shared" si="8"/>
        <v>2</v>
      </c>
      <c r="R4">
        <f t="shared" si="9"/>
        <v>63.291139240506325</v>
      </c>
      <c r="S4">
        <f t="shared" si="10"/>
        <v>7.8539816339744835E-3</v>
      </c>
    </row>
    <row r="5" spans="1:21" x14ac:dyDescent="0.25">
      <c r="A5" s="1">
        <v>2</v>
      </c>
      <c r="B5" s="1">
        <v>4</v>
      </c>
      <c r="C5" s="1">
        <v>55.38579</v>
      </c>
      <c r="D5" s="1">
        <v>4.8249999999999993</v>
      </c>
      <c r="E5" s="1">
        <v>9.6499999999999986</v>
      </c>
      <c r="F5" s="1">
        <v>6.5000000000000018</v>
      </c>
      <c r="G5" s="1">
        <v>16.600000000000001</v>
      </c>
      <c r="H5">
        <f>$U$24+($U$24*$E$74)+$U$25*C5</f>
        <v>19.171158999650213</v>
      </c>
      <c r="I5">
        <f t="shared" si="0"/>
        <v>34.642831417073467</v>
      </c>
      <c r="J5">
        <f t="shared" si="1"/>
        <v>3.5450908187220076</v>
      </c>
      <c r="K5" s="10">
        <f t="shared" si="2"/>
        <v>29.971586574823618</v>
      </c>
      <c r="L5" s="10">
        <f t="shared" si="3"/>
        <v>31.286674284633079</v>
      </c>
      <c r="M5" s="10">
        <f t="shared" si="4"/>
        <v>19.209718533287209</v>
      </c>
      <c r="N5">
        <f t="shared" si="5"/>
        <v>0.17423241593195654</v>
      </c>
      <c r="O5">
        <f t="shared" si="6"/>
        <v>0.58132530120481918</v>
      </c>
      <c r="P5">
        <f t="shared" si="7"/>
        <v>73.138240470978857</v>
      </c>
      <c r="Q5" s="9">
        <f t="shared" si="8"/>
        <v>1.484615384615384</v>
      </c>
      <c r="R5">
        <f t="shared" si="9"/>
        <v>58.132530120481917</v>
      </c>
      <c r="S5">
        <f t="shared" si="10"/>
        <v>7.3138240470978855E-3</v>
      </c>
    </row>
    <row r="6" spans="1:21" x14ac:dyDescent="0.25">
      <c r="A6" s="1">
        <v>2</v>
      </c>
      <c r="B6" s="1">
        <v>5</v>
      </c>
      <c r="C6" s="1">
        <v>36.605550000000001</v>
      </c>
      <c r="D6" s="1">
        <v>3.6</v>
      </c>
      <c r="E6" s="1">
        <v>7.2</v>
      </c>
      <c r="F6" s="1">
        <v>7.8</v>
      </c>
      <c r="G6" s="1">
        <v>15.5</v>
      </c>
      <c r="H6">
        <f>$U$24+($U$24*$E$74)+$U$25*C6</f>
        <v>17.129358700682758</v>
      </c>
      <c r="I6">
        <f t="shared" si="0"/>
        <v>43.393822765575166</v>
      </c>
      <c r="J6">
        <f t="shared" si="1"/>
        <v>3.7703170983856809</v>
      </c>
      <c r="K6" s="10">
        <f t="shared" si="2"/>
        <v>42.343305864821048</v>
      </c>
      <c r="L6" s="10">
        <f t="shared" si="3"/>
        <v>37.690888719948447</v>
      </c>
      <c r="M6" s="10">
        <f t="shared" si="4"/>
        <v>17.010594714561137</v>
      </c>
      <c r="N6">
        <f t="shared" si="5"/>
        <v>0.19669148530755581</v>
      </c>
      <c r="O6">
        <f t="shared" si="6"/>
        <v>0.46451612903225808</v>
      </c>
      <c r="P6">
        <f t="shared" si="7"/>
        <v>40.715040790523723</v>
      </c>
      <c r="Q6" s="9">
        <f t="shared" si="8"/>
        <v>0.92307692307692313</v>
      </c>
      <c r="R6">
        <f t="shared" si="9"/>
        <v>46.451612903225808</v>
      </c>
      <c r="S6">
        <f t="shared" si="10"/>
        <v>4.0715040790523724E-3</v>
      </c>
    </row>
    <row r="7" spans="1:21" x14ac:dyDescent="0.25">
      <c r="A7" s="1">
        <v>2</v>
      </c>
      <c r="B7" s="1">
        <v>6</v>
      </c>
      <c r="C7" s="1">
        <v>44.881590000000003</v>
      </c>
      <c r="D7" s="1">
        <v>4.8250000000000002</v>
      </c>
      <c r="E7" s="1">
        <v>9.65</v>
      </c>
      <c r="F7" s="1">
        <v>6.6</v>
      </c>
      <c r="G7" s="1">
        <v>17.7</v>
      </c>
      <c r="H7">
        <f>$U$24+($U$24*$E$74)+$U$25*C7</f>
        <v>18.02913532474436</v>
      </c>
      <c r="I7">
        <f t="shared" si="0"/>
        <v>39.170608808697288</v>
      </c>
      <c r="J7">
        <f t="shared" si="1"/>
        <v>3.6679266902860133</v>
      </c>
      <c r="K7" s="10">
        <f t="shared" si="2"/>
        <v>39.437105503615179</v>
      </c>
      <c r="L7" s="10">
        <f t="shared" si="3"/>
        <v>34.779460575022753</v>
      </c>
      <c r="M7" s="10">
        <f t="shared" si="4"/>
        <v>18.010341216600345</v>
      </c>
      <c r="N7">
        <f t="shared" si="5"/>
        <v>0.21501020797168727</v>
      </c>
      <c r="O7">
        <f t="shared" si="6"/>
        <v>0.54519774011299438</v>
      </c>
      <c r="P7">
        <f t="shared" si="7"/>
        <v>73.138240470978886</v>
      </c>
      <c r="Q7" s="9">
        <f t="shared" si="8"/>
        <v>1.4621212121212122</v>
      </c>
      <c r="R7">
        <f t="shared" si="9"/>
        <v>54.51977401129944</v>
      </c>
      <c r="S7">
        <f t="shared" si="10"/>
        <v>7.313824047097889E-3</v>
      </c>
    </row>
    <row r="8" spans="1:21" x14ac:dyDescent="0.25">
      <c r="A8" s="1">
        <v>2</v>
      </c>
      <c r="B8" s="1">
        <v>7</v>
      </c>
      <c r="C8" s="1">
        <v>49.656230000000001</v>
      </c>
      <c r="D8" s="1">
        <v>4.4499999999999993</v>
      </c>
      <c r="E8" s="1">
        <v>8.8999999999999986</v>
      </c>
      <c r="F8" s="1">
        <v>9.6999999999999993</v>
      </c>
      <c r="G8" s="1">
        <v>15.2</v>
      </c>
      <c r="H8">
        <f>$U$24+($U$24*$E$74)+$U$25*C8</f>
        <v>18.548237390504006</v>
      </c>
      <c r="I8">
        <f t="shared" si="0"/>
        <v>37.008785001283378</v>
      </c>
      <c r="J8">
        <f t="shared" si="1"/>
        <v>3.6111553169287154</v>
      </c>
      <c r="K8" s="10">
        <f t="shared" si="2"/>
        <v>30.61045915084572</v>
      </c>
      <c r="L8" s="10">
        <f t="shared" si="3"/>
        <v>33.165190476034283</v>
      </c>
      <c r="M8" s="10">
        <f t="shared" si="4"/>
        <v>18.564660541850742</v>
      </c>
      <c r="N8">
        <f t="shared" si="5"/>
        <v>0.17923229371218874</v>
      </c>
      <c r="O8">
        <f t="shared" si="6"/>
        <v>0.58552631578947367</v>
      </c>
      <c r="P8">
        <f t="shared" si="7"/>
        <v>62.211388522711864</v>
      </c>
      <c r="Q8" s="9">
        <f t="shared" si="8"/>
        <v>0.91752577319587625</v>
      </c>
      <c r="R8">
        <f t="shared" si="9"/>
        <v>58.55263157894737</v>
      </c>
      <c r="S8">
        <f t="shared" si="10"/>
        <v>6.2211388522711861E-3</v>
      </c>
      <c r="T8" t="s">
        <v>15</v>
      </c>
    </row>
    <row r="9" spans="1:21" ht="15.75" thickBot="1" x14ac:dyDescent="0.3">
      <c r="A9" s="1">
        <v>2</v>
      </c>
      <c r="B9" s="1">
        <v>8</v>
      </c>
      <c r="C9" s="1">
        <v>53.475940000000001</v>
      </c>
      <c r="D9" s="1">
        <v>3.6500000000000004</v>
      </c>
      <c r="E9" s="1">
        <v>7.3000000000000007</v>
      </c>
      <c r="F9" s="1">
        <v>7.3000000000000007</v>
      </c>
      <c r="G9" s="1">
        <v>18.600000000000001</v>
      </c>
      <c r="H9">
        <f>$U$24+($U$24*$E$74)+$U$25*C9</f>
        <v>18.963518825670384</v>
      </c>
      <c r="I9">
        <f t="shared" si="0"/>
        <v>35.405624931625255</v>
      </c>
      <c r="J9">
        <f t="shared" si="1"/>
        <v>3.5668707038906318</v>
      </c>
      <c r="K9" s="10">
        <f t="shared" si="2"/>
        <v>34.781997287004209</v>
      </c>
      <c r="L9" s="10">
        <f t="shared" si="3"/>
        <v>31.90597614942746</v>
      </c>
      <c r="M9" s="10">
        <f t="shared" si="4"/>
        <v>18.997058339658984</v>
      </c>
      <c r="N9">
        <f t="shared" si="5"/>
        <v>0.13650998935222083</v>
      </c>
      <c r="O9">
        <f t="shared" si="6"/>
        <v>0.39247311827956988</v>
      </c>
      <c r="P9">
        <f t="shared" si="7"/>
        <v>41.853868127450028</v>
      </c>
      <c r="Q9" s="9">
        <f t="shared" si="8"/>
        <v>1</v>
      </c>
      <c r="R9">
        <f t="shared" si="9"/>
        <v>39.247311827956985</v>
      </c>
      <c r="S9">
        <f t="shared" si="10"/>
        <v>4.1853868127450025E-3</v>
      </c>
    </row>
    <row r="10" spans="1:21" x14ac:dyDescent="0.25">
      <c r="A10" s="1">
        <v>2</v>
      </c>
      <c r="B10" s="1">
        <v>9</v>
      </c>
      <c r="C10" s="1">
        <v>53.157629999999997</v>
      </c>
      <c r="D10" s="1">
        <v>4.375</v>
      </c>
      <c r="E10" s="1">
        <v>8.75</v>
      </c>
      <c r="F10" s="1">
        <v>6.5000000000000018</v>
      </c>
      <c r="G10" s="1">
        <v>16.100000000000001</v>
      </c>
      <c r="H10">
        <f>$U$24+($U$24*$E$74)+$U$25*C10</f>
        <v>18.928911948805958</v>
      </c>
      <c r="I10">
        <f t="shared" si="0"/>
        <v>35.535204293186887</v>
      </c>
      <c r="J10">
        <f t="shared" si="1"/>
        <v>3.5705238753318946</v>
      </c>
      <c r="K10" s="10">
        <f t="shared" si="2"/>
        <v>30.287279549520928</v>
      </c>
      <c r="L10" s="10">
        <f t="shared" si="3"/>
        <v>32.009852541266611</v>
      </c>
      <c r="M10" s="10">
        <f t="shared" si="4"/>
        <v>18.961388539747681</v>
      </c>
      <c r="N10">
        <f t="shared" si="5"/>
        <v>0.16460478016043981</v>
      </c>
      <c r="O10">
        <f t="shared" si="6"/>
        <v>0.54347826086956519</v>
      </c>
      <c r="P10">
        <f t="shared" si="7"/>
        <v>60.132046885117134</v>
      </c>
      <c r="Q10" s="9">
        <f t="shared" si="8"/>
        <v>1.3461538461538458</v>
      </c>
      <c r="R10">
        <f t="shared" si="9"/>
        <v>54.347826086956516</v>
      </c>
      <c r="S10">
        <f t="shared" si="10"/>
        <v>6.0132046885117132E-3</v>
      </c>
      <c r="T10" s="8" t="s">
        <v>16</v>
      </c>
      <c r="U10" s="8"/>
    </row>
    <row r="11" spans="1:21" x14ac:dyDescent="0.25">
      <c r="A11" s="1">
        <v>2</v>
      </c>
      <c r="B11" s="1">
        <v>10</v>
      </c>
      <c r="C11" s="1">
        <v>53.157629999999997</v>
      </c>
      <c r="D11" s="1">
        <v>5.2249999999999996</v>
      </c>
      <c r="E11" s="1">
        <v>10.45</v>
      </c>
      <c r="F11" s="1">
        <v>6.6</v>
      </c>
      <c r="G11" s="1">
        <v>15.2</v>
      </c>
      <c r="H11">
        <f>$U$24+($U$24*$E$74)+$U$25*C11</f>
        <v>18.928911948805958</v>
      </c>
      <c r="I11">
        <f t="shared" si="0"/>
        <v>35.535204293186887</v>
      </c>
      <c r="J11">
        <f t="shared" si="1"/>
        <v>3.5705238753318946</v>
      </c>
      <c r="K11" s="10">
        <f t="shared" si="2"/>
        <v>28.594201810727832</v>
      </c>
      <c r="L11" s="10">
        <f t="shared" si="3"/>
        <v>32.009852541266611</v>
      </c>
      <c r="M11" s="10">
        <f t="shared" si="4"/>
        <v>18.961388539747681</v>
      </c>
      <c r="N11">
        <f t="shared" si="5"/>
        <v>0.19658513744875383</v>
      </c>
      <c r="O11">
        <f t="shared" si="6"/>
        <v>0.6875</v>
      </c>
      <c r="P11">
        <f t="shared" si="7"/>
        <v>85.767442938409829</v>
      </c>
      <c r="Q11" s="9">
        <f t="shared" si="8"/>
        <v>1.5833333333333333</v>
      </c>
      <c r="R11">
        <f t="shared" si="9"/>
        <v>68.75</v>
      </c>
      <c r="S11">
        <f t="shared" si="10"/>
        <v>8.5767442938409835E-3</v>
      </c>
      <c r="T11" s="5" t="s">
        <v>17</v>
      </c>
      <c r="U11" s="5">
        <v>0.62084664483564911</v>
      </c>
    </row>
    <row r="12" spans="1:21" x14ac:dyDescent="0.25">
      <c r="A12" s="1">
        <v>2</v>
      </c>
      <c r="B12" s="1">
        <v>11</v>
      </c>
      <c r="C12" s="1">
        <v>58.887189999999997</v>
      </c>
      <c r="D12" s="1">
        <v>6.65</v>
      </c>
      <c r="E12" s="1">
        <v>13.3</v>
      </c>
      <c r="F12" s="1">
        <v>6.4000000000000021</v>
      </c>
      <c r="G12" s="1">
        <v>18.600000000000001</v>
      </c>
      <c r="H12">
        <f>$U$24+($U$24*$E$74)+$U$25*C12</f>
        <v>19.551833557952165</v>
      </c>
      <c r="I12">
        <f t="shared" si="0"/>
        <v>33.306970750237042</v>
      </c>
      <c r="J12">
        <f t="shared" si="1"/>
        <v>3.5057667069184961</v>
      </c>
      <c r="K12" s="10">
        <f t="shared" si="2"/>
        <v>31.58581688139645</v>
      </c>
      <c r="L12" s="10">
        <f t="shared" si="3"/>
        <v>30.168509722113683</v>
      </c>
      <c r="M12" s="10">
        <f t="shared" si="4"/>
        <v>19.593681679357395</v>
      </c>
      <c r="N12">
        <f t="shared" si="5"/>
        <v>0.22585557232396386</v>
      </c>
      <c r="O12">
        <f t="shared" si="6"/>
        <v>0.71505376344086025</v>
      </c>
      <c r="P12">
        <f t="shared" si="7"/>
        <v>138.92908112337463</v>
      </c>
      <c r="Q12" s="9">
        <f t="shared" si="8"/>
        <v>2.0781249999999996</v>
      </c>
      <c r="R12">
        <f t="shared" si="9"/>
        <v>71.505376344086031</v>
      </c>
      <c r="S12">
        <f t="shared" si="10"/>
        <v>1.3892908112337463E-2</v>
      </c>
      <c r="T12" s="5" t="s">
        <v>18</v>
      </c>
      <c r="U12" s="5">
        <v>0.38545055640368264</v>
      </c>
    </row>
    <row r="13" spans="1:21" x14ac:dyDescent="0.25">
      <c r="A13" s="1">
        <v>2</v>
      </c>
      <c r="B13" s="1">
        <v>12</v>
      </c>
      <c r="C13" s="1">
        <v>46.791440000000001</v>
      </c>
      <c r="D13" s="1">
        <v>3.95</v>
      </c>
      <c r="E13" s="1">
        <v>7.9</v>
      </c>
      <c r="F13" s="1">
        <v>3.9000000000000004</v>
      </c>
      <c r="G13" s="1">
        <v>14.8</v>
      </c>
      <c r="H13">
        <f>$U$24+($U$24*$E$74)+$U$25*C13</f>
        <v>18.236775498724192</v>
      </c>
      <c r="I13">
        <f t="shared" si="0"/>
        <v>38.28370975526262</v>
      </c>
      <c r="J13">
        <f t="shared" si="1"/>
        <v>3.6450244729461976</v>
      </c>
      <c r="K13" s="10">
        <f t="shared" si="2"/>
        <v>31.629716888388131</v>
      </c>
      <c r="L13" s="10">
        <f t="shared" si="3"/>
        <v>34.128245667475568</v>
      </c>
      <c r="M13" s="10">
        <f t="shared" si="4"/>
        <v>18.233959933425211</v>
      </c>
      <c r="N13">
        <f t="shared" si="5"/>
        <v>0.16883429960693666</v>
      </c>
      <c r="O13">
        <f t="shared" si="6"/>
        <v>0.53378378378378377</v>
      </c>
      <c r="P13">
        <f t="shared" si="7"/>
        <v>49.016699377634751</v>
      </c>
      <c r="Q13" s="9">
        <f t="shared" si="8"/>
        <v>2.0256410256410255</v>
      </c>
      <c r="R13">
        <f t="shared" si="9"/>
        <v>53.378378378378379</v>
      </c>
      <c r="S13">
        <f t="shared" si="10"/>
        <v>4.9016699377634754E-3</v>
      </c>
      <c r="T13" s="5" t="s">
        <v>19</v>
      </c>
      <c r="U13" s="5">
        <v>0.37641306458608975</v>
      </c>
    </row>
    <row r="14" spans="1:21" x14ac:dyDescent="0.25">
      <c r="A14" s="1">
        <v>2</v>
      </c>
      <c r="B14" s="1">
        <v>13</v>
      </c>
      <c r="C14" s="1">
        <v>73.211100000000002</v>
      </c>
      <c r="D14" s="1">
        <v>5.625</v>
      </c>
      <c r="E14" s="1">
        <v>11.25</v>
      </c>
      <c r="F14" s="1">
        <v>8.1000000000000014</v>
      </c>
      <c r="G14" s="1">
        <v>16.100000000000001</v>
      </c>
      <c r="H14">
        <f>$U$24+($U$24*$E$74)+$U$25*C14</f>
        <v>21.109138668024396</v>
      </c>
      <c r="I14">
        <f t="shared" si="0"/>
        <v>28.57387187202627</v>
      </c>
      <c r="J14">
        <f t="shared" si="1"/>
        <v>3.3524927293573992</v>
      </c>
      <c r="K14" s="10">
        <f t="shared" si="2"/>
        <v>21.991200787858673</v>
      </c>
      <c r="L14" s="10">
        <f t="shared" si="3"/>
        <v>25.810228703039044</v>
      </c>
      <c r="M14" s="10">
        <f t="shared" si="4"/>
        <v>21.090258612337117</v>
      </c>
      <c r="N14">
        <f t="shared" si="5"/>
        <v>0.15366522289652798</v>
      </c>
      <c r="O14">
        <f t="shared" si="6"/>
        <v>0.69875776397515521</v>
      </c>
      <c r="P14">
        <f t="shared" si="7"/>
        <v>99.401955054989543</v>
      </c>
      <c r="Q14" s="9">
        <f t="shared" si="8"/>
        <v>1.3888888888888886</v>
      </c>
      <c r="R14">
        <f t="shared" si="9"/>
        <v>69.875776397515523</v>
      </c>
      <c r="S14">
        <f t="shared" si="10"/>
        <v>9.9401955054989541E-3</v>
      </c>
      <c r="T14" s="5" t="s">
        <v>20</v>
      </c>
      <c r="U14" s="5">
        <v>1.53632517032845</v>
      </c>
    </row>
    <row r="15" spans="1:21" ht="15.75" thickBot="1" x14ac:dyDescent="0.3">
      <c r="A15" s="1">
        <v>2</v>
      </c>
      <c r="B15" s="1">
        <v>14</v>
      </c>
      <c r="C15" s="1">
        <v>52.521009999999997</v>
      </c>
      <c r="D15" s="1">
        <v>6.0750000000000002</v>
      </c>
      <c r="E15" s="1">
        <v>12.15</v>
      </c>
      <c r="F15" s="1">
        <v>7.4000000000000021</v>
      </c>
      <c r="G15" s="1">
        <v>18.600000000000001</v>
      </c>
      <c r="H15">
        <f>$U$24+($U$24*$E$74)+$U$25*C15</f>
        <v>18.859698195077108</v>
      </c>
      <c r="I15">
        <f t="shared" si="0"/>
        <v>35.796506249775021</v>
      </c>
      <c r="J15">
        <f t="shared" si="1"/>
        <v>3.5778502978559565</v>
      </c>
      <c r="K15" s="10">
        <f t="shared" si="2"/>
        <v>35.414398923402281</v>
      </c>
      <c r="L15" s="10">
        <f t="shared" si="3"/>
        <v>32.218176281097868</v>
      </c>
      <c r="M15" s="10">
        <f t="shared" si="4"/>
        <v>18.889852881019159</v>
      </c>
      <c r="N15">
        <f t="shared" si="5"/>
        <v>0.23133599296738583</v>
      </c>
      <c r="O15">
        <f t="shared" si="6"/>
        <v>0.65322580645161288</v>
      </c>
      <c r="P15">
        <f t="shared" si="7"/>
        <v>115.94244037613981</v>
      </c>
      <c r="Q15" s="9">
        <f t="shared" si="8"/>
        <v>1.6418918918918914</v>
      </c>
      <c r="R15">
        <f t="shared" si="9"/>
        <v>65.322580645161281</v>
      </c>
      <c r="S15">
        <f t="shared" si="10"/>
        <v>1.1594244037613981E-2</v>
      </c>
      <c r="T15" s="6" t="s">
        <v>21</v>
      </c>
      <c r="U15" s="6">
        <v>70</v>
      </c>
    </row>
    <row r="16" spans="1:21" x14ac:dyDescent="0.25">
      <c r="A16" s="1">
        <v>2</v>
      </c>
      <c r="B16" s="1">
        <v>15</v>
      </c>
      <c r="C16" s="1">
        <v>41.698500000000003</v>
      </c>
      <c r="D16" s="1">
        <v>4.05</v>
      </c>
      <c r="E16" s="1">
        <v>8.1</v>
      </c>
      <c r="F16" s="1">
        <v>7</v>
      </c>
      <c r="G16" s="1">
        <v>17.7</v>
      </c>
      <c r="H16">
        <f>$U$24+($U$24*$E$74)+$U$25*C16</f>
        <v>17.683067643306831</v>
      </c>
      <c r="I16">
        <f t="shared" si="0"/>
        <v>40.718793574416296</v>
      </c>
      <c r="J16">
        <f t="shared" si="1"/>
        <v>3.7066897444560283</v>
      </c>
      <c r="K16" s="10">
        <f t="shared" si="2"/>
        <v>42.447570056476849</v>
      </c>
      <c r="L16" s="10">
        <f t="shared" si="3"/>
        <v>35.881671699955533</v>
      </c>
      <c r="M16" s="10">
        <f t="shared" si="4"/>
        <v>17.631856273195233</v>
      </c>
      <c r="N16">
        <f t="shared" si="5"/>
        <v>0.1942515917838771</v>
      </c>
      <c r="O16">
        <f t="shared" si="6"/>
        <v>0.4576271186440678</v>
      </c>
      <c r="P16">
        <f t="shared" si="7"/>
        <v>51.529973500506578</v>
      </c>
      <c r="Q16" s="9">
        <f t="shared" si="8"/>
        <v>1.157142857142857</v>
      </c>
      <c r="R16">
        <f t="shared" si="9"/>
        <v>45.762711864406782</v>
      </c>
      <c r="S16">
        <f t="shared" si="10"/>
        <v>5.152997350050658E-3</v>
      </c>
    </row>
    <row r="17" spans="1:28" ht="15.75" thickBot="1" x14ac:dyDescent="0.3">
      <c r="A17" s="1">
        <v>2</v>
      </c>
      <c r="B17" s="1">
        <v>16</v>
      </c>
      <c r="C17" s="1">
        <v>42.971730000000001</v>
      </c>
      <c r="D17" s="1">
        <v>3.9749999999999996</v>
      </c>
      <c r="E17" s="1">
        <v>7.9499999999999993</v>
      </c>
      <c r="F17" s="1">
        <v>3.8999999999999986</v>
      </c>
      <c r="G17" s="1">
        <v>16.899999999999999</v>
      </c>
      <c r="H17">
        <f>$U$24+($U$24*$E$74)+$U$25*C17</f>
        <v>17.821494063557815</v>
      </c>
      <c r="I17">
        <f t="shared" si="0"/>
        <v>40.088693072671283</v>
      </c>
      <c r="J17">
        <f t="shared" si="1"/>
        <v>3.6910943262894373</v>
      </c>
      <c r="K17" s="10">
        <f t="shared" si="2"/>
        <v>39.328181574258238</v>
      </c>
      <c r="L17" s="10">
        <f t="shared" si="3"/>
        <v>35.43822255052055</v>
      </c>
      <c r="M17" s="10">
        <f t="shared" si="4"/>
        <v>17.784130934945885</v>
      </c>
      <c r="N17">
        <f t="shared" si="5"/>
        <v>0.18500535119251654</v>
      </c>
      <c r="O17">
        <f t="shared" si="6"/>
        <v>0.47041420118343197</v>
      </c>
      <c r="P17">
        <f t="shared" si="7"/>
        <v>49.639127422127217</v>
      </c>
      <c r="Q17" s="9">
        <f t="shared" si="8"/>
        <v>2.0384615384615392</v>
      </c>
      <c r="R17">
        <f t="shared" si="9"/>
        <v>47.041420118343197</v>
      </c>
      <c r="S17">
        <f t="shared" si="10"/>
        <v>4.9639127422127219E-3</v>
      </c>
      <c r="T17" t="s">
        <v>22</v>
      </c>
    </row>
    <row r="18" spans="1:28" x14ac:dyDescent="0.25">
      <c r="A18" s="1">
        <v>2</v>
      </c>
      <c r="B18" s="1">
        <v>17</v>
      </c>
      <c r="C18" s="1">
        <v>42.971730000000001</v>
      </c>
      <c r="D18" s="1">
        <v>3.9249999999999998</v>
      </c>
      <c r="E18" s="1">
        <v>7.85</v>
      </c>
      <c r="F18" s="1">
        <v>4.7999999999999989</v>
      </c>
      <c r="G18" s="1">
        <v>16.899999999999999</v>
      </c>
      <c r="H18">
        <f>$U$24+($U$24*$E$74)+$U$25*C18</f>
        <v>17.821494063557815</v>
      </c>
      <c r="I18">
        <f t="shared" si="0"/>
        <v>40.088693072671283</v>
      </c>
      <c r="J18">
        <f t="shared" si="1"/>
        <v>3.6910943262894373</v>
      </c>
      <c r="K18" s="10">
        <f t="shared" si="2"/>
        <v>39.328181574258238</v>
      </c>
      <c r="L18" s="10">
        <f t="shared" si="3"/>
        <v>35.43822255052055</v>
      </c>
      <c r="M18" s="10">
        <f t="shared" si="4"/>
        <v>17.784130934945885</v>
      </c>
      <c r="N18">
        <f t="shared" si="5"/>
        <v>0.18267823985676163</v>
      </c>
      <c r="O18">
        <f t="shared" si="6"/>
        <v>0.46449704142011838</v>
      </c>
      <c r="P18">
        <f t="shared" si="7"/>
        <v>48.398198323959249</v>
      </c>
      <c r="Q18" s="9">
        <f t="shared" si="8"/>
        <v>1.635416666666667</v>
      </c>
      <c r="R18">
        <f t="shared" si="9"/>
        <v>46.449704142011839</v>
      </c>
      <c r="S18">
        <f t="shared" si="10"/>
        <v>4.8398198323959252E-3</v>
      </c>
      <c r="T18" s="7"/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31</v>
      </c>
    </row>
    <row r="19" spans="1:28" x14ac:dyDescent="0.25">
      <c r="A19" s="1">
        <v>2</v>
      </c>
      <c r="B19" s="1">
        <v>18</v>
      </c>
      <c r="C19" s="1">
        <v>50.292839999999998</v>
      </c>
      <c r="D19" s="1">
        <v>4.2249999999999996</v>
      </c>
      <c r="E19" s="1">
        <v>8.4499999999999993</v>
      </c>
      <c r="F19" s="1">
        <v>5.6999999999999993</v>
      </c>
      <c r="G19" s="1">
        <v>15.2</v>
      </c>
      <c r="H19">
        <f>$U$24+($U$24*$E$74)+$U$25*C19</f>
        <v>18.61745005702614</v>
      </c>
      <c r="I19">
        <f t="shared" si="0"/>
        <v>36.734127045000129</v>
      </c>
      <c r="J19">
        <f t="shared" si="1"/>
        <v>3.6037062152129158</v>
      </c>
      <c r="K19" s="10">
        <f t="shared" si="2"/>
        <v>30.222989992213598</v>
      </c>
      <c r="L19" s="10">
        <f t="shared" si="3"/>
        <v>32.953378405037526</v>
      </c>
      <c r="M19" s="10">
        <f t="shared" si="4"/>
        <v>18.637394048064095</v>
      </c>
      <c r="N19">
        <f t="shared" si="5"/>
        <v>0.16801596410145062</v>
      </c>
      <c r="O19">
        <f t="shared" si="6"/>
        <v>0.55592105263157887</v>
      </c>
      <c r="P19">
        <f t="shared" si="7"/>
        <v>56.079392361986294</v>
      </c>
      <c r="Q19" s="9">
        <f t="shared" si="8"/>
        <v>1.4824561403508774</v>
      </c>
      <c r="R19">
        <f t="shared" si="9"/>
        <v>55.59210526315789</v>
      </c>
      <c r="S19">
        <f t="shared" si="10"/>
        <v>5.6079392361986294E-3</v>
      </c>
      <c r="T19" s="5" t="s">
        <v>23</v>
      </c>
      <c r="U19" s="5">
        <v>1</v>
      </c>
      <c r="V19" s="5">
        <v>100.66698267189469</v>
      </c>
      <c r="W19" s="5">
        <v>100.66698267189469</v>
      </c>
      <c r="X19" s="5">
        <v>42.650169337176315</v>
      </c>
      <c r="Y19" s="5">
        <v>9.8319418153997617E-9</v>
      </c>
    </row>
    <row r="20" spans="1:28" x14ac:dyDescent="0.25">
      <c r="A20" s="1">
        <v>2</v>
      </c>
      <c r="B20" s="1">
        <v>19</v>
      </c>
      <c r="C20" s="1">
        <v>41.380189999999999</v>
      </c>
      <c r="D20" s="1">
        <v>3.4</v>
      </c>
      <c r="E20" s="1">
        <v>6.8</v>
      </c>
      <c r="F20" s="1">
        <v>5</v>
      </c>
      <c r="G20" s="1">
        <v>16.7</v>
      </c>
      <c r="H20">
        <f>$U$24+($U$24*$E$74)+$U$25*C20</f>
        <v>17.648460766442408</v>
      </c>
      <c r="I20">
        <f t="shared" si="0"/>
        <v>40.878641154979505</v>
      </c>
      <c r="J20">
        <f t="shared" si="1"/>
        <v>3.7106077054941551</v>
      </c>
      <c r="K20" s="10">
        <f t="shared" si="2"/>
        <v>40.357475400668775</v>
      </c>
      <c r="L20" s="10">
        <f t="shared" si="3"/>
        <v>35.99307727249726</v>
      </c>
      <c r="M20" s="10">
        <f t="shared" si="4"/>
        <v>17.593601050702318</v>
      </c>
      <c r="N20">
        <f t="shared" si="5"/>
        <v>0.16432983995481895</v>
      </c>
      <c r="O20">
        <f t="shared" si="6"/>
        <v>0.40718562874251496</v>
      </c>
      <c r="P20">
        <f t="shared" si="7"/>
        <v>36.316811075498002</v>
      </c>
      <c r="Q20" s="9">
        <f t="shared" si="8"/>
        <v>1.3599999999999999</v>
      </c>
      <c r="R20">
        <f t="shared" si="9"/>
        <v>40.718562874251496</v>
      </c>
      <c r="S20">
        <f t="shared" si="10"/>
        <v>3.6316811075498001E-3</v>
      </c>
      <c r="T20" s="5" t="s">
        <v>24</v>
      </c>
      <c r="U20" s="5">
        <v>68</v>
      </c>
      <c r="V20" s="5">
        <v>160.50006197096241</v>
      </c>
      <c r="W20" s="5">
        <v>2.3602950289847411</v>
      </c>
      <c r="X20" s="5"/>
      <c r="Y20" s="5"/>
    </row>
    <row r="21" spans="1:28" ht="15.75" thickBot="1" x14ac:dyDescent="0.3">
      <c r="A21" s="1">
        <v>2</v>
      </c>
      <c r="B21" s="1">
        <v>20</v>
      </c>
      <c r="C21" s="1">
        <v>56.659030000000001</v>
      </c>
      <c r="D21" s="1">
        <v>5.6999999999999993</v>
      </c>
      <c r="E21" s="1">
        <v>11.399999999999999</v>
      </c>
      <c r="F21" s="1">
        <v>8.3999999999999986</v>
      </c>
      <c r="G21" s="1">
        <v>16.399999999999999</v>
      </c>
      <c r="H21">
        <f>$U$24+($U$24*$E$74)+$U$25*C21</f>
        <v>19.309586507107909</v>
      </c>
      <c r="I21">
        <f t="shared" si="0"/>
        <v>34.147913349239296</v>
      </c>
      <c r="J21">
        <f t="shared" si="1"/>
        <v>3.5307014816386704</v>
      </c>
      <c r="K21" s="10">
        <f t="shared" si="2"/>
        <v>28.945077245409951</v>
      </c>
      <c r="L21" s="10">
        <f t="shared" si="3"/>
        <v>30.877519543004638</v>
      </c>
      <c r="M21" s="10">
        <f t="shared" si="4"/>
        <v>19.350216942100325</v>
      </c>
      <c r="N21">
        <f t="shared" si="5"/>
        <v>0.20120358573028868</v>
      </c>
      <c r="O21">
        <f t="shared" si="6"/>
        <v>0.69512195121951215</v>
      </c>
      <c r="P21">
        <f t="shared" si="7"/>
        <v>102.07034531513236</v>
      </c>
      <c r="Q21" s="9">
        <f t="shared" si="8"/>
        <v>1.3571428571428572</v>
      </c>
      <c r="R21">
        <f t="shared" si="9"/>
        <v>69.512195121951208</v>
      </c>
      <c r="S21">
        <f t="shared" si="10"/>
        <v>1.0207034531513236E-2</v>
      </c>
      <c r="T21" s="6" t="s">
        <v>25</v>
      </c>
      <c r="U21" s="6">
        <v>69</v>
      </c>
      <c r="V21" s="6">
        <v>261.16704464285709</v>
      </c>
      <c r="W21" s="6"/>
      <c r="X21" s="6"/>
      <c r="Y21" s="6"/>
    </row>
    <row r="22" spans="1:28" ht="15.75" thickBot="1" x14ac:dyDescent="0.3">
      <c r="A22" s="1">
        <v>2</v>
      </c>
      <c r="B22" s="1">
        <v>21</v>
      </c>
      <c r="C22" s="1">
        <v>57.295650000000002</v>
      </c>
      <c r="D22" s="1">
        <v>4.5750000000000002</v>
      </c>
      <c r="E22" s="1">
        <v>9.15</v>
      </c>
      <c r="F22" s="1">
        <v>3.5999999999999996</v>
      </c>
      <c r="G22" s="1">
        <v>15</v>
      </c>
      <c r="H22">
        <f>$U$24+($U$24*$E$74)+$U$25*C22</f>
        <v>19.378800260836758</v>
      </c>
      <c r="I22">
        <f t="shared" si="0"/>
        <v>33.904422064001338</v>
      </c>
      <c r="J22">
        <f t="shared" si="1"/>
        <v>3.5235454502450994</v>
      </c>
      <c r="K22" s="10">
        <f t="shared" si="2"/>
        <v>26.179997957960161</v>
      </c>
      <c r="L22" s="10">
        <f t="shared" si="3"/>
        <v>30.674040803229175</v>
      </c>
      <c r="M22" s="10">
        <f t="shared" si="4"/>
        <v>19.420088890918436</v>
      </c>
      <c r="N22">
        <f t="shared" si="5"/>
        <v>0.15969798754355696</v>
      </c>
      <c r="O22">
        <f t="shared" si="6"/>
        <v>0.61</v>
      </c>
      <c r="P22">
        <f t="shared" si="7"/>
        <v>65.755497735042866</v>
      </c>
      <c r="Q22" s="9">
        <f t="shared" si="8"/>
        <v>2.541666666666667</v>
      </c>
      <c r="R22">
        <f t="shared" si="9"/>
        <v>61</v>
      </c>
      <c r="S22">
        <f t="shared" si="10"/>
        <v>6.5755497735042866E-3</v>
      </c>
    </row>
    <row r="23" spans="1:28" x14ac:dyDescent="0.25">
      <c r="A23" s="1">
        <v>2</v>
      </c>
      <c r="B23" s="1">
        <v>22</v>
      </c>
      <c r="C23" s="1">
        <v>58.887189999999997</v>
      </c>
      <c r="D23" s="1">
        <v>5.2250000000000005</v>
      </c>
      <c r="E23" s="1">
        <v>10.450000000000001</v>
      </c>
      <c r="F23" s="1">
        <v>9.5</v>
      </c>
      <c r="G23" s="1">
        <v>18.5</v>
      </c>
      <c r="H23">
        <f>$U$24+($U$24*$E$74)+$U$25*C23</f>
        <v>19.551833557952165</v>
      </c>
      <c r="I23">
        <f t="shared" si="0"/>
        <v>33.306970750237042</v>
      </c>
      <c r="J23">
        <f t="shared" si="1"/>
        <v>3.5057667069184961</v>
      </c>
      <c r="K23" s="10">
        <f t="shared" si="2"/>
        <v>31.416000661603995</v>
      </c>
      <c r="L23" s="10">
        <f t="shared" si="3"/>
        <v>30.168509722113683</v>
      </c>
      <c r="M23" s="10">
        <f t="shared" si="4"/>
        <v>19.593681679357395</v>
      </c>
      <c r="N23">
        <f t="shared" si="5"/>
        <v>0.17745794968311446</v>
      </c>
      <c r="O23">
        <f t="shared" si="6"/>
        <v>0.56486486486486487</v>
      </c>
      <c r="P23">
        <f t="shared" si="7"/>
        <v>85.767442938409872</v>
      </c>
      <c r="Q23" s="9">
        <f t="shared" si="8"/>
        <v>1.1000000000000001</v>
      </c>
      <c r="R23">
        <f t="shared" si="9"/>
        <v>56.486486486486484</v>
      </c>
      <c r="S23">
        <f t="shared" si="10"/>
        <v>8.576744293840987E-3</v>
      </c>
      <c r="T23" s="7"/>
      <c r="U23" s="7" t="s">
        <v>32</v>
      </c>
      <c r="V23" s="7" t="s">
        <v>20</v>
      </c>
      <c r="W23" s="7" t="s">
        <v>33</v>
      </c>
      <c r="X23" s="7" t="s">
        <v>34</v>
      </c>
      <c r="Y23" s="7" t="s">
        <v>35</v>
      </c>
      <c r="Z23" s="7" t="s">
        <v>36</v>
      </c>
      <c r="AA23" s="7" t="s">
        <v>37</v>
      </c>
      <c r="AB23" s="7" t="s">
        <v>38</v>
      </c>
    </row>
    <row r="24" spans="1:28" x14ac:dyDescent="0.25">
      <c r="A24" s="1">
        <v>2</v>
      </c>
      <c r="B24" s="1">
        <v>23</v>
      </c>
      <c r="C24" s="1">
        <v>49.337919999999997</v>
      </c>
      <c r="D24" s="1">
        <v>2.9250000000000003</v>
      </c>
      <c r="E24" s="1">
        <v>5.8500000000000005</v>
      </c>
      <c r="F24" s="1">
        <v>4.2000000000000011</v>
      </c>
      <c r="G24" s="1">
        <v>14.8</v>
      </c>
      <c r="H24">
        <f>$U$24+($U$24*$E$74)+$U$25*C24</f>
        <v>18.513630513639583</v>
      </c>
      <c r="I24">
        <f t="shared" si="0"/>
        <v>37.147272749844795</v>
      </c>
      <c r="J24">
        <f t="shared" si="1"/>
        <v>3.6148903566209327</v>
      </c>
      <c r="K24" s="10">
        <f t="shared" si="2"/>
        <v>29.997211070105916</v>
      </c>
      <c r="L24" s="10">
        <f t="shared" si="3"/>
        <v>33.271394757120362</v>
      </c>
      <c r="M24" s="10">
        <f t="shared" si="4"/>
        <v>18.528191375094053</v>
      </c>
      <c r="N24">
        <f t="shared" si="5"/>
        <v>0.1185700572703511</v>
      </c>
      <c r="O24">
        <f t="shared" si="6"/>
        <v>0.39527027027027029</v>
      </c>
      <c r="P24">
        <f t="shared" si="7"/>
        <v>26.878288646869176</v>
      </c>
      <c r="Q24" s="9">
        <f t="shared" si="8"/>
        <v>1.3928571428571426</v>
      </c>
      <c r="R24">
        <f t="shared" si="9"/>
        <v>39.527027027027032</v>
      </c>
      <c r="S24">
        <f t="shared" si="10"/>
        <v>2.6878288646869177E-3</v>
      </c>
      <c r="T24" s="5" t="s">
        <v>26</v>
      </c>
      <c r="U24" s="5">
        <v>3.5367832455193371</v>
      </c>
      <c r="V24" s="5">
        <v>0.93079487631823943</v>
      </c>
      <c r="W24" s="5">
        <v>3.7997450732744564</v>
      </c>
      <c r="X24" s="5">
        <v>3.1177058773372931E-4</v>
      </c>
      <c r="Y24" s="5">
        <v>1.6794109882922075</v>
      </c>
      <c r="Z24" s="5">
        <v>5.3941555027464663</v>
      </c>
      <c r="AA24" s="5">
        <v>1.6794109882922075</v>
      </c>
      <c r="AB24" s="5">
        <v>5.3941555027464663</v>
      </c>
    </row>
    <row r="25" spans="1:28" ht="15.75" thickBot="1" x14ac:dyDescent="0.3">
      <c r="A25" s="1">
        <v>2</v>
      </c>
      <c r="B25" s="1">
        <v>24</v>
      </c>
      <c r="C25" s="1">
        <v>56.659030000000001</v>
      </c>
      <c r="D25" s="1">
        <v>4.95</v>
      </c>
      <c r="E25" s="1">
        <v>9.9</v>
      </c>
      <c r="F25" s="1">
        <v>10.199999999999999</v>
      </c>
      <c r="G25" s="1">
        <v>19.399999999999999</v>
      </c>
      <c r="H25">
        <f>$U$24+($U$24*$E$74)+$U$25*C25</f>
        <v>19.309586507107909</v>
      </c>
      <c r="I25">
        <f t="shared" si="0"/>
        <v>34.147913349239296</v>
      </c>
      <c r="J25">
        <f t="shared" si="1"/>
        <v>3.5307014816386704</v>
      </c>
      <c r="K25" s="10">
        <f t="shared" si="2"/>
        <v>34.239908448838605</v>
      </c>
      <c r="L25" s="10">
        <f t="shared" si="3"/>
        <v>30.877519543004638</v>
      </c>
      <c r="M25" s="10">
        <f t="shared" si="4"/>
        <v>19.350216942100325</v>
      </c>
      <c r="N25">
        <f t="shared" si="5"/>
        <v>0.17472942971314545</v>
      </c>
      <c r="O25">
        <f t="shared" si="6"/>
        <v>0.51030927835051554</v>
      </c>
      <c r="P25">
        <f t="shared" si="7"/>
        <v>76.976873994583912</v>
      </c>
      <c r="Q25" s="9">
        <f t="shared" si="8"/>
        <v>0.97058823529411775</v>
      </c>
      <c r="R25">
        <f t="shared" si="9"/>
        <v>51.030927835051557</v>
      </c>
      <c r="S25">
        <f t="shared" si="10"/>
        <v>7.6976873994583908E-3</v>
      </c>
      <c r="T25" s="6" t="s">
        <v>2</v>
      </c>
      <c r="U25" s="6">
        <v>0.1087206712463448</v>
      </c>
      <c r="V25" s="6">
        <v>1.6647604325950305E-2</v>
      </c>
      <c r="W25" s="6">
        <v>6.5307097115992176</v>
      </c>
      <c r="X25" s="6">
        <v>9.8319418153996922E-9</v>
      </c>
      <c r="Y25" s="6">
        <v>7.5500894031173924E-2</v>
      </c>
      <c r="Z25" s="6">
        <v>0.14194044846151566</v>
      </c>
      <c r="AA25" s="6">
        <v>7.5500894031173924E-2</v>
      </c>
      <c r="AB25" s="6">
        <v>0.14194044846151566</v>
      </c>
    </row>
    <row r="26" spans="1:28" x14ac:dyDescent="0.25">
      <c r="A26" s="1">
        <v>2</v>
      </c>
      <c r="B26" s="1">
        <v>25</v>
      </c>
      <c r="C26" s="1">
        <v>48.382989999999999</v>
      </c>
      <c r="D26" s="1">
        <v>4.625</v>
      </c>
      <c r="E26" s="1">
        <v>9.25</v>
      </c>
      <c r="F26" s="1">
        <v>6.1</v>
      </c>
      <c r="G26" s="1">
        <v>15.5</v>
      </c>
      <c r="H26">
        <f>$U$24+($U$24*$E$74)+$U$25*C26</f>
        <v>18.409809883046311</v>
      </c>
      <c r="I26">
        <f t="shared" si="0"/>
        <v>37.567432213529173</v>
      </c>
      <c r="J26">
        <f t="shared" si="1"/>
        <v>3.6261375105247988</v>
      </c>
      <c r="K26" s="10">
        <f t="shared" si="2"/>
        <v>32.036052339882261</v>
      </c>
      <c r="L26" s="10">
        <f t="shared" si="3"/>
        <v>33.591202842992544</v>
      </c>
      <c r="M26" s="10">
        <f t="shared" si="4"/>
        <v>18.418373444079059</v>
      </c>
      <c r="N26">
        <f t="shared" si="5"/>
        <v>0.19118289299607155</v>
      </c>
      <c r="O26">
        <f t="shared" si="6"/>
        <v>0.59677419354838712</v>
      </c>
      <c r="P26">
        <f t="shared" si="7"/>
        <v>67.200630355694173</v>
      </c>
      <c r="Q26" s="9">
        <f t="shared" si="8"/>
        <v>1.5163934426229508</v>
      </c>
      <c r="R26">
        <f t="shared" si="9"/>
        <v>59.677419354838712</v>
      </c>
      <c r="S26">
        <f t="shared" si="10"/>
        <v>6.7200630355694173E-3</v>
      </c>
    </row>
    <row r="27" spans="1:28" x14ac:dyDescent="0.25">
      <c r="A27" s="1">
        <v>2</v>
      </c>
      <c r="B27" s="1">
        <v>26</v>
      </c>
      <c r="C27" s="1">
        <v>42.971730000000001</v>
      </c>
      <c r="D27" s="1">
        <v>4.45</v>
      </c>
      <c r="E27" s="1">
        <v>8.9</v>
      </c>
      <c r="F27" s="1">
        <v>10.3</v>
      </c>
      <c r="G27" s="1">
        <v>16.3</v>
      </c>
      <c r="H27">
        <f>$U$24+($U$24*$E$74)+$U$25*C27</f>
        <v>17.821494063557815</v>
      </c>
      <c r="I27">
        <f t="shared" si="0"/>
        <v>40.088693072671283</v>
      </c>
      <c r="J27">
        <f t="shared" si="1"/>
        <v>3.6910943262894373</v>
      </c>
      <c r="K27" s="10">
        <f t="shared" si="2"/>
        <v>37.931914772805285</v>
      </c>
      <c r="L27" s="10">
        <f t="shared" si="3"/>
        <v>35.43822255052055</v>
      </c>
      <c r="M27" s="10">
        <f t="shared" si="4"/>
        <v>17.784130934945885</v>
      </c>
      <c r="N27">
        <f t="shared" si="5"/>
        <v>0.20711290888218836</v>
      </c>
      <c r="O27">
        <f t="shared" si="6"/>
        <v>0.54601226993865026</v>
      </c>
      <c r="P27">
        <f t="shared" si="7"/>
        <v>62.211388522711886</v>
      </c>
      <c r="Q27" s="9">
        <f t="shared" si="8"/>
        <v>0.86407766990291257</v>
      </c>
      <c r="R27">
        <f t="shared" si="9"/>
        <v>54.601226993865026</v>
      </c>
      <c r="S27">
        <f t="shared" si="10"/>
        <v>6.2211388522711887E-3</v>
      </c>
      <c r="T27" t="s">
        <v>15</v>
      </c>
    </row>
    <row r="28" spans="1:28" ht="15.75" thickBot="1" x14ac:dyDescent="0.3">
      <c r="A28" s="1">
        <v>2</v>
      </c>
      <c r="B28" s="1">
        <v>27</v>
      </c>
      <c r="C28" s="1">
        <v>46.154829999999997</v>
      </c>
      <c r="D28" s="1">
        <v>3.8</v>
      </c>
      <c r="E28" s="1">
        <v>7.6</v>
      </c>
      <c r="F28" s="1">
        <v>6</v>
      </c>
      <c r="G28" s="1">
        <v>15.1</v>
      </c>
      <c r="H28">
        <f>$U$24+($U$24*$E$74)+$U$25*C28</f>
        <v>18.167562832202055</v>
      </c>
      <c r="I28">
        <f t="shared" si="0"/>
        <v>38.575963037002019</v>
      </c>
      <c r="J28">
        <f t="shared" si="1"/>
        <v>3.6526293632519713</v>
      </c>
      <c r="K28" s="10">
        <f t="shared" si="2"/>
        <v>32.715969271255034</v>
      </c>
      <c r="L28" s="10">
        <f t="shared" si="3"/>
        <v>34.344487521436633</v>
      </c>
      <c r="M28" s="10">
        <f t="shared" si="4"/>
        <v>18.159705297442237</v>
      </c>
      <c r="N28">
        <f t="shared" si="5"/>
        <v>0.1646631565970452</v>
      </c>
      <c r="O28">
        <f t="shared" si="6"/>
        <v>0.50331125827814571</v>
      </c>
      <c r="P28">
        <f t="shared" si="7"/>
        <v>45.364597917836612</v>
      </c>
      <c r="Q28" s="9">
        <f t="shared" si="8"/>
        <v>1.2666666666666666</v>
      </c>
      <c r="R28">
        <f t="shared" si="9"/>
        <v>50.331125827814574</v>
      </c>
      <c r="S28">
        <f t="shared" si="10"/>
        <v>4.5364597917836608E-3</v>
      </c>
    </row>
    <row r="29" spans="1:28" x14ac:dyDescent="0.25">
      <c r="A29" s="1">
        <v>2</v>
      </c>
      <c r="B29" s="1">
        <v>28</v>
      </c>
      <c r="C29" s="1">
        <v>49.974539999999998</v>
      </c>
      <c r="D29" s="1">
        <v>4.4749999999999996</v>
      </c>
      <c r="E29" s="1">
        <v>8.9499999999999993</v>
      </c>
      <c r="F29" s="1">
        <v>7.9999999999999982</v>
      </c>
      <c r="G29" s="1">
        <v>17.399999999999999</v>
      </c>
      <c r="H29">
        <f>$U$24+($U$24*$E$74)+$U$25*C29</f>
        <v>18.582844267368429</v>
      </c>
      <c r="I29">
        <f t="shared" si="0"/>
        <v>36.871070250279573</v>
      </c>
      <c r="J29">
        <f t="shared" si="1"/>
        <v>3.6074272394971092</v>
      </c>
      <c r="K29" s="10">
        <f t="shared" si="2"/>
        <v>34.817729187702376</v>
      </c>
      <c r="L29" s="10">
        <f t="shared" si="3"/>
        <v>33.059184163897356</v>
      </c>
      <c r="M29" s="10">
        <f t="shared" si="4"/>
        <v>18.601061728648936</v>
      </c>
      <c r="N29">
        <f t="shared" si="5"/>
        <v>0.17909119323559555</v>
      </c>
      <c r="O29">
        <f t="shared" si="6"/>
        <v>0.51436781609195403</v>
      </c>
      <c r="P29">
        <f t="shared" si="7"/>
        <v>62.912356383544093</v>
      </c>
      <c r="Q29" s="9">
        <f t="shared" si="8"/>
        <v>1.1187500000000001</v>
      </c>
      <c r="R29">
        <f t="shared" si="9"/>
        <v>51.436781609195407</v>
      </c>
      <c r="S29">
        <f t="shared" si="10"/>
        <v>6.2912356383544093E-3</v>
      </c>
      <c r="T29" s="8" t="s">
        <v>16</v>
      </c>
      <c r="U29" s="8"/>
    </row>
    <row r="30" spans="1:28" x14ac:dyDescent="0.25">
      <c r="A30" s="1">
        <v>2</v>
      </c>
      <c r="B30" s="1">
        <v>29</v>
      </c>
      <c r="C30" s="1">
        <v>50.929460000000006</v>
      </c>
      <c r="D30" s="1">
        <v>4.2</v>
      </c>
      <c r="E30" s="1">
        <v>8.4</v>
      </c>
      <c r="F30" s="1">
        <v>7.3999999999999986</v>
      </c>
      <c r="G30" s="1">
        <v>16.7</v>
      </c>
      <c r="H30">
        <f>$U$24+($U$24*$E$74)+$U$25*C30</f>
        <v>18.686663810754993</v>
      </c>
      <c r="I30">
        <f t="shared" si="0"/>
        <v>36.462511069244847</v>
      </c>
      <c r="J30">
        <f t="shared" si="1"/>
        <v>3.5962846387726719</v>
      </c>
      <c r="K30" s="10">
        <f t="shared" si="2"/>
        <v>32.790451734614891</v>
      </c>
      <c r="L30" s="10">
        <f t="shared" si="3"/>
        <v>32.742349003662241</v>
      </c>
      <c r="M30" s="10">
        <f t="shared" si="4"/>
        <v>18.709858795724131</v>
      </c>
      <c r="N30">
        <f t="shared" si="5"/>
        <v>0.16493400872500905</v>
      </c>
      <c r="O30">
        <f t="shared" si="6"/>
        <v>0.50299401197604798</v>
      </c>
      <c r="P30">
        <f t="shared" si="7"/>
        <v>55.41769440932395</v>
      </c>
      <c r="Q30" s="9">
        <f t="shared" si="8"/>
        <v>1.1351351351351353</v>
      </c>
      <c r="R30">
        <f t="shared" si="9"/>
        <v>50.299401197604801</v>
      </c>
      <c r="S30">
        <f t="shared" si="10"/>
        <v>5.541769440932395E-3</v>
      </c>
      <c r="T30" s="5" t="s">
        <v>17</v>
      </c>
      <c r="U30" s="5">
        <v>0.71713117884766031</v>
      </c>
    </row>
    <row r="31" spans="1:28" x14ac:dyDescent="0.25">
      <c r="A31" s="1">
        <v>2</v>
      </c>
      <c r="B31" s="1">
        <v>30</v>
      </c>
      <c r="C31" s="1">
        <v>50.929459999999999</v>
      </c>
      <c r="D31" s="1">
        <v>5.0250000000000004</v>
      </c>
      <c r="E31" s="1">
        <v>10.050000000000001</v>
      </c>
      <c r="F31" s="1">
        <v>6.9</v>
      </c>
      <c r="G31" s="1">
        <v>16.5</v>
      </c>
      <c r="H31">
        <f>$U$24+($U$24*$E$74)+$U$25*C31</f>
        <v>18.68666381075499</v>
      </c>
      <c r="I31">
        <f t="shared" si="0"/>
        <v>36.462511069244862</v>
      </c>
      <c r="J31">
        <f t="shared" si="1"/>
        <v>3.5962846387726723</v>
      </c>
      <c r="K31" s="10">
        <f t="shared" si="2"/>
        <v>32.397751713841068</v>
      </c>
      <c r="L31" s="10">
        <f t="shared" si="3"/>
        <v>32.742349003662255</v>
      </c>
      <c r="M31" s="10">
        <f t="shared" si="4"/>
        <v>18.709858795724124</v>
      </c>
      <c r="N31">
        <f t="shared" si="5"/>
        <v>0.19733176043885015</v>
      </c>
      <c r="O31">
        <f t="shared" si="6"/>
        <v>0.60909090909090913</v>
      </c>
      <c r="P31">
        <f t="shared" si="7"/>
        <v>79.327177998550781</v>
      </c>
      <c r="Q31" s="9">
        <f t="shared" si="8"/>
        <v>1.4565217391304348</v>
      </c>
      <c r="R31">
        <f t="shared" si="9"/>
        <v>60.909090909090914</v>
      </c>
      <c r="S31">
        <f t="shared" si="10"/>
        <v>7.9327177998550786E-3</v>
      </c>
      <c r="T31" s="5" t="s">
        <v>18</v>
      </c>
      <c r="U31" s="5">
        <v>0.51427712767543499</v>
      </c>
    </row>
    <row r="32" spans="1:28" x14ac:dyDescent="0.25">
      <c r="A32" s="1">
        <v>2</v>
      </c>
      <c r="B32" s="1">
        <v>31</v>
      </c>
      <c r="C32" s="1">
        <v>49.656230000000001</v>
      </c>
      <c r="D32" s="1">
        <v>4.2749999999999995</v>
      </c>
      <c r="E32" s="1">
        <v>8.5499999999999989</v>
      </c>
      <c r="F32" s="1">
        <v>6.3</v>
      </c>
      <c r="G32" s="1">
        <v>14</v>
      </c>
      <c r="H32">
        <f>$U$24+($U$24*$E$74)+$U$25*C32</f>
        <v>18.548237390504006</v>
      </c>
      <c r="I32">
        <f t="shared" si="0"/>
        <v>37.008785001283378</v>
      </c>
      <c r="J32">
        <f t="shared" si="1"/>
        <v>3.6111553169287154</v>
      </c>
      <c r="K32" s="10">
        <f t="shared" si="2"/>
        <v>28.193843954726326</v>
      </c>
      <c r="L32" s="10">
        <f t="shared" si="3"/>
        <v>33.165190476034283</v>
      </c>
      <c r="M32" s="10">
        <f t="shared" si="4"/>
        <v>18.564660541850742</v>
      </c>
      <c r="N32">
        <f t="shared" si="5"/>
        <v>0.17218383272350718</v>
      </c>
      <c r="O32">
        <f t="shared" si="6"/>
        <v>0.61071428571428565</v>
      </c>
      <c r="P32">
        <f t="shared" si="7"/>
        <v>57.414569239761946</v>
      </c>
      <c r="Q32" s="9">
        <f t="shared" si="8"/>
        <v>1.357142857142857</v>
      </c>
      <c r="R32">
        <f t="shared" si="9"/>
        <v>61.071428571428562</v>
      </c>
      <c r="S32">
        <f t="shared" si="10"/>
        <v>5.7414569239761949E-3</v>
      </c>
      <c r="T32" s="5" t="s">
        <v>19</v>
      </c>
      <c r="U32" s="5">
        <v>0.50713414425889725</v>
      </c>
    </row>
    <row r="33" spans="1:28" x14ac:dyDescent="0.25">
      <c r="A33" s="1">
        <v>2</v>
      </c>
      <c r="B33" s="1">
        <v>32</v>
      </c>
      <c r="C33" s="1">
        <v>60.797049999999999</v>
      </c>
      <c r="D33" s="1">
        <v>5.35</v>
      </c>
      <c r="E33" s="1">
        <v>10.7</v>
      </c>
      <c r="F33" s="1">
        <v>8.3999999999999986</v>
      </c>
      <c r="G33" s="1">
        <v>18.399999999999999</v>
      </c>
      <c r="H33">
        <f>$U$24+($U$24*$E$74)+$U$25*C33</f>
        <v>19.75947481913871</v>
      </c>
      <c r="I33">
        <f t="shared" si="0"/>
        <v>32.610640123300101</v>
      </c>
      <c r="J33">
        <f t="shared" si="1"/>
        <v>3.4846386192712515</v>
      </c>
      <c r="K33" s="10">
        <f t="shared" si="2"/>
        <v>30.264626326441824</v>
      </c>
      <c r="L33" s="10">
        <f t="shared" si="3"/>
        <v>29.567741445413702</v>
      </c>
      <c r="M33" s="10">
        <f t="shared" si="4"/>
        <v>19.799977680244019</v>
      </c>
      <c r="N33">
        <f t="shared" si="5"/>
        <v>0.1759953813548519</v>
      </c>
      <c r="O33">
        <f t="shared" si="6"/>
        <v>0.58152173913043481</v>
      </c>
      <c r="P33">
        <f t="shared" si="7"/>
        <v>89.920235727373836</v>
      </c>
      <c r="Q33" s="9">
        <f t="shared" si="8"/>
        <v>1.2738095238095239</v>
      </c>
      <c r="R33">
        <f t="shared" si="9"/>
        <v>58.152173913043484</v>
      </c>
      <c r="S33">
        <f t="shared" si="10"/>
        <v>8.9920235727373836E-3</v>
      </c>
      <c r="T33" s="5" t="s">
        <v>20</v>
      </c>
      <c r="U33" s="5">
        <v>3.4406199172574348</v>
      </c>
    </row>
    <row r="34" spans="1:28" ht="15.75" thickBot="1" x14ac:dyDescent="0.3">
      <c r="A34" s="1">
        <v>2</v>
      </c>
      <c r="B34" s="1">
        <v>33</v>
      </c>
      <c r="C34" s="1">
        <v>49.656230000000001</v>
      </c>
      <c r="D34" s="1">
        <v>4.3499999999999996</v>
      </c>
      <c r="E34" s="1">
        <v>8.6999999999999993</v>
      </c>
      <c r="F34" s="1">
        <v>9.5</v>
      </c>
      <c r="G34" s="1">
        <v>17.7</v>
      </c>
      <c r="H34">
        <f>$U$24+($U$24*$E$74)+$U$25*C34</f>
        <v>18.548237390504006</v>
      </c>
      <c r="I34">
        <f t="shared" si="0"/>
        <v>37.008785001283378</v>
      </c>
      <c r="J34">
        <f t="shared" si="1"/>
        <v>3.6111553169287154</v>
      </c>
      <c r="K34" s="10">
        <f t="shared" si="2"/>
        <v>35.645074142761139</v>
      </c>
      <c r="L34" s="10">
        <f t="shared" si="3"/>
        <v>33.165190476034283</v>
      </c>
      <c r="M34" s="10">
        <f t="shared" si="4"/>
        <v>18.564660541850742</v>
      </c>
      <c r="N34">
        <f t="shared" si="5"/>
        <v>0.17520460171865643</v>
      </c>
      <c r="O34">
        <f t="shared" si="6"/>
        <v>0.49152542372881353</v>
      </c>
      <c r="P34">
        <f t="shared" si="7"/>
        <v>59.446786987552848</v>
      </c>
      <c r="Q34" s="9">
        <f t="shared" si="8"/>
        <v>0.91578947368421049</v>
      </c>
      <c r="R34">
        <f t="shared" si="9"/>
        <v>49.152542372881349</v>
      </c>
      <c r="S34">
        <f t="shared" si="10"/>
        <v>5.9446786987552847E-3</v>
      </c>
      <c r="T34" s="6" t="s">
        <v>21</v>
      </c>
      <c r="U34" s="6">
        <v>70</v>
      </c>
    </row>
    <row r="35" spans="1:28" x14ac:dyDescent="0.25">
      <c r="A35" s="1">
        <v>2</v>
      </c>
      <c r="B35" s="1">
        <v>34</v>
      </c>
      <c r="C35" s="1">
        <v>52.521009999999997</v>
      </c>
      <c r="D35" s="1">
        <v>5</v>
      </c>
      <c r="E35" s="1">
        <v>10</v>
      </c>
      <c r="F35" s="1">
        <v>7.8000000000000007</v>
      </c>
      <c r="G35" s="1">
        <v>16.600000000000001</v>
      </c>
      <c r="H35">
        <f>$U$24+($U$24*$E$74)+$U$25*C35</f>
        <v>18.859698195077108</v>
      </c>
      <c r="I35">
        <f t="shared" si="0"/>
        <v>35.796506249775021</v>
      </c>
      <c r="J35">
        <f t="shared" si="1"/>
        <v>3.5778502978559565</v>
      </c>
      <c r="K35" s="10">
        <f t="shared" si="2"/>
        <v>31.606399039165474</v>
      </c>
      <c r="L35" s="10">
        <f t="shared" si="3"/>
        <v>32.218176281097868</v>
      </c>
      <c r="M35" s="10">
        <f t="shared" si="4"/>
        <v>18.889852881019159</v>
      </c>
      <c r="N35">
        <f t="shared" si="5"/>
        <v>0.1903999942118402</v>
      </c>
      <c r="O35">
        <f t="shared" si="6"/>
        <v>0.60240963855421681</v>
      </c>
      <c r="P35">
        <f t="shared" si="7"/>
        <v>78.539816339744831</v>
      </c>
      <c r="Q35" s="9">
        <f t="shared" si="8"/>
        <v>1.2820512820512819</v>
      </c>
      <c r="R35">
        <f t="shared" si="9"/>
        <v>60.240963855421683</v>
      </c>
      <c r="S35">
        <f t="shared" si="10"/>
        <v>7.8539816339744835E-3</v>
      </c>
    </row>
    <row r="36" spans="1:28" ht="15.75" thickBot="1" x14ac:dyDescent="0.3">
      <c r="A36" s="1">
        <v>2</v>
      </c>
      <c r="B36" s="1">
        <v>35</v>
      </c>
      <c r="C36" s="1">
        <v>34.377389999999998</v>
      </c>
      <c r="D36" s="1">
        <v>3.9750000000000001</v>
      </c>
      <c r="E36" s="1">
        <v>7.95</v>
      </c>
      <c r="F36" s="1">
        <v>5.1000000000000005</v>
      </c>
      <c r="G36" s="1">
        <v>12.4</v>
      </c>
      <c r="H36">
        <f>$U$24+($U$24*$E$74)+$U$25*C36</f>
        <v>16.887111649838502</v>
      </c>
      <c r="I36">
        <f t="shared" si="0"/>
        <v>44.647728555895185</v>
      </c>
      <c r="J36">
        <f t="shared" si="1"/>
        <v>3.7988034338200789</v>
      </c>
      <c r="K36" s="10">
        <f t="shared" si="2"/>
        <v>36.07021940874511</v>
      </c>
      <c r="L36" s="10">
        <f t="shared" si="3"/>
        <v>38.500885674436319</v>
      </c>
      <c r="M36" s="10">
        <f t="shared" si="4"/>
        <v>16.73245231103899</v>
      </c>
      <c r="N36">
        <f t="shared" si="5"/>
        <v>0.23125664862864809</v>
      </c>
      <c r="O36">
        <f t="shared" si="6"/>
        <v>0.6411290322580645</v>
      </c>
      <c r="P36">
        <f t="shared" si="7"/>
        <v>49.639127422127224</v>
      </c>
      <c r="Q36" s="9">
        <f t="shared" si="8"/>
        <v>1.5588235294117645</v>
      </c>
      <c r="R36">
        <f t="shared" si="9"/>
        <v>64.112903225806448</v>
      </c>
      <c r="S36">
        <f t="shared" si="10"/>
        <v>4.9639127422127227E-3</v>
      </c>
      <c r="T36" t="s">
        <v>22</v>
      </c>
    </row>
    <row r="37" spans="1:28" x14ac:dyDescent="0.25">
      <c r="A37" s="1">
        <v>2</v>
      </c>
      <c r="B37" s="1">
        <v>36</v>
      </c>
      <c r="C37" s="1">
        <v>45.518210000000003</v>
      </c>
      <c r="D37" s="1">
        <v>4.625</v>
      </c>
      <c r="E37" s="1">
        <v>9.25</v>
      </c>
      <c r="F37" s="1">
        <v>7.5</v>
      </c>
      <c r="G37" s="1">
        <v>13.9</v>
      </c>
      <c r="H37">
        <f>$U$24+($U$24*$E$74)+$U$25*C37</f>
        <v>18.098349078473206</v>
      </c>
      <c r="I37">
        <f t="shared" si="0"/>
        <v>38.871580347447278</v>
      </c>
      <c r="J37">
        <f t="shared" si="1"/>
        <v>3.6602634012912443</v>
      </c>
      <c r="K37" s="10">
        <f t="shared" si="2"/>
        <v>30.537228946393103</v>
      </c>
      <c r="L37" s="10">
        <f t="shared" si="3"/>
        <v>34.561558178927683</v>
      </c>
      <c r="M37" s="10">
        <f t="shared" si="4"/>
        <v>18.085166061122678</v>
      </c>
      <c r="N37">
        <f t="shared" si="5"/>
        <v>0.20321537248499005</v>
      </c>
      <c r="O37">
        <f t="shared" si="6"/>
        <v>0.66546762589928055</v>
      </c>
      <c r="P37">
        <f t="shared" si="7"/>
        <v>67.200630355694173</v>
      </c>
      <c r="Q37" s="9">
        <f t="shared" si="8"/>
        <v>1.2333333333333334</v>
      </c>
      <c r="R37">
        <f t="shared" si="9"/>
        <v>66.546762589928051</v>
      </c>
      <c r="S37">
        <f t="shared" si="10"/>
        <v>6.7200630355694173E-3</v>
      </c>
      <c r="T37" s="7"/>
      <c r="U37" s="7" t="s">
        <v>27</v>
      </c>
      <c r="V37" s="7" t="s">
        <v>28</v>
      </c>
      <c r="W37" s="7" t="s">
        <v>29</v>
      </c>
      <c r="X37" s="7" t="s">
        <v>30</v>
      </c>
      <c r="Y37" s="7" t="s">
        <v>31</v>
      </c>
    </row>
    <row r="38" spans="1:28" x14ac:dyDescent="0.25">
      <c r="A38" s="1">
        <v>2</v>
      </c>
      <c r="B38" s="1">
        <v>37</v>
      </c>
      <c r="C38" s="1">
        <v>58.56888</v>
      </c>
      <c r="D38" s="1">
        <v>4.625</v>
      </c>
      <c r="E38" s="1">
        <v>9.25</v>
      </c>
      <c r="F38" s="1">
        <v>8.1000000000000014</v>
      </c>
      <c r="G38" s="1">
        <v>18.8</v>
      </c>
      <c r="H38">
        <f>$U$24+($U$24*$E$74)+$U$25*C38</f>
        <v>19.517226681087742</v>
      </c>
      <c r="I38">
        <f t="shared" si="0"/>
        <v>33.425191659636653</v>
      </c>
      <c r="J38">
        <f t="shared" si="1"/>
        <v>3.5093098569921106</v>
      </c>
      <c r="K38" s="10">
        <f t="shared" si="2"/>
        <v>32.098957671719184</v>
      </c>
      <c r="L38" s="10">
        <f t="shared" si="3"/>
        <v>30.269257702685991</v>
      </c>
      <c r="M38" s="10">
        <f t="shared" si="4"/>
        <v>19.559086135125874</v>
      </c>
      <c r="N38">
        <f t="shared" si="5"/>
        <v>0.15793370131032042</v>
      </c>
      <c r="O38">
        <f t="shared" si="6"/>
        <v>0.49202127659574468</v>
      </c>
      <c r="P38">
        <f t="shared" si="7"/>
        <v>67.200630355694173</v>
      </c>
      <c r="Q38" s="9">
        <f t="shared" si="8"/>
        <v>1.1419753086419751</v>
      </c>
      <c r="R38">
        <f t="shared" si="9"/>
        <v>49.202127659574465</v>
      </c>
      <c r="S38">
        <f t="shared" si="10"/>
        <v>6.7200630355694173E-3</v>
      </c>
      <c r="T38" s="5" t="s">
        <v>23</v>
      </c>
      <c r="U38" s="5">
        <v>1</v>
      </c>
      <c r="V38" s="5">
        <v>852.29701210760311</v>
      </c>
      <c r="W38" s="5">
        <v>852.29701210760311</v>
      </c>
      <c r="X38" s="5">
        <v>71.997525079613098</v>
      </c>
      <c r="Y38" s="5">
        <v>2.884174771193592E-12</v>
      </c>
    </row>
    <row r="39" spans="1:28" x14ac:dyDescent="0.25">
      <c r="A39" s="1">
        <v>2</v>
      </c>
      <c r="B39" s="1">
        <v>38</v>
      </c>
      <c r="C39" s="1">
        <v>41.698500000000003</v>
      </c>
      <c r="D39" s="1">
        <v>5.25</v>
      </c>
      <c r="E39" s="1">
        <v>10.5</v>
      </c>
      <c r="F39" s="1">
        <v>3.5999999999999996</v>
      </c>
      <c r="G39" s="1">
        <v>11.5</v>
      </c>
      <c r="H39">
        <f>$U$24+($U$24*$E$74)+$U$25*C39</f>
        <v>17.683067643306831</v>
      </c>
      <c r="I39">
        <f t="shared" si="0"/>
        <v>40.718793574416296</v>
      </c>
      <c r="J39">
        <f t="shared" si="1"/>
        <v>3.7066897444560283</v>
      </c>
      <c r="K39" s="10">
        <f t="shared" si="2"/>
        <v>27.578929697710947</v>
      </c>
      <c r="L39" s="10">
        <f t="shared" si="3"/>
        <v>35.881671699955533</v>
      </c>
      <c r="M39" s="10">
        <f t="shared" si="4"/>
        <v>17.631856273195233</v>
      </c>
      <c r="N39">
        <f t="shared" si="5"/>
        <v>0.25180761897909992</v>
      </c>
      <c r="O39">
        <f t="shared" si="6"/>
        <v>0.91304347826086951</v>
      </c>
      <c r="P39">
        <f t="shared" si="7"/>
        <v>86.59014751456867</v>
      </c>
      <c r="Q39" s="9">
        <f t="shared" si="8"/>
        <v>2.916666666666667</v>
      </c>
      <c r="R39">
        <f t="shared" si="9"/>
        <v>91.304347826086953</v>
      </c>
      <c r="S39">
        <f t="shared" si="10"/>
        <v>8.6590147514568668E-3</v>
      </c>
      <c r="T39" s="5" t="s">
        <v>24</v>
      </c>
      <c r="U39" s="5">
        <v>68</v>
      </c>
      <c r="V39" s="5">
        <v>804.9748482219419</v>
      </c>
      <c r="W39" s="5">
        <v>11.837865415028558</v>
      </c>
      <c r="X39" s="5"/>
      <c r="Y39" s="5"/>
    </row>
    <row r="40" spans="1:28" ht="15.75" thickBot="1" x14ac:dyDescent="0.3">
      <c r="A40" s="1">
        <v>2</v>
      </c>
      <c r="B40" s="1">
        <v>39</v>
      </c>
      <c r="C40" s="1">
        <v>42.971730000000001</v>
      </c>
      <c r="D40" s="1">
        <v>4.4499999999999993</v>
      </c>
      <c r="E40" s="1">
        <v>8.8999999999999986</v>
      </c>
      <c r="F40" s="1">
        <v>3.4000000000000004</v>
      </c>
      <c r="G40" s="1">
        <v>12.1</v>
      </c>
      <c r="H40">
        <f>$U$24+($U$24*$E$74)+$U$25*C40</f>
        <v>17.821494063557815</v>
      </c>
      <c r="I40">
        <f t="shared" si="0"/>
        <v>40.088693072671283</v>
      </c>
      <c r="J40">
        <f t="shared" si="1"/>
        <v>3.6910943262894373</v>
      </c>
      <c r="K40" s="10">
        <f t="shared" si="2"/>
        <v>28.158047162634599</v>
      </c>
      <c r="L40" s="10">
        <f t="shared" si="3"/>
        <v>35.43822255052055</v>
      </c>
      <c r="M40" s="10">
        <f t="shared" si="4"/>
        <v>17.784130934945885</v>
      </c>
      <c r="N40">
        <f t="shared" si="5"/>
        <v>0.20711290888218833</v>
      </c>
      <c r="O40">
        <f t="shared" si="6"/>
        <v>0.73553719008264451</v>
      </c>
      <c r="P40">
        <f t="shared" si="7"/>
        <v>62.211388522711864</v>
      </c>
      <c r="Q40" s="9">
        <f t="shared" si="8"/>
        <v>2.6176470588235285</v>
      </c>
      <c r="R40">
        <f t="shared" si="9"/>
        <v>73.553719008264451</v>
      </c>
      <c r="S40">
        <f t="shared" si="10"/>
        <v>6.2211388522711861E-3</v>
      </c>
      <c r="T40" s="6" t="s">
        <v>25</v>
      </c>
      <c r="U40" s="6">
        <v>69</v>
      </c>
      <c r="V40" s="6">
        <v>1657.271860329545</v>
      </c>
      <c r="W40" s="6"/>
      <c r="X40" s="6"/>
      <c r="Y40" s="6"/>
    </row>
    <row r="41" spans="1:28" ht="15.75" thickBot="1" x14ac:dyDescent="0.3">
      <c r="A41" s="1">
        <v>2</v>
      </c>
      <c r="B41" s="1">
        <v>40</v>
      </c>
      <c r="C41" s="1">
        <v>50.929459999999999</v>
      </c>
      <c r="D41" s="1">
        <v>4.75</v>
      </c>
      <c r="E41" s="1">
        <v>9.5</v>
      </c>
      <c r="F41" s="1">
        <v>5.9</v>
      </c>
      <c r="G41" s="1">
        <v>15</v>
      </c>
      <c r="H41">
        <f>$U$24+($U$24*$E$74)+$U$25*C41</f>
        <v>18.68666381075499</v>
      </c>
      <c r="I41">
        <f t="shared" si="0"/>
        <v>36.462511069244862</v>
      </c>
      <c r="J41">
        <f t="shared" si="1"/>
        <v>3.5962846387726723</v>
      </c>
      <c r="K41" s="10">
        <f t="shared" si="2"/>
        <v>29.45250155803733</v>
      </c>
      <c r="L41" s="10">
        <f t="shared" si="3"/>
        <v>32.742349003662255</v>
      </c>
      <c r="M41" s="10">
        <f t="shared" si="4"/>
        <v>18.709858795724124</v>
      </c>
      <c r="N41">
        <f t="shared" si="5"/>
        <v>0.18653250986756978</v>
      </c>
      <c r="O41">
        <f t="shared" si="6"/>
        <v>0.6333333333333333</v>
      </c>
      <c r="P41">
        <f t="shared" si="7"/>
        <v>70.882184246619701</v>
      </c>
      <c r="Q41" s="9">
        <f t="shared" si="8"/>
        <v>1.6101694915254237</v>
      </c>
      <c r="R41">
        <f t="shared" si="9"/>
        <v>63.333333333333329</v>
      </c>
      <c r="S41">
        <f t="shared" si="10"/>
        <v>7.0882184246619699E-3</v>
      </c>
    </row>
    <row r="42" spans="1:28" x14ac:dyDescent="0.25">
      <c r="A42" s="1">
        <v>2</v>
      </c>
      <c r="B42" s="1">
        <v>41</v>
      </c>
      <c r="C42" s="1">
        <v>55.38579</v>
      </c>
      <c r="D42" s="1">
        <v>6.1000000000000005</v>
      </c>
      <c r="E42" s="1">
        <v>12.200000000000001</v>
      </c>
      <c r="F42" s="1">
        <v>6.2000000000000011</v>
      </c>
      <c r="G42" s="1">
        <v>15.4</v>
      </c>
      <c r="H42">
        <f>$U$24+($U$24*$E$74)+$U$25*C42</f>
        <v>19.171158999650213</v>
      </c>
      <c r="I42">
        <f t="shared" si="0"/>
        <v>34.642831417073467</v>
      </c>
      <c r="J42">
        <f t="shared" si="1"/>
        <v>3.5450908187220076</v>
      </c>
      <c r="K42" s="10">
        <f t="shared" si="2"/>
        <v>27.804965858571308</v>
      </c>
      <c r="L42" s="10">
        <f t="shared" si="3"/>
        <v>31.286674284633079</v>
      </c>
      <c r="M42" s="10">
        <f t="shared" si="4"/>
        <v>19.209718533287209</v>
      </c>
      <c r="N42">
        <f t="shared" si="5"/>
        <v>0.22027310615231815</v>
      </c>
      <c r="O42">
        <f t="shared" si="6"/>
        <v>0.79220779220779225</v>
      </c>
      <c r="P42">
        <f t="shared" si="7"/>
        <v>116.89866264007622</v>
      </c>
      <c r="Q42" s="9">
        <f t="shared" si="8"/>
        <v>1.9677419354838708</v>
      </c>
      <c r="R42">
        <f t="shared" si="9"/>
        <v>79.220779220779221</v>
      </c>
      <c r="S42">
        <f t="shared" si="10"/>
        <v>1.1689866264007623E-2</v>
      </c>
      <c r="T42" s="7"/>
      <c r="U42" s="7" t="s">
        <v>32</v>
      </c>
      <c r="V42" s="7" t="s">
        <v>20</v>
      </c>
      <c r="W42" s="7" t="s">
        <v>33</v>
      </c>
      <c r="X42" s="7" t="s">
        <v>34</v>
      </c>
      <c r="Y42" s="7" t="s">
        <v>35</v>
      </c>
      <c r="Z42" s="7" t="s">
        <v>36</v>
      </c>
      <c r="AA42" s="7" t="s">
        <v>37</v>
      </c>
      <c r="AB42" s="7" t="s">
        <v>38</v>
      </c>
    </row>
    <row r="43" spans="1:28" x14ac:dyDescent="0.25">
      <c r="A43" s="1">
        <v>2</v>
      </c>
      <c r="B43" s="1">
        <v>42</v>
      </c>
      <c r="C43" s="1">
        <v>57.295650000000002</v>
      </c>
      <c r="D43" s="1">
        <v>5.9</v>
      </c>
      <c r="E43" s="1">
        <v>11.8</v>
      </c>
      <c r="F43" s="1">
        <v>4.6999999999999993</v>
      </c>
      <c r="G43" s="1">
        <v>13</v>
      </c>
      <c r="H43">
        <f>$U$24+($U$24*$E$74)+$U$25*C43</f>
        <v>19.378800260836758</v>
      </c>
      <c r="I43">
        <f t="shared" si="0"/>
        <v>33.904422064001338</v>
      </c>
      <c r="J43">
        <f t="shared" si="1"/>
        <v>3.5235454502450994</v>
      </c>
      <c r="K43" s="10">
        <f t="shared" si="2"/>
        <v>22.689331563565471</v>
      </c>
      <c r="L43" s="10">
        <f t="shared" si="3"/>
        <v>30.674040803229175</v>
      </c>
      <c r="M43" s="10">
        <f t="shared" si="4"/>
        <v>19.420088890918436</v>
      </c>
      <c r="N43">
        <f t="shared" si="5"/>
        <v>0.20594931726928659</v>
      </c>
      <c r="O43">
        <f t="shared" si="6"/>
        <v>0.9076923076923078</v>
      </c>
      <c r="P43">
        <f t="shared" si="7"/>
        <v>109.35884027146071</v>
      </c>
      <c r="Q43" s="9">
        <f t="shared" si="8"/>
        <v>2.5106382978723412</v>
      </c>
      <c r="R43">
        <f t="shared" si="9"/>
        <v>90.769230769230774</v>
      </c>
      <c r="S43">
        <f t="shared" si="10"/>
        <v>1.093588402714607E-2</v>
      </c>
      <c r="T43" s="5" t="s">
        <v>26</v>
      </c>
      <c r="U43" s="5">
        <v>-69.51649055770352</v>
      </c>
      <c r="V43" s="5">
        <v>11.921678919304149</v>
      </c>
      <c r="W43" s="5">
        <v>-5.8310990447108182</v>
      </c>
      <c r="X43" s="5">
        <v>1.6735695203144426E-7</v>
      </c>
      <c r="Y43" s="5">
        <v>-93.305830451657044</v>
      </c>
      <c r="Z43" s="5">
        <v>-45.727150663749995</v>
      </c>
      <c r="AA43" s="5">
        <v>-93.305830451657044</v>
      </c>
      <c r="AB43" s="5">
        <v>-45.727150663749995</v>
      </c>
    </row>
    <row r="44" spans="1:28" ht="15.75" thickBot="1" x14ac:dyDescent="0.3">
      <c r="A44" s="1">
        <v>2</v>
      </c>
      <c r="B44" s="1">
        <v>43</v>
      </c>
      <c r="C44" s="1">
        <v>43.290039999999998</v>
      </c>
      <c r="D44" s="1">
        <v>3.375</v>
      </c>
      <c r="E44" s="1">
        <v>6.75</v>
      </c>
      <c r="F44" s="1">
        <v>6.5</v>
      </c>
      <c r="G44" s="1">
        <v>14.5</v>
      </c>
      <c r="H44">
        <f>$U$24+($U$24*$E$74)+$U$25*C44</f>
        <v>17.856100940422237</v>
      </c>
      <c r="I44">
        <f t="shared" si="0"/>
        <v>39.933452008057031</v>
      </c>
      <c r="J44">
        <f t="shared" si="1"/>
        <v>3.687214368829951</v>
      </c>
      <c r="K44" s="10">
        <f t="shared" si="2"/>
        <v>33.495002545620196</v>
      </c>
      <c r="L44" s="10">
        <f t="shared" si="3"/>
        <v>35.327897593736836</v>
      </c>
      <c r="M44" s="10">
        <f t="shared" si="4"/>
        <v>17.822015088063104</v>
      </c>
      <c r="N44">
        <f t="shared" si="5"/>
        <v>0.15592501185030092</v>
      </c>
      <c r="O44">
        <f t="shared" si="6"/>
        <v>0.46551724137931033</v>
      </c>
      <c r="P44">
        <f t="shared" si="7"/>
        <v>35.784703819796235</v>
      </c>
      <c r="Q44" s="9">
        <f t="shared" si="8"/>
        <v>1.0384615384615385</v>
      </c>
      <c r="R44">
        <f t="shared" si="9"/>
        <v>46.551724137931032</v>
      </c>
      <c r="S44">
        <f t="shared" si="10"/>
        <v>3.5784703819796235E-3</v>
      </c>
      <c r="T44" s="6" t="s">
        <v>39</v>
      </c>
      <c r="U44" s="6">
        <v>28.434578970441095</v>
      </c>
      <c r="V44" s="6">
        <v>3.3511048641209653</v>
      </c>
      <c r="W44" s="6">
        <v>8.4851355369029378</v>
      </c>
      <c r="X44" s="6">
        <v>2.8841747711935706E-12</v>
      </c>
      <c r="Y44" s="6">
        <v>21.747553328124283</v>
      </c>
      <c r="Z44" s="6">
        <v>35.121604612757906</v>
      </c>
      <c r="AA44" s="6">
        <v>21.747553328124283</v>
      </c>
      <c r="AB44" s="6">
        <v>35.121604612757906</v>
      </c>
    </row>
    <row r="45" spans="1:28" x14ac:dyDescent="0.25">
      <c r="A45" s="1">
        <v>2</v>
      </c>
      <c r="B45" s="1">
        <v>44</v>
      </c>
      <c r="C45" s="1">
        <v>76.712500000000006</v>
      </c>
      <c r="D45" s="1">
        <v>4.9000000000000004</v>
      </c>
      <c r="E45" s="1">
        <v>9.8000000000000007</v>
      </c>
      <c r="F45" s="1">
        <v>4.5999999999999979</v>
      </c>
      <c r="G45" s="1">
        <v>20.7</v>
      </c>
      <c r="H45">
        <f>$U$24+($U$24*$E$74)+$U$25*C45</f>
        <v>21.489813226326348</v>
      </c>
      <c r="I45">
        <f t="shared" si="0"/>
        <v>27.570512347932848</v>
      </c>
      <c r="J45">
        <f t="shared" si="1"/>
        <v>3.3167468083934235</v>
      </c>
      <c r="K45" s="10">
        <f t="shared" si="2"/>
        <v>26.983868339579598</v>
      </c>
      <c r="L45" s="10">
        <f t="shared" si="3"/>
        <v>24.793808490517733</v>
      </c>
      <c r="M45" s="10">
        <f t="shared" si="4"/>
        <v>21.439284073893226</v>
      </c>
      <c r="N45">
        <f t="shared" si="5"/>
        <v>0.12774971484438652</v>
      </c>
      <c r="O45">
        <f t="shared" si="6"/>
        <v>0.4734299516908213</v>
      </c>
      <c r="P45">
        <f t="shared" si="7"/>
        <v>75.429639612690949</v>
      </c>
      <c r="Q45" s="9">
        <f t="shared" si="8"/>
        <v>2.1304347826086967</v>
      </c>
      <c r="R45">
        <f t="shared" si="9"/>
        <v>47.34299516908213</v>
      </c>
      <c r="S45">
        <f t="shared" si="10"/>
        <v>7.5429639612690945E-3</v>
      </c>
    </row>
    <row r="46" spans="1:28" x14ac:dyDescent="0.25">
      <c r="A46" s="1">
        <v>2</v>
      </c>
      <c r="B46" s="1">
        <v>45</v>
      </c>
      <c r="C46" s="1">
        <v>67.799850000000006</v>
      </c>
      <c r="D46" s="1">
        <v>6.375</v>
      </c>
      <c r="E46" s="1">
        <v>12.75</v>
      </c>
      <c r="F46" s="1">
        <v>4.8000000000000007</v>
      </c>
      <c r="G46" s="1">
        <v>17.100000000000001</v>
      </c>
      <c r="H46">
        <f>$U$24+($U$24*$E$74)+$U$25*C46</f>
        <v>20.520823935742612</v>
      </c>
      <c r="I46">
        <f t="shared" si="0"/>
        <v>30.235734988543889</v>
      </c>
      <c r="J46">
        <f t="shared" si="1"/>
        <v>3.4090245026258059</v>
      </c>
      <c r="K46" s="10">
        <f t="shared" si="2"/>
        <v>25.221294737377736</v>
      </c>
      <c r="L46" s="10">
        <f t="shared" si="3"/>
        <v>27.417685874378634</v>
      </c>
      <c r="M46" s="10">
        <f t="shared" si="4"/>
        <v>20.538278757699281</v>
      </c>
      <c r="N46">
        <f t="shared" si="5"/>
        <v>0.18805351339272872</v>
      </c>
      <c r="O46">
        <f t="shared" si="6"/>
        <v>0.74561403508771928</v>
      </c>
      <c r="P46">
        <f t="shared" si="7"/>
        <v>127.67628893729768</v>
      </c>
      <c r="Q46" s="9">
        <f t="shared" si="8"/>
        <v>2.6562499999999996</v>
      </c>
      <c r="R46">
        <f t="shared" si="9"/>
        <v>74.561403508771932</v>
      </c>
      <c r="S46">
        <f t="shared" si="10"/>
        <v>1.2767628893729769E-2</v>
      </c>
      <c r="T46" t="s">
        <v>15</v>
      </c>
    </row>
    <row r="47" spans="1:28" ht="15.75" thickBot="1" x14ac:dyDescent="0.3">
      <c r="A47" s="1">
        <v>2</v>
      </c>
      <c r="B47" s="1">
        <v>46</v>
      </c>
      <c r="C47" s="1">
        <v>57.932259999999999</v>
      </c>
      <c r="D47" s="1">
        <v>3.8</v>
      </c>
      <c r="E47" s="1">
        <v>7.6</v>
      </c>
      <c r="F47" s="1">
        <v>5.9000000000000021</v>
      </c>
      <c r="G47" s="1">
        <v>17.100000000000001</v>
      </c>
      <c r="H47">
        <f>$U$24+($U$24*$E$74)+$U$25*C47</f>
        <v>19.448012927358896</v>
      </c>
      <c r="I47">
        <f t="shared" si="0"/>
        <v>33.663529605311417</v>
      </c>
      <c r="J47">
        <f t="shared" si="1"/>
        <v>3.516415043791365</v>
      </c>
      <c r="K47" s="10">
        <f t="shared" si="2"/>
        <v>29.517232712827017</v>
      </c>
      <c r="L47" s="10">
        <f t="shared" si="3"/>
        <v>30.471290697829133</v>
      </c>
      <c r="M47" s="10">
        <f t="shared" si="4"/>
        <v>19.489710636182892</v>
      </c>
      <c r="N47">
        <f t="shared" si="5"/>
        <v>0.13118770094589785</v>
      </c>
      <c r="O47">
        <f t="shared" si="6"/>
        <v>0.44444444444444436</v>
      </c>
      <c r="P47">
        <f t="shared" si="7"/>
        <v>45.364597917836612</v>
      </c>
      <c r="Q47" s="9">
        <f t="shared" si="8"/>
        <v>1.2881355932203384</v>
      </c>
      <c r="R47">
        <f t="shared" si="9"/>
        <v>44.444444444444436</v>
      </c>
      <c r="S47">
        <f t="shared" si="10"/>
        <v>4.5364597917836608E-3</v>
      </c>
    </row>
    <row r="48" spans="1:28" x14ac:dyDescent="0.25">
      <c r="A48" s="1">
        <v>2</v>
      </c>
      <c r="B48" s="1">
        <v>47</v>
      </c>
      <c r="C48" s="1">
        <v>58.887189999999997</v>
      </c>
      <c r="D48" s="1">
        <v>4.9249999999999998</v>
      </c>
      <c r="E48" s="1">
        <v>9.85</v>
      </c>
      <c r="F48" s="1">
        <v>7.1</v>
      </c>
      <c r="G48" s="1">
        <v>18.5</v>
      </c>
      <c r="H48">
        <f>$U$24+($U$24*$E$74)+$U$25*C48</f>
        <v>19.551833557952165</v>
      </c>
      <c r="I48">
        <f t="shared" si="0"/>
        <v>33.306970750237042</v>
      </c>
      <c r="J48">
        <f t="shared" si="1"/>
        <v>3.5057667069184961</v>
      </c>
      <c r="K48" s="10">
        <f t="shared" si="2"/>
        <v>31.416000661603995</v>
      </c>
      <c r="L48" s="10">
        <f t="shared" si="3"/>
        <v>30.168509722113683</v>
      </c>
      <c r="M48" s="10">
        <f t="shared" si="4"/>
        <v>19.593681679357395</v>
      </c>
      <c r="N48">
        <f t="shared" si="5"/>
        <v>0.16726897649556721</v>
      </c>
      <c r="O48">
        <f t="shared" si="6"/>
        <v>0.53243243243243243</v>
      </c>
      <c r="P48">
        <f t="shared" si="7"/>
        <v>76.201293308228927</v>
      </c>
      <c r="Q48" s="9">
        <f t="shared" si="8"/>
        <v>1.3873239436619718</v>
      </c>
      <c r="R48">
        <f t="shared" si="9"/>
        <v>53.243243243243242</v>
      </c>
      <c r="S48">
        <f t="shared" si="10"/>
        <v>7.6201293308228923E-3</v>
      </c>
      <c r="T48" s="8" t="s">
        <v>16</v>
      </c>
      <c r="U48" s="8"/>
    </row>
    <row r="49" spans="1:28" x14ac:dyDescent="0.25">
      <c r="A49" s="1">
        <v>2</v>
      </c>
      <c r="B49" s="1">
        <v>48</v>
      </c>
      <c r="C49" s="1">
        <v>61.433660000000003</v>
      </c>
      <c r="D49" s="1">
        <v>6.3249999999999993</v>
      </c>
      <c r="E49" s="1">
        <v>12.649999999999999</v>
      </c>
      <c r="F49" s="1">
        <v>6.5</v>
      </c>
      <c r="G49" s="1">
        <v>16.8</v>
      </c>
      <c r="H49">
        <f>$U$24+($U$24*$E$74)+$U$25*C49</f>
        <v>19.828687485660847</v>
      </c>
      <c r="I49">
        <f t="shared" si="0"/>
        <v>32.383380484936445</v>
      </c>
      <c r="J49">
        <f t="shared" si="1"/>
        <v>3.4776453431996663</v>
      </c>
      <c r="K49" s="10">
        <f t="shared" si="2"/>
        <v>27.346571895602505</v>
      </c>
      <c r="L49" s="10">
        <f t="shared" si="3"/>
        <v>29.368890584694114</v>
      </c>
      <c r="M49" s="10">
        <f t="shared" si="4"/>
        <v>19.86826047567498</v>
      </c>
      <c r="N49">
        <f t="shared" si="5"/>
        <v>0.20591317528534028</v>
      </c>
      <c r="O49">
        <f t="shared" si="6"/>
        <v>0.75297619047619035</v>
      </c>
      <c r="P49">
        <f t="shared" si="7"/>
        <v>125.68137760226813</v>
      </c>
      <c r="Q49" s="9">
        <f t="shared" si="8"/>
        <v>1.9461538461538459</v>
      </c>
      <c r="R49">
        <f t="shared" si="9"/>
        <v>75.297619047619037</v>
      </c>
      <c r="S49">
        <f t="shared" si="10"/>
        <v>1.2568137760226812E-2</v>
      </c>
      <c r="T49" s="5" t="s">
        <v>17</v>
      </c>
      <c r="U49" s="5">
        <v>0.99916169124081344</v>
      </c>
    </row>
    <row r="50" spans="1:28" x14ac:dyDescent="0.25">
      <c r="A50" s="1">
        <v>2</v>
      </c>
      <c r="B50" s="1">
        <v>49</v>
      </c>
      <c r="C50" s="1">
        <v>49.656230000000001</v>
      </c>
      <c r="D50" s="1">
        <v>4.3249999999999993</v>
      </c>
      <c r="E50" s="1">
        <v>8.6499999999999986</v>
      </c>
      <c r="F50" s="1">
        <v>6.3000000000000007</v>
      </c>
      <c r="G50" s="1">
        <v>19.100000000000001</v>
      </c>
      <c r="H50">
        <f>$U$24+($U$24*$E$74)+$U$25*C50</f>
        <v>18.548237390504006</v>
      </c>
      <c r="I50">
        <f t="shared" si="0"/>
        <v>37.008785001283378</v>
      </c>
      <c r="J50">
        <f t="shared" si="1"/>
        <v>3.6111553169287154</v>
      </c>
      <c r="K50" s="10">
        <f t="shared" si="2"/>
        <v>38.464458538233778</v>
      </c>
      <c r="L50" s="10">
        <f t="shared" si="3"/>
        <v>33.165190476034283</v>
      </c>
      <c r="M50" s="10">
        <f t="shared" si="4"/>
        <v>18.564660541850742</v>
      </c>
      <c r="N50">
        <f t="shared" si="5"/>
        <v>0.17419767872027334</v>
      </c>
      <c r="O50">
        <f t="shared" si="6"/>
        <v>0.45287958115183236</v>
      </c>
      <c r="P50">
        <f t="shared" si="7"/>
        <v>58.765454080805554</v>
      </c>
      <c r="Q50" s="9">
        <f t="shared" si="8"/>
        <v>1.3730158730158726</v>
      </c>
      <c r="R50">
        <f t="shared" si="9"/>
        <v>45.287958115183237</v>
      </c>
      <c r="S50">
        <f t="shared" si="10"/>
        <v>5.8765454080805558E-3</v>
      </c>
      <c r="T50" s="5" t="s">
        <v>18</v>
      </c>
      <c r="U50" s="5">
        <v>0.99832408524320271</v>
      </c>
    </row>
    <row r="51" spans="1:28" x14ac:dyDescent="0.25">
      <c r="A51" s="1">
        <v>2</v>
      </c>
      <c r="B51" s="1">
        <v>50</v>
      </c>
      <c r="C51" s="1">
        <v>79.895589999999999</v>
      </c>
      <c r="D51" s="1">
        <v>6.0250000000000004</v>
      </c>
      <c r="E51" s="1">
        <v>12.05</v>
      </c>
      <c r="F51" s="1">
        <v>4.6000000000000014</v>
      </c>
      <c r="G51" s="1">
        <v>22</v>
      </c>
      <c r="H51">
        <f>$U$24+($U$24*$E$74)+$U$25*C51</f>
        <v>21.835880907763876</v>
      </c>
      <c r="I51">
        <f t="shared" si="0"/>
        <v>26.703530558437876</v>
      </c>
      <c r="J51">
        <f t="shared" si="1"/>
        <v>3.2847957873176057</v>
      </c>
      <c r="K51" s="10">
        <f t="shared" si="2"/>
        <v>27.535937840874571</v>
      </c>
      <c r="L51" s="10">
        <f t="shared" si="3"/>
        <v>23.885294658551175</v>
      </c>
      <c r="M51" s="10">
        <f t="shared" si="4"/>
        <v>21.751255889905877</v>
      </c>
      <c r="N51">
        <f t="shared" si="5"/>
        <v>0.15082184135569937</v>
      </c>
      <c r="O51">
        <f t="shared" si="6"/>
        <v>0.54772727272727273</v>
      </c>
      <c r="P51">
        <f t="shared" si="7"/>
        <v>114.041776820718</v>
      </c>
      <c r="Q51" s="9">
        <f t="shared" si="8"/>
        <v>2.6195652173913038</v>
      </c>
      <c r="R51">
        <f t="shared" si="9"/>
        <v>54.772727272727273</v>
      </c>
      <c r="S51">
        <f t="shared" si="10"/>
        <v>1.14041776820718E-2</v>
      </c>
      <c r="T51" s="5" t="s">
        <v>19</v>
      </c>
      <c r="U51" s="5">
        <v>0.99829943943795574</v>
      </c>
    </row>
    <row r="52" spans="1:28" x14ac:dyDescent="0.25">
      <c r="A52" s="1">
        <v>2</v>
      </c>
      <c r="B52" s="1">
        <v>51</v>
      </c>
      <c r="C52" s="1">
        <v>70.982939999999999</v>
      </c>
      <c r="D52" s="1">
        <v>5.0250000000000004</v>
      </c>
      <c r="E52" s="1">
        <v>10.050000000000001</v>
      </c>
      <c r="F52" s="1">
        <v>5.8000000000000007</v>
      </c>
      <c r="G52" s="1">
        <v>18.8</v>
      </c>
      <c r="H52">
        <f>$U$24+($U$24*$E$74)+$U$25*C52</f>
        <v>20.866891617180141</v>
      </c>
      <c r="I52">
        <f t="shared" si="0"/>
        <v>29.241160057242745</v>
      </c>
      <c r="J52">
        <f t="shared" si="1"/>
        <v>3.3755773077349125</v>
      </c>
      <c r="K52" s="10">
        <f t="shared" si="2"/>
        <v>26.485237156984482</v>
      </c>
      <c r="L52" s="10">
        <f t="shared" si="3"/>
        <v>26.466628969913785</v>
      </c>
      <c r="M52" s="10">
        <f t="shared" si="4"/>
        <v>20.864859310661288</v>
      </c>
      <c r="N52">
        <f t="shared" si="5"/>
        <v>0.14158331565302876</v>
      </c>
      <c r="O52">
        <f t="shared" si="6"/>
        <v>0.53457446808510645</v>
      </c>
      <c r="P52">
        <f t="shared" si="7"/>
        <v>79.327177998550781</v>
      </c>
      <c r="Q52" s="9">
        <f t="shared" si="8"/>
        <v>1.732758620689655</v>
      </c>
      <c r="R52">
        <f t="shared" si="9"/>
        <v>53.457446808510646</v>
      </c>
      <c r="S52">
        <f t="shared" si="10"/>
        <v>7.9327177998550786E-3</v>
      </c>
      <c r="T52" s="5" t="s">
        <v>20</v>
      </c>
      <c r="U52" s="5">
        <v>4.9809826839053481E-2</v>
      </c>
    </row>
    <row r="53" spans="1:28" ht="15.75" thickBot="1" x14ac:dyDescent="0.3">
      <c r="A53" s="1">
        <v>2</v>
      </c>
      <c r="B53" s="1">
        <v>52</v>
      </c>
      <c r="C53" s="1">
        <v>75.757580000000004</v>
      </c>
      <c r="D53" s="1">
        <v>6.2999999999999989</v>
      </c>
      <c r="E53" s="1">
        <v>12.599999999999998</v>
      </c>
      <c r="F53" s="1">
        <v>3.5999999999999996</v>
      </c>
      <c r="G53" s="1">
        <v>18.5</v>
      </c>
      <c r="H53">
        <f>$U$24+($U$24*$E$74)+$U$25*C53</f>
        <v>21.385993682939791</v>
      </c>
      <c r="I53">
        <f t="shared" si="0"/>
        <v>27.838847388771519</v>
      </c>
      <c r="J53">
        <f t="shared" si="1"/>
        <v>3.326432433343772</v>
      </c>
      <c r="K53" s="10">
        <f t="shared" si="2"/>
        <v>24.419998632480073</v>
      </c>
      <c r="L53" s="10">
        <f t="shared" si="3"/>
        <v>25.069215158046504</v>
      </c>
      <c r="M53" s="10">
        <f t="shared" si="4"/>
        <v>21.344713011584844</v>
      </c>
      <c r="N53">
        <f t="shared" si="5"/>
        <v>0.16631999068608047</v>
      </c>
      <c r="O53">
        <f t="shared" si="6"/>
        <v>0.68108108108108101</v>
      </c>
      <c r="P53">
        <f t="shared" si="7"/>
        <v>124.68981242097884</v>
      </c>
      <c r="Q53" s="9">
        <f t="shared" si="8"/>
        <v>3.4999999999999996</v>
      </c>
      <c r="R53">
        <f t="shared" si="9"/>
        <v>68.108108108108098</v>
      </c>
      <c r="S53">
        <f t="shared" si="10"/>
        <v>1.2468981242097884E-2</v>
      </c>
      <c r="T53" s="6" t="s">
        <v>21</v>
      </c>
      <c r="U53" s="6">
        <v>70</v>
      </c>
    </row>
    <row r="54" spans="1:28" x14ac:dyDescent="0.25">
      <c r="A54" s="1">
        <v>2</v>
      </c>
      <c r="B54" s="1">
        <v>53</v>
      </c>
      <c r="C54" s="1">
        <v>73.211100000000002</v>
      </c>
      <c r="D54" s="1">
        <v>6.65</v>
      </c>
      <c r="E54" s="1">
        <v>13.3</v>
      </c>
      <c r="F54" s="1">
        <v>2.6000000000000014</v>
      </c>
      <c r="G54" s="1">
        <v>22.8</v>
      </c>
      <c r="H54">
        <f>$U$24+($U$24*$E$74)+$U$25*C54</f>
        <v>21.109138668024396</v>
      </c>
      <c r="I54">
        <f t="shared" si="0"/>
        <v>28.57387187202627</v>
      </c>
      <c r="J54">
        <f t="shared" si="1"/>
        <v>3.3524927293573992</v>
      </c>
      <c r="K54" s="10">
        <f t="shared" si="2"/>
        <v>31.142818507029673</v>
      </c>
      <c r="L54" s="10">
        <f t="shared" si="3"/>
        <v>25.810228703039044</v>
      </c>
      <c r="M54" s="10">
        <f t="shared" si="4"/>
        <v>21.090258612337117</v>
      </c>
      <c r="N54">
        <f t="shared" si="5"/>
        <v>0.18166644129100643</v>
      </c>
      <c r="O54">
        <f t="shared" si="6"/>
        <v>0.58333333333333337</v>
      </c>
      <c r="P54">
        <f t="shared" si="7"/>
        <v>138.92908112337463</v>
      </c>
      <c r="Q54" s="9">
        <f t="shared" si="8"/>
        <v>5.1153846153846132</v>
      </c>
      <c r="R54">
        <f t="shared" si="9"/>
        <v>58.333333333333336</v>
      </c>
      <c r="S54">
        <f t="shared" si="10"/>
        <v>1.3892908112337463E-2</v>
      </c>
    </row>
    <row r="55" spans="1:28" ht="15.75" thickBot="1" x14ac:dyDescent="0.3">
      <c r="A55" s="1">
        <v>2</v>
      </c>
      <c r="B55" s="1">
        <v>54</v>
      </c>
      <c r="C55" s="1">
        <v>79.258979999999994</v>
      </c>
      <c r="D55" s="1">
        <v>7.9499999999999993</v>
      </c>
      <c r="E55" s="1">
        <v>15.899999999999999</v>
      </c>
      <c r="F55" s="1">
        <v>6.3000000000000007</v>
      </c>
      <c r="G55" s="1">
        <v>21.3</v>
      </c>
      <c r="H55">
        <f>$U$24+($U$24*$E$74)+$U$25*C55</f>
        <v>21.766668241241739</v>
      </c>
      <c r="I55">
        <f t="shared" si="0"/>
        <v>26.873621909323955</v>
      </c>
      <c r="J55">
        <f t="shared" si="1"/>
        <v>3.2911452073404788</v>
      </c>
      <c r="K55" s="10">
        <f t="shared" si="2"/>
        <v>26.873926462339032</v>
      </c>
      <c r="L55" s="10">
        <f t="shared" si="3"/>
        <v>24.065837743608057</v>
      </c>
      <c r="M55" s="10">
        <f t="shared" si="4"/>
        <v>21.689259746168801</v>
      </c>
      <c r="N55">
        <f t="shared" si="5"/>
        <v>0.20060818345126319</v>
      </c>
      <c r="O55">
        <f t="shared" si="6"/>
        <v>0.74647887323943651</v>
      </c>
      <c r="P55">
        <f t="shared" si="7"/>
        <v>198.55650968850887</v>
      </c>
      <c r="Q55" s="9">
        <f t="shared" si="8"/>
        <v>2.5238095238095233</v>
      </c>
      <c r="R55">
        <f t="shared" si="9"/>
        <v>74.64788732394365</v>
      </c>
      <c r="S55">
        <f t="shared" si="10"/>
        <v>1.9855650968850887E-2</v>
      </c>
      <c r="T55" t="s">
        <v>22</v>
      </c>
    </row>
    <row r="56" spans="1:28" x14ac:dyDescent="0.25">
      <c r="A56" s="1">
        <v>2</v>
      </c>
      <c r="B56" s="1">
        <v>55</v>
      </c>
      <c r="C56" s="1">
        <v>64.616759999999999</v>
      </c>
      <c r="D56" s="1">
        <v>4.55</v>
      </c>
      <c r="E56" s="1">
        <v>9.1</v>
      </c>
      <c r="F56" s="1">
        <v>4.6000000000000014</v>
      </c>
      <c r="G56" s="1">
        <v>20.100000000000001</v>
      </c>
      <c r="H56">
        <f>$U$24+($U$24*$E$74)+$U$25*C56</f>
        <v>20.174756254305088</v>
      </c>
      <c r="I56">
        <f t="shared" si="0"/>
        <v>31.281928989019743</v>
      </c>
      <c r="J56">
        <f t="shared" si="1"/>
        <v>3.4430405822226127</v>
      </c>
      <c r="K56" s="10">
        <f t="shared" si="2"/>
        <v>31.106480733481533</v>
      </c>
      <c r="L56" s="10">
        <f t="shared" si="3"/>
        <v>28.384918775938843</v>
      </c>
      <c r="M56" s="10">
        <f t="shared" si="4"/>
        <v>20.206143578035856</v>
      </c>
      <c r="N56">
        <f t="shared" si="5"/>
        <v>0.14083033565904574</v>
      </c>
      <c r="O56">
        <f t="shared" si="6"/>
        <v>0.45273631840796014</v>
      </c>
      <c r="P56">
        <f t="shared" si="7"/>
        <v>65.038821910942687</v>
      </c>
      <c r="Q56" s="9">
        <f t="shared" si="8"/>
        <v>1.9782608695652166</v>
      </c>
      <c r="R56">
        <f t="shared" si="9"/>
        <v>45.273631840796014</v>
      </c>
      <c r="S56">
        <f t="shared" si="10"/>
        <v>6.5038821910942688E-3</v>
      </c>
      <c r="T56" s="7"/>
      <c r="U56" s="7" t="s">
        <v>27</v>
      </c>
      <c r="V56" s="7" t="s">
        <v>28</v>
      </c>
      <c r="W56" s="7" t="s">
        <v>29</v>
      </c>
      <c r="X56" s="7" t="s">
        <v>30</v>
      </c>
      <c r="Y56" s="7" t="s">
        <v>31</v>
      </c>
    </row>
    <row r="57" spans="1:28" x14ac:dyDescent="0.25">
      <c r="A57" s="1">
        <v>2</v>
      </c>
      <c r="B57" s="1">
        <v>56</v>
      </c>
      <c r="C57" s="1">
        <v>74.80265</v>
      </c>
      <c r="D57" s="1">
        <v>5.6375000000000002</v>
      </c>
      <c r="E57" s="1">
        <v>11.275</v>
      </c>
      <c r="F57" s="1">
        <v>3.6000000000000014</v>
      </c>
      <c r="G57" s="1">
        <v>20.100000000000001</v>
      </c>
      <c r="H57">
        <f>$U$24+($U$24*$E$74)+$U$25*C57</f>
        <v>21.282173052346515</v>
      </c>
      <c r="I57">
        <f t="shared" si="0"/>
        <v>28.111121880271487</v>
      </c>
      <c r="J57">
        <f t="shared" si="1"/>
        <v>3.3361652944838891</v>
      </c>
      <c r="K57" s="10">
        <f t="shared" si="2"/>
        <v>26.870705783819162</v>
      </c>
      <c r="L57" s="10">
        <f t="shared" si="3"/>
        <v>25.345964966743495</v>
      </c>
      <c r="M57" s="10">
        <f t="shared" si="4"/>
        <v>21.249680732094426</v>
      </c>
      <c r="N57">
        <f t="shared" si="5"/>
        <v>0.15072995408585124</v>
      </c>
      <c r="O57">
        <f t="shared" si="6"/>
        <v>0.56094527363184077</v>
      </c>
      <c r="P57">
        <f t="shared" si="7"/>
        <v>99.844232395752741</v>
      </c>
      <c r="Q57" s="9">
        <f t="shared" si="8"/>
        <v>3.1319444444444433</v>
      </c>
      <c r="R57">
        <f t="shared" si="9"/>
        <v>56.094527363184078</v>
      </c>
      <c r="S57">
        <f t="shared" si="10"/>
        <v>9.9844232395752738E-3</v>
      </c>
      <c r="T57" s="5" t="s">
        <v>23</v>
      </c>
      <c r="U57" s="5">
        <v>1</v>
      </c>
      <c r="V57" s="5">
        <v>100.4982733901127</v>
      </c>
      <c r="W57" s="5">
        <v>100.4982733901127</v>
      </c>
      <c r="X57" s="5">
        <v>40506.856044558692</v>
      </c>
      <c r="Y57" s="5">
        <v>4.0645105395094235E-96</v>
      </c>
    </row>
    <row r="58" spans="1:28" x14ac:dyDescent="0.25">
      <c r="A58" s="1">
        <v>2</v>
      </c>
      <c r="B58" s="1">
        <v>57</v>
      </c>
      <c r="C58" s="1">
        <v>49.337919999999997</v>
      </c>
      <c r="D58" s="1">
        <v>4.1749999999999998</v>
      </c>
      <c r="E58" s="1">
        <v>8.35</v>
      </c>
      <c r="F58" s="1">
        <v>6.8999999999999986</v>
      </c>
      <c r="G58" s="1">
        <v>18.899999999999999</v>
      </c>
      <c r="H58">
        <f>$U$24+($U$24*$E$74)+$U$25*C58</f>
        <v>18.513630513639583</v>
      </c>
      <c r="I58">
        <f t="shared" si="0"/>
        <v>37.147272749844795</v>
      </c>
      <c r="J58">
        <f t="shared" si="1"/>
        <v>3.6148903566209327</v>
      </c>
      <c r="K58" s="10">
        <f t="shared" si="2"/>
        <v>38.307249271959584</v>
      </c>
      <c r="L58" s="10">
        <f t="shared" si="3"/>
        <v>33.271394757120362</v>
      </c>
      <c r="M58" s="10">
        <f t="shared" si="4"/>
        <v>18.528191375094053</v>
      </c>
      <c r="N58">
        <f t="shared" si="5"/>
        <v>0.16924102191580026</v>
      </c>
      <c r="O58">
        <f t="shared" si="6"/>
        <v>0.4417989417989418</v>
      </c>
      <c r="P58">
        <f t="shared" si="7"/>
        <v>54.759923447478585</v>
      </c>
      <c r="Q58" s="9">
        <f t="shared" si="8"/>
        <v>1.2101449275362322</v>
      </c>
      <c r="R58">
        <f t="shared" si="9"/>
        <v>44.179894179894177</v>
      </c>
      <c r="S58">
        <f t="shared" si="10"/>
        <v>5.4759923447478586E-3</v>
      </c>
      <c r="T58" s="5" t="s">
        <v>24</v>
      </c>
      <c r="U58" s="5">
        <v>68</v>
      </c>
      <c r="V58" s="5">
        <v>0.1687092817820815</v>
      </c>
      <c r="W58" s="5">
        <v>2.4810188497364927E-3</v>
      </c>
      <c r="X58" s="5"/>
      <c r="Y58" s="5"/>
    </row>
    <row r="59" spans="1:28" ht="15.75" thickBot="1" x14ac:dyDescent="0.3">
      <c r="A59" s="1">
        <v>2</v>
      </c>
      <c r="B59" s="1">
        <v>58</v>
      </c>
      <c r="C59" s="1">
        <v>54.749169999999999</v>
      </c>
      <c r="D59" s="1">
        <v>3.8250000000000002</v>
      </c>
      <c r="E59" s="1">
        <v>7.65</v>
      </c>
      <c r="F59" s="1">
        <v>3.4000000000000004</v>
      </c>
      <c r="G59" s="1">
        <v>15.8</v>
      </c>
      <c r="H59">
        <f>$U$24+($U$24*$E$74)+$U$25*C59</f>
        <v>19.101945245921364</v>
      </c>
      <c r="I59">
        <f t="shared" si="0"/>
        <v>34.894335060188148</v>
      </c>
      <c r="J59">
        <f t="shared" si="1"/>
        <v>3.5523244968408791</v>
      </c>
      <c r="K59" s="10">
        <f t="shared" si="2"/>
        <v>28.858884984009801</v>
      </c>
      <c r="L59" s="10">
        <f t="shared" si="3"/>
        <v>31.492360876350887</v>
      </c>
      <c r="M59" s="10">
        <f t="shared" si="4"/>
        <v>19.139088436870558</v>
      </c>
      <c r="N59">
        <f t="shared" si="5"/>
        <v>0.13972814565042721</v>
      </c>
      <c r="O59">
        <f t="shared" si="6"/>
        <v>0.48417721518987344</v>
      </c>
      <c r="P59">
        <f t="shared" si="7"/>
        <v>45.963464017427171</v>
      </c>
      <c r="Q59" s="9">
        <f t="shared" si="8"/>
        <v>2.25</v>
      </c>
      <c r="R59">
        <f t="shared" si="9"/>
        <v>48.417721518987342</v>
      </c>
      <c r="S59">
        <f t="shared" si="10"/>
        <v>4.5963464017427175E-3</v>
      </c>
      <c r="T59" s="6" t="s">
        <v>25</v>
      </c>
      <c r="U59" s="6">
        <v>69</v>
      </c>
      <c r="V59" s="6">
        <v>100.66698267189479</v>
      </c>
      <c r="W59" s="6"/>
      <c r="X59" s="6"/>
      <c r="Y59" s="6"/>
    </row>
    <row r="60" spans="1:28" ht="15.75" thickBot="1" x14ac:dyDescent="0.3">
      <c r="A60" s="1">
        <v>2</v>
      </c>
      <c r="B60" s="1">
        <v>59</v>
      </c>
      <c r="C60" s="1">
        <v>65.253370000000004</v>
      </c>
      <c r="D60" s="1">
        <v>5.9499999999999993</v>
      </c>
      <c r="E60" s="1">
        <v>11.899999999999999</v>
      </c>
      <c r="F60" s="1">
        <v>3.6000000000000014</v>
      </c>
      <c r="G60" s="1">
        <v>15.8</v>
      </c>
      <c r="H60">
        <f>$U$24+($U$24*$E$74)+$U$25*C60</f>
        <v>20.243968920827221</v>
      </c>
      <c r="I60">
        <f t="shared" si="0"/>
        <v>31.068393337215678</v>
      </c>
      <c r="J60">
        <f t="shared" si="1"/>
        <v>3.4361910110030611</v>
      </c>
      <c r="K60" s="10">
        <f t="shared" si="2"/>
        <v>24.213308829873462</v>
      </c>
      <c r="L60" s="10">
        <f t="shared" si="3"/>
        <v>28.190154102182845</v>
      </c>
      <c r="M60" s="10">
        <f t="shared" si="4"/>
        <v>20.273023230088313</v>
      </c>
      <c r="N60">
        <f t="shared" si="5"/>
        <v>0.18236606017436338</v>
      </c>
      <c r="O60">
        <f t="shared" si="6"/>
        <v>0.75316455696202522</v>
      </c>
      <c r="P60">
        <f t="shared" si="7"/>
        <v>111.22023391871262</v>
      </c>
      <c r="Q60" s="9">
        <f t="shared" si="8"/>
        <v>3.305555555555554</v>
      </c>
      <c r="R60">
        <f t="shared" si="9"/>
        <v>75.316455696202524</v>
      </c>
      <c r="S60">
        <f t="shared" si="10"/>
        <v>1.1122023391871263E-2</v>
      </c>
    </row>
    <row r="61" spans="1:28" x14ac:dyDescent="0.25">
      <c r="A61" s="1">
        <v>2</v>
      </c>
      <c r="B61" s="1">
        <v>60</v>
      </c>
      <c r="C61" s="1">
        <v>53.157629999999997</v>
      </c>
      <c r="D61" s="1">
        <v>4.6500000000000004</v>
      </c>
      <c r="E61" s="1">
        <v>9.3000000000000007</v>
      </c>
      <c r="F61" s="1">
        <v>6.3999999999999986</v>
      </c>
      <c r="G61" s="1">
        <v>16.7</v>
      </c>
      <c r="H61">
        <f>$U$24+($U$24*$E$74)+$U$25*C61</f>
        <v>18.928911948805958</v>
      </c>
      <c r="I61">
        <f t="shared" si="0"/>
        <v>35.535204293186887</v>
      </c>
      <c r="J61">
        <f t="shared" si="1"/>
        <v>3.5705238753318946</v>
      </c>
      <c r="K61" s="10">
        <f t="shared" si="2"/>
        <v>31.415998042049655</v>
      </c>
      <c r="L61" s="10">
        <f t="shared" si="3"/>
        <v>32.009852541266611</v>
      </c>
      <c r="M61" s="10">
        <f t="shared" si="4"/>
        <v>18.961388539747681</v>
      </c>
      <c r="N61">
        <f t="shared" si="5"/>
        <v>0.17495136634195319</v>
      </c>
      <c r="O61">
        <f t="shared" si="6"/>
        <v>0.55688622754491024</v>
      </c>
      <c r="P61">
        <f t="shared" si="7"/>
        <v>67.929087152245302</v>
      </c>
      <c r="Q61" s="9">
        <f t="shared" si="8"/>
        <v>1.4531250000000004</v>
      </c>
      <c r="R61">
        <f t="shared" si="9"/>
        <v>55.688622754491021</v>
      </c>
      <c r="S61">
        <f t="shared" si="10"/>
        <v>6.7929087152245301E-3</v>
      </c>
      <c r="T61" s="7"/>
      <c r="U61" s="7" t="s">
        <v>32</v>
      </c>
      <c r="V61" s="7" t="s">
        <v>20</v>
      </c>
      <c r="W61" s="7" t="s">
        <v>33</v>
      </c>
      <c r="X61" s="7" t="s">
        <v>34</v>
      </c>
      <c r="Y61" s="7" t="s">
        <v>35</v>
      </c>
      <c r="Z61" s="7" t="s">
        <v>36</v>
      </c>
      <c r="AA61" s="7" t="s">
        <v>37</v>
      </c>
      <c r="AB61" s="7" t="s">
        <v>38</v>
      </c>
    </row>
    <row r="62" spans="1:28" x14ac:dyDescent="0.25">
      <c r="A62" s="1">
        <v>2</v>
      </c>
      <c r="B62" s="1">
        <v>61</v>
      </c>
      <c r="C62" s="1">
        <v>41.061880000000002</v>
      </c>
      <c r="D62" s="1">
        <v>3.5</v>
      </c>
      <c r="E62" s="1">
        <v>7</v>
      </c>
      <c r="F62" s="1">
        <v>4.1000000000000014</v>
      </c>
      <c r="G62" s="1">
        <v>16.100000000000001</v>
      </c>
      <c r="H62">
        <f>$U$24+($U$24*$E$74)+$U$25*C62</f>
        <v>17.613853889577982</v>
      </c>
      <c r="I62">
        <f t="shared" si="0"/>
        <v>41.039431843984659</v>
      </c>
      <c r="J62">
        <f t="shared" si="1"/>
        <v>3.7145333568091967</v>
      </c>
      <c r="K62" s="10">
        <f t="shared" si="2"/>
        <v>39.209115607955603</v>
      </c>
      <c r="L62" s="10">
        <f t="shared" si="3"/>
        <v>36.104701514825237</v>
      </c>
      <c r="M62" s="10">
        <f t="shared" si="4"/>
        <v>17.5552707398531</v>
      </c>
      <c r="N62">
        <f t="shared" si="5"/>
        <v>0.17047441568676347</v>
      </c>
      <c r="O62">
        <f t="shared" si="6"/>
        <v>0.43478260869565216</v>
      </c>
      <c r="P62">
        <f t="shared" si="7"/>
        <v>38.484510006474963</v>
      </c>
      <c r="Q62" s="9">
        <f t="shared" si="8"/>
        <v>1.7073170731707312</v>
      </c>
      <c r="R62">
        <f t="shared" si="9"/>
        <v>43.478260869565219</v>
      </c>
      <c r="S62">
        <f t="shared" si="10"/>
        <v>3.8484510006474965E-3</v>
      </c>
      <c r="T62" s="5" t="s">
        <v>26</v>
      </c>
      <c r="U62" s="5">
        <v>53.824212324333466</v>
      </c>
      <c r="V62" s="5">
        <v>0.17259004972414196</v>
      </c>
      <c r="W62" s="5">
        <v>311.86161896565301</v>
      </c>
      <c r="X62" s="5">
        <v>4.8956220000111979E-109</v>
      </c>
      <c r="Y62" s="5">
        <v>53.479814242235008</v>
      </c>
      <c r="Z62" s="5">
        <v>54.168610406431924</v>
      </c>
      <c r="AA62" s="5">
        <v>53.479814242235008</v>
      </c>
      <c r="AB62" s="5">
        <v>54.168610406431924</v>
      </c>
    </row>
    <row r="63" spans="1:28" ht="15.75" thickBot="1" x14ac:dyDescent="0.3">
      <c r="A63" s="1">
        <v>2</v>
      </c>
      <c r="B63" s="1">
        <v>62</v>
      </c>
      <c r="C63" s="1">
        <v>47.109749999999998</v>
      </c>
      <c r="D63" s="1">
        <v>3.9249999999999998</v>
      </c>
      <c r="E63" s="1">
        <v>7.85</v>
      </c>
      <c r="F63" s="1">
        <v>3.2999999999999989</v>
      </c>
      <c r="G63" s="1">
        <v>14.7</v>
      </c>
      <c r="H63">
        <f>$U$24+($U$24*$E$74)+$U$25*C63</f>
        <v>18.271382375588615</v>
      </c>
      <c r="I63">
        <f t="shared" si="0"/>
        <v>38.138824720365946</v>
      </c>
      <c r="J63">
        <f t="shared" si="1"/>
        <v>3.6412327848145782</v>
      </c>
      <c r="K63" s="10">
        <f t="shared" si="2"/>
        <v>31.203731711588368</v>
      </c>
      <c r="L63" s="10">
        <f t="shared" si="3"/>
        <v>34.020430611865748</v>
      </c>
      <c r="M63" s="10">
        <f t="shared" si="4"/>
        <v>18.27098221917214</v>
      </c>
      <c r="N63">
        <f t="shared" si="5"/>
        <v>0.16663217274555692</v>
      </c>
      <c r="O63">
        <f t="shared" si="6"/>
        <v>0.53401360544217691</v>
      </c>
      <c r="P63">
        <f t="shared" si="7"/>
        <v>48.398198323959249</v>
      </c>
      <c r="Q63" s="9">
        <f t="shared" si="8"/>
        <v>2.3787878787878793</v>
      </c>
      <c r="R63">
        <f t="shared" si="9"/>
        <v>53.401360544217688</v>
      </c>
      <c r="S63">
        <f t="shared" si="10"/>
        <v>4.8398198323959252E-3</v>
      </c>
      <c r="T63" s="6" t="s">
        <v>39</v>
      </c>
      <c r="U63" s="6">
        <v>-9.7640640426596068</v>
      </c>
      <c r="V63" s="6">
        <v>4.851391813555149E-2</v>
      </c>
      <c r="W63" s="6">
        <v>-201.26315123379825</v>
      </c>
      <c r="X63" s="6">
        <v>4.0645105395093087E-96</v>
      </c>
      <c r="Y63" s="6">
        <v>-9.8608720590410304</v>
      </c>
      <c r="Z63" s="6">
        <v>-9.6672560262781833</v>
      </c>
      <c r="AA63" s="6">
        <v>-9.8608720590410304</v>
      </c>
      <c r="AB63" s="6">
        <v>-9.6672560262781833</v>
      </c>
    </row>
    <row r="64" spans="1:28" x14ac:dyDescent="0.25">
      <c r="A64" s="1">
        <v>2</v>
      </c>
      <c r="B64" s="1">
        <v>63</v>
      </c>
      <c r="C64" s="1">
        <v>55.38579</v>
      </c>
      <c r="D64" s="1">
        <v>3.4499999999999997</v>
      </c>
      <c r="E64" s="1">
        <v>6.8999999999999995</v>
      </c>
      <c r="F64" s="1">
        <v>5.5</v>
      </c>
      <c r="G64" s="1">
        <v>16.3</v>
      </c>
      <c r="H64">
        <f>$U$24+($U$24*$E$74)+$U$25*C64</f>
        <v>19.171158999650213</v>
      </c>
      <c r="I64">
        <f t="shared" si="0"/>
        <v>34.642831417073467</v>
      </c>
      <c r="J64">
        <f t="shared" si="1"/>
        <v>3.5450908187220076</v>
      </c>
      <c r="K64" s="10">
        <f t="shared" si="2"/>
        <v>29.429931395760541</v>
      </c>
      <c r="L64" s="10">
        <f t="shared" si="3"/>
        <v>31.286674284633079</v>
      </c>
      <c r="M64" s="10">
        <f t="shared" si="4"/>
        <v>19.209718533287209</v>
      </c>
      <c r="N64">
        <f t="shared" si="5"/>
        <v>0.12458069118450779</v>
      </c>
      <c r="O64">
        <f t="shared" si="6"/>
        <v>0.42331288343558277</v>
      </c>
      <c r="P64">
        <f t="shared" si="7"/>
        <v>37.392806559352508</v>
      </c>
      <c r="Q64" s="9">
        <f t="shared" si="8"/>
        <v>1.2545454545454544</v>
      </c>
      <c r="R64">
        <f t="shared" si="9"/>
        <v>42.331288343558278</v>
      </c>
      <c r="S64">
        <f t="shared" si="10"/>
        <v>3.7392806559352508E-3</v>
      </c>
    </row>
    <row r="65" spans="1:20" x14ac:dyDescent="0.25">
      <c r="A65" s="1">
        <v>2</v>
      </c>
      <c r="B65" s="1">
        <v>64</v>
      </c>
      <c r="C65" s="1">
        <v>46.154829999999997</v>
      </c>
      <c r="D65" s="1">
        <v>4.0750000000000002</v>
      </c>
      <c r="E65" s="1">
        <v>8.15</v>
      </c>
      <c r="F65" s="1">
        <v>5</v>
      </c>
      <c r="G65" s="1">
        <v>15.5</v>
      </c>
      <c r="H65">
        <f>$U$24+($U$24*$E$74)+$U$25*C65</f>
        <v>18.167562832202055</v>
      </c>
      <c r="I65">
        <f t="shared" si="0"/>
        <v>38.575963037002019</v>
      </c>
      <c r="J65">
        <f t="shared" si="1"/>
        <v>3.6526293632519713</v>
      </c>
      <c r="K65" s="10">
        <f t="shared" si="2"/>
        <v>33.58261746387106</v>
      </c>
      <c r="L65" s="10">
        <f t="shared" si="3"/>
        <v>34.344487521436633</v>
      </c>
      <c r="M65" s="10">
        <f t="shared" si="4"/>
        <v>18.159705297442237</v>
      </c>
      <c r="N65">
        <f t="shared" si="5"/>
        <v>0.1765795692455156</v>
      </c>
      <c r="O65">
        <f t="shared" si="6"/>
        <v>0.52580645161290329</v>
      </c>
      <c r="P65">
        <f t="shared" si="7"/>
        <v>52.168109508267008</v>
      </c>
      <c r="Q65" s="9">
        <f t="shared" si="8"/>
        <v>1.6300000000000001</v>
      </c>
      <c r="R65">
        <f t="shared" si="9"/>
        <v>52.580645161290327</v>
      </c>
      <c r="S65">
        <f t="shared" si="10"/>
        <v>5.2168109508267009E-3</v>
      </c>
    </row>
    <row r="66" spans="1:20" x14ac:dyDescent="0.25">
      <c r="A66" s="1">
        <v>2</v>
      </c>
      <c r="B66" s="1">
        <v>65</v>
      </c>
      <c r="C66" s="1">
        <v>43.926659999999998</v>
      </c>
      <c r="D66" s="1">
        <v>4.0999999999999996</v>
      </c>
      <c r="E66" s="1">
        <v>8.1999999999999993</v>
      </c>
      <c r="F66" s="1">
        <v>6.4</v>
      </c>
      <c r="G66" s="1">
        <v>17.5</v>
      </c>
      <c r="H66">
        <f>$U$24+($U$24*$E$74)+$U$25*C66</f>
        <v>17.925314694151087</v>
      </c>
      <c r="I66">
        <f t="shared" si="0"/>
        <v>39.625662934488474</v>
      </c>
      <c r="J66">
        <f t="shared" si="1"/>
        <v>3.6794769622654075</v>
      </c>
      <c r="K66" s="10">
        <f t="shared" si="2"/>
        <v>39.839131862062807</v>
      </c>
      <c r="L66" s="10">
        <f t="shared" si="3"/>
        <v>35.107887695750918</v>
      </c>
      <c r="M66" s="10">
        <f t="shared" si="4"/>
        <v>17.897563621283403</v>
      </c>
      <c r="N66">
        <f t="shared" si="5"/>
        <v>0.18667478929652287</v>
      </c>
      <c r="O66">
        <f t="shared" si="6"/>
        <v>0.46857142857142853</v>
      </c>
      <c r="P66">
        <f t="shared" si="7"/>
        <v>52.810172506844417</v>
      </c>
      <c r="Q66" s="9">
        <f t="shared" si="8"/>
        <v>1.2812499999999998</v>
      </c>
      <c r="R66">
        <f t="shared" si="9"/>
        <v>46.857142857142854</v>
      </c>
      <c r="S66">
        <f t="shared" si="10"/>
        <v>5.2810172506844418E-3</v>
      </c>
    </row>
    <row r="67" spans="1:20" x14ac:dyDescent="0.25">
      <c r="A67" s="1">
        <v>2</v>
      </c>
      <c r="B67" s="1">
        <v>66</v>
      </c>
      <c r="C67" s="1">
        <v>89.444869999999995</v>
      </c>
      <c r="D67" s="1">
        <v>4.5500000000000007</v>
      </c>
      <c r="E67" s="1">
        <v>9.1000000000000014</v>
      </c>
      <c r="F67" s="1">
        <v>9.7000000000000011</v>
      </c>
      <c r="G67" s="1">
        <v>19.100000000000001</v>
      </c>
      <c r="H67">
        <f>$U$24+($U$24*$E$74)+$U$25*C67</f>
        <v>22.874085039283173</v>
      </c>
      <c r="I67">
        <f t="shared" ref="I67:I71" si="11">40000/(PI()*H67^2)</f>
        <v>24.334512813392454</v>
      </c>
      <c r="J67">
        <f t="shared" ref="J67:J71" si="12">LN(I67)</f>
        <v>3.191895623088814</v>
      </c>
      <c r="K67" s="10">
        <f t="shared" ref="K67:K71" si="13">G67/C67*100</f>
        <v>21.353935670094888</v>
      </c>
      <c r="L67" s="10">
        <f t="shared" ref="L67:L71" si="14">$U$43+$U$44*J67</f>
        <v>21.243717602420645</v>
      </c>
      <c r="M67" s="10">
        <f t="shared" ref="M67:M71" si="15">$U$62+$U$63*J67</f>
        <v>22.658339043009395</v>
      </c>
      <c r="N67">
        <f t="shared" ref="N67:N71" si="16">E67/C67</f>
        <v>0.10173864638631597</v>
      </c>
      <c r="O67">
        <f t="shared" ref="O67:O71" si="17">E67/G67</f>
        <v>0.47643979057591629</v>
      </c>
      <c r="P67">
        <f t="shared" ref="P67:P71" si="18">PI()*D67^2</f>
        <v>65.038821910942715</v>
      </c>
      <c r="Q67" s="9">
        <f t="shared" ref="Q67:Q71" si="19">E67/F67</f>
        <v>0.93814432989690721</v>
      </c>
      <c r="R67">
        <f t="shared" ref="R67:R71" si="20">(E67/G67)*100</f>
        <v>47.643979057591629</v>
      </c>
      <c r="S67">
        <f t="shared" ref="S67:S71" si="21">(E67^2*PI())/40000</f>
        <v>6.5038821910942714E-3</v>
      </c>
    </row>
    <row r="68" spans="1:20" x14ac:dyDescent="0.25">
      <c r="A68" s="1">
        <v>2</v>
      </c>
      <c r="B68" s="1">
        <v>67</v>
      </c>
      <c r="C68" s="1">
        <v>46.154829999999997</v>
      </c>
      <c r="D68" s="1">
        <v>4.1500000000000004</v>
      </c>
      <c r="E68" s="1">
        <v>8.3000000000000007</v>
      </c>
      <c r="F68" s="1">
        <v>7.3000000000000007</v>
      </c>
      <c r="G68" s="1">
        <v>17.600000000000001</v>
      </c>
      <c r="H68">
        <f>$U$24+($U$24*$E$74)+$U$25*C68</f>
        <v>18.167562832202055</v>
      </c>
      <c r="I68">
        <f t="shared" si="11"/>
        <v>38.575963037002019</v>
      </c>
      <c r="J68">
        <f t="shared" si="12"/>
        <v>3.6526293632519713</v>
      </c>
      <c r="K68" s="10">
        <f t="shared" si="13"/>
        <v>38.132520475105217</v>
      </c>
      <c r="L68" s="10">
        <f t="shared" si="14"/>
        <v>34.344487521436633</v>
      </c>
      <c r="M68" s="10">
        <f t="shared" si="15"/>
        <v>18.159705297442237</v>
      </c>
      <c r="N68">
        <f t="shared" si="16"/>
        <v>0.17982949996782571</v>
      </c>
      <c r="O68">
        <f t="shared" si="17"/>
        <v>0.47159090909090912</v>
      </c>
      <c r="P68">
        <f t="shared" si="18"/>
        <v>54.106079476450226</v>
      </c>
      <c r="Q68" s="9">
        <f t="shared" si="19"/>
        <v>1.1369863013698629</v>
      </c>
      <c r="R68">
        <f t="shared" si="20"/>
        <v>47.159090909090914</v>
      </c>
      <c r="S68">
        <f t="shared" si="21"/>
        <v>5.4106079476450228E-3</v>
      </c>
    </row>
    <row r="69" spans="1:20" x14ac:dyDescent="0.25">
      <c r="A69" s="1">
        <v>2</v>
      </c>
      <c r="B69" s="1">
        <v>68</v>
      </c>
      <c r="C69" s="1">
        <v>49.01961</v>
      </c>
      <c r="D69" s="1">
        <v>3.5</v>
      </c>
      <c r="E69" s="1">
        <v>7</v>
      </c>
      <c r="F69" s="1">
        <v>8.6</v>
      </c>
      <c r="G69" s="1">
        <v>19</v>
      </c>
      <c r="H69">
        <f>$U$24+($U$24*$E$74)+$U$25*C69</f>
        <v>18.47902363677516</v>
      </c>
      <c r="I69">
        <f t="shared" si="11"/>
        <v>37.286539291955101</v>
      </c>
      <c r="J69">
        <f t="shared" si="12"/>
        <v>3.6186323846267503</v>
      </c>
      <c r="K69" s="10">
        <f t="shared" si="13"/>
        <v>38.759998294560077</v>
      </c>
      <c r="L69" s="10">
        <f t="shared" si="14"/>
        <v>33.377797747961381</v>
      </c>
      <c r="M69" s="10">
        <f t="shared" si="15"/>
        <v>18.491653973995824</v>
      </c>
      <c r="N69">
        <f t="shared" si="16"/>
        <v>0.14279999371680027</v>
      </c>
      <c r="O69">
        <f t="shared" si="17"/>
        <v>0.36842105263157893</v>
      </c>
      <c r="P69">
        <f t="shared" si="18"/>
        <v>38.484510006474963</v>
      </c>
      <c r="Q69" s="9">
        <f t="shared" si="19"/>
        <v>0.81395348837209303</v>
      </c>
      <c r="R69">
        <f t="shared" si="20"/>
        <v>36.84210526315789</v>
      </c>
      <c r="S69">
        <f t="shared" si="21"/>
        <v>3.8484510006474965E-3</v>
      </c>
      <c r="T69" t="s">
        <v>43</v>
      </c>
    </row>
    <row r="70" spans="1:20" x14ac:dyDescent="0.25">
      <c r="A70" s="1">
        <v>2</v>
      </c>
      <c r="B70" s="1">
        <v>69</v>
      </c>
      <c r="C70" s="1">
        <v>62.388590000000001</v>
      </c>
      <c r="D70" s="1">
        <v>4.05</v>
      </c>
      <c r="E70" s="1">
        <v>8.1</v>
      </c>
      <c r="F70" s="1">
        <v>8.5000000000000018</v>
      </c>
      <c r="G70" s="1">
        <v>20.100000000000001</v>
      </c>
      <c r="H70">
        <f>$U$24+($U$24*$E$74)+$U$25*C70</f>
        <v>19.93250811625412</v>
      </c>
      <c r="I70">
        <f t="shared" si="11"/>
        <v>32.046914333434898</v>
      </c>
      <c r="J70">
        <f t="shared" si="12"/>
        <v>3.4672009020838881</v>
      </c>
      <c r="K70" s="10">
        <f t="shared" si="13"/>
        <v>32.217429501131541</v>
      </c>
      <c r="L70" s="10">
        <f t="shared" si="14"/>
        <v>29.071907298985394</v>
      </c>
      <c r="M70" s="10">
        <f t="shared" si="15"/>
        <v>19.970240667619223</v>
      </c>
      <c r="N70">
        <f t="shared" si="16"/>
        <v>0.12983143231799277</v>
      </c>
      <c r="O70">
        <f t="shared" si="17"/>
        <v>0.40298507462686561</v>
      </c>
      <c r="P70">
        <f t="shared" si="18"/>
        <v>51.529973500506578</v>
      </c>
      <c r="Q70" s="9">
        <f t="shared" si="19"/>
        <v>0.95294117647058796</v>
      </c>
      <c r="R70">
        <f t="shared" si="20"/>
        <v>40.298507462686558</v>
      </c>
      <c r="S70">
        <f t="shared" si="21"/>
        <v>5.152997350050658E-3</v>
      </c>
    </row>
    <row r="71" spans="1:20" x14ac:dyDescent="0.25">
      <c r="A71" s="1">
        <v>2</v>
      </c>
      <c r="B71" s="1">
        <v>70</v>
      </c>
      <c r="C71" s="1">
        <v>58.250570000000003</v>
      </c>
      <c r="D71" s="1">
        <v>4.9249999999999998</v>
      </c>
      <c r="E71" s="1">
        <v>9.85</v>
      </c>
      <c r="F71" s="1">
        <v>5.4000000000000021</v>
      </c>
      <c r="G71" s="1">
        <v>18.100000000000001</v>
      </c>
      <c r="H71">
        <f>$U$24+($U$24*$E$74)+$U$25*C71</f>
        <v>19.482619804223319</v>
      </c>
      <c r="I71">
        <f t="shared" si="11"/>
        <v>33.544043113962175</v>
      </c>
      <c r="J71">
        <f t="shared" si="12"/>
        <v>3.5128592951634312</v>
      </c>
      <c r="K71" s="10">
        <f t="shared" si="13"/>
        <v>31.072657314769625</v>
      </c>
      <c r="L71" s="10">
        <f t="shared" si="14"/>
        <v>30.370184482669103</v>
      </c>
      <c r="M71" s="10">
        <f t="shared" si="15"/>
        <v>19.52442919350564</v>
      </c>
      <c r="N71">
        <f t="shared" si="16"/>
        <v>0.16909705776269657</v>
      </c>
      <c r="O71">
        <f t="shared" si="17"/>
        <v>0.5441988950276242</v>
      </c>
      <c r="P71">
        <f t="shared" si="18"/>
        <v>76.201293308228927</v>
      </c>
      <c r="Q71" s="9">
        <f t="shared" si="19"/>
        <v>1.8240740740740733</v>
      </c>
      <c r="R71">
        <f t="shared" si="20"/>
        <v>54.419889502762416</v>
      </c>
      <c r="S71">
        <f t="shared" si="21"/>
        <v>7.6201293308228923E-3</v>
      </c>
    </row>
    <row r="72" spans="1:20" x14ac:dyDescent="0.25">
      <c r="E72">
        <f>MIN(E2:E71)</f>
        <v>5.8500000000000005</v>
      </c>
    </row>
    <row r="73" spans="1:20" x14ac:dyDescent="0.25">
      <c r="E73">
        <f>MAX(E2:E72)</f>
        <v>15.899999999999999</v>
      </c>
    </row>
    <row r="74" spans="1:20" x14ac:dyDescent="0.25">
      <c r="E74">
        <f>E73/E72</f>
        <v>2.7179487179487176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abSelected="1" topLeftCell="C1" workbookViewId="0">
      <selection activeCell="S6" sqref="S6"/>
    </sheetView>
  </sheetViews>
  <sheetFormatPr defaultRowHeight="15" x14ac:dyDescent="0.25"/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</row>
    <row r="2" spans="1:21" x14ac:dyDescent="0.25">
      <c r="A2" s="2">
        <v>3</v>
      </c>
      <c r="B2" s="2">
        <v>1</v>
      </c>
      <c r="C2" s="2">
        <v>47.109752992105939</v>
      </c>
      <c r="D2" s="2">
        <v>5.5249999999999995</v>
      </c>
      <c r="E2" s="2">
        <v>11.049999999999999</v>
      </c>
      <c r="F2" s="2">
        <v>0.5</v>
      </c>
      <c r="G2" s="2">
        <v>12.5</v>
      </c>
      <c r="H2">
        <f>$U$24+($U$24*$E$74)+$U$25*C2</f>
        <v>17.298121022468131</v>
      </c>
      <c r="I2">
        <f>40000/(PI()*H2^2)</f>
        <v>42.551243493122215</v>
      </c>
      <c r="J2">
        <f>LN(I2)</f>
        <v>3.7507090788725552</v>
      </c>
      <c r="K2" s="10">
        <f>G2/C2*100</f>
        <v>26.533783783783782</v>
      </c>
      <c r="L2" s="10">
        <f>$U$43+$U$44*J2</f>
        <v>39.029142815854641</v>
      </c>
      <c r="M2" s="10">
        <f>$U$62+$U$63*J2</f>
        <v>17.290447849933734</v>
      </c>
      <c r="N2">
        <f>E2/C2</f>
        <v>0.23455864864864859</v>
      </c>
      <c r="O2">
        <f>E2/G2</f>
        <v>0.8839999999999999</v>
      </c>
      <c r="P2">
        <f>PI()*D2^2</f>
        <v>95.899079246236909</v>
      </c>
      <c r="Q2" s="9">
        <f>E2/F2</f>
        <v>22.099999999999998</v>
      </c>
      <c r="R2">
        <f>(E2/G2)*100</f>
        <v>88.399999999999991</v>
      </c>
      <c r="S2">
        <f>(E2^2*PI())/40000</f>
        <v>9.5899079246236901E-3</v>
      </c>
    </row>
    <row r="3" spans="1:21" x14ac:dyDescent="0.25">
      <c r="A3" s="2">
        <v>3</v>
      </c>
      <c r="B3" s="2">
        <v>2</v>
      </c>
      <c r="C3" s="2">
        <v>58.568882098293862</v>
      </c>
      <c r="D3" s="2">
        <v>4.45</v>
      </c>
      <c r="E3" s="2">
        <v>8.9</v>
      </c>
      <c r="F3" s="2">
        <v>3.1999999999999993</v>
      </c>
      <c r="G3" s="2">
        <v>12.7</v>
      </c>
      <c r="H3">
        <f>$U$24+($U$24*$E$74)+$U$25*C3</f>
        <v>18.174865960145862</v>
      </c>
      <c r="I3">
        <f t="shared" ref="I3:I66" si="0">40000/(PI()*H3^2)</f>
        <v>38.544967640169595</v>
      </c>
      <c r="J3">
        <f t="shared" ref="J3:J66" si="1">LN(I3)</f>
        <v>3.6518255503770711</v>
      </c>
      <c r="K3" s="10">
        <f t="shared" ref="K3:K66" si="2">G3/C3*100</f>
        <v>21.683869565217389</v>
      </c>
      <c r="L3" s="10">
        <f t="shared" ref="L3:L66" si="3">$U$43+$U$44*J3</f>
        <v>32.339039615164296</v>
      </c>
      <c r="M3" s="10">
        <f t="shared" ref="M3:M66" si="4">$U$62+$U$63*J3</f>
        <v>18.191705919169358</v>
      </c>
      <c r="N3">
        <f t="shared" ref="N3:N66" si="5">E3/C3</f>
        <v>0.15195782608695654</v>
      </c>
      <c r="O3">
        <f t="shared" ref="O3:O66" si="6">E3/G3</f>
        <v>0.70078740157480324</v>
      </c>
      <c r="P3">
        <f t="shared" ref="P3:P66" si="7">PI()*D3^2</f>
        <v>62.211388522711886</v>
      </c>
      <c r="Q3" s="9">
        <f t="shared" ref="Q3:Q66" si="8">E3/F3</f>
        <v>2.7812500000000009</v>
      </c>
      <c r="R3">
        <f t="shared" ref="R3:R66" si="9">(E3/G3)*100</f>
        <v>70.078740157480325</v>
      </c>
      <c r="S3">
        <f t="shared" ref="S3:S66" si="10">(E3^2*PI())/40000</f>
        <v>6.2211388522711887E-3</v>
      </c>
    </row>
    <row r="4" spans="1:21" x14ac:dyDescent="0.25">
      <c r="A4" s="2">
        <v>3</v>
      </c>
      <c r="B4" s="2">
        <v>3</v>
      </c>
      <c r="C4" s="2">
        <v>59.205500381970978</v>
      </c>
      <c r="D4" s="2">
        <v>4.8500000000000005</v>
      </c>
      <c r="E4" s="2">
        <v>9.7000000000000011</v>
      </c>
      <c r="F4" s="2">
        <v>2.7000000000000011</v>
      </c>
      <c r="G4" s="2">
        <v>12.3</v>
      </c>
      <c r="H4">
        <f>$U$24+($U$24*$E$74)+$U$25*C4</f>
        <v>18.223574012239069</v>
      </c>
      <c r="I4">
        <f t="shared" si="0"/>
        <v>38.3391966688311</v>
      </c>
      <c r="J4">
        <f t="shared" si="1"/>
        <v>3.6464727845766784</v>
      </c>
      <c r="K4" s="10">
        <f t="shared" si="2"/>
        <v>20.775096774193546</v>
      </c>
      <c r="L4" s="10">
        <f t="shared" si="3"/>
        <v>31.976890770370716</v>
      </c>
      <c r="M4" s="10">
        <f t="shared" si="4"/>
        <v>18.240492844997483</v>
      </c>
      <c r="N4">
        <f t="shared" si="5"/>
        <v>0.16383612903225805</v>
      </c>
      <c r="O4">
        <f t="shared" si="6"/>
        <v>0.78861788617886186</v>
      </c>
      <c r="P4">
        <f t="shared" si="7"/>
        <v>73.898113194065928</v>
      </c>
      <c r="Q4" s="9">
        <f t="shared" si="8"/>
        <v>3.5925925925925917</v>
      </c>
      <c r="R4">
        <f t="shared" si="9"/>
        <v>78.861788617886191</v>
      </c>
      <c r="S4">
        <f t="shared" si="10"/>
        <v>7.3898113194065928E-3</v>
      </c>
    </row>
    <row r="5" spans="1:21" x14ac:dyDescent="0.25">
      <c r="A5" s="2">
        <v>3</v>
      </c>
      <c r="B5" s="2">
        <v>4</v>
      </c>
      <c r="C5" s="2">
        <v>57.932263814616761</v>
      </c>
      <c r="D5" s="2">
        <v>5.5</v>
      </c>
      <c r="E5" s="2">
        <v>11</v>
      </c>
      <c r="F5" s="2">
        <v>2.4000000000000004</v>
      </c>
      <c r="G5" s="2">
        <v>13.4</v>
      </c>
      <c r="H5">
        <f>$U$24+($U$24*$E$74)+$U$25*C5</f>
        <v>18.126157908052654</v>
      </c>
      <c r="I5">
        <f t="shared" si="0"/>
        <v>38.752399663494593</v>
      </c>
      <c r="J5">
        <f t="shared" si="1"/>
        <v>3.6571926806818316</v>
      </c>
      <c r="K5" s="10">
        <f t="shared" si="2"/>
        <v>23.130461538461535</v>
      </c>
      <c r="L5" s="10">
        <f t="shared" si="3"/>
        <v>32.702160310559407</v>
      </c>
      <c r="M5" s="10">
        <f t="shared" si="4"/>
        <v>18.14278807036883</v>
      </c>
      <c r="N5">
        <f t="shared" si="5"/>
        <v>0.18987692307692305</v>
      </c>
      <c r="O5">
        <f t="shared" si="6"/>
        <v>0.82089552238805963</v>
      </c>
      <c r="P5">
        <f t="shared" si="7"/>
        <v>95.033177771091246</v>
      </c>
      <c r="Q5" s="9">
        <f t="shared" si="8"/>
        <v>4.583333333333333</v>
      </c>
      <c r="R5">
        <f t="shared" si="9"/>
        <v>82.089552238805965</v>
      </c>
      <c r="S5">
        <f t="shared" si="10"/>
        <v>9.5033177771091243E-3</v>
      </c>
    </row>
    <row r="6" spans="1:21" x14ac:dyDescent="0.25">
      <c r="A6" s="2">
        <v>3</v>
      </c>
      <c r="B6" s="2">
        <v>5</v>
      </c>
      <c r="C6" s="2">
        <v>52.83931754519989</v>
      </c>
      <c r="D6" s="2">
        <v>4.5750000000000002</v>
      </c>
      <c r="E6" s="2">
        <v>9.15</v>
      </c>
      <c r="F6" s="2">
        <v>4.7999999999999989</v>
      </c>
      <c r="G6" s="2">
        <v>18.899999999999999</v>
      </c>
      <c r="H6">
        <f>$U$24+($U$24*$E$74)+$U$25*C6</f>
        <v>17.736493491306994</v>
      </c>
      <c r="I6">
        <f t="shared" si="0"/>
        <v>40.473856811224394</v>
      </c>
      <c r="J6">
        <f t="shared" si="1"/>
        <v>3.7006562548467081</v>
      </c>
      <c r="K6" s="10">
        <f t="shared" si="2"/>
        <v>35.768819277108435</v>
      </c>
      <c r="L6" s="10">
        <f t="shared" si="3"/>
        <v>35.6427491129418</v>
      </c>
      <c r="M6" s="10">
        <f t="shared" si="4"/>
        <v>17.746646290944923</v>
      </c>
      <c r="N6">
        <f t="shared" si="5"/>
        <v>0.17316650602409642</v>
      </c>
      <c r="O6">
        <f t="shared" si="6"/>
        <v>0.48412698412698418</v>
      </c>
      <c r="P6">
        <f t="shared" si="7"/>
        <v>65.755497735042866</v>
      </c>
      <c r="Q6" s="9">
        <f t="shared" si="8"/>
        <v>1.9062500000000004</v>
      </c>
      <c r="R6">
        <f t="shared" si="9"/>
        <v>48.412698412698418</v>
      </c>
      <c r="S6">
        <f t="shared" si="10"/>
        <v>6.5755497735042866E-3</v>
      </c>
    </row>
    <row r="7" spans="1:21" x14ac:dyDescent="0.25">
      <c r="A7" s="2">
        <v>3</v>
      </c>
      <c r="B7" s="2">
        <v>6</v>
      </c>
      <c r="C7" s="2">
        <v>59.523809523809526</v>
      </c>
      <c r="D7" s="2">
        <v>3.875</v>
      </c>
      <c r="E7" s="2">
        <v>7.75</v>
      </c>
      <c r="F7" s="2">
        <v>2.1999999999999993</v>
      </c>
      <c r="G7" s="2">
        <v>17.2</v>
      </c>
      <c r="H7">
        <f>$U$24+($U$24*$E$74)+$U$25*C7</f>
        <v>18.247928038285671</v>
      </c>
      <c r="I7">
        <f t="shared" si="0"/>
        <v>38.236928541033322</v>
      </c>
      <c r="J7">
        <f t="shared" si="1"/>
        <v>3.6438017643776575</v>
      </c>
      <c r="K7" s="10">
        <f t="shared" si="2"/>
        <v>28.896000000000001</v>
      </c>
      <c r="L7" s="10">
        <f t="shared" si="3"/>
        <v>31.796179169010401</v>
      </c>
      <c r="M7" s="10">
        <f t="shared" si="4"/>
        <v>18.264837430431335</v>
      </c>
      <c r="N7">
        <f t="shared" si="5"/>
        <v>0.13020000000000001</v>
      </c>
      <c r="O7">
        <f t="shared" si="6"/>
        <v>0.45058139534883723</v>
      </c>
      <c r="P7">
        <f t="shared" si="7"/>
        <v>47.172977189059239</v>
      </c>
      <c r="Q7" s="9">
        <f t="shared" si="8"/>
        <v>3.5227272727272738</v>
      </c>
      <c r="R7">
        <f t="shared" si="9"/>
        <v>45.058139534883722</v>
      </c>
      <c r="S7">
        <f t="shared" si="10"/>
        <v>4.717297718905924E-3</v>
      </c>
    </row>
    <row r="8" spans="1:21" x14ac:dyDescent="0.25">
      <c r="A8" s="2">
        <v>3</v>
      </c>
      <c r="B8" s="2">
        <v>7</v>
      </c>
      <c r="C8" s="2">
        <v>56.340718105423996</v>
      </c>
      <c r="D8" s="2">
        <v>5.2</v>
      </c>
      <c r="E8" s="2">
        <v>10.4</v>
      </c>
      <c r="F8" s="2">
        <v>2.5999999999999996</v>
      </c>
      <c r="G8" s="2">
        <v>18.5</v>
      </c>
      <c r="H8">
        <f>$U$24+($U$24*$E$74)+$U$25*C8</f>
        <v>18.004387777819638</v>
      </c>
      <c r="I8">
        <f t="shared" si="0"/>
        <v>39.278365063384577</v>
      </c>
      <c r="J8">
        <f t="shared" si="1"/>
        <v>3.6706738599974273</v>
      </c>
      <c r="K8" s="10">
        <f t="shared" si="2"/>
        <v>32.835932203389831</v>
      </c>
      <c r="L8" s="10">
        <f t="shared" si="3"/>
        <v>33.614248322188814</v>
      </c>
      <c r="M8" s="10">
        <f t="shared" si="4"/>
        <v>18.019916022558078</v>
      </c>
      <c r="N8">
        <f t="shared" si="5"/>
        <v>0.18459118644067796</v>
      </c>
      <c r="O8">
        <f t="shared" si="6"/>
        <v>0.56216216216216219</v>
      </c>
      <c r="P8">
        <f t="shared" si="7"/>
        <v>84.948665353068009</v>
      </c>
      <c r="Q8" s="9">
        <f t="shared" si="8"/>
        <v>4.0000000000000009</v>
      </c>
      <c r="R8">
        <f t="shared" si="9"/>
        <v>56.216216216216218</v>
      </c>
      <c r="S8">
        <f t="shared" si="10"/>
        <v>8.4948665353068008E-3</v>
      </c>
      <c r="T8" t="s">
        <v>15</v>
      </c>
    </row>
    <row r="9" spans="1:21" ht="15.75" thickBot="1" x14ac:dyDescent="0.3">
      <c r="A9" s="2">
        <v>3</v>
      </c>
      <c r="B9" s="2">
        <v>8</v>
      </c>
      <c r="C9" s="2">
        <v>65.253374076903484</v>
      </c>
      <c r="D9" s="2">
        <v>5.15</v>
      </c>
      <c r="E9" s="2">
        <v>10.3</v>
      </c>
      <c r="F9" s="2">
        <v>1.4000000000000021</v>
      </c>
      <c r="G9" s="2">
        <v>19.3</v>
      </c>
      <c r="H9">
        <f>$U$24+($U$24*$E$74)+$U$25*C9</f>
        <v>18.686300507124539</v>
      </c>
      <c r="I9">
        <f t="shared" si="0"/>
        <v>36.463928909166363</v>
      </c>
      <c r="J9">
        <f t="shared" si="1"/>
        <v>3.5963235228844459</v>
      </c>
      <c r="K9" s="10">
        <f t="shared" si="2"/>
        <v>29.577014634146341</v>
      </c>
      <c r="L9" s="10">
        <f t="shared" si="3"/>
        <v>28.583972442473623</v>
      </c>
      <c r="M9" s="10">
        <f t="shared" si="4"/>
        <v>18.697570251659783</v>
      </c>
      <c r="N9">
        <f t="shared" si="5"/>
        <v>0.15784624390243904</v>
      </c>
      <c r="O9">
        <f t="shared" si="6"/>
        <v>0.53367875647668395</v>
      </c>
      <c r="P9">
        <f t="shared" si="7"/>
        <v>83.322891154835304</v>
      </c>
      <c r="Q9" s="9">
        <f t="shared" si="8"/>
        <v>7.3571428571428461</v>
      </c>
      <c r="R9">
        <f t="shared" si="9"/>
        <v>53.367875647668392</v>
      </c>
      <c r="S9">
        <f t="shared" si="10"/>
        <v>8.3322891154835304E-3</v>
      </c>
    </row>
    <row r="10" spans="1:21" x14ac:dyDescent="0.25">
      <c r="A10" s="2">
        <v>3</v>
      </c>
      <c r="B10" s="2">
        <v>9</v>
      </c>
      <c r="C10" s="2">
        <v>56.659027247262536</v>
      </c>
      <c r="D10" s="2">
        <v>4.6500000000000004</v>
      </c>
      <c r="E10" s="2">
        <v>9.3000000000000007</v>
      </c>
      <c r="F10" s="2">
        <v>1.5999999999999996</v>
      </c>
      <c r="G10" s="2">
        <v>16.7</v>
      </c>
      <c r="H10">
        <f>$U$24+($U$24*$E$74)+$U$25*C10</f>
        <v>18.028741803866239</v>
      </c>
      <c r="I10">
        <f t="shared" si="0"/>
        <v>39.172318813840342</v>
      </c>
      <c r="J10">
        <f t="shared" si="1"/>
        <v>3.6679703446450018</v>
      </c>
      <c r="K10" s="10">
        <f t="shared" si="2"/>
        <v>29.474561797752813</v>
      </c>
      <c r="L10" s="10">
        <f t="shared" si="3"/>
        <v>33.431338215848882</v>
      </c>
      <c r="M10" s="10">
        <f t="shared" si="4"/>
        <v>18.044556779858596</v>
      </c>
      <c r="N10">
        <f t="shared" si="5"/>
        <v>0.1641397752808989</v>
      </c>
      <c r="O10">
        <f t="shared" si="6"/>
        <v>0.55688622754491024</v>
      </c>
      <c r="P10">
        <f t="shared" si="7"/>
        <v>67.929087152245302</v>
      </c>
      <c r="Q10" s="9">
        <f t="shared" si="8"/>
        <v>5.8125000000000018</v>
      </c>
      <c r="R10">
        <f t="shared" si="9"/>
        <v>55.688622754491021</v>
      </c>
      <c r="S10">
        <f t="shared" si="10"/>
        <v>6.7929087152245301E-3</v>
      </c>
      <c r="T10" s="8" t="s">
        <v>16</v>
      </c>
      <c r="U10" s="8"/>
    </row>
    <row r="11" spans="1:21" x14ac:dyDescent="0.25">
      <c r="A11" s="2">
        <v>3</v>
      </c>
      <c r="B11" s="2">
        <v>10</v>
      </c>
      <c r="C11" s="2">
        <v>77.030812324929983</v>
      </c>
      <c r="D11" s="2">
        <v>5.75</v>
      </c>
      <c r="E11" s="2">
        <v>11.5</v>
      </c>
      <c r="F11" s="2">
        <v>4.5999999999999996</v>
      </c>
      <c r="G11" s="2">
        <v>15.1</v>
      </c>
      <c r="H11">
        <f>$U$24+($U$24*$E$74)+$U$25*C11</f>
        <v>19.587399470848879</v>
      </c>
      <c r="I11">
        <f t="shared" si="0"/>
        <v>33.186125983955591</v>
      </c>
      <c r="J11">
        <f t="shared" si="1"/>
        <v>3.5021318965316963</v>
      </c>
      <c r="K11" s="10">
        <f t="shared" si="2"/>
        <v>19.602545454545449</v>
      </c>
      <c r="L11" s="10">
        <f t="shared" si="3"/>
        <v>22.211306432992217</v>
      </c>
      <c r="M11" s="10">
        <f t="shared" si="4"/>
        <v>19.556064730937177</v>
      </c>
      <c r="N11">
        <f t="shared" si="5"/>
        <v>0.14929090909090906</v>
      </c>
      <c r="O11">
        <f t="shared" si="6"/>
        <v>0.76158940397350994</v>
      </c>
      <c r="P11">
        <f t="shared" si="7"/>
        <v>103.86890710931253</v>
      </c>
      <c r="Q11" s="9">
        <f t="shared" si="8"/>
        <v>2.5</v>
      </c>
      <c r="R11">
        <f t="shared" si="9"/>
        <v>76.158940397350989</v>
      </c>
      <c r="S11">
        <f t="shared" si="10"/>
        <v>1.0386890710931252E-2</v>
      </c>
      <c r="T11" s="5" t="s">
        <v>17</v>
      </c>
      <c r="U11" s="5">
        <v>0.52254141053787972</v>
      </c>
    </row>
    <row r="12" spans="1:21" x14ac:dyDescent="0.25">
      <c r="A12" s="2">
        <v>3</v>
      </c>
      <c r="B12" s="2">
        <v>11</v>
      </c>
      <c r="C12" s="2">
        <v>66.208301502419147</v>
      </c>
      <c r="D12" s="2">
        <v>4.6749999999999998</v>
      </c>
      <c r="E12" s="2">
        <v>9.35</v>
      </c>
      <c r="F12" s="2">
        <v>5.0999999999999996</v>
      </c>
      <c r="G12" s="2">
        <v>18.7</v>
      </c>
      <c r="H12">
        <f>$U$24+($U$24*$E$74)+$U$25*C12</f>
        <v>18.759362585264352</v>
      </c>
      <c r="I12">
        <f t="shared" si="0"/>
        <v>36.180449935125012</v>
      </c>
      <c r="J12">
        <f t="shared" si="1"/>
        <v>3.5885189159076503</v>
      </c>
      <c r="K12" s="10">
        <f t="shared" si="2"/>
        <v>28.244192307692305</v>
      </c>
      <c r="L12" s="10">
        <f t="shared" si="3"/>
        <v>28.055940859155129</v>
      </c>
      <c r="M12" s="10">
        <f t="shared" si="4"/>
        <v>18.76870409085496</v>
      </c>
      <c r="N12">
        <f t="shared" si="5"/>
        <v>0.14122096153846153</v>
      </c>
      <c r="O12">
        <f t="shared" si="6"/>
        <v>0.5</v>
      </c>
      <c r="P12">
        <f t="shared" si="7"/>
        <v>68.661470939613423</v>
      </c>
      <c r="Q12" s="9">
        <f t="shared" si="8"/>
        <v>1.8333333333333335</v>
      </c>
      <c r="R12">
        <f t="shared" si="9"/>
        <v>50</v>
      </c>
      <c r="S12">
        <f t="shared" si="10"/>
        <v>6.8661470939613426E-3</v>
      </c>
      <c r="T12" s="5" t="s">
        <v>18</v>
      </c>
      <c r="U12" s="5">
        <v>0.27304952572691699</v>
      </c>
    </row>
    <row r="13" spans="1:21" x14ac:dyDescent="0.25">
      <c r="A13" s="2">
        <v>3</v>
      </c>
      <c r="B13" s="2">
        <v>12</v>
      </c>
      <c r="C13" s="2">
        <v>64.298446651387835</v>
      </c>
      <c r="D13" s="2">
        <v>4.3500000000000005</v>
      </c>
      <c r="E13" s="2">
        <v>8.7000000000000011</v>
      </c>
      <c r="F13" s="2">
        <v>4.8999999999999986</v>
      </c>
      <c r="G13" s="2">
        <v>19.7</v>
      </c>
      <c r="H13">
        <f>$U$24+($U$24*$E$74)+$U$25*C13</f>
        <v>18.613238428984729</v>
      </c>
      <c r="I13">
        <f t="shared" si="0"/>
        <v>36.750752629349016</v>
      </c>
      <c r="J13">
        <f t="shared" si="1"/>
        <v>3.6041587051593167</v>
      </c>
      <c r="K13" s="10">
        <f t="shared" si="2"/>
        <v>30.63837623762376</v>
      </c>
      <c r="L13" s="10">
        <f t="shared" si="3"/>
        <v>29.11407264027855</v>
      </c>
      <c r="M13" s="10">
        <f t="shared" si="4"/>
        <v>18.626157738811578</v>
      </c>
      <c r="N13">
        <f t="shared" si="5"/>
        <v>0.13530653465346534</v>
      </c>
      <c r="O13">
        <f t="shared" si="6"/>
        <v>0.44162436548223355</v>
      </c>
      <c r="P13">
        <f t="shared" si="7"/>
        <v>59.446786987552869</v>
      </c>
      <c r="Q13" s="9">
        <f t="shared" si="8"/>
        <v>1.7755102040816333</v>
      </c>
      <c r="R13">
        <f t="shared" si="9"/>
        <v>44.162436548223354</v>
      </c>
      <c r="S13">
        <f t="shared" si="10"/>
        <v>5.9446786987552873E-3</v>
      </c>
      <c r="T13" s="5" t="s">
        <v>19</v>
      </c>
      <c r="U13" s="5">
        <v>0.2623590775758422</v>
      </c>
    </row>
    <row r="14" spans="1:21" x14ac:dyDescent="0.25">
      <c r="A14" s="2">
        <v>3</v>
      </c>
      <c r="B14" s="2">
        <v>13</v>
      </c>
      <c r="C14" s="2">
        <v>64.616755793226375</v>
      </c>
      <c r="D14" s="2">
        <v>5.375</v>
      </c>
      <c r="E14" s="2">
        <v>10.75</v>
      </c>
      <c r="F14" s="2">
        <v>2.9000000000000021</v>
      </c>
      <c r="G14" s="2">
        <v>20.100000000000001</v>
      </c>
      <c r="H14">
        <f>$U$24+($U$24*$E$74)+$U$25*C14</f>
        <v>18.637592455031331</v>
      </c>
      <c r="I14">
        <f t="shared" si="0"/>
        <v>36.654769844550096</v>
      </c>
      <c r="J14">
        <f t="shared" si="1"/>
        <v>3.601543565691169</v>
      </c>
      <c r="K14" s="10">
        <f t="shared" si="2"/>
        <v>31.106482758620697</v>
      </c>
      <c r="L14" s="10">
        <f t="shared" si="3"/>
        <v>28.937141727796956</v>
      </c>
      <c r="M14" s="10">
        <f t="shared" si="4"/>
        <v>18.649993008281683</v>
      </c>
      <c r="N14">
        <f t="shared" si="5"/>
        <v>0.16636551724137932</v>
      </c>
      <c r="O14">
        <f t="shared" si="6"/>
        <v>0.53482587064676612</v>
      </c>
      <c r="P14">
        <f t="shared" si="7"/>
        <v>90.762575257617613</v>
      </c>
      <c r="Q14" s="9">
        <f t="shared" si="8"/>
        <v>3.7068965517241352</v>
      </c>
      <c r="R14">
        <f t="shared" si="9"/>
        <v>53.482587064676615</v>
      </c>
      <c r="S14">
        <f t="shared" si="10"/>
        <v>9.0762575257617613E-3</v>
      </c>
      <c r="T14" s="5" t="s">
        <v>20</v>
      </c>
      <c r="U14" s="5">
        <v>1.2970354066435499</v>
      </c>
    </row>
    <row r="15" spans="1:21" ht="15.75" thickBot="1" x14ac:dyDescent="0.3">
      <c r="A15" s="2">
        <v>3</v>
      </c>
      <c r="B15" s="2">
        <v>14</v>
      </c>
      <c r="C15" s="2">
        <v>60.478736949325182</v>
      </c>
      <c r="D15" s="2">
        <v>4.2249999999999996</v>
      </c>
      <c r="E15" s="2">
        <v>8.4499999999999993</v>
      </c>
      <c r="F15" s="2">
        <v>1.6999999999999993</v>
      </c>
      <c r="G15" s="2">
        <v>19.3</v>
      </c>
      <c r="H15">
        <f>$U$24+($U$24*$E$74)+$U$25*C15</f>
        <v>18.320990116425484</v>
      </c>
      <c r="I15">
        <f t="shared" si="0"/>
        <v>37.932567366110504</v>
      </c>
      <c r="J15">
        <f t="shared" si="1"/>
        <v>3.6358100403627067</v>
      </c>
      <c r="K15" s="10">
        <f t="shared" si="2"/>
        <v>31.912042105263161</v>
      </c>
      <c r="L15" s="10">
        <f t="shared" si="3"/>
        <v>31.255487921186472</v>
      </c>
      <c r="M15" s="10">
        <f t="shared" si="4"/>
        <v>18.337676717875524</v>
      </c>
      <c r="N15">
        <f t="shared" si="5"/>
        <v>0.13971852631578946</v>
      </c>
      <c r="O15">
        <f t="shared" si="6"/>
        <v>0.43782383419689114</v>
      </c>
      <c r="P15">
        <f t="shared" si="7"/>
        <v>56.079392361986294</v>
      </c>
      <c r="Q15" s="9">
        <f t="shared" si="8"/>
        <v>4.9705882352941195</v>
      </c>
      <c r="R15">
        <f t="shared" si="9"/>
        <v>43.782383419689111</v>
      </c>
      <c r="S15">
        <f t="shared" si="10"/>
        <v>5.6079392361986294E-3</v>
      </c>
      <c r="T15" s="6" t="s">
        <v>21</v>
      </c>
      <c r="U15" s="6">
        <v>70</v>
      </c>
    </row>
    <row r="16" spans="1:21" x14ac:dyDescent="0.25">
      <c r="A16" s="2">
        <v>3</v>
      </c>
      <c r="B16" s="2">
        <v>15</v>
      </c>
      <c r="C16" s="2">
        <v>67.481538069773379</v>
      </c>
      <c r="D16" s="2">
        <v>4.9499999999999993</v>
      </c>
      <c r="E16" s="2">
        <v>9.8999999999999986</v>
      </c>
      <c r="F16" s="2">
        <v>3.6000000000000014</v>
      </c>
      <c r="G16" s="2">
        <v>16.3</v>
      </c>
      <c r="H16">
        <f>$U$24+($U$24*$E$74)+$U$25*C16</f>
        <v>18.856778689450767</v>
      </c>
      <c r="I16">
        <f t="shared" si="0"/>
        <v>35.80759151448197</v>
      </c>
      <c r="J16">
        <f t="shared" si="1"/>
        <v>3.5781599244036442</v>
      </c>
      <c r="K16" s="10">
        <f t="shared" si="2"/>
        <v>24.154754716981127</v>
      </c>
      <c r="L16" s="10">
        <f t="shared" si="3"/>
        <v>27.355088823721957</v>
      </c>
      <c r="M16" s="10">
        <f t="shared" si="4"/>
        <v>18.863119458350212</v>
      </c>
      <c r="N16">
        <f t="shared" si="5"/>
        <v>0.14670679245283014</v>
      </c>
      <c r="O16">
        <f t="shared" si="6"/>
        <v>0.60736196319018398</v>
      </c>
      <c r="P16">
        <f t="shared" si="7"/>
        <v>76.976873994583883</v>
      </c>
      <c r="Q16" s="9">
        <f t="shared" si="8"/>
        <v>2.7499999999999987</v>
      </c>
      <c r="R16">
        <f t="shared" si="9"/>
        <v>60.736196319018397</v>
      </c>
      <c r="S16">
        <f t="shared" si="10"/>
        <v>7.6976873994583882E-3</v>
      </c>
    </row>
    <row r="17" spans="1:28" ht="15.75" thickBot="1" x14ac:dyDescent="0.3">
      <c r="A17" s="2">
        <v>3</v>
      </c>
      <c r="B17" s="2">
        <v>16</v>
      </c>
      <c r="C17" s="2">
        <v>59.523809523809526</v>
      </c>
      <c r="D17" s="2">
        <v>4.1500000000000004</v>
      </c>
      <c r="E17" s="2">
        <v>8.3000000000000007</v>
      </c>
      <c r="F17" s="2">
        <v>1.1999999999999993</v>
      </c>
      <c r="G17" s="2">
        <v>17.399999999999999</v>
      </c>
      <c r="H17">
        <f>$U$24+($U$24*$E$74)+$U$25*C17</f>
        <v>18.247928038285671</v>
      </c>
      <c r="I17">
        <f t="shared" si="0"/>
        <v>38.236928541033322</v>
      </c>
      <c r="J17">
        <f t="shared" si="1"/>
        <v>3.6438017643776575</v>
      </c>
      <c r="K17" s="10">
        <f t="shared" si="2"/>
        <v>29.231999999999996</v>
      </c>
      <c r="L17" s="10">
        <f t="shared" si="3"/>
        <v>31.796179169010401</v>
      </c>
      <c r="M17" s="10">
        <f t="shared" si="4"/>
        <v>18.264837430431335</v>
      </c>
      <c r="N17">
        <f t="shared" si="5"/>
        <v>0.13944000000000001</v>
      </c>
      <c r="O17">
        <f t="shared" si="6"/>
        <v>0.47701149425287365</v>
      </c>
      <c r="P17">
        <f t="shared" si="7"/>
        <v>54.106079476450226</v>
      </c>
      <c r="Q17" s="9">
        <f t="shared" si="8"/>
        <v>6.9166666666666714</v>
      </c>
      <c r="R17">
        <f t="shared" si="9"/>
        <v>47.701149425287362</v>
      </c>
      <c r="S17">
        <f t="shared" si="10"/>
        <v>5.4106079476450228E-3</v>
      </c>
      <c r="T17" t="s">
        <v>22</v>
      </c>
    </row>
    <row r="18" spans="1:28" x14ac:dyDescent="0.25">
      <c r="A18" s="2">
        <v>3</v>
      </c>
      <c r="B18" s="2">
        <v>17</v>
      </c>
      <c r="C18" s="2">
        <v>64.616755793226375</v>
      </c>
      <c r="D18" s="2">
        <v>4.5999999999999996</v>
      </c>
      <c r="E18" s="2">
        <v>9.1999999999999993</v>
      </c>
      <c r="F18" s="2">
        <v>2.3000000000000007</v>
      </c>
      <c r="G18" s="2">
        <v>18.8</v>
      </c>
      <c r="H18">
        <f>$U$24+($U$24*$E$74)+$U$25*C18</f>
        <v>18.637592455031331</v>
      </c>
      <c r="I18">
        <f t="shared" si="0"/>
        <v>36.654769844550096</v>
      </c>
      <c r="J18">
        <f t="shared" si="1"/>
        <v>3.601543565691169</v>
      </c>
      <c r="K18" s="10">
        <f t="shared" si="2"/>
        <v>29.094620689655176</v>
      </c>
      <c r="L18" s="10">
        <f t="shared" si="3"/>
        <v>28.937141727796956</v>
      </c>
      <c r="M18" s="10">
        <f t="shared" si="4"/>
        <v>18.649993008281683</v>
      </c>
      <c r="N18">
        <f t="shared" si="5"/>
        <v>0.14237793103448276</v>
      </c>
      <c r="O18">
        <f t="shared" si="6"/>
        <v>0.4893617021276595</v>
      </c>
      <c r="P18">
        <f t="shared" si="7"/>
        <v>66.476100549960009</v>
      </c>
      <c r="Q18" s="9">
        <f t="shared" si="8"/>
        <v>3.9999999999999987</v>
      </c>
      <c r="R18">
        <f t="shared" si="9"/>
        <v>48.936170212765951</v>
      </c>
      <c r="S18">
        <f t="shared" si="10"/>
        <v>6.6476100549960008E-3</v>
      </c>
      <c r="T18" s="7"/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31</v>
      </c>
    </row>
    <row r="19" spans="1:28" x14ac:dyDescent="0.25">
      <c r="A19" s="2">
        <v>3</v>
      </c>
      <c r="B19" s="2">
        <v>18</v>
      </c>
      <c r="C19" s="2">
        <v>69.391392920804691</v>
      </c>
      <c r="D19" s="2">
        <v>4.55</v>
      </c>
      <c r="E19" s="2">
        <v>9.1</v>
      </c>
      <c r="F19" s="2">
        <v>1.8999999999999986</v>
      </c>
      <c r="G19" s="2">
        <v>18.399999999999999</v>
      </c>
      <c r="H19">
        <f>$U$24+($U$24*$E$74)+$U$25*C19</f>
        <v>19.002902845730389</v>
      </c>
      <c r="I19">
        <f t="shared" si="0"/>
        <v>35.25901881865952</v>
      </c>
      <c r="J19">
        <f t="shared" si="1"/>
        <v>3.5627213495450953</v>
      </c>
      <c r="K19" s="10">
        <f t="shared" si="2"/>
        <v>26.516256880733941</v>
      </c>
      <c r="L19" s="10">
        <f t="shared" si="3"/>
        <v>26.310570483339376</v>
      </c>
      <c r="M19" s="10">
        <f t="shared" si="4"/>
        <v>19.003831874062612</v>
      </c>
      <c r="N19">
        <f t="shared" si="5"/>
        <v>0.13114018348623852</v>
      </c>
      <c r="O19">
        <f t="shared" si="6"/>
        <v>0.49456521739130438</v>
      </c>
      <c r="P19">
        <f t="shared" si="7"/>
        <v>65.038821910942687</v>
      </c>
      <c r="Q19" s="9">
        <f t="shared" si="8"/>
        <v>4.7894736842105301</v>
      </c>
      <c r="R19">
        <f t="shared" si="9"/>
        <v>49.456521739130437</v>
      </c>
      <c r="S19">
        <f t="shared" si="10"/>
        <v>6.5038821910942688E-3</v>
      </c>
      <c r="T19" s="5" t="s">
        <v>23</v>
      </c>
      <c r="U19" s="5">
        <v>1</v>
      </c>
      <c r="V19" s="5">
        <v>42.968399608941183</v>
      </c>
      <c r="W19" s="5">
        <v>42.968399608941183</v>
      </c>
      <c r="X19" s="5">
        <v>25.541448016794913</v>
      </c>
      <c r="Y19" s="5">
        <v>3.4827018514662071E-6</v>
      </c>
    </row>
    <row r="20" spans="1:28" x14ac:dyDescent="0.25">
      <c r="A20" s="2">
        <v>3</v>
      </c>
      <c r="B20" s="2">
        <v>19</v>
      </c>
      <c r="C20" s="2">
        <v>66.844919786096256</v>
      </c>
      <c r="D20" s="2">
        <v>5.3249999999999993</v>
      </c>
      <c r="E20" s="2">
        <v>10.649999999999999</v>
      </c>
      <c r="F20" s="2">
        <v>3.3000000000000007</v>
      </c>
      <c r="G20" s="2">
        <v>19.7</v>
      </c>
      <c r="H20">
        <f>$U$24+($U$24*$E$74)+$U$25*C20</f>
        <v>18.808070637357559</v>
      </c>
      <c r="I20">
        <f t="shared" si="0"/>
        <v>35.993296521064366</v>
      </c>
      <c r="J20">
        <f t="shared" si="1"/>
        <v>3.5833327133690829</v>
      </c>
      <c r="K20" s="10">
        <f t="shared" si="2"/>
        <v>29.471199999999996</v>
      </c>
      <c r="L20" s="10">
        <f t="shared" si="3"/>
        <v>27.705061084428223</v>
      </c>
      <c r="M20" s="10">
        <f t="shared" si="4"/>
        <v>18.815972902533616</v>
      </c>
      <c r="N20">
        <f t="shared" si="5"/>
        <v>0.15932399999999999</v>
      </c>
      <c r="O20">
        <f t="shared" si="6"/>
        <v>0.54060913705583746</v>
      </c>
      <c r="P20">
        <f t="shared" si="7"/>
        <v>89.081823187947052</v>
      </c>
      <c r="Q20" s="9">
        <f t="shared" si="8"/>
        <v>3.2272727272727262</v>
      </c>
      <c r="R20">
        <f t="shared" si="9"/>
        <v>54.060913705583744</v>
      </c>
      <c r="S20">
        <f t="shared" si="10"/>
        <v>8.9081823187947048E-3</v>
      </c>
      <c r="T20" s="5" t="s">
        <v>24</v>
      </c>
      <c r="U20" s="5">
        <v>68</v>
      </c>
      <c r="V20" s="5">
        <v>114.39645753391594</v>
      </c>
      <c r="W20" s="5">
        <v>1.682300846086999</v>
      </c>
      <c r="X20" s="5"/>
      <c r="Y20" s="5"/>
    </row>
    <row r="21" spans="1:28" ht="15.75" thickBot="1" x14ac:dyDescent="0.3">
      <c r="A21" s="2">
        <v>3</v>
      </c>
      <c r="B21" s="2">
        <v>20</v>
      </c>
      <c r="C21" s="2">
        <v>78.940667175961295</v>
      </c>
      <c r="D21" s="2">
        <v>5.8</v>
      </c>
      <c r="E21" s="2">
        <v>11.6</v>
      </c>
      <c r="F21" s="2">
        <v>3.5999999999999979</v>
      </c>
      <c r="G21" s="2">
        <v>21.4</v>
      </c>
      <c r="H21">
        <f>$U$24+($U$24*$E$74)+$U$25*C21</f>
        <v>19.733523627128498</v>
      </c>
      <c r="I21">
        <f t="shared" si="0"/>
        <v>32.696467821007118</v>
      </c>
      <c r="J21">
        <f t="shared" si="1"/>
        <v>3.4872670543626709</v>
      </c>
      <c r="K21" s="10">
        <f t="shared" si="2"/>
        <v>27.10896774193548</v>
      </c>
      <c r="L21" s="10">
        <f t="shared" si="3"/>
        <v>21.205604778876022</v>
      </c>
      <c r="M21" s="10">
        <f t="shared" si="4"/>
        <v>19.691547952021466</v>
      </c>
      <c r="N21">
        <f t="shared" si="5"/>
        <v>0.1469458064516129</v>
      </c>
      <c r="O21">
        <f t="shared" si="6"/>
        <v>0.5420560747663552</v>
      </c>
      <c r="P21">
        <f t="shared" si="7"/>
        <v>105.68317686676065</v>
      </c>
      <c r="Q21" s="9">
        <f t="shared" si="8"/>
        <v>3.2222222222222241</v>
      </c>
      <c r="R21">
        <f t="shared" si="9"/>
        <v>54.205607476635521</v>
      </c>
      <c r="S21">
        <f t="shared" si="10"/>
        <v>1.0568317686676064E-2</v>
      </c>
      <c r="T21" s="6" t="s">
        <v>25</v>
      </c>
      <c r="U21" s="6">
        <v>69</v>
      </c>
      <c r="V21" s="6">
        <v>157.36485714285712</v>
      </c>
      <c r="W21" s="6"/>
      <c r="X21" s="6"/>
      <c r="Y21" s="6"/>
    </row>
    <row r="22" spans="1:28" ht="15.75" thickBot="1" x14ac:dyDescent="0.3">
      <c r="A22" s="2">
        <v>3</v>
      </c>
      <c r="B22" s="2">
        <v>21</v>
      </c>
      <c r="C22" s="2">
        <v>86.580086580086586</v>
      </c>
      <c r="D22" s="2">
        <v>6.0499999999999989</v>
      </c>
      <c r="E22" s="2">
        <v>12.099999999999998</v>
      </c>
      <c r="F22" s="2">
        <v>4.1000000000000014</v>
      </c>
      <c r="G22" s="2">
        <v>21.1</v>
      </c>
      <c r="H22">
        <f>$U$24+($U$24*$E$74)+$U$25*C22</f>
        <v>20.318020252246988</v>
      </c>
      <c r="I22">
        <f t="shared" si="0"/>
        <v>30.842341452003105</v>
      </c>
      <c r="J22">
        <f t="shared" si="1"/>
        <v>3.4288884683813503</v>
      </c>
      <c r="K22" s="10">
        <f t="shared" si="2"/>
        <v>24.3705</v>
      </c>
      <c r="L22" s="10">
        <f t="shared" si="3"/>
        <v>17.255920024824746</v>
      </c>
      <c r="M22" s="10">
        <f t="shared" si="4"/>
        <v>20.223630215738758</v>
      </c>
      <c r="N22">
        <f t="shared" si="5"/>
        <v>0.13975499999999996</v>
      </c>
      <c r="O22">
        <f t="shared" si="6"/>
        <v>0.57345971563981024</v>
      </c>
      <c r="P22">
        <f t="shared" si="7"/>
        <v>114.99014510302035</v>
      </c>
      <c r="Q22" s="9">
        <f t="shared" si="8"/>
        <v>2.9512195121951206</v>
      </c>
      <c r="R22">
        <f t="shared" si="9"/>
        <v>57.345971563981024</v>
      </c>
      <c r="S22">
        <f t="shared" si="10"/>
        <v>1.1499014510302035E-2</v>
      </c>
    </row>
    <row r="23" spans="1:28" x14ac:dyDescent="0.25">
      <c r="A23" s="2">
        <v>3</v>
      </c>
      <c r="B23" s="2">
        <v>22</v>
      </c>
      <c r="C23" s="2">
        <v>65.889992360580592</v>
      </c>
      <c r="D23" s="2">
        <v>4.7249999999999996</v>
      </c>
      <c r="E23" s="2">
        <v>9.4499999999999993</v>
      </c>
      <c r="F23" s="2">
        <v>6.2000000000000028</v>
      </c>
      <c r="G23" s="2">
        <v>22.6</v>
      </c>
      <c r="H23">
        <f>$U$24+($U$24*$E$74)+$U$25*C23</f>
        <v>18.735008559217746</v>
      </c>
      <c r="I23">
        <f t="shared" si="0"/>
        <v>36.274574506580763</v>
      </c>
      <c r="J23">
        <f t="shared" si="1"/>
        <v>3.5911170690413829</v>
      </c>
      <c r="K23" s="10">
        <f t="shared" si="2"/>
        <v>34.299594202898554</v>
      </c>
      <c r="L23" s="10">
        <f t="shared" si="3"/>
        <v>28.231722537462275</v>
      </c>
      <c r="M23" s="10">
        <f t="shared" si="4"/>
        <v>18.745023640606938</v>
      </c>
      <c r="N23">
        <f t="shared" si="5"/>
        <v>0.14342086956521738</v>
      </c>
      <c r="O23">
        <f t="shared" si="6"/>
        <v>0.41814159292035391</v>
      </c>
      <c r="P23">
        <f t="shared" si="7"/>
        <v>70.138019486800616</v>
      </c>
      <c r="Q23" s="9">
        <f t="shared" si="8"/>
        <v>1.5241935483870959</v>
      </c>
      <c r="R23">
        <f t="shared" si="9"/>
        <v>41.814159292035392</v>
      </c>
      <c r="S23">
        <f t="shared" si="10"/>
        <v>7.0138019486800617E-3</v>
      </c>
      <c r="T23" s="7"/>
      <c r="U23" s="7" t="s">
        <v>32</v>
      </c>
      <c r="V23" s="7" t="s">
        <v>20</v>
      </c>
      <c r="W23" s="7" t="s">
        <v>33</v>
      </c>
      <c r="X23" s="7" t="s">
        <v>34</v>
      </c>
      <c r="Y23" s="7" t="s">
        <v>35</v>
      </c>
      <c r="Z23" s="7" t="s">
        <v>36</v>
      </c>
      <c r="AA23" s="7" t="s">
        <v>37</v>
      </c>
      <c r="AB23" s="7" t="s">
        <v>38</v>
      </c>
    </row>
    <row r="24" spans="1:28" x14ac:dyDescent="0.25">
      <c r="A24" s="2">
        <v>3</v>
      </c>
      <c r="B24" s="2">
        <v>23</v>
      </c>
      <c r="C24" s="2">
        <v>70.34632034632034</v>
      </c>
      <c r="D24" s="2">
        <v>4.5250000000000004</v>
      </c>
      <c r="E24" s="2">
        <v>9.0500000000000007</v>
      </c>
      <c r="F24" s="2">
        <v>3.8999999999999986</v>
      </c>
      <c r="G24" s="2">
        <v>20.5</v>
      </c>
      <c r="H24">
        <f>$U$24+($U$24*$E$74)+$U$25*C24</f>
        <v>19.075964923870199</v>
      </c>
      <c r="I24">
        <f t="shared" si="0"/>
        <v>34.989447775124844</v>
      </c>
      <c r="J24">
        <f t="shared" si="1"/>
        <v>3.5550465238922313</v>
      </c>
      <c r="K24" s="10">
        <f t="shared" si="2"/>
        <v>29.141538461538463</v>
      </c>
      <c r="L24" s="10">
        <f t="shared" si="3"/>
        <v>25.791319436717288</v>
      </c>
      <c r="M24" s="10">
        <f t="shared" si="4"/>
        <v>19.073782842185039</v>
      </c>
      <c r="N24">
        <f t="shared" si="5"/>
        <v>0.12864923076923079</v>
      </c>
      <c r="O24">
        <f t="shared" si="6"/>
        <v>0.4414634146341464</v>
      </c>
      <c r="P24">
        <f t="shared" si="7"/>
        <v>64.326073077659515</v>
      </c>
      <c r="Q24" s="9">
        <f t="shared" si="8"/>
        <v>2.3205128205128216</v>
      </c>
      <c r="R24">
        <f t="shared" si="9"/>
        <v>44.146341463414643</v>
      </c>
      <c r="S24">
        <f t="shared" si="10"/>
        <v>6.4326073077659515E-3</v>
      </c>
      <c r="T24" s="5" t="s">
        <v>26</v>
      </c>
      <c r="U24" s="5">
        <v>4.4897459565805828</v>
      </c>
      <c r="V24" s="5">
        <v>0.92502550248895887</v>
      </c>
      <c r="W24" s="5">
        <v>4.853645596256599</v>
      </c>
      <c r="X24" s="5">
        <v>7.4151883249233406E-6</v>
      </c>
      <c r="Y24" s="5">
        <v>2.6438863055835871</v>
      </c>
      <c r="Z24" s="5">
        <v>6.3356056075775786</v>
      </c>
      <c r="AA24" s="5">
        <v>2.6438863055835871</v>
      </c>
      <c r="AB24" s="5">
        <v>6.3356056075775786</v>
      </c>
    </row>
    <row r="25" spans="1:28" ht="15.75" thickBot="1" x14ac:dyDescent="0.3">
      <c r="A25" s="2">
        <v>3</v>
      </c>
      <c r="B25" s="2">
        <v>24</v>
      </c>
      <c r="C25" s="2">
        <v>74.166030048382993</v>
      </c>
      <c r="D25" s="2">
        <v>6.15</v>
      </c>
      <c r="E25" s="2">
        <v>12.3</v>
      </c>
      <c r="F25" s="2">
        <v>1.0999999999999979</v>
      </c>
      <c r="G25" s="2">
        <v>20.7</v>
      </c>
      <c r="H25">
        <f>$U$24+($U$24*$E$74)+$U$25*C25</f>
        <v>19.368213236429444</v>
      </c>
      <c r="I25">
        <f t="shared" si="0"/>
        <v>33.941497765621456</v>
      </c>
      <c r="J25">
        <f t="shared" si="1"/>
        <v>3.5246383886385604</v>
      </c>
      <c r="K25" s="10">
        <f t="shared" si="2"/>
        <v>27.910351931330467</v>
      </c>
      <c r="L25" s="10">
        <f t="shared" si="3"/>
        <v>23.734014584404093</v>
      </c>
      <c r="M25" s="10">
        <f t="shared" si="4"/>
        <v>19.350932916466931</v>
      </c>
      <c r="N25">
        <f t="shared" si="5"/>
        <v>0.16584412017167383</v>
      </c>
      <c r="O25">
        <f t="shared" si="6"/>
        <v>0.59420289855072472</v>
      </c>
      <c r="P25">
        <f t="shared" si="7"/>
        <v>118.82288814039997</v>
      </c>
      <c r="Q25" s="9">
        <f t="shared" si="8"/>
        <v>11.181818181818205</v>
      </c>
      <c r="R25">
        <f t="shared" si="9"/>
        <v>59.420289855072475</v>
      </c>
      <c r="S25">
        <f t="shared" si="10"/>
        <v>1.1882288814039996E-2</v>
      </c>
      <c r="T25" s="6" t="s">
        <v>2</v>
      </c>
      <c r="U25" s="6">
        <v>7.6510608228010216E-2</v>
      </c>
      <c r="V25" s="6">
        <v>1.5139059537548238E-2</v>
      </c>
      <c r="W25" s="6">
        <v>5.0538547680750492</v>
      </c>
      <c r="X25" s="6">
        <v>3.4827018514662266E-6</v>
      </c>
      <c r="Y25" s="6">
        <v>4.6301085269766069E-2</v>
      </c>
      <c r="Z25" s="6">
        <v>0.10672013118625437</v>
      </c>
      <c r="AA25" s="6">
        <v>4.6301085269766069E-2</v>
      </c>
      <c r="AB25" s="6">
        <v>0.10672013118625437</v>
      </c>
    </row>
    <row r="26" spans="1:28" x14ac:dyDescent="0.25">
      <c r="A26" s="2">
        <v>3</v>
      </c>
      <c r="B26" s="2">
        <v>25</v>
      </c>
      <c r="C26" s="2">
        <v>69.391392920804691</v>
      </c>
      <c r="D26" s="2">
        <v>4.45</v>
      </c>
      <c r="E26" s="2">
        <v>8.9</v>
      </c>
      <c r="F26" s="2">
        <v>1.8999999999999986</v>
      </c>
      <c r="G26" s="2">
        <v>17.399999999999999</v>
      </c>
      <c r="H26">
        <f>$U$24+($U$24*$E$74)+$U$25*C26</f>
        <v>19.002902845730389</v>
      </c>
      <c r="I26">
        <f t="shared" si="0"/>
        <v>35.25901881865952</v>
      </c>
      <c r="J26">
        <f t="shared" si="1"/>
        <v>3.5627213495450953</v>
      </c>
      <c r="K26" s="10">
        <f t="shared" si="2"/>
        <v>25.075155963302748</v>
      </c>
      <c r="L26" s="10">
        <f t="shared" si="3"/>
        <v>26.310570483339376</v>
      </c>
      <c r="M26" s="10">
        <f t="shared" si="4"/>
        <v>19.003831874062612</v>
      </c>
      <c r="N26">
        <f t="shared" si="5"/>
        <v>0.12825798165137614</v>
      </c>
      <c r="O26">
        <f t="shared" si="6"/>
        <v>0.51149425287356332</v>
      </c>
      <c r="P26">
        <f t="shared" si="7"/>
        <v>62.211388522711886</v>
      </c>
      <c r="Q26" s="9">
        <f t="shared" si="8"/>
        <v>4.6842105263157929</v>
      </c>
      <c r="R26">
        <f t="shared" si="9"/>
        <v>51.14942528735633</v>
      </c>
      <c r="S26">
        <f t="shared" si="10"/>
        <v>6.2211388522711887E-3</v>
      </c>
    </row>
    <row r="27" spans="1:28" x14ac:dyDescent="0.25">
      <c r="A27" s="2">
        <v>3</v>
      </c>
      <c r="B27" s="2">
        <v>26</v>
      </c>
      <c r="C27" s="2">
        <v>57.613954672778199</v>
      </c>
      <c r="D27" s="2">
        <v>5.2750000000000004</v>
      </c>
      <c r="E27" s="2">
        <v>10.55</v>
      </c>
      <c r="F27" s="2">
        <v>2</v>
      </c>
      <c r="G27" s="2">
        <v>18.399999999999999</v>
      </c>
      <c r="H27">
        <f>$U$24+($U$24*$E$74)+$U$25*C27</f>
        <v>18.101803882006053</v>
      </c>
      <c r="I27">
        <f t="shared" si="0"/>
        <v>38.856744162198801</v>
      </c>
      <c r="J27">
        <f t="shared" si="1"/>
        <v>3.6598816566563959</v>
      </c>
      <c r="K27" s="10">
        <f t="shared" si="2"/>
        <v>31.93670718232044</v>
      </c>
      <c r="L27" s="10">
        <f t="shared" si="3"/>
        <v>32.884086734987449</v>
      </c>
      <c r="M27" s="10">
        <f t="shared" si="4"/>
        <v>18.118279829897141</v>
      </c>
      <c r="N27">
        <f t="shared" si="5"/>
        <v>0.18311535911602211</v>
      </c>
      <c r="O27">
        <f t="shared" si="6"/>
        <v>0.57336956521739135</v>
      </c>
      <c r="P27">
        <f t="shared" si="7"/>
        <v>87.41677908154449</v>
      </c>
      <c r="Q27" s="9">
        <f t="shared" si="8"/>
        <v>5.2750000000000004</v>
      </c>
      <c r="R27">
        <f t="shared" si="9"/>
        <v>57.336956521739133</v>
      </c>
      <c r="S27">
        <f t="shared" si="10"/>
        <v>8.741677908154449E-3</v>
      </c>
      <c r="T27" t="s">
        <v>15</v>
      </c>
    </row>
    <row r="28" spans="1:28" ht="15.75" thickBot="1" x14ac:dyDescent="0.3">
      <c r="A28" s="2">
        <v>3</v>
      </c>
      <c r="B28" s="2">
        <v>27</v>
      </c>
      <c r="C28" s="2">
        <v>47.109752992105939</v>
      </c>
      <c r="D28" s="2">
        <v>5.7249999999999996</v>
      </c>
      <c r="E28" s="2">
        <v>11.45</v>
      </c>
      <c r="F28" s="2">
        <v>4.5000000000000018</v>
      </c>
      <c r="G28" s="2">
        <v>17.600000000000001</v>
      </c>
      <c r="H28">
        <f>$U$24+($U$24*$E$74)+$U$25*C28</f>
        <v>17.298121022468131</v>
      </c>
      <c r="I28">
        <f t="shared" si="0"/>
        <v>42.551243493122215</v>
      </c>
      <c r="J28">
        <f t="shared" si="1"/>
        <v>3.7507090788725552</v>
      </c>
      <c r="K28" s="10">
        <f t="shared" si="2"/>
        <v>37.359567567567566</v>
      </c>
      <c r="L28" s="10">
        <f t="shared" si="3"/>
        <v>39.029142815854641</v>
      </c>
      <c r="M28" s="10">
        <f t="shared" si="4"/>
        <v>17.290447849933734</v>
      </c>
      <c r="N28">
        <f t="shared" si="5"/>
        <v>0.24304945945945941</v>
      </c>
      <c r="O28">
        <f t="shared" si="6"/>
        <v>0.65056818181818177</v>
      </c>
      <c r="P28">
        <f t="shared" si="7"/>
        <v>102.96766271681396</v>
      </c>
      <c r="Q28" s="9">
        <f t="shared" si="8"/>
        <v>2.5444444444444434</v>
      </c>
      <c r="R28">
        <f t="shared" si="9"/>
        <v>65.056818181818173</v>
      </c>
      <c r="S28">
        <f t="shared" si="10"/>
        <v>1.0296766271681397E-2</v>
      </c>
    </row>
    <row r="29" spans="1:28" x14ac:dyDescent="0.25">
      <c r="A29" s="2">
        <v>3</v>
      </c>
      <c r="B29" s="2">
        <v>28</v>
      </c>
      <c r="C29" s="2">
        <v>66.208301502419147</v>
      </c>
      <c r="D29" s="2">
        <v>4.8</v>
      </c>
      <c r="E29" s="2">
        <v>9.6</v>
      </c>
      <c r="F29" s="2">
        <v>2.6999999999999993</v>
      </c>
      <c r="G29" s="2">
        <v>18.7</v>
      </c>
      <c r="H29">
        <f>$U$24+($U$24*$E$74)+$U$25*C29</f>
        <v>18.759362585264352</v>
      </c>
      <c r="I29">
        <f t="shared" si="0"/>
        <v>36.180449935125012</v>
      </c>
      <c r="J29">
        <f t="shared" si="1"/>
        <v>3.5885189159076503</v>
      </c>
      <c r="K29" s="10">
        <f t="shared" si="2"/>
        <v>28.244192307692305</v>
      </c>
      <c r="L29" s="10">
        <f t="shared" si="3"/>
        <v>28.055940859155129</v>
      </c>
      <c r="M29" s="10">
        <f t="shared" si="4"/>
        <v>18.76870409085496</v>
      </c>
      <c r="N29">
        <f t="shared" si="5"/>
        <v>0.14499692307692308</v>
      </c>
      <c r="O29">
        <f t="shared" si="6"/>
        <v>0.5133689839572193</v>
      </c>
      <c r="P29">
        <f t="shared" si="7"/>
        <v>72.382294738708836</v>
      </c>
      <c r="Q29" s="9">
        <f t="shared" si="8"/>
        <v>3.5555555555555562</v>
      </c>
      <c r="R29">
        <f t="shared" si="9"/>
        <v>51.336898395721931</v>
      </c>
      <c r="S29">
        <f t="shared" si="10"/>
        <v>7.238229473870884E-3</v>
      </c>
      <c r="T29" s="8" t="s">
        <v>16</v>
      </c>
      <c r="U29" s="8"/>
    </row>
    <row r="30" spans="1:28" x14ac:dyDescent="0.25">
      <c r="A30" s="2">
        <v>3</v>
      </c>
      <c r="B30" s="2">
        <v>29</v>
      </c>
      <c r="C30" s="2">
        <v>30.239368474662591</v>
      </c>
      <c r="D30" s="2">
        <v>4.875</v>
      </c>
      <c r="E30" s="2">
        <v>9.75</v>
      </c>
      <c r="F30" s="2">
        <v>3.0999999999999979</v>
      </c>
      <c r="G30" s="2">
        <v>20.399999999999999</v>
      </c>
      <c r="H30">
        <f>$U$24+($U$24*$E$74)+$U$25*C30</f>
        <v>16.00735764199813</v>
      </c>
      <c r="I30">
        <f t="shared" si="0"/>
        <v>49.690208862552403</v>
      </c>
      <c r="J30">
        <f t="shared" si="1"/>
        <v>3.9058079089169753</v>
      </c>
      <c r="K30" s="10">
        <f t="shared" si="2"/>
        <v>67.461726315789477</v>
      </c>
      <c r="L30" s="10">
        <f t="shared" si="3"/>
        <v>49.522570741526692</v>
      </c>
      <c r="M30" s="10">
        <f t="shared" si="4"/>
        <v>15.876824426160766</v>
      </c>
      <c r="N30">
        <f t="shared" si="5"/>
        <v>0.32242736842105263</v>
      </c>
      <c r="O30">
        <f t="shared" si="6"/>
        <v>0.47794117647058826</v>
      </c>
      <c r="P30">
        <f t="shared" si="7"/>
        <v>74.661912907969921</v>
      </c>
      <c r="Q30" s="9">
        <f t="shared" si="8"/>
        <v>3.1451612903225827</v>
      </c>
      <c r="R30">
        <f t="shared" si="9"/>
        <v>47.794117647058826</v>
      </c>
      <c r="S30">
        <f t="shared" si="10"/>
        <v>7.466191290796992E-3</v>
      </c>
      <c r="T30" s="5" t="s">
        <v>17</v>
      </c>
      <c r="U30" s="5">
        <v>0.78770421095192278</v>
      </c>
    </row>
    <row r="31" spans="1:28" x14ac:dyDescent="0.25">
      <c r="A31" s="2">
        <v>3</v>
      </c>
      <c r="B31" s="2">
        <v>30</v>
      </c>
      <c r="C31" s="2">
        <v>79.577285459638404</v>
      </c>
      <c r="D31" s="2">
        <v>5.4749999999999996</v>
      </c>
      <c r="E31" s="2">
        <v>10.95</v>
      </c>
      <c r="F31" s="2">
        <v>6.3000000000000007</v>
      </c>
      <c r="G31" s="2">
        <v>21.5</v>
      </c>
      <c r="H31">
        <f>$U$24+($U$24*$E$74)+$U$25*C31</f>
        <v>19.782231679221706</v>
      </c>
      <c r="I31">
        <f t="shared" si="0"/>
        <v>32.535654759348105</v>
      </c>
      <c r="J31">
        <f t="shared" si="1"/>
        <v>3.4823365575130993</v>
      </c>
      <c r="K31" s="10">
        <f t="shared" si="2"/>
        <v>27.017760000000003</v>
      </c>
      <c r="L31" s="10">
        <f t="shared" si="3"/>
        <v>20.872025129603912</v>
      </c>
      <c r="M31" s="10">
        <f t="shared" si="4"/>
        <v>19.736486175187927</v>
      </c>
      <c r="N31">
        <f t="shared" si="5"/>
        <v>0.13760207999999999</v>
      </c>
      <c r="O31">
        <f t="shared" si="6"/>
        <v>0.50930232558139532</v>
      </c>
      <c r="P31">
        <f t="shared" si="7"/>
        <v>94.171203286762534</v>
      </c>
      <c r="Q31" s="9">
        <f t="shared" si="8"/>
        <v>1.7380952380952377</v>
      </c>
      <c r="R31">
        <f t="shared" si="9"/>
        <v>50.930232558139529</v>
      </c>
      <c r="S31">
        <f t="shared" si="10"/>
        <v>9.4171203286762539E-3</v>
      </c>
      <c r="T31" s="5" t="s">
        <v>18</v>
      </c>
      <c r="U31" s="5">
        <v>0.62047792395139134</v>
      </c>
    </row>
    <row r="32" spans="1:28" x14ac:dyDescent="0.25">
      <c r="A32" s="2">
        <v>3</v>
      </c>
      <c r="B32" s="2">
        <v>31</v>
      </c>
      <c r="C32" s="2">
        <v>58.887191240132417</v>
      </c>
      <c r="D32" s="2">
        <v>3.8999999999999995</v>
      </c>
      <c r="E32" s="2">
        <v>7.7999999999999989</v>
      </c>
      <c r="F32" s="2">
        <v>4.5999999999999996</v>
      </c>
      <c r="G32" s="2">
        <v>18.7</v>
      </c>
      <c r="H32">
        <f>$U$24+($U$24*$E$74)+$U$25*C32</f>
        <v>18.199219986192468</v>
      </c>
      <c r="I32">
        <f t="shared" si="0"/>
        <v>38.441875634031</v>
      </c>
      <c r="J32">
        <f t="shared" si="1"/>
        <v>3.6491473767210518</v>
      </c>
      <c r="K32" s="10">
        <f t="shared" si="2"/>
        <v>31.755632432432428</v>
      </c>
      <c r="L32" s="10">
        <f t="shared" si="3"/>
        <v>32.157844036681723</v>
      </c>
      <c r="M32" s="10">
        <f t="shared" si="4"/>
        <v>18.216115703640305</v>
      </c>
      <c r="N32">
        <f t="shared" si="5"/>
        <v>0.13245664864864862</v>
      </c>
      <c r="O32">
        <f t="shared" si="6"/>
        <v>0.41711229946524059</v>
      </c>
      <c r="P32">
        <f t="shared" si="7"/>
        <v>47.783624261100741</v>
      </c>
      <c r="Q32" s="9">
        <f t="shared" si="8"/>
        <v>1.6956521739130435</v>
      </c>
      <c r="R32">
        <f t="shared" si="9"/>
        <v>41.711229946524057</v>
      </c>
      <c r="S32">
        <f t="shared" si="10"/>
        <v>4.7783624261100738E-3</v>
      </c>
      <c r="T32" s="5" t="s">
        <v>19</v>
      </c>
      <c r="U32" s="5">
        <v>0.61489671695067649</v>
      </c>
    </row>
    <row r="33" spans="1:28" x14ac:dyDescent="0.25">
      <c r="A33" s="2">
        <v>3</v>
      </c>
      <c r="B33" s="2">
        <v>32</v>
      </c>
      <c r="C33" s="2">
        <v>72.574484339190221</v>
      </c>
      <c r="D33" s="2">
        <v>4.125</v>
      </c>
      <c r="E33" s="2">
        <v>8.25</v>
      </c>
      <c r="F33" s="2">
        <v>4.5</v>
      </c>
      <c r="G33" s="2">
        <v>19.2</v>
      </c>
      <c r="H33">
        <f>$U$24+($U$24*$E$74)+$U$25*C33</f>
        <v>19.246443106196423</v>
      </c>
      <c r="I33">
        <f t="shared" si="0"/>
        <v>34.372344680081497</v>
      </c>
      <c r="J33">
        <f t="shared" si="1"/>
        <v>3.5372523073327784</v>
      </c>
      <c r="K33" s="10">
        <f t="shared" si="2"/>
        <v>26.455578947368419</v>
      </c>
      <c r="L33" s="10">
        <f t="shared" si="3"/>
        <v>24.587426867657001</v>
      </c>
      <c r="M33" s="10">
        <f t="shared" si="4"/>
        <v>19.235965376566035</v>
      </c>
      <c r="N33">
        <f t="shared" si="5"/>
        <v>0.11367631578947368</v>
      </c>
      <c r="O33">
        <f t="shared" si="6"/>
        <v>0.4296875</v>
      </c>
      <c r="P33">
        <f t="shared" si="7"/>
        <v>53.456162496238825</v>
      </c>
      <c r="Q33" s="9">
        <f t="shared" si="8"/>
        <v>1.8333333333333333</v>
      </c>
      <c r="R33">
        <f t="shared" si="9"/>
        <v>42.96875</v>
      </c>
      <c r="S33">
        <f t="shared" si="10"/>
        <v>5.3456162496238824E-3</v>
      </c>
      <c r="T33" s="5" t="s">
        <v>20</v>
      </c>
      <c r="U33" s="5">
        <v>4.6120042994497901</v>
      </c>
    </row>
    <row r="34" spans="1:28" ht="15.75" thickBot="1" x14ac:dyDescent="0.3">
      <c r="A34" s="2">
        <v>3</v>
      </c>
      <c r="B34" s="2">
        <v>33</v>
      </c>
      <c r="C34" s="2">
        <v>34.377387318563791</v>
      </c>
      <c r="D34" s="2">
        <v>3.6999999999999997</v>
      </c>
      <c r="E34" s="2">
        <v>7.3999999999999995</v>
      </c>
      <c r="F34" s="2">
        <v>3.8999999999999986</v>
      </c>
      <c r="G34" s="2">
        <v>20.7</v>
      </c>
      <c r="H34">
        <f>$U$24+($U$24*$E$74)+$U$25*C34</f>
        <v>16.323959980603981</v>
      </c>
      <c r="I34">
        <f t="shared" si="0"/>
        <v>47.781422594415972</v>
      </c>
      <c r="J34">
        <f t="shared" si="1"/>
        <v>3.8666369153015632</v>
      </c>
      <c r="K34" s="10">
        <f t="shared" si="2"/>
        <v>60.213999999999992</v>
      </c>
      <c r="L34" s="10">
        <f t="shared" si="3"/>
        <v>46.872402470350437</v>
      </c>
      <c r="M34" s="10">
        <f t="shared" si="4"/>
        <v>16.233842168276226</v>
      </c>
      <c r="N34">
        <f t="shared" si="5"/>
        <v>0.21525777777777774</v>
      </c>
      <c r="O34">
        <f t="shared" si="6"/>
        <v>0.35748792270531399</v>
      </c>
      <c r="P34">
        <f t="shared" si="7"/>
        <v>43.008403427644261</v>
      </c>
      <c r="Q34" s="9">
        <f t="shared" si="8"/>
        <v>1.897435897435898</v>
      </c>
      <c r="R34">
        <f t="shared" si="9"/>
        <v>35.748792270531396</v>
      </c>
      <c r="S34">
        <f t="shared" si="10"/>
        <v>4.3008403427644264E-3</v>
      </c>
      <c r="T34" s="6" t="s">
        <v>21</v>
      </c>
      <c r="U34" s="6">
        <v>70</v>
      </c>
    </row>
    <row r="35" spans="1:28" x14ac:dyDescent="0.25">
      <c r="A35" s="2">
        <v>3</v>
      </c>
      <c r="B35" s="2">
        <v>34</v>
      </c>
      <c r="C35" s="2">
        <v>58.887191240132417</v>
      </c>
      <c r="D35" s="2">
        <v>4.5750000000000002</v>
      </c>
      <c r="E35" s="2">
        <v>9.15</v>
      </c>
      <c r="F35" s="2">
        <v>2.7000000000000011</v>
      </c>
      <c r="G35" s="2">
        <v>17.600000000000001</v>
      </c>
      <c r="H35">
        <f>$U$24+($U$24*$E$74)+$U$25*C35</f>
        <v>18.199219986192468</v>
      </c>
      <c r="I35">
        <f t="shared" si="0"/>
        <v>38.441875634031</v>
      </c>
      <c r="J35">
        <f t="shared" si="1"/>
        <v>3.6491473767210518</v>
      </c>
      <c r="K35" s="10">
        <f t="shared" si="2"/>
        <v>29.887654054054057</v>
      </c>
      <c r="L35" s="10">
        <f t="shared" si="3"/>
        <v>32.157844036681723</v>
      </c>
      <c r="M35" s="10">
        <f t="shared" si="4"/>
        <v>18.216115703640305</v>
      </c>
      <c r="N35">
        <f t="shared" si="5"/>
        <v>0.15538183783783785</v>
      </c>
      <c r="O35">
        <f t="shared" si="6"/>
        <v>0.51988636363636365</v>
      </c>
      <c r="P35">
        <f t="shared" si="7"/>
        <v>65.755497735042866</v>
      </c>
      <c r="Q35" s="9">
        <f t="shared" si="8"/>
        <v>3.3888888888888875</v>
      </c>
      <c r="R35">
        <f t="shared" si="9"/>
        <v>51.988636363636367</v>
      </c>
      <c r="S35">
        <f t="shared" si="10"/>
        <v>6.5755497735042866E-3</v>
      </c>
    </row>
    <row r="36" spans="1:28" ht="15.75" thickBot="1" x14ac:dyDescent="0.3">
      <c r="A36" s="2">
        <v>3</v>
      </c>
      <c r="B36" s="2">
        <v>35</v>
      </c>
      <c r="C36" s="2">
        <v>50.929462694168578</v>
      </c>
      <c r="D36" s="2">
        <v>3.2250000000000001</v>
      </c>
      <c r="E36" s="2">
        <v>6.45</v>
      </c>
      <c r="F36" s="2">
        <v>2.6000000000000014</v>
      </c>
      <c r="G36" s="2">
        <v>19.5</v>
      </c>
      <c r="H36">
        <f>$U$24+($U$24*$E$74)+$U$25*C36</f>
        <v>17.590369335027372</v>
      </c>
      <c r="I36">
        <f t="shared" si="0"/>
        <v>41.149086863483525</v>
      </c>
      <c r="J36">
        <f t="shared" si="1"/>
        <v>3.7172017364390428</v>
      </c>
      <c r="K36" s="10">
        <f t="shared" si="2"/>
        <v>38.288250000000005</v>
      </c>
      <c r="L36" s="10">
        <f t="shared" si="3"/>
        <v>36.762156774076146</v>
      </c>
      <c r="M36" s="10">
        <f t="shared" si="4"/>
        <v>17.595845151246898</v>
      </c>
      <c r="N36">
        <f t="shared" si="5"/>
        <v>0.12664575</v>
      </c>
      <c r="O36">
        <f t="shared" si="6"/>
        <v>0.33076923076923076</v>
      </c>
      <c r="P36">
        <f t="shared" si="7"/>
        <v>32.674527092742345</v>
      </c>
      <c r="Q36" s="9">
        <f t="shared" si="8"/>
        <v>2.4807692307692295</v>
      </c>
      <c r="R36">
        <f t="shared" si="9"/>
        <v>33.076923076923073</v>
      </c>
      <c r="S36">
        <f t="shared" si="10"/>
        <v>3.2674527092742345E-3</v>
      </c>
      <c r="T36" t="s">
        <v>22</v>
      </c>
    </row>
    <row r="37" spans="1:28" x14ac:dyDescent="0.25">
      <c r="A37" s="2">
        <v>3</v>
      </c>
      <c r="B37" s="2">
        <v>36</v>
      </c>
      <c r="C37" s="2">
        <v>76.39419404125286</v>
      </c>
      <c r="D37" s="2">
        <v>5.0750000000000002</v>
      </c>
      <c r="E37" s="2">
        <v>10.15</v>
      </c>
      <c r="F37" s="2">
        <v>1.6999999999999993</v>
      </c>
      <c r="G37" s="2">
        <v>20</v>
      </c>
      <c r="H37">
        <f>$U$24+($U$24*$E$74)+$U$25*C37</f>
        <v>19.538691418755668</v>
      </c>
      <c r="I37">
        <f t="shared" si="0"/>
        <v>33.351791772069767</v>
      </c>
      <c r="J37">
        <f t="shared" si="1"/>
        <v>3.5071114972173705</v>
      </c>
      <c r="K37" s="10">
        <f t="shared" si="2"/>
        <v>26.180000000000003</v>
      </c>
      <c r="L37" s="10">
        <f t="shared" si="3"/>
        <v>22.548208270864137</v>
      </c>
      <c r="M37" s="10">
        <f t="shared" si="4"/>
        <v>19.510678958728008</v>
      </c>
      <c r="N37">
        <f t="shared" si="5"/>
        <v>0.13286350000000002</v>
      </c>
      <c r="O37">
        <f t="shared" si="6"/>
        <v>0.50750000000000006</v>
      </c>
      <c r="P37">
        <f t="shared" si="7"/>
        <v>80.913682288613629</v>
      </c>
      <c r="Q37" s="9">
        <f t="shared" si="8"/>
        <v>5.9705882352941204</v>
      </c>
      <c r="R37">
        <f t="shared" si="9"/>
        <v>50.750000000000007</v>
      </c>
      <c r="S37">
        <f t="shared" si="10"/>
        <v>8.0913682288613637E-3</v>
      </c>
      <c r="T37" s="7"/>
      <c r="U37" s="7" t="s">
        <v>27</v>
      </c>
      <c r="V37" s="7" t="s">
        <v>28</v>
      </c>
      <c r="W37" s="7" t="s">
        <v>29</v>
      </c>
      <c r="X37" s="7" t="s">
        <v>30</v>
      </c>
      <c r="Y37" s="7" t="s">
        <v>31</v>
      </c>
    </row>
    <row r="38" spans="1:28" x14ac:dyDescent="0.25">
      <c r="A38" s="2">
        <v>3</v>
      </c>
      <c r="B38" s="2">
        <v>37</v>
      </c>
      <c r="C38" s="2">
        <v>44.563279857397504</v>
      </c>
      <c r="D38" s="2">
        <v>4.1000000000000005</v>
      </c>
      <c r="E38" s="2">
        <v>8.2000000000000011</v>
      </c>
      <c r="F38" s="2">
        <v>3.1000000000000014</v>
      </c>
      <c r="G38" s="2">
        <v>18.8</v>
      </c>
      <c r="H38">
        <f>$U$24+($U$24*$E$74)+$U$25*C38</f>
        <v>17.103288814095297</v>
      </c>
      <c r="I38">
        <f t="shared" si="0"/>
        <v>43.526210662157062</v>
      </c>
      <c r="J38">
        <f t="shared" si="1"/>
        <v>3.7733633005955483</v>
      </c>
      <c r="K38" s="10">
        <f t="shared" si="2"/>
        <v>42.187200000000004</v>
      </c>
      <c r="L38" s="10">
        <f t="shared" si="3"/>
        <v>40.561845820734447</v>
      </c>
      <c r="M38" s="10">
        <f t="shared" si="4"/>
        <v>17.083969577558648</v>
      </c>
      <c r="N38">
        <f t="shared" si="5"/>
        <v>0.18400800000000003</v>
      </c>
      <c r="O38">
        <f t="shared" si="6"/>
        <v>0.43617021276595747</v>
      </c>
      <c r="P38">
        <f t="shared" si="7"/>
        <v>52.810172506844438</v>
      </c>
      <c r="Q38" s="9">
        <f t="shared" si="8"/>
        <v>2.6451612903225796</v>
      </c>
      <c r="R38">
        <f t="shared" si="9"/>
        <v>43.61702127659575</v>
      </c>
      <c r="S38">
        <f t="shared" si="10"/>
        <v>5.2810172506844435E-3</v>
      </c>
      <c r="T38" s="5" t="s">
        <v>23</v>
      </c>
      <c r="U38" s="5">
        <v>1</v>
      </c>
      <c r="V38" s="5">
        <v>2364.7084918636438</v>
      </c>
      <c r="W38" s="5">
        <v>2364.7084918636438</v>
      </c>
      <c r="X38" s="5">
        <v>111.17271297622928</v>
      </c>
      <c r="Y38" s="5">
        <v>5.9988427472367092E-16</v>
      </c>
    </row>
    <row r="39" spans="1:28" x14ac:dyDescent="0.25">
      <c r="A39" s="2">
        <v>3</v>
      </c>
      <c r="B39" s="2">
        <v>38</v>
      </c>
      <c r="C39" s="2">
        <v>52.52100840336135</v>
      </c>
      <c r="D39" s="2">
        <v>3</v>
      </c>
      <c r="E39" s="2">
        <v>6</v>
      </c>
      <c r="F39" s="2">
        <v>0.89999999999999858</v>
      </c>
      <c r="G39" s="2">
        <v>19.899999999999999</v>
      </c>
      <c r="H39">
        <f>$U$24+($U$24*$E$74)+$U$25*C39</f>
        <v>17.712139465260393</v>
      </c>
      <c r="I39">
        <f t="shared" si="0"/>
        <v>40.585235679937291</v>
      </c>
      <c r="J39">
        <f t="shared" si="1"/>
        <v>3.7034043472663112</v>
      </c>
      <c r="K39" s="10">
        <f t="shared" si="2"/>
        <v>37.889599999999994</v>
      </c>
      <c r="L39" s="10">
        <f t="shared" si="3"/>
        <v>35.82867514300878</v>
      </c>
      <c r="M39" s="10">
        <f t="shared" si="4"/>
        <v>17.721599243111413</v>
      </c>
      <c r="N39">
        <f t="shared" si="5"/>
        <v>0.11423999999999999</v>
      </c>
      <c r="O39">
        <f t="shared" si="6"/>
        <v>0.30150753768844224</v>
      </c>
      <c r="P39">
        <f t="shared" si="7"/>
        <v>28.274333882308138</v>
      </c>
      <c r="Q39" s="9">
        <f t="shared" si="8"/>
        <v>6.6666666666666776</v>
      </c>
      <c r="R39">
        <f t="shared" si="9"/>
        <v>30.150753768844226</v>
      </c>
      <c r="S39">
        <f t="shared" si="10"/>
        <v>2.8274333882308137E-3</v>
      </c>
      <c r="T39" s="5" t="s">
        <v>24</v>
      </c>
      <c r="U39" s="5">
        <v>68</v>
      </c>
      <c r="V39" s="5">
        <v>1446.399688753748</v>
      </c>
      <c r="W39" s="5">
        <v>21.270583658143352</v>
      </c>
      <c r="X39" s="5"/>
      <c r="Y39" s="5"/>
    </row>
    <row r="40" spans="1:28" ht="15.75" thickBot="1" x14ac:dyDescent="0.3">
      <c r="A40" s="2">
        <v>3</v>
      </c>
      <c r="B40" s="2">
        <v>39</v>
      </c>
      <c r="C40" s="2">
        <v>53.475935828877006</v>
      </c>
      <c r="D40" s="2">
        <v>3.3499999999999996</v>
      </c>
      <c r="E40" s="2">
        <v>6.6999999999999993</v>
      </c>
      <c r="F40" s="2">
        <v>0.80000000000000071</v>
      </c>
      <c r="G40" s="2">
        <v>17.5</v>
      </c>
      <c r="H40">
        <f>$U$24+($U$24*$E$74)+$U$25*C40</f>
        <v>17.785201543400202</v>
      </c>
      <c r="I40">
        <f t="shared" si="0"/>
        <v>40.252470149248055</v>
      </c>
      <c r="J40">
        <f t="shared" si="1"/>
        <v>3.6951713721491544</v>
      </c>
      <c r="K40" s="10">
        <f t="shared" si="2"/>
        <v>32.725000000000001</v>
      </c>
      <c r="L40" s="10">
        <f t="shared" si="3"/>
        <v>35.271661714983594</v>
      </c>
      <c r="M40" s="10">
        <f t="shared" si="4"/>
        <v>17.796637375053606</v>
      </c>
      <c r="N40">
        <f t="shared" si="5"/>
        <v>0.12528999999999998</v>
      </c>
      <c r="O40">
        <f t="shared" si="6"/>
        <v>0.38285714285714284</v>
      </c>
      <c r="P40">
        <f t="shared" si="7"/>
        <v>35.256523554911446</v>
      </c>
      <c r="Q40" s="9">
        <f t="shared" si="8"/>
        <v>8.3749999999999911</v>
      </c>
      <c r="R40">
        <f t="shared" si="9"/>
        <v>38.285714285714285</v>
      </c>
      <c r="S40">
        <f t="shared" si="10"/>
        <v>3.5256523554911445E-3</v>
      </c>
      <c r="T40" s="6" t="s">
        <v>25</v>
      </c>
      <c r="U40" s="6">
        <v>69</v>
      </c>
      <c r="V40" s="6">
        <v>3811.1081806173916</v>
      </c>
      <c r="W40" s="6"/>
      <c r="X40" s="6"/>
      <c r="Y40" s="6"/>
    </row>
    <row r="41" spans="1:28" ht="15.75" thickBot="1" x14ac:dyDescent="0.3">
      <c r="A41" s="2">
        <v>3</v>
      </c>
      <c r="B41" s="2">
        <v>40</v>
      </c>
      <c r="C41" s="2">
        <v>60.160427807486627</v>
      </c>
      <c r="D41" s="2">
        <v>5</v>
      </c>
      <c r="E41" s="2">
        <v>10</v>
      </c>
      <c r="F41" s="2">
        <v>1.6000000000000014</v>
      </c>
      <c r="G41" s="2">
        <v>19</v>
      </c>
      <c r="H41">
        <f>$U$24+($U$24*$E$74)+$U$25*C41</f>
        <v>18.296636090378879</v>
      </c>
      <c r="I41">
        <f t="shared" si="0"/>
        <v>38.033616056755761</v>
      </c>
      <c r="J41">
        <f t="shared" si="1"/>
        <v>3.6384704017416802</v>
      </c>
      <c r="K41" s="10">
        <f t="shared" si="2"/>
        <v>31.582222222222221</v>
      </c>
      <c r="L41" s="10">
        <f t="shared" si="3"/>
        <v>31.435478385192567</v>
      </c>
      <c r="M41" s="10">
        <f t="shared" si="4"/>
        <v>18.313429280548362</v>
      </c>
      <c r="N41">
        <f t="shared" si="5"/>
        <v>0.16622222222222224</v>
      </c>
      <c r="O41">
        <f t="shared" si="6"/>
        <v>0.52631578947368418</v>
      </c>
      <c r="P41">
        <f t="shared" si="7"/>
        <v>78.539816339744831</v>
      </c>
      <c r="Q41" s="9">
        <f t="shared" si="8"/>
        <v>6.2499999999999947</v>
      </c>
      <c r="R41">
        <f t="shared" si="9"/>
        <v>52.631578947368418</v>
      </c>
      <c r="S41">
        <f t="shared" si="10"/>
        <v>7.8539816339744835E-3</v>
      </c>
    </row>
    <row r="42" spans="1:28" x14ac:dyDescent="0.25">
      <c r="A42" s="2">
        <v>3</v>
      </c>
      <c r="B42" s="2">
        <v>41</v>
      </c>
      <c r="C42" s="2">
        <v>65.889992360580592</v>
      </c>
      <c r="D42" s="2">
        <v>4.4249999999999998</v>
      </c>
      <c r="E42" s="2">
        <v>8.85</v>
      </c>
      <c r="F42" s="2">
        <v>2.3999999999999986</v>
      </c>
      <c r="G42" s="2">
        <v>20.399999999999999</v>
      </c>
      <c r="H42">
        <f>$U$24+($U$24*$E$74)+$U$25*C42</f>
        <v>18.735008559217746</v>
      </c>
      <c r="I42">
        <f t="shared" si="0"/>
        <v>36.274574506580763</v>
      </c>
      <c r="J42">
        <f t="shared" si="1"/>
        <v>3.5911170690413829</v>
      </c>
      <c r="K42" s="10">
        <f t="shared" si="2"/>
        <v>30.960695652173914</v>
      </c>
      <c r="L42" s="10">
        <f t="shared" si="3"/>
        <v>28.231722537462275</v>
      </c>
      <c r="M42" s="10">
        <f t="shared" si="4"/>
        <v>18.745023640606938</v>
      </c>
      <c r="N42">
        <f t="shared" si="5"/>
        <v>0.13431478260869564</v>
      </c>
      <c r="O42">
        <f t="shared" si="6"/>
        <v>0.43382352941176472</v>
      </c>
      <c r="P42">
        <f t="shared" si="7"/>
        <v>61.514347652696635</v>
      </c>
      <c r="Q42" s="9">
        <f t="shared" si="8"/>
        <v>3.6875000000000022</v>
      </c>
      <c r="R42">
        <f t="shared" si="9"/>
        <v>43.382352941176471</v>
      </c>
      <c r="S42">
        <f t="shared" si="10"/>
        <v>6.1514347652696635E-3</v>
      </c>
      <c r="T42" s="7"/>
      <c r="U42" s="7" t="s">
        <v>32</v>
      </c>
      <c r="V42" s="7" t="s">
        <v>20</v>
      </c>
      <c r="W42" s="7" t="s">
        <v>33</v>
      </c>
      <c r="X42" s="7" t="s">
        <v>34</v>
      </c>
      <c r="Y42" s="7" t="s">
        <v>35</v>
      </c>
      <c r="Z42" s="7" t="s">
        <v>36</v>
      </c>
      <c r="AA42" s="7" t="s">
        <v>37</v>
      </c>
      <c r="AB42" s="7" t="s">
        <v>38</v>
      </c>
    </row>
    <row r="43" spans="1:28" x14ac:dyDescent="0.25">
      <c r="A43" s="2">
        <v>3</v>
      </c>
      <c r="B43" s="2">
        <v>42</v>
      </c>
      <c r="C43" s="2">
        <v>53.157626687038452</v>
      </c>
      <c r="D43" s="2">
        <v>3.5750000000000002</v>
      </c>
      <c r="E43" s="2">
        <v>7.15</v>
      </c>
      <c r="F43" s="2">
        <v>1.6999999999999993</v>
      </c>
      <c r="G43" s="2">
        <v>18</v>
      </c>
      <c r="H43">
        <f>$U$24+($U$24*$E$74)+$U$25*C43</f>
        <v>17.7608475173536</v>
      </c>
      <c r="I43">
        <f t="shared" si="0"/>
        <v>40.362935803045659</v>
      </c>
      <c r="J43">
        <f t="shared" si="1"/>
        <v>3.6979119332523824</v>
      </c>
      <c r="K43" s="10">
        <f t="shared" si="2"/>
        <v>33.861556886227547</v>
      </c>
      <c r="L43" s="10">
        <f t="shared" si="3"/>
        <v>35.457078203324528</v>
      </c>
      <c r="M43" s="10">
        <f t="shared" si="4"/>
        <v>17.771658970195915</v>
      </c>
      <c r="N43">
        <f t="shared" si="5"/>
        <v>0.13450562874251498</v>
      </c>
      <c r="O43">
        <f t="shared" si="6"/>
        <v>0.39722222222222225</v>
      </c>
      <c r="P43">
        <f t="shared" si="7"/>
        <v>40.151517608286049</v>
      </c>
      <c r="Q43" s="9">
        <f t="shared" si="8"/>
        <v>4.2058823529411784</v>
      </c>
      <c r="R43">
        <f t="shared" si="9"/>
        <v>39.722222222222229</v>
      </c>
      <c r="S43">
        <f t="shared" si="10"/>
        <v>4.0151517608286048E-3</v>
      </c>
      <c r="T43" s="5" t="s">
        <v>26</v>
      </c>
      <c r="U43" s="5">
        <v>-214.73031738149831</v>
      </c>
      <c r="V43" s="5">
        <v>23.361030210587892</v>
      </c>
      <c r="W43" s="5">
        <v>-9.1918171179016053</v>
      </c>
      <c r="X43" s="5">
        <v>1.5226180041790375E-13</v>
      </c>
      <c r="Y43" s="5">
        <v>-261.34652737292038</v>
      </c>
      <c r="Z43" s="5">
        <v>-168.11410739007621</v>
      </c>
      <c r="AA43" s="5">
        <v>-261.34652737292038</v>
      </c>
      <c r="AB43" s="5">
        <v>-168.11410739007621</v>
      </c>
    </row>
    <row r="44" spans="1:28" ht="15.75" thickBot="1" x14ac:dyDescent="0.3">
      <c r="A44" s="2">
        <v>3</v>
      </c>
      <c r="B44" s="2">
        <v>43</v>
      </c>
      <c r="C44" s="2">
        <v>58.887191240132417</v>
      </c>
      <c r="D44" s="2">
        <v>4.7</v>
      </c>
      <c r="E44" s="2">
        <v>9.4</v>
      </c>
      <c r="F44" s="2">
        <v>1.3000000000000007</v>
      </c>
      <c r="G44" s="2">
        <v>20.5</v>
      </c>
      <c r="H44">
        <f>$U$24+($U$24*$E$74)+$U$25*C44</f>
        <v>18.199219986192468</v>
      </c>
      <c r="I44">
        <f t="shared" si="0"/>
        <v>38.441875634031</v>
      </c>
      <c r="J44">
        <f t="shared" si="1"/>
        <v>3.6491473767210518</v>
      </c>
      <c r="K44" s="10">
        <f t="shared" si="2"/>
        <v>34.812324324324322</v>
      </c>
      <c r="L44" s="10">
        <f t="shared" si="3"/>
        <v>32.157844036681723</v>
      </c>
      <c r="M44" s="10">
        <f t="shared" si="4"/>
        <v>18.216115703640305</v>
      </c>
      <c r="N44">
        <f t="shared" si="5"/>
        <v>0.15962724324324326</v>
      </c>
      <c r="O44">
        <f t="shared" si="6"/>
        <v>0.45853658536585368</v>
      </c>
      <c r="P44">
        <f t="shared" si="7"/>
        <v>69.397781717798537</v>
      </c>
      <c r="Q44" s="9">
        <f t="shared" si="8"/>
        <v>7.2307692307692273</v>
      </c>
      <c r="R44">
        <f t="shared" si="9"/>
        <v>45.853658536585371</v>
      </c>
      <c r="S44">
        <f t="shared" si="10"/>
        <v>6.939778171779854E-3</v>
      </c>
      <c r="T44" s="6" t="s">
        <v>39</v>
      </c>
      <c r="U44" s="6">
        <v>67.65639639362054</v>
      </c>
      <c r="V44" s="6">
        <v>6.4166708179598064</v>
      </c>
      <c r="W44" s="6">
        <v>10.543847162029115</v>
      </c>
      <c r="X44" s="6">
        <v>5.9988427472365376E-16</v>
      </c>
      <c r="Y44" s="6">
        <v>54.852129133169228</v>
      </c>
      <c r="Z44" s="6">
        <v>80.460663654071851</v>
      </c>
      <c r="AA44" s="6">
        <v>54.852129133169228</v>
      </c>
      <c r="AB44" s="6">
        <v>80.460663654071851</v>
      </c>
    </row>
    <row r="45" spans="1:28" x14ac:dyDescent="0.25">
      <c r="A45" s="2">
        <v>3</v>
      </c>
      <c r="B45" s="2">
        <v>44</v>
      </c>
      <c r="C45" s="2">
        <v>57.295645530939652</v>
      </c>
      <c r="D45" s="2">
        <v>4.375</v>
      </c>
      <c r="E45" s="2">
        <v>8.75</v>
      </c>
      <c r="F45" s="2">
        <v>1.6000000000000014</v>
      </c>
      <c r="G45" s="2">
        <v>19.3</v>
      </c>
      <c r="H45">
        <f>$U$24+($U$24*$E$74)+$U$25*C45</f>
        <v>18.077449855959447</v>
      </c>
      <c r="I45">
        <f t="shared" si="0"/>
        <v>38.961510665119341</v>
      </c>
      <c r="J45">
        <f t="shared" si="1"/>
        <v>3.6625742527946694</v>
      </c>
      <c r="K45" s="10">
        <f t="shared" si="2"/>
        <v>33.684933333333333</v>
      </c>
      <c r="L45" s="10">
        <f t="shared" si="3"/>
        <v>33.0662580866464</v>
      </c>
      <c r="M45" s="10">
        <f t="shared" si="4"/>
        <v>18.093738594023641</v>
      </c>
      <c r="N45">
        <f t="shared" si="5"/>
        <v>0.15271666666666667</v>
      </c>
      <c r="O45">
        <f t="shared" si="6"/>
        <v>0.45336787564766839</v>
      </c>
      <c r="P45">
        <f t="shared" si="7"/>
        <v>60.132046885117134</v>
      </c>
      <c r="Q45" s="9">
        <f t="shared" si="8"/>
        <v>5.4687499999999956</v>
      </c>
      <c r="R45">
        <f t="shared" si="9"/>
        <v>45.336787564766837</v>
      </c>
      <c r="S45">
        <f t="shared" si="10"/>
        <v>6.0132046885117132E-3</v>
      </c>
    </row>
    <row r="46" spans="1:28" x14ac:dyDescent="0.25">
      <c r="A46" s="2">
        <v>3</v>
      </c>
      <c r="B46" s="2">
        <v>45</v>
      </c>
      <c r="C46" s="2">
        <v>59.523809523809526</v>
      </c>
      <c r="D46" s="2">
        <v>3.6750000000000003</v>
      </c>
      <c r="E46" s="2">
        <v>7.3500000000000005</v>
      </c>
      <c r="F46" s="2">
        <v>0.90000000000000213</v>
      </c>
      <c r="G46" s="2">
        <v>17.8</v>
      </c>
      <c r="H46">
        <f>$U$24+($U$24*$E$74)+$U$25*C46</f>
        <v>18.247928038285671</v>
      </c>
      <c r="I46">
        <f t="shared" si="0"/>
        <v>38.236928541033322</v>
      </c>
      <c r="J46">
        <f t="shared" si="1"/>
        <v>3.6438017643776575</v>
      </c>
      <c r="K46" s="10">
        <f t="shared" si="2"/>
        <v>29.904000000000003</v>
      </c>
      <c r="L46" s="10">
        <f t="shared" si="3"/>
        <v>31.796179169010401</v>
      </c>
      <c r="M46" s="10">
        <f t="shared" si="4"/>
        <v>18.264837430431335</v>
      </c>
      <c r="N46">
        <f t="shared" si="5"/>
        <v>0.12348000000000001</v>
      </c>
      <c r="O46">
        <f t="shared" si="6"/>
        <v>0.41292134831460675</v>
      </c>
      <c r="P46">
        <f t="shared" si="7"/>
        <v>42.429172282138659</v>
      </c>
      <c r="Q46" s="9">
        <f t="shared" si="8"/>
        <v>8.1666666666666483</v>
      </c>
      <c r="R46">
        <f t="shared" si="9"/>
        <v>41.292134831460672</v>
      </c>
      <c r="S46">
        <f t="shared" si="10"/>
        <v>4.2429172282138659E-3</v>
      </c>
      <c r="T46" t="s">
        <v>15</v>
      </c>
    </row>
    <row r="47" spans="1:28" ht="15.75" thickBot="1" x14ac:dyDescent="0.3">
      <c r="A47" s="2">
        <v>3</v>
      </c>
      <c r="B47" s="2">
        <v>46</v>
      </c>
      <c r="C47" s="2">
        <v>51.566080977845687</v>
      </c>
      <c r="D47" s="2">
        <v>5.125</v>
      </c>
      <c r="E47" s="2">
        <v>10.25</v>
      </c>
      <c r="F47" s="2">
        <v>2.5</v>
      </c>
      <c r="G47" s="2">
        <v>18</v>
      </c>
      <c r="H47">
        <f>$U$24+($U$24*$E$74)+$U$25*C47</f>
        <v>17.639077387120579</v>
      </c>
      <c r="I47">
        <f t="shared" si="0"/>
        <v>40.922144770649687</v>
      </c>
      <c r="J47">
        <f t="shared" si="1"/>
        <v>3.7116713534598653</v>
      </c>
      <c r="K47" s="10">
        <f t="shared" si="2"/>
        <v>34.906666666666666</v>
      </c>
      <c r="L47" s="10">
        <f t="shared" si="3"/>
        <v>36.387990991028403</v>
      </c>
      <c r="M47" s="10">
        <f t="shared" si="4"/>
        <v>17.64625094037865</v>
      </c>
      <c r="N47">
        <f t="shared" si="5"/>
        <v>0.19877407407407408</v>
      </c>
      <c r="O47">
        <f t="shared" si="6"/>
        <v>0.56944444444444442</v>
      </c>
      <c r="P47">
        <f t="shared" si="7"/>
        <v>82.515894541944405</v>
      </c>
      <c r="Q47" s="9">
        <f t="shared" si="8"/>
        <v>4.0999999999999996</v>
      </c>
      <c r="R47">
        <f t="shared" si="9"/>
        <v>56.944444444444443</v>
      </c>
      <c r="S47">
        <f t="shared" si="10"/>
        <v>8.2515894541944409E-3</v>
      </c>
    </row>
    <row r="48" spans="1:28" x14ac:dyDescent="0.25">
      <c r="A48" s="2">
        <v>3</v>
      </c>
      <c r="B48" s="2">
        <v>47</v>
      </c>
      <c r="C48" s="2">
        <v>56.022408963585434</v>
      </c>
      <c r="D48" s="2">
        <v>3.9</v>
      </c>
      <c r="E48" s="2">
        <v>7.8</v>
      </c>
      <c r="F48" s="2">
        <v>1.5</v>
      </c>
      <c r="G48" s="2">
        <v>17.2</v>
      </c>
      <c r="H48">
        <f>$U$24+($U$24*$E$74)+$U$25*C48</f>
        <v>17.980033751773032</v>
      </c>
      <c r="I48">
        <f t="shared" si="0"/>
        <v>39.384842524884043</v>
      </c>
      <c r="J48">
        <f t="shared" si="1"/>
        <v>3.6733810347947244</v>
      </c>
      <c r="K48" s="10">
        <f t="shared" si="2"/>
        <v>30.702000000000002</v>
      </c>
      <c r="L48" s="10">
        <f t="shared" si="3"/>
        <v>33.797406013381561</v>
      </c>
      <c r="M48" s="10">
        <f t="shared" si="4"/>
        <v>17.995241911833901</v>
      </c>
      <c r="N48">
        <f t="shared" si="5"/>
        <v>0.13922999999999999</v>
      </c>
      <c r="O48">
        <f t="shared" si="6"/>
        <v>0.45348837209302328</v>
      </c>
      <c r="P48">
        <f t="shared" si="7"/>
        <v>47.783624261100748</v>
      </c>
      <c r="Q48" s="9">
        <f t="shared" si="8"/>
        <v>5.2</v>
      </c>
      <c r="R48">
        <f t="shared" si="9"/>
        <v>45.348837209302332</v>
      </c>
      <c r="S48">
        <f t="shared" si="10"/>
        <v>4.7783624261100747E-3</v>
      </c>
      <c r="T48" s="8" t="s">
        <v>16</v>
      </c>
      <c r="U48" s="8"/>
    </row>
    <row r="49" spans="1:28" x14ac:dyDescent="0.25">
      <c r="A49" s="2">
        <v>3</v>
      </c>
      <c r="B49" s="2">
        <v>48</v>
      </c>
      <c r="C49" s="2">
        <v>65.253374076903484</v>
      </c>
      <c r="D49" s="2">
        <v>4.875</v>
      </c>
      <c r="E49" s="2">
        <v>9.75</v>
      </c>
      <c r="F49" s="2">
        <v>4.0999999999999979</v>
      </c>
      <c r="G49" s="2">
        <v>20.7</v>
      </c>
      <c r="H49">
        <f>$U$24+($U$24*$E$74)+$U$25*C49</f>
        <v>18.686300507124539</v>
      </c>
      <c r="I49">
        <f t="shared" si="0"/>
        <v>36.463928909166363</v>
      </c>
      <c r="J49">
        <f t="shared" si="1"/>
        <v>3.5963235228844459</v>
      </c>
      <c r="K49" s="10">
        <f t="shared" si="2"/>
        <v>31.722497560975611</v>
      </c>
      <c r="L49" s="10">
        <f t="shared" si="3"/>
        <v>28.583972442473623</v>
      </c>
      <c r="M49" s="10">
        <f t="shared" si="4"/>
        <v>18.697570251659783</v>
      </c>
      <c r="N49">
        <f t="shared" si="5"/>
        <v>0.14941756097560976</v>
      </c>
      <c r="O49">
        <f t="shared" si="6"/>
        <v>0.47101449275362323</v>
      </c>
      <c r="P49">
        <f t="shared" si="7"/>
        <v>74.661912907969921</v>
      </c>
      <c r="Q49" s="9">
        <f t="shared" si="8"/>
        <v>2.3780487804878061</v>
      </c>
      <c r="R49">
        <f t="shared" si="9"/>
        <v>47.10144927536232</v>
      </c>
      <c r="S49">
        <f t="shared" si="10"/>
        <v>7.466191290796992E-3</v>
      </c>
      <c r="T49" s="5" t="s">
        <v>17</v>
      </c>
      <c r="U49" s="5">
        <v>0.9993797959131282</v>
      </c>
    </row>
    <row r="50" spans="1:28" x14ac:dyDescent="0.25">
      <c r="A50" s="2">
        <v>3</v>
      </c>
      <c r="B50" s="2">
        <v>49</v>
      </c>
      <c r="C50" s="2">
        <v>60.478736949325182</v>
      </c>
      <c r="D50" s="2">
        <v>4.0250000000000004</v>
      </c>
      <c r="E50" s="2">
        <v>8.0500000000000007</v>
      </c>
      <c r="F50" s="2">
        <v>2</v>
      </c>
      <c r="G50" s="2">
        <v>18</v>
      </c>
      <c r="H50">
        <f>$U$24+($U$24*$E$74)+$U$25*C50</f>
        <v>18.320990116425484</v>
      </c>
      <c r="I50">
        <f t="shared" si="0"/>
        <v>37.932567366110504</v>
      </c>
      <c r="J50">
        <f t="shared" si="1"/>
        <v>3.6358100403627067</v>
      </c>
      <c r="K50" s="10">
        <f t="shared" si="2"/>
        <v>29.762526315789472</v>
      </c>
      <c r="L50" s="10">
        <f t="shared" si="3"/>
        <v>31.255487921186472</v>
      </c>
      <c r="M50" s="10">
        <f t="shared" si="4"/>
        <v>18.337676717875524</v>
      </c>
      <c r="N50">
        <f t="shared" si="5"/>
        <v>0.13310463157894739</v>
      </c>
      <c r="O50">
        <f t="shared" si="6"/>
        <v>0.44722222222222224</v>
      </c>
      <c r="P50">
        <f t="shared" si="7"/>
        <v>50.895764483563148</v>
      </c>
      <c r="Q50" s="9">
        <f t="shared" si="8"/>
        <v>4.0250000000000004</v>
      </c>
      <c r="R50">
        <f t="shared" si="9"/>
        <v>44.722222222222221</v>
      </c>
      <c r="S50">
        <f t="shared" si="10"/>
        <v>5.0895764483563149E-3</v>
      </c>
      <c r="T50" s="5" t="s">
        <v>18</v>
      </c>
      <c r="U50" s="5">
        <v>0.99875997647936587</v>
      </c>
    </row>
    <row r="51" spans="1:28" x14ac:dyDescent="0.25">
      <c r="A51" s="2">
        <v>3</v>
      </c>
      <c r="B51" s="2">
        <v>50</v>
      </c>
      <c r="C51" s="2">
        <v>49.974535268652922</v>
      </c>
      <c r="D51" s="2">
        <v>4.05</v>
      </c>
      <c r="E51" s="2">
        <v>8.1</v>
      </c>
      <c r="F51" s="2">
        <v>2</v>
      </c>
      <c r="G51" s="2">
        <v>19.3</v>
      </c>
      <c r="H51">
        <f>$U$24+($U$24*$E$74)+$U$25*C51</f>
        <v>17.517307256887563</v>
      </c>
      <c r="I51">
        <f t="shared" si="0"/>
        <v>41.493056111455587</v>
      </c>
      <c r="J51">
        <f t="shared" si="1"/>
        <v>3.725526090621134</v>
      </c>
      <c r="K51" s="10">
        <f t="shared" si="2"/>
        <v>38.619668789808912</v>
      </c>
      <c r="L51" s="10">
        <f t="shared" si="3"/>
        <v>37.325352580340621</v>
      </c>
      <c r="M51" s="10">
        <f t="shared" si="4"/>
        <v>17.519974159465619</v>
      </c>
      <c r="N51">
        <f t="shared" si="5"/>
        <v>0.16208254777070061</v>
      </c>
      <c r="O51">
        <f t="shared" si="6"/>
        <v>0.41968911917098445</v>
      </c>
      <c r="P51">
        <f t="shared" si="7"/>
        <v>51.529973500506578</v>
      </c>
      <c r="Q51" s="9">
        <f t="shared" si="8"/>
        <v>4.05</v>
      </c>
      <c r="R51">
        <f t="shared" si="9"/>
        <v>41.968911917098445</v>
      </c>
      <c r="S51">
        <f t="shared" si="10"/>
        <v>5.152997350050658E-3</v>
      </c>
      <c r="T51" s="5" t="s">
        <v>19</v>
      </c>
      <c r="U51" s="5">
        <v>0.99874174083935663</v>
      </c>
    </row>
    <row r="52" spans="1:28" x14ac:dyDescent="0.25">
      <c r="A52" s="2">
        <v>3</v>
      </c>
      <c r="B52" s="2">
        <v>51</v>
      </c>
      <c r="C52" s="2">
        <v>61.433664374840845</v>
      </c>
      <c r="D52" s="2">
        <v>4.3499999999999996</v>
      </c>
      <c r="E52" s="2">
        <v>8.6999999999999993</v>
      </c>
      <c r="F52" s="2">
        <v>2.8000000000000007</v>
      </c>
      <c r="G52" s="2">
        <v>19.7</v>
      </c>
      <c r="H52">
        <f>$U$24+($U$24*$E$74)+$U$25*C52</f>
        <v>18.394052194565294</v>
      </c>
      <c r="I52">
        <f t="shared" si="0"/>
        <v>37.631825796028593</v>
      </c>
      <c r="J52">
        <f t="shared" si="1"/>
        <v>3.6278501231207989</v>
      </c>
      <c r="K52" s="10">
        <f t="shared" si="2"/>
        <v>32.067108808290158</v>
      </c>
      <c r="L52" s="10">
        <f t="shared" si="3"/>
        <v>30.716948605007531</v>
      </c>
      <c r="M52" s="10">
        <f t="shared" si="4"/>
        <v>18.410226107585508</v>
      </c>
      <c r="N52">
        <f t="shared" si="5"/>
        <v>0.14161616580310879</v>
      </c>
      <c r="O52">
        <f t="shared" si="6"/>
        <v>0.44162436548223349</v>
      </c>
      <c r="P52">
        <f t="shared" si="7"/>
        <v>59.446786987552848</v>
      </c>
      <c r="Q52" s="9">
        <f t="shared" si="8"/>
        <v>3.1071428571428563</v>
      </c>
      <c r="R52">
        <f t="shared" si="9"/>
        <v>44.162436548223347</v>
      </c>
      <c r="S52">
        <f t="shared" si="10"/>
        <v>5.9446786987552847E-3</v>
      </c>
      <c r="T52" s="5" t="s">
        <v>20</v>
      </c>
      <c r="U52" s="5">
        <v>2.79920750757327E-2</v>
      </c>
    </row>
    <row r="53" spans="1:28" ht="15.75" thickBot="1" x14ac:dyDescent="0.3">
      <c r="A53" s="2">
        <v>3</v>
      </c>
      <c r="B53" s="2">
        <v>52</v>
      </c>
      <c r="C53" s="2">
        <v>53.475935828877006</v>
      </c>
      <c r="D53" s="2">
        <v>3.5500000000000003</v>
      </c>
      <c r="E53" s="2">
        <v>7.1000000000000005</v>
      </c>
      <c r="F53" s="2">
        <v>3.4000000000000021</v>
      </c>
      <c r="G53" s="2">
        <v>20.8</v>
      </c>
      <c r="H53">
        <f>$U$24+($U$24*$E$74)+$U$25*C53</f>
        <v>17.785201543400202</v>
      </c>
      <c r="I53">
        <f t="shared" si="0"/>
        <v>40.252470149248055</v>
      </c>
      <c r="J53">
        <f t="shared" si="1"/>
        <v>3.6951713721491544</v>
      </c>
      <c r="K53" s="10">
        <f t="shared" si="2"/>
        <v>38.896000000000001</v>
      </c>
      <c r="L53" s="10">
        <f t="shared" si="3"/>
        <v>35.271661714983594</v>
      </c>
      <c r="M53" s="10">
        <f t="shared" si="4"/>
        <v>17.796637375053606</v>
      </c>
      <c r="N53">
        <f t="shared" si="5"/>
        <v>0.13277</v>
      </c>
      <c r="O53">
        <f t="shared" si="6"/>
        <v>0.34134615384615385</v>
      </c>
      <c r="P53">
        <f t="shared" si="7"/>
        <v>39.591921416865375</v>
      </c>
      <c r="Q53" s="9">
        <f t="shared" si="8"/>
        <v>2.0882352941176459</v>
      </c>
      <c r="R53">
        <f t="shared" si="9"/>
        <v>34.134615384615387</v>
      </c>
      <c r="S53">
        <f t="shared" si="10"/>
        <v>3.9591921416865378E-3</v>
      </c>
      <c r="T53" s="6" t="s">
        <v>21</v>
      </c>
      <c r="U53" s="6">
        <v>70</v>
      </c>
    </row>
    <row r="54" spans="1:28" x14ac:dyDescent="0.25">
      <c r="A54" s="2">
        <v>3</v>
      </c>
      <c r="B54" s="2">
        <v>53</v>
      </c>
      <c r="C54" s="2">
        <v>59.205500381970978</v>
      </c>
      <c r="D54" s="2">
        <v>4.3250000000000002</v>
      </c>
      <c r="E54" s="2">
        <v>8.65</v>
      </c>
      <c r="F54" s="2">
        <v>3.8000000000000007</v>
      </c>
      <c r="G54" s="2">
        <v>20.6</v>
      </c>
      <c r="H54">
        <f>$U$24+($U$24*$E$74)+$U$25*C54</f>
        <v>18.223574012239069</v>
      </c>
      <c r="I54">
        <f t="shared" si="0"/>
        <v>38.3391966688311</v>
      </c>
      <c r="J54">
        <f t="shared" si="1"/>
        <v>3.6464727845766784</v>
      </c>
      <c r="K54" s="10">
        <f t="shared" si="2"/>
        <v>34.794064516129033</v>
      </c>
      <c r="L54" s="10">
        <f t="shared" si="3"/>
        <v>31.976890770370716</v>
      </c>
      <c r="M54" s="10">
        <f t="shared" si="4"/>
        <v>18.240492844997483</v>
      </c>
      <c r="N54">
        <f t="shared" si="5"/>
        <v>0.14610129032258062</v>
      </c>
      <c r="O54">
        <f t="shared" si="6"/>
        <v>0.4199029126213592</v>
      </c>
      <c r="P54">
        <f t="shared" si="7"/>
        <v>58.765454080805576</v>
      </c>
      <c r="Q54" s="9">
        <f t="shared" si="8"/>
        <v>2.2763157894736841</v>
      </c>
      <c r="R54">
        <f t="shared" si="9"/>
        <v>41.990291262135919</v>
      </c>
      <c r="S54">
        <f t="shared" si="10"/>
        <v>5.8765454080805576E-3</v>
      </c>
    </row>
    <row r="55" spans="1:28" ht="15.75" thickBot="1" x14ac:dyDescent="0.3">
      <c r="A55" s="2">
        <v>3</v>
      </c>
      <c r="B55" s="2">
        <v>54</v>
      </c>
      <c r="C55" s="2">
        <v>58.568882098293862</v>
      </c>
      <c r="D55" s="2">
        <v>4.25</v>
      </c>
      <c r="E55" s="2">
        <v>8.5</v>
      </c>
      <c r="F55" s="2">
        <v>1.9999999999999982</v>
      </c>
      <c r="G55" s="2">
        <v>17.899999999999999</v>
      </c>
      <c r="H55">
        <f>$U$24+($U$24*$E$74)+$U$25*C55</f>
        <v>18.174865960145862</v>
      </c>
      <c r="I55">
        <f t="shared" si="0"/>
        <v>38.544967640169595</v>
      </c>
      <c r="J55">
        <f t="shared" si="1"/>
        <v>3.6518255503770711</v>
      </c>
      <c r="K55" s="10">
        <f t="shared" si="2"/>
        <v>30.562304347826085</v>
      </c>
      <c r="L55" s="10">
        <f t="shared" si="3"/>
        <v>32.339039615164296</v>
      </c>
      <c r="M55" s="10">
        <f t="shared" si="4"/>
        <v>18.191705919169358</v>
      </c>
      <c r="N55">
        <f t="shared" si="5"/>
        <v>0.14512826086956521</v>
      </c>
      <c r="O55">
        <f t="shared" si="6"/>
        <v>0.47486033519553078</v>
      </c>
      <c r="P55">
        <f t="shared" si="7"/>
        <v>56.745017305465637</v>
      </c>
      <c r="Q55" s="9">
        <f t="shared" si="8"/>
        <v>4.2500000000000036</v>
      </c>
      <c r="R55">
        <f t="shared" si="9"/>
        <v>47.486033519553075</v>
      </c>
      <c r="S55">
        <f t="shared" si="10"/>
        <v>5.6745017305465635E-3</v>
      </c>
      <c r="T55" t="s">
        <v>22</v>
      </c>
    </row>
    <row r="56" spans="1:28" x14ac:dyDescent="0.25">
      <c r="A56" s="2">
        <v>3</v>
      </c>
      <c r="B56" s="2">
        <v>55</v>
      </c>
      <c r="C56" s="2">
        <v>62.070282658517954</v>
      </c>
      <c r="D56" s="2">
        <v>4.125</v>
      </c>
      <c r="E56" s="2">
        <v>8.25</v>
      </c>
      <c r="F56" s="2">
        <v>2.1999999999999993</v>
      </c>
      <c r="G56" s="2">
        <v>18.8</v>
      </c>
      <c r="H56">
        <f>$U$24+($U$24*$E$74)+$U$25*C56</f>
        <v>18.442760246658501</v>
      </c>
      <c r="I56">
        <f t="shared" si="0"/>
        <v>37.433314029882453</v>
      </c>
      <c r="J56">
        <f t="shared" si="1"/>
        <v>3.6225610574007083</v>
      </c>
      <c r="K56" s="10">
        <f t="shared" si="2"/>
        <v>30.288246153846153</v>
      </c>
      <c r="L56" s="10">
        <f t="shared" si="3"/>
        <v>30.359109478097196</v>
      </c>
      <c r="M56" s="10">
        <f t="shared" si="4"/>
        <v>18.458432449242977</v>
      </c>
      <c r="N56">
        <f t="shared" si="5"/>
        <v>0.13291384615384616</v>
      </c>
      <c r="O56">
        <f t="shared" si="6"/>
        <v>0.43882978723404253</v>
      </c>
      <c r="P56">
        <f t="shared" si="7"/>
        <v>53.456162496238825</v>
      </c>
      <c r="Q56" s="9">
        <f t="shared" si="8"/>
        <v>3.7500000000000013</v>
      </c>
      <c r="R56">
        <f t="shared" si="9"/>
        <v>43.88297872340425</v>
      </c>
      <c r="S56">
        <f t="shared" si="10"/>
        <v>5.3456162496238824E-3</v>
      </c>
      <c r="T56" s="7"/>
      <c r="U56" s="7" t="s">
        <v>27</v>
      </c>
      <c r="V56" s="7" t="s">
        <v>28</v>
      </c>
      <c r="W56" s="7" t="s">
        <v>29</v>
      </c>
      <c r="X56" s="7" t="s">
        <v>30</v>
      </c>
      <c r="Y56" s="7" t="s">
        <v>31</v>
      </c>
    </row>
    <row r="57" spans="1:28" x14ac:dyDescent="0.25">
      <c r="A57" s="2">
        <v>3</v>
      </c>
      <c r="B57" s="2">
        <v>56</v>
      </c>
      <c r="C57" s="2">
        <v>60.478736949325182</v>
      </c>
      <c r="D57" s="2">
        <v>4.9750000000000005</v>
      </c>
      <c r="E57" s="2">
        <v>9.9500000000000011</v>
      </c>
      <c r="F57" s="2">
        <v>2.8000000000000007</v>
      </c>
      <c r="G57" s="2">
        <v>19</v>
      </c>
      <c r="H57">
        <f>$U$24+($U$24*$E$74)+$U$25*C57</f>
        <v>18.320990116425484</v>
      </c>
      <c r="I57">
        <f t="shared" si="0"/>
        <v>37.932567366110504</v>
      </c>
      <c r="J57">
        <f t="shared" si="1"/>
        <v>3.6358100403627067</v>
      </c>
      <c r="K57" s="10">
        <f t="shared" si="2"/>
        <v>31.416</v>
      </c>
      <c r="L57" s="10">
        <f t="shared" si="3"/>
        <v>31.255487921186472</v>
      </c>
      <c r="M57" s="10">
        <f t="shared" si="4"/>
        <v>18.337676717875524</v>
      </c>
      <c r="N57">
        <f t="shared" si="5"/>
        <v>0.16452063157894739</v>
      </c>
      <c r="O57">
        <f t="shared" si="6"/>
        <v>0.52368421052631586</v>
      </c>
      <c r="P57">
        <f t="shared" si="7"/>
        <v>77.756381671755889</v>
      </c>
      <c r="Q57" s="9">
        <f t="shared" si="8"/>
        <v>3.5535714285714279</v>
      </c>
      <c r="R57">
        <f t="shared" si="9"/>
        <v>52.368421052631589</v>
      </c>
      <c r="S57">
        <f t="shared" si="10"/>
        <v>7.775638167175589E-3</v>
      </c>
      <c r="T57" s="5" t="s">
        <v>23</v>
      </c>
      <c r="U57" s="5">
        <v>1</v>
      </c>
      <c r="V57" s="5">
        <v>42.915117782782119</v>
      </c>
      <c r="W57" s="5">
        <v>42.915117782782119</v>
      </c>
      <c r="X57" s="5">
        <v>54769.669502614692</v>
      </c>
      <c r="Y57" s="5">
        <v>1.4486654492272524E-100</v>
      </c>
    </row>
    <row r="58" spans="1:28" x14ac:dyDescent="0.25">
      <c r="A58" s="2">
        <v>3</v>
      </c>
      <c r="B58" s="2">
        <v>57</v>
      </c>
      <c r="C58" s="2">
        <v>75.120957473898656</v>
      </c>
      <c r="D58" s="2">
        <v>4.3499999999999996</v>
      </c>
      <c r="E58" s="2">
        <v>8.6999999999999993</v>
      </c>
      <c r="F58" s="2">
        <v>3.2000000000000011</v>
      </c>
      <c r="G58" s="2">
        <v>19.100000000000001</v>
      </c>
      <c r="H58">
        <f>$U$24+($U$24*$E$74)+$U$25*C58</f>
        <v>19.441275314569253</v>
      </c>
      <c r="I58">
        <f t="shared" si="0"/>
        <v>33.686866667942887</v>
      </c>
      <c r="J58">
        <f t="shared" si="1"/>
        <v>3.5171080482830024</v>
      </c>
      <c r="K58" s="10">
        <f t="shared" si="2"/>
        <v>25.425661016949153</v>
      </c>
      <c r="L58" s="10">
        <f t="shared" si="3"/>
        <v>23.224538892329576</v>
      </c>
      <c r="M58" s="10">
        <f t="shared" si="4"/>
        <v>19.419566996508351</v>
      </c>
      <c r="N58">
        <f t="shared" si="5"/>
        <v>0.11581322033898303</v>
      </c>
      <c r="O58">
        <f t="shared" si="6"/>
        <v>0.4554973821989528</v>
      </c>
      <c r="P58">
        <f t="shared" si="7"/>
        <v>59.446786987552848</v>
      </c>
      <c r="Q58" s="9">
        <f t="shared" si="8"/>
        <v>2.7187499999999987</v>
      </c>
      <c r="R58">
        <f t="shared" si="9"/>
        <v>45.549738219895282</v>
      </c>
      <c r="S58">
        <f t="shared" si="10"/>
        <v>5.9446786987552847E-3</v>
      </c>
      <c r="T58" s="5" t="s">
        <v>24</v>
      </c>
      <c r="U58" s="5">
        <v>68</v>
      </c>
      <c r="V58" s="5">
        <v>5.3281826159091002E-2</v>
      </c>
      <c r="W58" s="5">
        <v>7.8355626704545588E-4</v>
      </c>
      <c r="X58" s="5"/>
      <c r="Y58" s="5"/>
    </row>
    <row r="59" spans="1:28" ht="15.75" thickBot="1" x14ac:dyDescent="0.3">
      <c r="A59" s="2">
        <v>3</v>
      </c>
      <c r="B59" s="2">
        <v>58</v>
      </c>
      <c r="C59" s="2">
        <v>63.661828367710726</v>
      </c>
      <c r="D59" s="2">
        <v>4.9749999999999996</v>
      </c>
      <c r="E59" s="2">
        <v>9.9499999999999993</v>
      </c>
      <c r="F59" s="2">
        <v>3.8000000000000007</v>
      </c>
      <c r="G59" s="2">
        <v>19.8</v>
      </c>
      <c r="H59">
        <f>$U$24+($U$24*$E$74)+$U$25*C59</f>
        <v>18.564530376891522</v>
      </c>
      <c r="I59">
        <f t="shared" si="0"/>
        <v>36.943852679642319</v>
      </c>
      <c r="J59">
        <f t="shared" si="1"/>
        <v>3.6093992649375126</v>
      </c>
      <c r="K59" s="10">
        <f t="shared" si="2"/>
        <v>31.101839999999996</v>
      </c>
      <c r="L59" s="10">
        <f t="shared" si="3"/>
        <v>29.468630029956643</v>
      </c>
      <c r="M59" s="10">
        <f t="shared" si="4"/>
        <v>18.578393496785907</v>
      </c>
      <c r="N59">
        <f t="shared" si="5"/>
        <v>0.15629459999999998</v>
      </c>
      <c r="O59">
        <f t="shared" si="6"/>
        <v>0.50252525252525249</v>
      </c>
      <c r="P59">
        <f t="shared" si="7"/>
        <v>77.756381671755861</v>
      </c>
      <c r="Q59" s="9">
        <f t="shared" si="8"/>
        <v>2.6184210526315783</v>
      </c>
      <c r="R59">
        <f t="shared" si="9"/>
        <v>50.252525252525245</v>
      </c>
      <c r="S59">
        <f t="shared" si="10"/>
        <v>7.7756381671755864E-3</v>
      </c>
      <c r="T59" s="6" t="s">
        <v>25</v>
      </c>
      <c r="U59" s="6">
        <v>69</v>
      </c>
      <c r="V59" s="6">
        <v>42.968399608941212</v>
      </c>
      <c r="W59" s="6"/>
      <c r="X59" s="6"/>
      <c r="Y59" s="6"/>
    </row>
    <row r="60" spans="1:28" ht="15.75" thickBot="1" x14ac:dyDescent="0.3">
      <c r="A60" s="2">
        <v>3</v>
      </c>
      <c r="B60" s="2">
        <v>59</v>
      </c>
      <c r="C60" s="2">
        <v>59.205500381970978</v>
      </c>
      <c r="D60" s="2">
        <v>5.25</v>
      </c>
      <c r="E60" s="2">
        <v>10.5</v>
      </c>
      <c r="F60" s="2">
        <v>2.1000000000000014</v>
      </c>
      <c r="G60" s="2">
        <v>16.600000000000001</v>
      </c>
      <c r="H60">
        <f>$U$24+($U$24*$E$74)+$U$25*C60</f>
        <v>18.223574012239069</v>
      </c>
      <c r="I60">
        <f t="shared" si="0"/>
        <v>38.3391966688311</v>
      </c>
      <c r="J60">
        <f t="shared" si="1"/>
        <v>3.6464727845766784</v>
      </c>
      <c r="K60" s="10">
        <f t="shared" si="2"/>
        <v>28.037935483870967</v>
      </c>
      <c r="L60" s="10">
        <f t="shared" si="3"/>
        <v>31.976890770370716</v>
      </c>
      <c r="M60" s="10">
        <f t="shared" si="4"/>
        <v>18.240492844997483</v>
      </c>
      <c r="N60">
        <f t="shared" si="5"/>
        <v>0.17734838709677417</v>
      </c>
      <c r="O60">
        <f t="shared" si="6"/>
        <v>0.63253012048192769</v>
      </c>
      <c r="P60">
        <f t="shared" si="7"/>
        <v>86.59014751456867</v>
      </c>
      <c r="Q60" s="9">
        <f t="shared" si="8"/>
        <v>4.9999999999999964</v>
      </c>
      <c r="R60">
        <f t="shared" si="9"/>
        <v>63.253012048192772</v>
      </c>
      <c r="S60">
        <f t="shared" si="10"/>
        <v>8.6590147514568668E-3</v>
      </c>
    </row>
    <row r="61" spans="1:28" x14ac:dyDescent="0.25">
      <c r="A61" s="2">
        <v>3</v>
      </c>
      <c r="B61" s="2">
        <v>60</v>
      </c>
      <c r="C61" s="2">
        <v>55.70409982174688</v>
      </c>
      <c r="D61" s="2">
        <v>3.3250000000000002</v>
      </c>
      <c r="E61" s="2">
        <v>6.65</v>
      </c>
      <c r="F61" s="2">
        <v>4.2999999999999989</v>
      </c>
      <c r="G61" s="2">
        <v>18.399999999999999</v>
      </c>
      <c r="H61">
        <f>$U$24+($U$24*$E$74)+$U$25*C61</f>
        <v>17.955679725726426</v>
      </c>
      <c r="I61">
        <f t="shared" si="0"/>
        <v>39.491753539406538</v>
      </c>
      <c r="J61">
        <f t="shared" si="1"/>
        <v>3.6760918789570804</v>
      </c>
      <c r="K61" s="10">
        <f t="shared" si="2"/>
        <v>33.031679999999994</v>
      </c>
      <c r="L61" s="10">
        <f t="shared" si="3"/>
        <v>33.980811960591268</v>
      </c>
      <c r="M61" s="10">
        <f t="shared" si="4"/>
        <v>17.970534357270097</v>
      </c>
      <c r="N61">
        <f t="shared" si="5"/>
        <v>0.11938080000000001</v>
      </c>
      <c r="O61">
        <f t="shared" si="6"/>
        <v>0.36141304347826092</v>
      </c>
      <c r="P61">
        <f t="shared" si="7"/>
        <v>34.732270280843657</v>
      </c>
      <c r="Q61" s="9">
        <f t="shared" si="8"/>
        <v>1.5465116279069773</v>
      </c>
      <c r="R61">
        <f t="shared" si="9"/>
        <v>36.141304347826093</v>
      </c>
      <c r="S61">
        <f t="shared" si="10"/>
        <v>3.4732270280843657E-3</v>
      </c>
      <c r="T61" s="7"/>
      <c r="U61" s="7" t="s">
        <v>32</v>
      </c>
      <c r="V61" s="7" t="s">
        <v>20</v>
      </c>
      <c r="W61" s="7" t="s">
        <v>33</v>
      </c>
      <c r="X61" s="7" t="s">
        <v>34</v>
      </c>
      <c r="Y61" s="7" t="s">
        <v>35</v>
      </c>
      <c r="Z61" s="7" t="s">
        <v>36</v>
      </c>
      <c r="AA61" s="7" t="s">
        <v>37</v>
      </c>
      <c r="AB61" s="7" t="s">
        <v>38</v>
      </c>
    </row>
    <row r="62" spans="1:28" x14ac:dyDescent="0.25">
      <c r="A62" s="2">
        <v>3</v>
      </c>
      <c r="B62" s="2">
        <v>61</v>
      </c>
      <c r="C62" s="2">
        <v>61.433664374840845</v>
      </c>
      <c r="D62" s="2">
        <v>5.0749999999999993</v>
      </c>
      <c r="E62" s="2">
        <v>10.149999999999999</v>
      </c>
      <c r="F62" s="2">
        <v>3.1999999999999993</v>
      </c>
      <c r="G62" s="2">
        <v>18.7</v>
      </c>
      <c r="H62">
        <f>$U$24+($U$24*$E$74)+$U$25*C62</f>
        <v>18.394052194565294</v>
      </c>
      <c r="I62">
        <f t="shared" si="0"/>
        <v>37.631825796028593</v>
      </c>
      <c r="J62">
        <f t="shared" si="1"/>
        <v>3.6278501231207989</v>
      </c>
      <c r="K62" s="10">
        <f t="shared" si="2"/>
        <v>30.439336787564763</v>
      </c>
      <c r="L62" s="10">
        <f t="shared" si="3"/>
        <v>30.716948605007531</v>
      </c>
      <c r="M62" s="10">
        <f t="shared" si="4"/>
        <v>18.410226107585508</v>
      </c>
      <c r="N62">
        <f t="shared" si="5"/>
        <v>0.16521886010362691</v>
      </c>
      <c r="O62">
        <f t="shared" si="6"/>
        <v>0.54278074866310155</v>
      </c>
      <c r="P62">
        <f t="shared" si="7"/>
        <v>80.913682288613586</v>
      </c>
      <c r="Q62" s="9">
        <f t="shared" si="8"/>
        <v>3.1718750000000004</v>
      </c>
      <c r="R62">
        <f t="shared" si="9"/>
        <v>54.278074866310156</v>
      </c>
      <c r="S62">
        <f t="shared" si="10"/>
        <v>8.0913682288613585E-3</v>
      </c>
      <c r="T62" s="5" t="s">
        <v>26</v>
      </c>
      <c r="U62" s="5">
        <v>51.475684502806388</v>
      </c>
      <c r="V62" s="5">
        <v>0.14178731610880083</v>
      </c>
      <c r="W62" s="5">
        <v>363.04858513088999</v>
      </c>
      <c r="X62" s="5">
        <v>1.6005964758721438E-113</v>
      </c>
      <c r="Y62" s="5">
        <v>51.192752318640451</v>
      </c>
      <c r="Z62" s="5">
        <v>51.758616686972324</v>
      </c>
      <c r="AA62" s="5">
        <v>51.192752318640451</v>
      </c>
      <c r="AB62" s="5">
        <v>51.758616686972324</v>
      </c>
    </row>
    <row r="63" spans="1:28" ht="15.75" thickBot="1" x14ac:dyDescent="0.3">
      <c r="A63" s="2">
        <v>3</v>
      </c>
      <c r="B63" s="2">
        <v>62</v>
      </c>
      <c r="C63" s="2">
        <v>46.791443850267378</v>
      </c>
      <c r="D63" s="2">
        <v>4.2249999999999996</v>
      </c>
      <c r="E63" s="2">
        <v>8.4499999999999993</v>
      </c>
      <c r="F63" s="2">
        <v>4.3999999999999986</v>
      </c>
      <c r="G63" s="2">
        <v>19.2</v>
      </c>
      <c r="H63">
        <f>$U$24+($U$24*$E$74)+$U$25*C63</f>
        <v>17.273766996421525</v>
      </c>
      <c r="I63">
        <f t="shared" si="0"/>
        <v>42.671312800568813</v>
      </c>
      <c r="J63">
        <f t="shared" si="1"/>
        <v>3.7535268630863436</v>
      </c>
      <c r="K63" s="10">
        <f t="shared" si="2"/>
        <v>41.033142857142856</v>
      </c>
      <c r="L63" s="10">
        <f t="shared" si="3"/>
        <v>39.219783941574406</v>
      </c>
      <c r="M63" s="10">
        <f t="shared" si="4"/>
        <v>17.264765607413864</v>
      </c>
      <c r="N63">
        <f t="shared" si="5"/>
        <v>0.18058857142857143</v>
      </c>
      <c r="O63">
        <f t="shared" si="6"/>
        <v>0.44010416666666663</v>
      </c>
      <c r="P63">
        <f t="shared" si="7"/>
        <v>56.079392361986294</v>
      </c>
      <c r="Q63" s="9">
        <f t="shared" si="8"/>
        <v>1.9204545454545459</v>
      </c>
      <c r="R63">
        <f t="shared" si="9"/>
        <v>44.010416666666664</v>
      </c>
      <c r="S63">
        <f t="shared" si="10"/>
        <v>5.6079392361986294E-3</v>
      </c>
      <c r="T63" s="6" t="s">
        <v>39</v>
      </c>
      <c r="U63" s="6">
        <v>-9.1143396979081537</v>
      </c>
      <c r="V63" s="6">
        <v>3.8945308722722165E-2</v>
      </c>
      <c r="W63" s="6">
        <v>-234.02920651622679</v>
      </c>
      <c r="X63" s="6">
        <v>1.4486654492272524E-100</v>
      </c>
      <c r="Y63" s="6">
        <v>-9.1920538514892893</v>
      </c>
      <c r="Z63" s="6">
        <v>-9.036625544327018</v>
      </c>
      <c r="AA63" s="6">
        <v>-9.1920538514892893</v>
      </c>
      <c r="AB63" s="6">
        <v>-9.036625544327018</v>
      </c>
    </row>
    <row r="64" spans="1:28" x14ac:dyDescent="0.25">
      <c r="A64" s="2">
        <v>3</v>
      </c>
      <c r="B64" s="2">
        <v>63</v>
      </c>
      <c r="C64" s="2">
        <v>50.292844410491476</v>
      </c>
      <c r="D64" s="2">
        <v>3.2749999999999999</v>
      </c>
      <c r="E64" s="2">
        <v>6.55</v>
      </c>
      <c r="F64" s="2">
        <v>3.3999999999999986</v>
      </c>
      <c r="G64" s="2">
        <v>17.399999999999999</v>
      </c>
      <c r="H64">
        <f>$U$24+($U$24*$E$74)+$U$25*C64</f>
        <v>17.541661282934164</v>
      </c>
      <c r="I64">
        <f t="shared" si="0"/>
        <v>41.377922034759422</v>
      </c>
      <c r="J64">
        <f t="shared" si="1"/>
        <v>3.7227474544001287</v>
      </c>
      <c r="K64" s="10">
        <f t="shared" si="2"/>
        <v>34.597367088607591</v>
      </c>
      <c r="L64" s="10">
        <f t="shared" si="3"/>
        <v>37.137360066738609</v>
      </c>
      <c r="M64" s="10">
        <f t="shared" si="4"/>
        <v>17.54529959388077</v>
      </c>
      <c r="N64">
        <f t="shared" si="5"/>
        <v>0.13023721518987338</v>
      </c>
      <c r="O64">
        <f t="shared" si="6"/>
        <v>0.37643678160919541</v>
      </c>
      <c r="P64">
        <f t="shared" si="7"/>
        <v>33.695544705159023</v>
      </c>
      <c r="Q64" s="9">
        <f t="shared" si="8"/>
        <v>1.9264705882352948</v>
      </c>
      <c r="R64">
        <f t="shared" si="9"/>
        <v>37.643678160919542</v>
      </c>
      <c r="S64">
        <f t="shared" si="10"/>
        <v>3.3695544705159021E-3</v>
      </c>
    </row>
    <row r="65" spans="1:19" x14ac:dyDescent="0.25">
      <c r="A65" s="2">
        <v>3</v>
      </c>
      <c r="B65" s="2">
        <v>64</v>
      </c>
      <c r="C65" s="2">
        <v>49.337916984975813</v>
      </c>
      <c r="D65" s="2">
        <v>3.4750000000000001</v>
      </c>
      <c r="E65" s="2">
        <v>6.95</v>
      </c>
      <c r="F65" s="2">
        <v>3.5999999999999996</v>
      </c>
      <c r="G65" s="2">
        <v>17.5</v>
      </c>
      <c r="H65">
        <f>$U$24+($U$24*$E$74)+$U$25*C65</f>
        <v>17.468599204794355</v>
      </c>
      <c r="I65">
        <f t="shared" si="0"/>
        <v>41.724770581139069</v>
      </c>
      <c r="J65">
        <f t="shared" si="1"/>
        <v>3.7310949711778174</v>
      </c>
      <c r="K65" s="10">
        <f t="shared" si="2"/>
        <v>35.469677419354831</v>
      </c>
      <c r="L65" s="10">
        <f t="shared" si="3"/>
        <v>37.702122970752299</v>
      </c>
      <c r="M65" s="10">
        <f t="shared" si="4"/>
        <v>17.469217490334927</v>
      </c>
      <c r="N65">
        <f t="shared" si="5"/>
        <v>0.14086529032258063</v>
      </c>
      <c r="O65">
        <f t="shared" si="6"/>
        <v>0.39714285714285713</v>
      </c>
      <c r="P65">
        <f t="shared" si="7"/>
        <v>37.936694787505246</v>
      </c>
      <c r="Q65" s="9">
        <f t="shared" si="8"/>
        <v>1.9305555555555558</v>
      </c>
      <c r="R65">
        <f t="shared" si="9"/>
        <v>39.714285714285715</v>
      </c>
      <c r="S65">
        <f t="shared" si="10"/>
        <v>3.7936694787505244E-3</v>
      </c>
    </row>
    <row r="66" spans="1:19" x14ac:dyDescent="0.25">
      <c r="A66" s="2">
        <v>3</v>
      </c>
      <c r="B66" s="2">
        <v>65</v>
      </c>
      <c r="C66" s="2">
        <v>52.83931754519989</v>
      </c>
      <c r="D66" s="2">
        <v>4.0250000000000004</v>
      </c>
      <c r="E66" s="2">
        <v>8.0500000000000007</v>
      </c>
      <c r="F66" s="2">
        <v>2.5</v>
      </c>
      <c r="G66" s="2">
        <v>17.8</v>
      </c>
      <c r="H66">
        <f>$U$24+($U$24*$E$74)+$U$25*C66</f>
        <v>17.736493491306994</v>
      </c>
      <c r="I66">
        <f t="shared" si="0"/>
        <v>40.473856811224394</v>
      </c>
      <c r="J66">
        <f t="shared" si="1"/>
        <v>3.7006562548467081</v>
      </c>
      <c r="K66" s="10">
        <f t="shared" si="2"/>
        <v>33.687036144578322</v>
      </c>
      <c r="L66" s="10">
        <f t="shared" si="3"/>
        <v>35.6427491129418</v>
      </c>
      <c r="M66" s="10">
        <f t="shared" si="4"/>
        <v>17.746646290944923</v>
      </c>
      <c r="N66">
        <f t="shared" si="5"/>
        <v>0.15234867469879521</v>
      </c>
      <c r="O66">
        <f t="shared" si="6"/>
        <v>0.45224719101123595</v>
      </c>
      <c r="P66">
        <f t="shared" si="7"/>
        <v>50.895764483563148</v>
      </c>
      <c r="Q66" s="9">
        <f t="shared" si="8"/>
        <v>3.22</v>
      </c>
      <c r="R66">
        <f t="shared" si="9"/>
        <v>45.224719101123597</v>
      </c>
      <c r="S66">
        <f t="shared" si="10"/>
        <v>5.0895764483563149E-3</v>
      </c>
    </row>
    <row r="67" spans="1:19" x14ac:dyDescent="0.25">
      <c r="A67" s="2">
        <v>3</v>
      </c>
      <c r="B67" s="2">
        <v>66</v>
      </c>
      <c r="C67" s="2">
        <v>54.112554112554115</v>
      </c>
      <c r="D67" s="2">
        <v>3.4249999999999998</v>
      </c>
      <c r="E67" s="2">
        <v>6.85</v>
      </c>
      <c r="F67" s="2">
        <v>1.3000000000000007</v>
      </c>
      <c r="G67" s="2">
        <v>16.3</v>
      </c>
      <c r="H67">
        <f>$U$24+($U$24*$E$74)+$U$25*C67</f>
        <v>17.833909595493409</v>
      </c>
      <c r="I67">
        <f t="shared" ref="I67:I71" si="11">40000/(PI()*H67^2)</f>
        <v>40.032894965662344</v>
      </c>
      <c r="J67">
        <f t="shared" ref="J67:J71" si="12">LN(I67)</f>
        <v>3.6897014902911565</v>
      </c>
      <c r="K67" s="10">
        <f t="shared" ref="K67:K71" si="13">G67/C67*100</f>
        <v>30.122399999999999</v>
      </c>
      <c r="L67" s="10">
        <f t="shared" ref="L67:L71" si="14">$U$43+$U$44*J67</f>
        <v>34.901589219772632</v>
      </c>
      <c r="M67" s="10">
        <f t="shared" ref="M67:M71" si="15">$U$62+$U$63*J67</f>
        <v>17.846491736414826</v>
      </c>
      <c r="N67">
        <f t="shared" ref="N67:N71" si="16">E67/C67</f>
        <v>0.12658799999999998</v>
      </c>
      <c r="O67">
        <f t="shared" ref="O67:O71" si="17">E67/G67</f>
        <v>0.4202453987730061</v>
      </c>
      <c r="P67">
        <f t="shared" ref="P67:P71" si="18">PI()*D67^2</f>
        <v>36.852845322016762</v>
      </c>
      <c r="Q67" s="9">
        <f t="shared" ref="Q67:Q71" si="19">E67/F67</f>
        <v>5.2692307692307665</v>
      </c>
      <c r="R67">
        <f t="shared" ref="R67:R71" si="20">(E67/G67)*100</f>
        <v>42.024539877300612</v>
      </c>
      <c r="S67">
        <f t="shared" ref="S67:S71" si="21">(E67^2*PI())/40000</f>
        <v>3.685284532201676E-3</v>
      </c>
    </row>
    <row r="68" spans="1:19" x14ac:dyDescent="0.25">
      <c r="A68" s="2">
        <v>3</v>
      </c>
      <c r="B68" s="2">
        <v>67</v>
      </c>
      <c r="C68" s="2">
        <v>45.836516424751714</v>
      </c>
      <c r="D68" s="2">
        <v>3.875</v>
      </c>
      <c r="E68" s="2">
        <v>7.75</v>
      </c>
      <c r="F68" s="2">
        <v>1.1999999999999993</v>
      </c>
      <c r="G68" s="2">
        <v>17</v>
      </c>
      <c r="H68">
        <f>$U$24+($U$24*$E$74)+$U$25*C68</f>
        <v>17.200704918281712</v>
      </c>
      <c r="I68">
        <f t="shared" si="11"/>
        <v>43.034585830741847</v>
      </c>
      <c r="J68">
        <f t="shared" si="12"/>
        <v>3.7620041140454101</v>
      </c>
      <c r="K68" s="10">
        <f t="shared" si="13"/>
        <v>37.088333333333338</v>
      </c>
      <c r="L68" s="10">
        <f t="shared" si="14"/>
        <v>39.793324192789214</v>
      </c>
      <c r="M68" s="10">
        <f t="shared" si="15"/>
        <v>17.187501062468513</v>
      </c>
      <c r="N68">
        <f t="shared" si="16"/>
        <v>0.1690791666666667</v>
      </c>
      <c r="O68">
        <f t="shared" si="17"/>
        <v>0.45588235294117646</v>
      </c>
      <c r="P68">
        <f t="shared" si="18"/>
        <v>47.172977189059239</v>
      </c>
      <c r="Q68" s="9">
        <f t="shared" si="19"/>
        <v>6.4583333333333375</v>
      </c>
      <c r="R68">
        <f t="shared" si="20"/>
        <v>45.588235294117645</v>
      </c>
      <c r="S68">
        <f t="shared" si="21"/>
        <v>4.717297718905924E-3</v>
      </c>
    </row>
    <row r="69" spans="1:19" x14ac:dyDescent="0.25">
      <c r="A69" s="2">
        <v>3</v>
      </c>
      <c r="B69" s="2">
        <v>68</v>
      </c>
      <c r="C69" s="2">
        <v>79.895594601476944</v>
      </c>
      <c r="D69" s="2">
        <v>5.4750000000000005</v>
      </c>
      <c r="E69" s="2">
        <v>10.950000000000001</v>
      </c>
      <c r="F69" s="2">
        <v>3.1999999999999993</v>
      </c>
      <c r="G69" s="2">
        <v>16.2</v>
      </c>
      <c r="H69">
        <f>$U$24+($U$24*$E$74)+$U$25*C69</f>
        <v>19.806585705268311</v>
      </c>
      <c r="I69">
        <f t="shared" si="11"/>
        <v>32.455692766239011</v>
      </c>
      <c r="J69">
        <f t="shared" si="12"/>
        <v>3.4798758596971222</v>
      </c>
      <c r="K69" s="10">
        <f t="shared" si="13"/>
        <v>20.276462151394426</v>
      </c>
      <c r="L69" s="10">
        <f t="shared" si="14"/>
        <v>20.705543182761232</v>
      </c>
      <c r="M69" s="10">
        <f t="shared" si="15"/>
        <v>19.758913810976644</v>
      </c>
      <c r="N69">
        <f t="shared" si="16"/>
        <v>0.13705386454183269</v>
      </c>
      <c r="O69">
        <f t="shared" si="17"/>
        <v>0.67592592592592604</v>
      </c>
      <c r="P69">
        <f t="shared" si="18"/>
        <v>94.171203286762562</v>
      </c>
      <c r="Q69" s="9">
        <f t="shared" si="19"/>
        <v>3.4218750000000009</v>
      </c>
      <c r="R69">
        <f t="shared" si="20"/>
        <v>67.592592592592609</v>
      </c>
      <c r="S69">
        <f t="shared" si="21"/>
        <v>9.4171203286762557E-3</v>
      </c>
    </row>
    <row r="70" spans="1:19" x14ac:dyDescent="0.25">
      <c r="A70" s="2">
        <v>3</v>
      </c>
      <c r="B70" s="2">
        <v>69</v>
      </c>
      <c r="C70" s="2">
        <v>75.43926661573721</v>
      </c>
      <c r="D70" s="2">
        <v>6.0749999999999993</v>
      </c>
      <c r="E70" s="2">
        <v>12.149999999999999</v>
      </c>
      <c r="F70" s="2">
        <v>2.2999999999999989</v>
      </c>
      <c r="G70" s="2">
        <v>14.6</v>
      </c>
      <c r="H70">
        <f>$U$24+($U$24*$E$74)+$U$25*C70</f>
        <v>19.465629340615859</v>
      </c>
      <c r="I70">
        <f t="shared" si="11"/>
        <v>33.602626123364949</v>
      </c>
      <c r="J70">
        <f t="shared" si="12"/>
        <v>3.514604222348428</v>
      </c>
      <c r="K70" s="10">
        <f t="shared" si="13"/>
        <v>19.353316455696202</v>
      </c>
      <c r="L70" s="10">
        <f t="shared" si="14"/>
        <v>23.055139052399397</v>
      </c>
      <c r="M70" s="10">
        <f t="shared" si="15"/>
        <v>19.442387716620495</v>
      </c>
      <c r="N70">
        <f t="shared" si="16"/>
        <v>0.16105670886075946</v>
      </c>
      <c r="O70">
        <f t="shared" si="17"/>
        <v>0.83219178082191769</v>
      </c>
      <c r="P70">
        <f t="shared" si="18"/>
        <v>115.94244037613979</v>
      </c>
      <c r="Q70" s="9">
        <f t="shared" si="19"/>
        <v>5.2826086956521756</v>
      </c>
      <c r="R70">
        <f t="shared" si="20"/>
        <v>83.219178082191775</v>
      </c>
      <c r="S70">
        <f t="shared" si="21"/>
        <v>1.1594244037613978E-2</v>
      </c>
    </row>
    <row r="71" spans="1:19" x14ac:dyDescent="0.25">
      <c r="A71" s="2">
        <v>3</v>
      </c>
      <c r="B71" s="2">
        <v>70</v>
      </c>
      <c r="C71" s="2">
        <v>50.929462694168578</v>
      </c>
      <c r="D71" s="2">
        <v>3.6999999999999997</v>
      </c>
      <c r="E71" s="2">
        <v>7.3999999999999995</v>
      </c>
      <c r="F71" s="2">
        <v>5.6999999999999993</v>
      </c>
      <c r="G71" s="2">
        <v>17.2</v>
      </c>
      <c r="H71">
        <f>$U$24+($U$24*$E$74)+$U$25*C71</f>
        <v>17.590369335027372</v>
      </c>
      <c r="I71">
        <f t="shared" si="11"/>
        <v>41.149086863483525</v>
      </c>
      <c r="J71">
        <f t="shared" si="12"/>
        <v>3.7172017364390428</v>
      </c>
      <c r="K71" s="10">
        <f t="shared" si="13"/>
        <v>33.772199999999998</v>
      </c>
      <c r="L71" s="10">
        <f t="shared" si="14"/>
        <v>36.762156774076146</v>
      </c>
      <c r="M71" s="10">
        <f t="shared" si="15"/>
        <v>17.595845151246898</v>
      </c>
      <c r="N71">
        <f t="shared" si="16"/>
        <v>0.14529899999999998</v>
      </c>
      <c r="O71">
        <f t="shared" si="17"/>
        <v>0.43023255813953487</v>
      </c>
      <c r="P71">
        <f t="shared" si="18"/>
        <v>43.008403427644261</v>
      </c>
      <c r="Q71" s="9">
        <f t="shared" si="19"/>
        <v>1.2982456140350878</v>
      </c>
      <c r="R71">
        <f t="shared" si="20"/>
        <v>43.02325581395349</v>
      </c>
      <c r="S71">
        <f t="shared" si="21"/>
        <v>4.3008403427644264E-3</v>
      </c>
    </row>
    <row r="72" spans="1:19" x14ac:dyDescent="0.25">
      <c r="E72">
        <f>MIN(E2:E71)</f>
        <v>6</v>
      </c>
    </row>
    <row r="73" spans="1:19" x14ac:dyDescent="0.25">
      <c r="E73">
        <f>MAX(E2:E72)</f>
        <v>12.3</v>
      </c>
    </row>
    <row r="74" spans="1:19" x14ac:dyDescent="0.25">
      <c r="E74">
        <f>E73/E72</f>
        <v>2.0500000000000003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6399F21440F54B81A4893F74DA4F94" ma:contentTypeVersion="17" ma:contentTypeDescription="Crie um novo documento." ma:contentTypeScope="" ma:versionID="364eb8d0929a5c4544cd4dcfc4848a44">
  <xsd:schema xmlns:xsd="http://www.w3.org/2001/XMLSchema" xmlns:xs="http://www.w3.org/2001/XMLSchema" xmlns:p="http://schemas.microsoft.com/office/2006/metadata/properties" xmlns:ns3="0190bee1-42b9-4362-9dc8-2229f310bd34" xmlns:ns4="03f302f1-8385-4b47-b4da-efe960dc451d" targetNamespace="http://schemas.microsoft.com/office/2006/metadata/properties" ma:root="true" ma:fieldsID="d84e90fac1a4c0cb7f7f6593f4ae057a" ns3:_="" ns4:_="">
    <xsd:import namespace="0190bee1-42b9-4362-9dc8-2229f310bd34"/>
    <xsd:import namespace="03f302f1-8385-4b47-b4da-efe960dc45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0bee1-42b9-4362-9dc8-2229f310b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302f1-8385-4b47-b4da-efe960dc451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90bee1-42b9-4362-9dc8-2229f310bd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AFC4A1-B08F-4503-BBD3-19FDE4AC1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0bee1-42b9-4362-9dc8-2229f310bd34"/>
    <ds:schemaRef ds:uri="03f302f1-8385-4b47-b4da-efe960dc4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26711-8885-434B-A2E5-CC21779DAD5F}">
  <ds:schemaRefs>
    <ds:schemaRef ds:uri="http://purl.org/dc/dcmitype/"/>
    <ds:schemaRef ds:uri="http://purl.org/dc/elements/1.1/"/>
    <ds:schemaRef ds:uri="http://purl.org/dc/terms/"/>
    <ds:schemaRef ds:uri="03f302f1-8385-4b47-b4da-efe960dc451d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190bee1-42b9-4362-9dc8-2229f310bd34"/>
  </ds:schemaRefs>
</ds:datastoreItem>
</file>

<file path=customXml/itemProps3.xml><?xml version="1.0" encoding="utf-8"?>
<ds:datastoreItem xmlns:ds="http://schemas.openxmlformats.org/officeDocument/2006/customXml" ds:itemID="{AA6B86A9-3D91-4301-8F70-2C3DC8CB22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Planilha2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VICTORIA OLIVEIRA CABRAL HASSAN</cp:lastModifiedBy>
  <dcterms:created xsi:type="dcterms:W3CDTF">2023-10-30T11:19:25Z</dcterms:created>
  <dcterms:modified xsi:type="dcterms:W3CDTF">2024-10-21T18:13:38Z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0x010100886399F21440F54B81A4893F74DA4F94</vt:lpwstr>
  </property>
</Properties>
</file>