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5835" windowWidth="15390" windowHeight="1170" tabRatio="898"/>
  </bookViews>
  <sheets>
    <sheet name="MATRIZCTAS" sheetId="44" r:id="rId1"/>
    <sheet name="FECU 2012 (M$)" sheetId="43" r:id="rId2"/>
    <sheet name="FECU 2012 ($)" sheetId="46" r:id="rId3"/>
    <sheet name="Parámetros" sheetId="3" r:id="rId4"/>
  </sheets>
  <externalReferences>
    <externalReference r:id="rId5"/>
    <externalReference r:id="rId6"/>
    <externalReference r:id="rId7"/>
  </externalReferences>
  <definedNames>
    <definedName name="_xlnm._FilterDatabase" localSheetId="2" hidden="1">'FECU 2012 ($)'!$A$5:$D$77</definedName>
    <definedName name="_xlnm._FilterDatabase" localSheetId="1" hidden="1">'FECU 2012 (M$)'!$A$5:$D$77</definedName>
    <definedName name="_xlnm._FilterDatabase" localSheetId="0" hidden="1">MATRIZCTAS!$A$6:$AH$1913</definedName>
    <definedName name="Activos" localSheetId="2">'FECU 2012 ($)'!$A$5:$D$77</definedName>
    <definedName name="Activos">'FECU 2012 (M$)'!$A$5:$D$77</definedName>
    <definedName name="_xlnm.Print_Area" localSheetId="2">'FECU 2012 ($)'!$A$81:$D$141</definedName>
    <definedName name="_xlnm.Print_Area" localSheetId="1">'FECU 2012 (M$)'!$A$144:$D$249</definedName>
    <definedName name="_xlnm.Print_Area" localSheetId="0">MATRIZCTAS!$AC$6:$AH$1914</definedName>
    <definedName name="_xlnm.Database">Parámetros!$F$2:$G$38</definedName>
    <definedName name="BICE_VIDA_COMPAÑÍA_DE_SEGUROS__S._A." localSheetId="2">#REF!</definedName>
    <definedName name="BICE_VIDA_COMPAÑÍA_DE_SEGUROS__S._A." localSheetId="0">#REF!</definedName>
    <definedName name="BICE_VIDA_COMPAÑÍA_DE_SEGUROS__S._A.">#REF!</definedName>
    <definedName name="C_6.01">#REF!</definedName>
    <definedName name="C_6.02">#REF!</definedName>
    <definedName name="C_6.03" localSheetId="2">#REF!</definedName>
    <definedName name="C_6.03" localSheetId="0">#REF!</definedName>
    <definedName name="C_6.03">#REF!</definedName>
    <definedName name="C_6.04">#REF!</definedName>
    <definedName name="C_6.05">#REF!</definedName>
    <definedName name="C_6.06">#REF!</definedName>
    <definedName name="C_6.07">#REF!</definedName>
    <definedName name="C_6.08">#REF!</definedName>
    <definedName name="Cod_Cia">[1]Tablas!$P$2:$Q$14</definedName>
    <definedName name="ConAmortizacion" localSheetId="2">#REF!</definedName>
    <definedName name="ConAmortizacion" localSheetId="0">#REF!</definedName>
    <definedName name="ConAmortizacion">#REF!</definedName>
    <definedName name="contador" localSheetId="2">#REF!</definedName>
    <definedName name="contador" localSheetId="0">#REF!</definedName>
    <definedName name="contador">#REF!</definedName>
    <definedName name="datos" localSheetId="2">#REF!</definedName>
    <definedName name="datos" localSheetId="0">#REF!</definedName>
    <definedName name="datos">#REF!</definedName>
    <definedName name="datos1">[2]Tasas!$B$25:$F$65536</definedName>
    <definedName name="Deudores" localSheetId="2">#REF!</definedName>
    <definedName name="Deudores" localSheetId="0">#REF!</definedName>
    <definedName name="Deudores">#REF!</definedName>
    <definedName name="EEFF">#REF!</definedName>
    <definedName name="Estados_Resultados" localSheetId="2">'FECU 2012 ($)'!$A$145:$D$247</definedName>
    <definedName name="Estados_Resultados">'FECU 2012 (M$)'!$A$145:$D$247</definedName>
    <definedName name="fecha">[2]Salida!$C$2</definedName>
    <definedName name="FechaInforme">Parámetros!$I$3</definedName>
    <definedName name="FECUACTIVOS">#REF!</definedName>
    <definedName name="FECUPASIVOS">#REF!</definedName>
    <definedName name="FECURESULTADOS">#REF!</definedName>
    <definedName name="HipotecarioComercial" localSheetId="2">#REF!</definedName>
    <definedName name="HipotecarioComercial" localSheetId="0">#REF!</definedName>
    <definedName name="HipotecarioComercial">#REF!</definedName>
    <definedName name="HipotecarioTecnico" localSheetId="2">#REF!</definedName>
    <definedName name="HipotecarioTecnico" localSheetId="0">#REF!</definedName>
    <definedName name="HipotecarioTecnico">#REF!</definedName>
    <definedName name="MesInforme">Parámetros!$B$3</definedName>
    <definedName name="NOTAS" localSheetId="2">#REF!</definedName>
    <definedName name="NOTAS" localSheetId="0">#REF!</definedName>
    <definedName name="NOTAS">#REF!</definedName>
    <definedName name="Pasivos" localSheetId="2">'FECU 2012 ($)'!$A$81:$D$141</definedName>
    <definedName name="Pasivos">'FECU 2012 (M$)'!$A$81:$D$141</definedName>
    <definedName name="resultado" localSheetId="2">#REF!</definedName>
    <definedName name="resultado" localSheetId="0">#REF!</definedName>
    <definedName name="resultado">#REF!</definedName>
    <definedName name="SinAmortizacion" localSheetId="2">#REF!</definedName>
    <definedName name="SinAmortizacion" localSheetId="0">#REF!</definedName>
    <definedName name="SinAmortizacion">#REF!</definedName>
    <definedName name="Sobregiro" localSheetId="2">#REF!</definedName>
    <definedName name="Sobregiro" localSheetId="0">#REF!</definedName>
    <definedName name="Sobregiro">#REF!</definedName>
    <definedName name="SVRAMO">Parámetros!$F$4:$G$38</definedName>
    <definedName name="TiposdeCreditos" localSheetId="2">#REF!</definedName>
    <definedName name="TiposdeCreditos" localSheetId="0">#REF!</definedName>
    <definedName name="TiposdeCreditos">#REF!</definedName>
    <definedName name="_xlnm.Print_Titles" localSheetId="2">'FECU 2012 ($)'!$1:$3</definedName>
    <definedName name="_xlnm.Print_Titles" localSheetId="1">'FECU 2012 (M$)'!$1:$3</definedName>
    <definedName name="ValorUF">Parámetros!$D$3</definedName>
    <definedName name="wrn.FECU." hidden="1">{"BalFecu",#N/A,TRUE,"Fecu";"EERRFecu",#N/A,TRUE,"Fecu";"MG",#N/A,TRUE,"Fecu"}</definedName>
  </definedNames>
  <calcPr calcId="145621"/>
</workbook>
</file>

<file path=xl/calcChain.xml><?xml version="1.0" encoding="utf-8"?>
<calcChain xmlns="http://schemas.openxmlformats.org/spreadsheetml/2006/main">
  <c r="AF1358" i="44" l="1"/>
  <c r="AH26" i="44" l="1"/>
  <c r="AH30" i="44"/>
  <c r="AH37" i="44"/>
  <c r="AH41" i="44"/>
  <c r="AH49" i="44"/>
  <c r="AH52" i="44"/>
  <c r="AH55" i="44"/>
  <c r="AH56" i="44"/>
  <c r="AH57" i="44"/>
  <c r="AH58" i="44"/>
  <c r="AH59" i="44"/>
  <c r="AH69" i="44"/>
  <c r="AH77" i="44"/>
  <c r="AH78" i="44"/>
  <c r="AH79" i="44"/>
  <c r="AH80" i="44"/>
  <c r="AH81" i="44"/>
  <c r="AH82" i="44"/>
  <c r="AH84" i="44"/>
  <c r="AH85" i="44"/>
  <c r="AH86" i="44"/>
  <c r="AH109" i="44"/>
  <c r="AH111" i="44"/>
  <c r="AH149" i="44"/>
  <c r="AH150" i="44"/>
  <c r="AH152" i="44"/>
  <c r="AH153" i="44"/>
  <c r="AH154" i="44"/>
  <c r="AH155" i="44"/>
  <c r="AH156" i="44"/>
  <c r="AH162" i="44"/>
  <c r="AH165" i="44"/>
  <c r="AH166" i="44"/>
  <c r="AH168" i="44"/>
  <c r="AH169" i="44"/>
  <c r="AH170" i="44"/>
  <c r="AH173" i="44"/>
  <c r="AH174" i="44"/>
  <c r="AH175" i="44"/>
  <c r="AH176" i="44"/>
  <c r="AH177" i="44"/>
  <c r="AH178" i="44"/>
  <c r="AH179" i="44"/>
  <c r="AH180" i="44"/>
  <c r="AH181" i="44"/>
  <c r="AH182" i="44"/>
  <c r="AH184" i="44"/>
  <c r="AH185" i="44"/>
  <c r="AH186" i="44"/>
  <c r="AH188" i="44"/>
  <c r="AH189" i="44"/>
  <c r="AH190" i="44"/>
  <c r="AH191" i="44"/>
  <c r="AH192" i="44"/>
  <c r="AH193" i="44"/>
  <c r="AH194" i="44"/>
  <c r="AH195" i="44"/>
  <c r="AH196" i="44"/>
  <c r="AH197" i="44"/>
  <c r="AH198" i="44"/>
  <c r="AH199" i="44"/>
  <c r="AH200" i="44"/>
  <c r="AH201" i="44"/>
  <c r="AH202" i="44"/>
  <c r="AH203" i="44"/>
  <c r="AH204" i="44"/>
  <c r="AH205" i="44"/>
  <c r="AH208" i="44"/>
  <c r="AH209" i="44"/>
  <c r="AH210" i="44"/>
  <c r="AH214" i="44"/>
  <c r="AH216" i="44"/>
  <c r="AH218" i="44"/>
  <c r="AH221" i="44"/>
  <c r="AH223" i="44"/>
  <c r="AH225" i="44"/>
  <c r="AH227" i="44"/>
  <c r="AH228" i="44"/>
  <c r="AH233" i="44"/>
  <c r="AH234" i="44"/>
  <c r="AH236" i="44"/>
  <c r="AH237" i="44"/>
  <c r="AH238" i="44"/>
  <c r="AH239" i="44"/>
  <c r="AH241" i="44"/>
  <c r="AH242" i="44"/>
  <c r="AH243" i="44"/>
  <c r="AH244" i="44"/>
  <c r="AH245" i="44"/>
  <c r="AH246" i="44"/>
  <c r="AH247" i="44"/>
  <c r="AH248" i="44"/>
  <c r="AH249" i="44"/>
  <c r="AH250" i="44"/>
  <c r="AH252" i="44"/>
  <c r="AH253" i="44"/>
  <c r="AH254" i="44"/>
  <c r="AH269" i="44"/>
  <c r="AH281" i="44"/>
  <c r="AH282" i="44"/>
  <c r="AH286" i="44"/>
  <c r="AH287" i="44"/>
  <c r="AH295" i="44"/>
  <c r="AH309" i="44"/>
  <c r="AH315" i="44"/>
  <c r="AH328" i="44"/>
  <c r="AH332" i="44"/>
  <c r="AH365" i="44"/>
  <c r="AH370" i="44"/>
  <c r="AH371" i="44"/>
  <c r="AH372" i="44"/>
  <c r="AH380" i="44"/>
  <c r="AH387" i="44"/>
  <c r="AH394" i="44"/>
  <c r="AH396" i="44"/>
  <c r="AH398" i="44"/>
  <c r="AH402" i="44"/>
  <c r="AH405" i="44"/>
  <c r="AH406" i="44"/>
  <c r="AH432" i="44"/>
  <c r="AH445" i="44"/>
  <c r="AH446" i="44"/>
  <c r="AH450" i="44"/>
  <c r="AH454" i="44"/>
  <c r="AH455" i="44"/>
  <c r="AH456" i="44"/>
  <c r="AH457" i="44"/>
  <c r="AH458" i="44"/>
  <c r="AH459" i="44"/>
  <c r="AH460" i="44"/>
  <c r="AH461" i="44"/>
  <c r="AH472" i="44"/>
  <c r="AH538" i="44"/>
  <c r="AH539" i="44"/>
  <c r="AH547" i="44"/>
  <c r="AH548" i="44"/>
  <c r="AH553" i="44"/>
  <c r="AH562" i="44"/>
  <c r="AH563" i="44"/>
  <c r="AH564" i="44"/>
  <c r="AH565" i="44"/>
  <c r="AH566" i="44"/>
  <c r="AH567" i="44"/>
  <c r="AH576" i="44"/>
  <c r="AH579" i="44"/>
  <c r="AH609" i="44"/>
  <c r="AH610" i="44"/>
  <c r="AH614" i="44"/>
  <c r="AH615" i="44"/>
  <c r="AH616" i="44"/>
  <c r="AH617" i="44"/>
  <c r="AH622" i="44"/>
  <c r="AH641" i="44"/>
  <c r="AH643" i="44"/>
  <c r="AH645" i="44"/>
  <c r="AH646" i="44"/>
  <c r="AH647" i="44"/>
  <c r="AH664" i="44"/>
  <c r="AH667" i="44"/>
  <c r="AH669" i="44"/>
  <c r="AH670" i="44"/>
  <c r="AH671" i="44"/>
  <c r="AH672" i="44"/>
  <c r="AH673" i="44"/>
  <c r="AH674" i="44"/>
  <c r="AH675" i="44"/>
  <c r="AH676" i="44"/>
  <c r="AH677" i="44"/>
  <c r="AH678" i="44"/>
  <c r="AH679" i="44"/>
  <c r="AH680" i="44"/>
  <c r="AH681" i="44"/>
  <c r="AH682" i="44"/>
  <c r="AH683" i="44"/>
  <c r="AH684" i="44"/>
  <c r="AH685" i="44"/>
  <c r="AH703" i="44"/>
  <c r="AH719" i="44"/>
  <c r="AH720" i="44"/>
  <c r="AH721" i="44"/>
  <c r="AH722" i="44"/>
  <c r="AH724" i="44"/>
  <c r="AH725" i="44"/>
  <c r="AH726" i="44"/>
  <c r="AH739" i="44"/>
  <c r="AH742" i="44"/>
  <c r="AH746" i="44"/>
  <c r="AH747" i="44"/>
  <c r="AH748" i="44"/>
  <c r="AH749" i="44"/>
  <c r="AH750" i="44"/>
  <c r="AH751" i="44"/>
  <c r="AH752" i="44"/>
  <c r="AH754" i="44"/>
  <c r="AH755" i="44"/>
  <c r="AH758" i="44"/>
  <c r="AH785" i="44"/>
  <c r="AH786" i="44"/>
  <c r="AH801" i="44"/>
  <c r="AH802" i="44"/>
  <c r="AH807" i="44"/>
  <c r="AH809" i="44"/>
  <c r="AH812" i="44"/>
  <c r="AH814" i="44"/>
  <c r="AH815" i="44"/>
  <c r="AH833" i="44"/>
  <c r="AH835" i="44"/>
  <c r="AH836" i="44"/>
  <c r="AH838" i="44"/>
  <c r="AH839" i="44"/>
  <c r="AH843" i="44"/>
  <c r="AH851" i="44"/>
  <c r="AH853" i="44"/>
  <c r="AH865" i="44"/>
  <c r="AH868" i="44"/>
  <c r="AH874" i="44"/>
  <c r="AH882" i="44"/>
  <c r="AH887" i="44"/>
  <c r="AH889" i="44"/>
  <c r="AH890" i="44"/>
  <c r="AH892" i="44"/>
  <c r="AH898" i="44"/>
  <c r="AH900" i="44"/>
  <c r="AH904" i="44"/>
  <c r="AH908" i="44"/>
  <c r="AH909" i="44"/>
  <c r="AH910" i="44"/>
  <c r="AH911" i="44"/>
  <c r="AH912" i="44"/>
  <c r="AH913" i="44"/>
  <c r="AH914" i="44"/>
  <c r="AH915" i="44"/>
  <c r="AH916" i="44"/>
  <c r="AH917" i="44"/>
  <c r="AH918" i="44"/>
  <c r="AH922" i="44"/>
  <c r="AH923" i="44"/>
  <c r="AH924" i="44"/>
  <c r="AH925" i="44"/>
  <c r="AH926" i="44"/>
  <c r="AH927" i="44"/>
  <c r="AH928" i="44"/>
  <c r="AH929" i="44"/>
  <c r="AH930" i="44"/>
  <c r="AH931" i="44"/>
  <c r="AH954" i="44"/>
  <c r="AH959" i="44"/>
  <c r="AH967" i="44"/>
  <c r="AH969" i="44"/>
  <c r="AH970" i="44"/>
  <c r="AH973" i="44"/>
  <c r="AH990" i="44"/>
  <c r="AH994" i="44"/>
  <c r="AH1001" i="44"/>
  <c r="AH1002" i="44"/>
  <c r="AH1003" i="44"/>
  <c r="AH1004" i="44"/>
  <c r="AH1006" i="44"/>
  <c r="AH1007" i="44"/>
  <c r="AH1008" i="44"/>
  <c r="AH1010" i="44"/>
  <c r="AH1013" i="44"/>
  <c r="AH1023" i="44"/>
  <c r="AH1028" i="44"/>
  <c r="AH1029" i="44"/>
  <c r="AH1033" i="44"/>
  <c r="AH1041" i="44"/>
  <c r="AH1044" i="44"/>
  <c r="AH1045" i="44"/>
  <c r="AH1046" i="44"/>
  <c r="AH1049" i="44"/>
  <c r="AH1086" i="44"/>
  <c r="AH1088" i="44"/>
  <c r="AH1099" i="44"/>
  <c r="AH1104" i="44"/>
  <c r="AH1110" i="44"/>
  <c r="AH1146" i="44"/>
  <c r="AH1160" i="44"/>
  <c r="AH1161" i="44"/>
  <c r="AH1162" i="44"/>
  <c r="AH1163" i="44"/>
  <c r="AH1164" i="44"/>
  <c r="AH1165" i="44"/>
  <c r="AH1166" i="44"/>
  <c r="AH1167" i="44"/>
  <c r="AH1168" i="44"/>
  <c r="AH1169" i="44"/>
  <c r="AH1170" i="44"/>
  <c r="AH1189" i="44"/>
  <c r="AH1206" i="44"/>
  <c r="AH1207" i="44"/>
  <c r="AH1209" i="44"/>
  <c r="AH1210" i="44"/>
  <c r="AH1212" i="44"/>
  <c r="AH1213" i="44"/>
  <c r="AH1214" i="44"/>
  <c r="AH1221" i="44"/>
  <c r="AH1222" i="44"/>
  <c r="AH1223" i="44"/>
  <c r="AH1237" i="44"/>
  <c r="AH1291" i="44"/>
  <c r="AH1294" i="44"/>
  <c r="AH1303" i="44"/>
  <c r="AH1305" i="44"/>
  <c r="AH1312" i="44"/>
  <c r="AH1343" i="44"/>
  <c r="AH1346" i="44"/>
  <c r="AH1347" i="44"/>
  <c r="AH1350" i="44"/>
  <c r="AH1353" i="44"/>
  <c r="AH1355" i="44"/>
  <c r="AH1360" i="44"/>
  <c r="AH1361" i="44"/>
  <c r="AH1364" i="44"/>
  <c r="AH1367" i="44"/>
  <c r="AH1368" i="44"/>
  <c r="AH1370" i="44"/>
  <c r="AH1398" i="44"/>
  <c r="AH1414" i="44"/>
  <c r="AH1415" i="44"/>
  <c r="AH1416" i="44"/>
  <c r="AH1418" i="44"/>
  <c r="AH1421" i="44"/>
  <c r="AH1429" i="44"/>
  <c r="AH1447" i="44"/>
  <c r="AH1448" i="44"/>
  <c r="AH1451" i="44"/>
  <c r="AH1479" i="44"/>
  <c r="AH1493" i="44"/>
  <c r="AH1497" i="44"/>
  <c r="AH1516" i="44"/>
  <c r="AH1535" i="44"/>
  <c r="AH1566" i="44"/>
  <c r="AH1592" i="44"/>
  <c r="AH1596" i="44"/>
  <c r="AH1602" i="44"/>
  <c r="AH1603" i="44"/>
  <c r="AH1604" i="44"/>
  <c r="AH1605" i="44"/>
  <c r="AH1606" i="44"/>
  <c r="AH1607" i="44"/>
  <c r="AH1608" i="44"/>
  <c r="AH1609" i="44"/>
  <c r="AH1612" i="44"/>
  <c r="AH1617" i="44"/>
  <c r="AH1624" i="44"/>
  <c r="AH1625" i="44"/>
  <c r="AH1633" i="44"/>
  <c r="AH1634" i="44"/>
  <c r="AH1642" i="44"/>
  <c r="AH1647" i="44"/>
  <c r="AH1666" i="44"/>
  <c r="AH1668" i="44"/>
  <c r="AH1671" i="44"/>
  <c r="AH1674" i="44"/>
  <c r="AH1675" i="44"/>
  <c r="AH1676" i="44"/>
  <c r="AH1677" i="44"/>
  <c r="AH1678" i="44"/>
  <c r="AH1679" i="44"/>
  <c r="AH1680" i="44"/>
  <c r="AH1682" i="44"/>
  <c r="AH1684" i="44"/>
  <c r="AH1685" i="44"/>
  <c r="AH1686" i="44"/>
  <c r="AH1687" i="44"/>
  <c r="AH1688" i="44"/>
  <c r="AH1689" i="44"/>
  <c r="AH1690" i="44"/>
  <c r="AH1692" i="44"/>
  <c r="AH1693" i="44"/>
  <c r="AH1695" i="44"/>
  <c r="AH1696" i="44"/>
  <c r="AH1697" i="44"/>
  <c r="AH1699" i="44"/>
  <c r="AH1700" i="44"/>
  <c r="AH1702" i="44"/>
  <c r="AH1708" i="44"/>
  <c r="AG26" i="44"/>
  <c r="AG30" i="44"/>
  <c r="AG37" i="44"/>
  <c r="AG41" i="44"/>
  <c r="AG49" i="44"/>
  <c r="AG52" i="44"/>
  <c r="AG55" i="44"/>
  <c r="AG56" i="44"/>
  <c r="AG57" i="44"/>
  <c r="AG58" i="44"/>
  <c r="AG59" i="44"/>
  <c r="AG69" i="44"/>
  <c r="AG77" i="44"/>
  <c r="AG78" i="44"/>
  <c r="AG79" i="44"/>
  <c r="AG80" i="44"/>
  <c r="AG81" i="44"/>
  <c r="AG82" i="44"/>
  <c r="AG84" i="44"/>
  <c r="AG85" i="44"/>
  <c r="AG86" i="44"/>
  <c r="AG109" i="44"/>
  <c r="AG111" i="44"/>
  <c r="AG149" i="44"/>
  <c r="AG150" i="44"/>
  <c r="AG152" i="44"/>
  <c r="AG153" i="44"/>
  <c r="AG154" i="44"/>
  <c r="AG155" i="44"/>
  <c r="AG156" i="44"/>
  <c r="AG162" i="44"/>
  <c r="AG165" i="44"/>
  <c r="AG166" i="44"/>
  <c r="AG168" i="44"/>
  <c r="AG169" i="44"/>
  <c r="AG170" i="44"/>
  <c r="AG173" i="44"/>
  <c r="AG174" i="44"/>
  <c r="AG175" i="44"/>
  <c r="AG176" i="44"/>
  <c r="AG177" i="44"/>
  <c r="AG178" i="44"/>
  <c r="AG179" i="44"/>
  <c r="AG180" i="44"/>
  <c r="AG181" i="44"/>
  <c r="AG182" i="44"/>
  <c r="AG184" i="44"/>
  <c r="AG185" i="44"/>
  <c r="AG186" i="44"/>
  <c r="AG188" i="44"/>
  <c r="AG189" i="44"/>
  <c r="AG190" i="44"/>
  <c r="AG191" i="44"/>
  <c r="AG192" i="44"/>
  <c r="AG193" i="44"/>
  <c r="AG194" i="44"/>
  <c r="AG195" i="44"/>
  <c r="AG196" i="44"/>
  <c r="AG197" i="44"/>
  <c r="AG198" i="44"/>
  <c r="AG199" i="44"/>
  <c r="AG200" i="44"/>
  <c r="AG201" i="44"/>
  <c r="AG202" i="44"/>
  <c r="AG203" i="44"/>
  <c r="AG204" i="44"/>
  <c r="AG205" i="44"/>
  <c r="AG208" i="44"/>
  <c r="AG209" i="44"/>
  <c r="AG210" i="44"/>
  <c r="AG214" i="44"/>
  <c r="AG216" i="44"/>
  <c r="AG218" i="44"/>
  <c r="AG221" i="44"/>
  <c r="AG223" i="44"/>
  <c r="AG225" i="44"/>
  <c r="AG227" i="44"/>
  <c r="AG228" i="44"/>
  <c r="AG233" i="44"/>
  <c r="AG234" i="44"/>
  <c r="AG236" i="44"/>
  <c r="AG237" i="44"/>
  <c r="AG238" i="44"/>
  <c r="AG239" i="44"/>
  <c r="AG241" i="44"/>
  <c r="AG242" i="44"/>
  <c r="AG243" i="44"/>
  <c r="AG244" i="44"/>
  <c r="AG245" i="44"/>
  <c r="AG246" i="44"/>
  <c r="AG247" i="44"/>
  <c r="AG248" i="44"/>
  <c r="AG249" i="44"/>
  <c r="AG250" i="44"/>
  <c r="AG252" i="44"/>
  <c r="AG253" i="44"/>
  <c r="AG254" i="44"/>
  <c r="AG269" i="44"/>
  <c r="AG281" i="44"/>
  <c r="AG282" i="44"/>
  <c r="AG286" i="44"/>
  <c r="AG287" i="44"/>
  <c r="AG295" i="44"/>
  <c r="AG309" i="44"/>
  <c r="AG315" i="44"/>
  <c r="AG328" i="44"/>
  <c r="AG332" i="44"/>
  <c r="AG365" i="44"/>
  <c r="AG370" i="44"/>
  <c r="AG371" i="44"/>
  <c r="AG372" i="44"/>
  <c r="AG380" i="44"/>
  <c r="AG387" i="44"/>
  <c r="AG394" i="44"/>
  <c r="AG396" i="44"/>
  <c r="AG398" i="44"/>
  <c r="AG402" i="44"/>
  <c r="AG405" i="44"/>
  <c r="AG406" i="44"/>
  <c r="AG432" i="44"/>
  <c r="AG445" i="44"/>
  <c r="AG446" i="44"/>
  <c r="AG450" i="44"/>
  <c r="AG454" i="44"/>
  <c r="AG455" i="44"/>
  <c r="AG456" i="44"/>
  <c r="AG457" i="44"/>
  <c r="AG458" i="44"/>
  <c r="AG459" i="44"/>
  <c r="AG460" i="44"/>
  <c r="AG461" i="44"/>
  <c r="AG472" i="44"/>
  <c r="AG538" i="44"/>
  <c r="AG539" i="44"/>
  <c r="AG547" i="44"/>
  <c r="AG548" i="44"/>
  <c r="AG553" i="44"/>
  <c r="AG562" i="44"/>
  <c r="AG563" i="44"/>
  <c r="AG564" i="44"/>
  <c r="AG565" i="44"/>
  <c r="AG566" i="44"/>
  <c r="AG567" i="44"/>
  <c r="AG576" i="44"/>
  <c r="AG579" i="44"/>
  <c r="AG609" i="44"/>
  <c r="AG610" i="44"/>
  <c r="AG614" i="44"/>
  <c r="AG615" i="44"/>
  <c r="AG616" i="44"/>
  <c r="AG617" i="44"/>
  <c r="AG622" i="44"/>
  <c r="AG641" i="44"/>
  <c r="AG643" i="44"/>
  <c r="AG645" i="44"/>
  <c r="AG646" i="44"/>
  <c r="AG647" i="44"/>
  <c r="AG664" i="44"/>
  <c r="AG667" i="44"/>
  <c r="AG669" i="44"/>
  <c r="AG670" i="44"/>
  <c r="AG671" i="44"/>
  <c r="AG672" i="44"/>
  <c r="AG673" i="44"/>
  <c r="AG674" i="44"/>
  <c r="AG675" i="44"/>
  <c r="AG676" i="44"/>
  <c r="AG677" i="44"/>
  <c r="AG678" i="44"/>
  <c r="AG679" i="44"/>
  <c r="AG680" i="44"/>
  <c r="AG681" i="44"/>
  <c r="AG682" i="44"/>
  <c r="AG683" i="44"/>
  <c r="AG684" i="44"/>
  <c r="AG685" i="44"/>
  <c r="AG703" i="44"/>
  <c r="AG719" i="44"/>
  <c r="AG720" i="44"/>
  <c r="AG721" i="44"/>
  <c r="AG722" i="44"/>
  <c r="AG724" i="44"/>
  <c r="AG725" i="44"/>
  <c r="AG726" i="44"/>
  <c r="AG739" i="44"/>
  <c r="AG742" i="44"/>
  <c r="AG746" i="44"/>
  <c r="AG747" i="44"/>
  <c r="AG748" i="44"/>
  <c r="AG749" i="44"/>
  <c r="AG750" i="44"/>
  <c r="AG751" i="44"/>
  <c r="AG752" i="44"/>
  <c r="AG754" i="44"/>
  <c r="AG755" i="44"/>
  <c r="AG758" i="44"/>
  <c r="AG785" i="44"/>
  <c r="AG786" i="44"/>
  <c r="AG801" i="44"/>
  <c r="AG802" i="44"/>
  <c r="AG807" i="44"/>
  <c r="AG809" i="44"/>
  <c r="AG812" i="44"/>
  <c r="AG814" i="44"/>
  <c r="AG815" i="44"/>
  <c r="AG833" i="44"/>
  <c r="AG835" i="44"/>
  <c r="AG836" i="44"/>
  <c r="AG838" i="44"/>
  <c r="AG839" i="44"/>
  <c r="AG843" i="44"/>
  <c r="AG851" i="44"/>
  <c r="AG853" i="44"/>
  <c r="AG865" i="44"/>
  <c r="AG868" i="44"/>
  <c r="AG874" i="44"/>
  <c r="AG882" i="44"/>
  <c r="AG887" i="44"/>
  <c r="AG889" i="44"/>
  <c r="AG890" i="44"/>
  <c r="AG892" i="44"/>
  <c r="AG898" i="44"/>
  <c r="AG900" i="44"/>
  <c r="AG904" i="44"/>
  <c r="AG908" i="44"/>
  <c r="AG909" i="44"/>
  <c r="AG910" i="44"/>
  <c r="AG911" i="44"/>
  <c r="AG912" i="44"/>
  <c r="AG913" i="44"/>
  <c r="AG914" i="44"/>
  <c r="AG915" i="44"/>
  <c r="AG916" i="44"/>
  <c r="AG917" i="44"/>
  <c r="AG918" i="44"/>
  <c r="AG922" i="44"/>
  <c r="AG923" i="44"/>
  <c r="AG924" i="44"/>
  <c r="AG925" i="44"/>
  <c r="AG926" i="44"/>
  <c r="AG927" i="44"/>
  <c r="AG928" i="44"/>
  <c r="AG929" i="44"/>
  <c r="AG930" i="44"/>
  <c r="AG931" i="44"/>
  <c r="AG954" i="44"/>
  <c r="AG959" i="44"/>
  <c r="AG967" i="44"/>
  <c r="AG969" i="44"/>
  <c r="AG970" i="44"/>
  <c r="AG973" i="44"/>
  <c r="AG990" i="44"/>
  <c r="AG994" i="44"/>
  <c r="AG1001" i="44"/>
  <c r="AG1002" i="44"/>
  <c r="AG1003" i="44"/>
  <c r="AG1004" i="44"/>
  <c r="AG1006" i="44"/>
  <c r="AG1007" i="44"/>
  <c r="AG1008" i="44"/>
  <c r="AG1010" i="44"/>
  <c r="AG1013" i="44"/>
  <c r="AG1023" i="44"/>
  <c r="AG1028" i="44"/>
  <c r="AG1029" i="44"/>
  <c r="AG1033" i="44"/>
  <c r="AG1041" i="44"/>
  <c r="AG1044" i="44"/>
  <c r="AG1045" i="44"/>
  <c r="AG1046" i="44"/>
  <c r="AG1049" i="44"/>
  <c r="AG1086" i="44"/>
  <c r="AG1088" i="44"/>
  <c r="AG1099" i="44"/>
  <c r="AG1104" i="44"/>
  <c r="AG1110" i="44"/>
  <c r="AG1146" i="44"/>
  <c r="AG1160" i="44"/>
  <c r="AG1161" i="44"/>
  <c r="AG1162" i="44"/>
  <c r="AG1163" i="44"/>
  <c r="AG1164" i="44"/>
  <c r="AG1165" i="44"/>
  <c r="AG1166" i="44"/>
  <c r="AG1167" i="44"/>
  <c r="AG1168" i="44"/>
  <c r="AG1169" i="44"/>
  <c r="AG1170" i="44"/>
  <c r="AG1189" i="44"/>
  <c r="AG1206" i="44"/>
  <c r="AG1207" i="44"/>
  <c r="AG1209" i="44"/>
  <c r="AG1210" i="44"/>
  <c r="AG1212" i="44"/>
  <c r="AG1213" i="44"/>
  <c r="AG1214" i="44"/>
  <c r="AG1221" i="44"/>
  <c r="AG1222" i="44"/>
  <c r="AG1223" i="44"/>
  <c r="AG1237" i="44"/>
  <c r="AG1291" i="44"/>
  <c r="AG1294" i="44"/>
  <c r="AG1303" i="44"/>
  <c r="AG1305" i="44"/>
  <c r="AG1312" i="44"/>
  <c r="AG1343" i="44"/>
  <c r="AG1346" i="44"/>
  <c r="AG1347" i="44"/>
  <c r="AG1350" i="44"/>
  <c r="AG1353" i="44"/>
  <c r="AG1355" i="44"/>
  <c r="AG1360" i="44"/>
  <c r="AG1361" i="44"/>
  <c r="AG1364" i="44"/>
  <c r="AG1367" i="44"/>
  <c r="AG1368" i="44"/>
  <c r="AG1370" i="44"/>
  <c r="AG1398" i="44"/>
  <c r="AG1414" i="44"/>
  <c r="AG1415" i="44"/>
  <c r="AG1416" i="44"/>
  <c r="AG1418" i="44"/>
  <c r="AG1421" i="44"/>
  <c r="AG1429" i="44"/>
  <c r="AG1447" i="44"/>
  <c r="AG1448" i="44"/>
  <c r="AG1451" i="44"/>
  <c r="AG1479" i="44"/>
  <c r="AG1493" i="44"/>
  <c r="AG1497" i="44"/>
  <c r="AG1516" i="44"/>
  <c r="AG1535" i="44"/>
  <c r="AG1566" i="44"/>
  <c r="AG1592" i="44"/>
  <c r="AG1596" i="44"/>
  <c r="AG1602" i="44"/>
  <c r="AG1603" i="44"/>
  <c r="AG1604" i="44"/>
  <c r="AG1605" i="44"/>
  <c r="AG1606" i="44"/>
  <c r="AG1607" i="44"/>
  <c r="AG1608" i="44"/>
  <c r="AG1609" i="44"/>
  <c r="AG1612" i="44"/>
  <c r="AG1617" i="44"/>
  <c r="AG1624" i="44"/>
  <c r="AG1625" i="44"/>
  <c r="AG1633" i="44"/>
  <c r="AG1634" i="44"/>
  <c r="AG1642" i="44"/>
  <c r="AG1647" i="44"/>
  <c r="AG1666" i="44"/>
  <c r="AG1668" i="44"/>
  <c r="AG1671" i="44"/>
  <c r="AG1674" i="44"/>
  <c r="AG1675" i="44"/>
  <c r="AG1676" i="44"/>
  <c r="AG1677" i="44"/>
  <c r="AG1678" i="44"/>
  <c r="AG1679" i="44"/>
  <c r="AG1680" i="44"/>
  <c r="AG1682" i="44"/>
  <c r="AG1684" i="44"/>
  <c r="AG1685" i="44"/>
  <c r="AG1686" i="44"/>
  <c r="AG1687" i="44"/>
  <c r="AG1688" i="44"/>
  <c r="AG1689" i="44"/>
  <c r="AG1690" i="44"/>
  <c r="AG1692" i="44"/>
  <c r="AG1693" i="44"/>
  <c r="AG1695" i="44"/>
  <c r="AG1696" i="44"/>
  <c r="AG1697" i="44"/>
  <c r="AG1699" i="44"/>
  <c r="AG1700" i="44"/>
  <c r="AG1702" i="44"/>
  <c r="AG1708" i="44"/>
  <c r="Z1734" i="44"/>
  <c r="Z1733" i="44"/>
  <c r="Z1732" i="44"/>
  <c r="Z1731" i="44"/>
  <c r="Z1730" i="44"/>
  <c r="Z1729" i="44"/>
  <c r="Z1728" i="44"/>
  <c r="Z1727" i="44"/>
  <c r="Z1726" i="44"/>
  <c r="Z1725" i="44"/>
  <c r="Z1724" i="44"/>
  <c r="Z1723" i="44"/>
  <c r="Z1722" i="44"/>
  <c r="Z1721" i="44"/>
  <c r="Z1720" i="44"/>
  <c r="Z1719" i="44"/>
  <c r="Z1718" i="44"/>
  <c r="Z1717" i="44"/>
  <c r="Z1716" i="44"/>
  <c r="Z1715" i="44"/>
  <c r="Z1714" i="44"/>
  <c r="Z1713" i="44"/>
  <c r="Z1712" i="44"/>
  <c r="Z1711" i="44"/>
  <c r="Z1710" i="44"/>
  <c r="Z1709" i="44"/>
  <c r="Z1708" i="44"/>
  <c r="Z1707" i="44"/>
  <c r="Z1706" i="44"/>
  <c r="Z1705" i="44"/>
  <c r="Z1704" i="44"/>
  <c r="Z1703" i="44"/>
  <c r="Z1702" i="44"/>
  <c r="Z1701" i="44"/>
  <c r="Z1700" i="44"/>
  <c r="Z1699" i="44"/>
  <c r="Z1698" i="44"/>
  <c r="Z1697" i="44"/>
  <c r="Z1696" i="44"/>
  <c r="Z1695" i="44"/>
  <c r="Z1694" i="44"/>
  <c r="Z1693" i="44"/>
  <c r="Z1692" i="44"/>
  <c r="Z1691" i="44"/>
  <c r="Z1690" i="44"/>
  <c r="Z1689" i="44"/>
  <c r="Z1688" i="44"/>
  <c r="Z1687" i="44"/>
  <c r="Z1686" i="44"/>
  <c r="Z1685" i="44"/>
  <c r="Z1684" i="44"/>
  <c r="Z1683" i="44"/>
  <c r="Z1682" i="44"/>
  <c r="Z1681" i="44"/>
  <c r="Z1680" i="44"/>
  <c r="Z1679" i="44"/>
  <c r="Z1678" i="44"/>
  <c r="Z1677" i="44"/>
  <c r="Z1676" i="44"/>
  <c r="Z1675" i="44"/>
  <c r="Z1674" i="44"/>
  <c r="Z1673" i="44"/>
  <c r="Z1672" i="44"/>
  <c r="Z1671" i="44"/>
  <c r="Z1670" i="44"/>
  <c r="Z1669" i="44"/>
  <c r="Z1668" i="44"/>
  <c r="Z1667" i="44"/>
  <c r="Z1666" i="44"/>
  <c r="Z1665" i="44"/>
  <c r="Z1664" i="44"/>
  <c r="Z1663" i="44"/>
  <c r="Z1662" i="44"/>
  <c r="Z1661" i="44"/>
  <c r="Z1660" i="44"/>
  <c r="Z1659" i="44"/>
  <c r="Z1658" i="44"/>
  <c r="Z1657" i="44"/>
  <c r="Z1656" i="44"/>
  <c r="Z1655" i="44"/>
  <c r="Z1654" i="44"/>
  <c r="Z1653" i="44"/>
  <c r="Z1652" i="44"/>
  <c r="Z1651" i="44"/>
  <c r="Z1650" i="44"/>
  <c r="Z1649" i="44"/>
  <c r="Z1648" i="44"/>
  <c r="Z1647" i="44"/>
  <c r="Z1646" i="44"/>
  <c r="Z1645" i="44"/>
  <c r="Z1644" i="44"/>
  <c r="Z1643" i="44"/>
  <c r="Z1642" i="44"/>
  <c r="Z1641" i="44"/>
  <c r="Z1640" i="44"/>
  <c r="Z1639" i="44"/>
  <c r="Z1638" i="44"/>
  <c r="Z1637" i="44"/>
  <c r="Z1636" i="44"/>
  <c r="Z1635" i="44"/>
  <c r="Z1634" i="44"/>
  <c r="Z1633" i="44"/>
  <c r="Z1632" i="44"/>
  <c r="Z1631" i="44"/>
  <c r="Z1630" i="44"/>
  <c r="Z1629" i="44"/>
  <c r="Z1628" i="44"/>
  <c r="Z1627" i="44"/>
  <c r="Z1626" i="44"/>
  <c r="Z1625" i="44"/>
  <c r="Z1624" i="44"/>
  <c r="Z1623" i="44"/>
  <c r="Z1622" i="44"/>
  <c r="Z1621" i="44"/>
  <c r="Z1620" i="44"/>
  <c r="Z1619" i="44"/>
  <c r="Z1618" i="44"/>
  <c r="Z1617" i="44"/>
  <c r="Z1616" i="44"/>
  <c r="Z1615" i="44"/>
  <c r="Z1614" i="44"/>
  <c r="Z1613" i="44"/>
  <c r="Z1612" i="44"/>
  <c r="Z1611" i="44"/>
  <c r="Z1610" i="44"/>
  <c r="Z1609" i="44"/>
  <c r="Z1608" i="44"/>
  <c r="Z1607" i="44"/>
  <c r="Z1606" i="44"/>
  <c r="Z1605" i="44"/>
  <c r="Z1604" i="44"/>
  <c r="Z1603" i="44"/>
  <c r="Z1602" i="44"/>
  <c r="Z1601" i="44"/>
  <c r="Z1600" i="44"/>
  <c r="Z1599" i="44"/>
  <c r="Z1598" i="44"/>
  <c r="Z1597" i="44"/>
  <c r="Z1596" i="44"/>
  <c r="Z1595" i="44"/>
  <c r="Z1594" i="44"/>
  <c r="Z1593" i="44"/>
  <c r="Z1592" i="44"/>
  <c r="Z1591" i="44"/>
  <c r="Z1590" i="44"/>
  <c r="Z1589" i="44"/>
  <c r="Z1588" i="44"/>
  <c r="Z1587" i="44"/>
  <c r="Z1586" i="44"/>
  <c r="Z1585" i="44"/>
  <c r="Z1584" i="44"/>
  <c r="Z1583" i="44"/>
  <c r="Z1582" i="44"/>
  <c r="Z1581" i="44"/>
  <c r="Z1580" i="44"/>
  <c r="Z1579" i="44"/>
  <c r="Z1578" i="44"/>
  <c r="Z1577" i="44"/>
  <c r="Z1576" i="44"/>
  <c r="Z1575" i="44"/>
  <c r="Z1574" i="44"/>
  <c r="Z1573" i="44"/>
  <c r="Z1572" i="44"/>
  <c r="Z1571" i="44"/>
  <c r="Z1570" i="44"/>
  <c r="Z1569" i="44"/>
  <c r="Z1568" i="44"/>
  <c r="Z1567" i="44"/>
  <c r="Z1566" i="44"/>
  <c r="Z1565" i="44"/>
  <c r="Z1564" i="44"/>
  <c r="Z1563" i="44"/>
  <c r="Z1562" i="44"/>
  <c r="Z1561" i="44"/>
  <c r="Z1560" i="44"/>
  <c r="Z1559" i="44"/>
  <c r="Z1558" i="44"/>
  <c r="Z1557" i="44"/>
  <c r="Z1556" i="44"/>
  <c r="Z1555" i="44"/>
  <c r="Z1554" i="44"/>
  <c r="Z1553" i="44"/>
  <c r="Z1552" i="44"/>
  <c r="Z1551" i="44"/>
  <c r="Z1550" i="44"/>
  <c r="Z1549" i="44"/>
  <c r="Z1548" i="44"/>
  <c r="Z1547" i="44"/>
  <c r="Z1546" i="44"/>
  <c r="Z1545" i="44"/>
  <c r="Z1544" i="44"/>
  <c r="Z1543" i="44"/>
  <c r="Z1542" i="44"/>
  <c r="Z1541" i="44"/>
  <c r="Z1540" i="44"/>
  <c r="Z1539" i="44"/>
  <c r="Z1538" i="44"/>
  <c r="Z1537" i="44"/>
  <c r="Z1536" i="44"/>
  <c r="Z1535" i="44"/>
  <c r="Z1534" i="44"/>
  <c r="Z1533" i="44"/>
  <c r="Z1532" i="44"/>
  <c r="Z1531" i="44"/>
  <c r="Z1530" i="44"/>
  <c r="Z1529" i="44"/>
  <c r="Z1528" i="44"/>
  <c r="Z1527" i="44"/>
  <c r="Z1526" i="44"/>
  <c r="Z1525" i="44"/>
  <c r="Z1524" i="44"/>
  <c r="Z1523" i="44"/>
  <c r="Z1522" i="44"/>
  <c r="Z1521" i="44"/>
  <c r="Z1520" i="44"/>
  <c r="Z1519" i="44"/>
  <c r="Z1518" i="44"/>
  <c r="Z1517" i="44"/>
  <c r="Z1516" i="44"/>
  <c r="Z1515" i="44"/>
  <c r="Z1514" i="44"/>
  <c r="Z1513" i="44"/>
  <c r="Z1512" i="44"/>
  <c r="Z1511" i="44"/>
  <c r="Z1510" i="44"/>
  <c r="Z1509" i="44"/>
  <c r="Z1508" i="44"/>
  <c r="Z1507" i="44"/>
  <c r="Z1506" i="44"/>
  <c r="Z1505" i="44"/>
  <c r="Z1504" i="44"/>
  <c r="Z1503" i="44"/>
  <c r="Z1502" i="44"/>
  <c r="Z1501" i="44"/>
  <c r="Z1500" i="44"/>
  <c r="Z1499" i="44"/>
  <c r="Z1498" i="44"/>
  <c r="Z1497" i="44"/>
  <c r="Z1496" i="44"/>
  <c r="Z1495" i="44"/>
  <c r="Z1494" i="44"/>
  <c r="Z1493" i="44"/>
  <c r="Z1492" i="44"/>
  <c r="Z1491" i="44"/>
  <c r="Z1490" i="44"/>
  <c r="Z1489" i="44"/>
  <c r="Z1488" i="44"/>
  <c r="Z1487" i="44"/>
  <c r="Z1486" i="44"/>
  <c r="Z1485" i="44"/>
  <c r="Z1484" i="44"/>
  <c r="Z1483" i="44"/>
  <c r="Z1482" i="44"/>
  <c r="Z1481" i="44"/>
  <c r="Z1480" i="44"/>
  <c r="Z1479" i="44"/>
  <c r="Z1478" i="44"/>
  <c r="Z1477" i="44"/>
  <c r="Z1476" i="44"/>
  <c r="Z1475" i="44"/>
  <c r="Z1474" i="44"/>
  <c r="Z1473" i="44"/>
  <c r="Z1472" i="44"/>
  <c r="Z1471" i="44"/>
  <c r="Z1470" i="44"/>
  <c r="Z1469" i="44"/>
  <c r="Z1468" i="44"/>
  <c r="Z1467" i="44"/>
  <c r="Z1466" i="44"/>
  <c r="Z1465" i="44"/>
  <c r="Z1464" i="44"/>
  <c r="Z1463" i="44"/>
  <c r="Z1462" i="44"/>
  <c r="Z1461" i="44"/>
  <c r="Z1460" i="44"/>
  <c r="Z1459" i="44"/>
  <c r="Z1458" i="44"/>
  <c r="Z1457" i="44"/>
  <c r="Z1456" i="44"/>
  <c r="Z1455" i="44"/>
  <c r="Z1454" i="44"/>
  <c r="Z1453" i="44"/>
  <c r="Z1452" i="44"/>
  <c r="Z1451" i="44"/>
  <c r="Z1450" i="44"/>
  <c r="Z1449" i="44"/>
  <c r="Z1448" i="44"/>
  <c r="Z1447" i="44"/>
  <c r="Z1446" i="44"/>
  <c r="Z1445" i="44"/>
  <c r="Z1444" i="44"/>
  <c r="Z1443" i="44"/>
  <c r="Z1442" i="44"/>
  <c r="Z1441" i="44"/>
  <c r="Z1440" i="44"/>
  <c r="Z1439" i="44"/>
  <c r="Z1438" i="44"/>
  <c r="Z1437" i="44"/>
  <c r="Z1436" i="44"/>
  <c r="Z1435" i="44"/>
  <c r="Z1434" i="44"/>
  <c r="Z1433" i="44"/>
  <c r="Z1432" i="44"/>
  <c r="Z1431" i="44"/>
  <c r="Z1430" i="44"/>
  <c r="Z1429" i="44"/>
  <c r="Z1428" i="44"/>
  <c r="Z1427" i="44"/>
  <c r="Z1426" i="44"/>
  <c r="Z1425" i="44"/>
  <c r="Z1424" i="44"/>
  <c r="Z1423" i="44"/>
  <c r="Z1422" i="44"/>
  <c r="Z1421" i="44"/>
  <c r="Z1420" i="44"/>
  <c r="Z1419" i="44"/>
  <c r="Z1418" i="44"/>
  <c r="Z1417" i="44"/>
  <c r="Z1416" i="44"/>
  <c r="Z1415" i="44"/>
  <c r="Z1414" i="44"/>
  <c r="Z1413" i="44"/>
  <c r="Z1412" i="44"/>
  <c r="Z1411" i="44"/>
  <c r="Z1410" i="44"/>
  <c r="Z1409" i="44"/>
  <c r="Z1408" i="44"/>
  <c r="Z1407" i="44"/>
  <c r="Z1406" i="44"/>
  <c r="Z1405" i="44"/>
  <c r="Z1404" i="44"/>
  <c r="Z1403" i="44"/>
  <c r="Z1402" i="44"/>
  <c r="Z1401" i="44"/>
  <c r="Z1400" i="44"/>
  <c r="Z1399" i="44"/>
  <c r="Z1398" i="44"/>
  <c r="Z1397" i="44"/>
  <c r="Z1396" i="44"/>
  <c r="Z1395" i="44"/>
  <c r="Z1394" i="44"/>
  <c r="Z1393" i="44"/>
  <c r="Z1392" i="44"/>
  <c r="Z1391" i="44"/>
  <c r="Z1390" i="44"/>
  <c r="Z1389" i="44"/>
  <c r="Z1388" i="44"/>
  <c r="Z1387" i="44"/>
  <c r="Z1386" i="44"/>
  <c r="Z1385" i="44"/>
  <c r="Z1384" i="44"/>
  <c r="Z1383" i="44"/>
  <c r="Z1382" i="44"/>
  <c r="Z1381" i="44"/>
  <c r="Z1380" i="44"/>
  <c r="Z1379" i="44"/>
  <c r="Z1378" i="44"/>
  <c r="Z1377" i="44"/>
  <c r="Z1376" i="44"/>
  <c r="Z1375" i="44"/>
  <c r="Z1374" i="44"/>
  <c r="Z1373" i="44"/>
  <c r="Z1372" i="44"/>
  <c r="Z1371" i="44"/>
  <c r="Z1370" i="44"/>
  <c r="Z1369" i="44"/>
  <c r="Z1368" i="44"/>
  <c r="Z1367" i="44"/>
  <c r="Z1366" i="44"/>
  <c r="Z1365" i="44"/>
  <c r="Z1364" i="44"/>
  <c r="Z1363" i="44"/>
  <c r="Z1362" i="44"/>
  <c r="Z1361" i="44"/>
  <c r="Z1360" i="44"/>
  <c r="Z1359" i="44"/>
  <c r="Z1358" i="44"/>
  <c r="Z1357" i="44"/>
  <c r="Z1356" i="44"/>
  <c r="Z1355" i="44"/>
  <c r="Z1354" i="44"/>
  <c r="Z1353" i="44"/>
  <c r="Z1352" i="44"/>
  <c r="Z1351" i="44"/>
  <c r="Z1350" i="44"/>
  <c r="Z1349" i="44"/>
  <c r="Z1348" i="44"/>
  <c r="Z1347" i="44"/>
  <c r="Z1346" i="44"/>
  <c r="Z1345" i="44"/>
  <c r="Z1344" i="44"/>
  <c r="Z1343" i="44"/>
  <c r="Z1342" i="44"/>
  <c r="Z1341" i="44"/>
  <c r="Z1340" i="44"/>
  <c r="Z1339" i="44"/>
  <c r="Z1338" i="44"/>
  <c r="Z1337" i="44"/>
  <c r="Z1336" i="44"/>
  <c r="Z1335" i="44"/>
  <c r="Z1334" i="44"/>
  <c r="Z1333" i="44"/>
  <c r="Z1332" i="44"/>
  <c r="Z1331" i="44"/>
  <c r="Z1330" i="44"/>
  <c r="Z1329" i="44"/>
  <c r="Z1328" i="44"/>
  <c r="Z1327" i="44"/>
  <c r="Z1326" i="44"/>
  <c r="Z1325" i="44"/>
  <c r="Z1324" i="44"/>
  <c r="Z1323" i="44"/>
  <c r="Z1322" i="44"/>
  <c r="Z1321" i="44"/>
  <c r="Z1320" i="44"/>
  <c r="Z1319" i="44"/>
  <c r="Z1318" i="44"/>
  <c r="Z1317" i="44"/>
  <c r="Z1316" i="44"/>
  <c r="Z1315" i="44"/>
  <c r="Z1314" i="44"/>
  <c r="Z1313" i="44"/>
  <c r="Z1312" i="44"/>
  <c r="Z1311" i="44"/>
  <c r="Z1310" i="44"/>
  <c r="Z1309" i="44"/>
  <c r="Z1308" i="44"/>
  <c r="Z1307" i="44"/>
  <c r="Z1306" i="44"/>
  <c r="Z1305" i="44"/>
  <c r="Z1304" i="44"/>
  <c r="Z1303" i="44"/>
  <c r="Z1302" i="44"/>
  <c r="Z1301" i="44"/>
  <c r="Z1300" i="44"/>
  <c r="Z1299" i="44"/>
  <c r="Z1298" i="44"/>
  <c r="Z1297" i="44"/>
  <c r="Z1296" i="44"/>
  <c r="Z1295" i="44"/>
  <c r="Z1294" i="44"/>
  <c r="Z1293" i="44"/>
  <c r="Z1292" i="44"/>
  <c r="Z1291" i="44"/>
  <c r="Z1290" i="44"/>
  <c r="Z1289" i="44"/>
  <c r="Z1288" i="44"/>
  <c r="Z1287" i="44"/>
  <c r="Z1286" i="44"/>
  <c r="Z1285" i="44"/>
  <c r="Z1284" i="44"/>
  <c r="Z1283" i="44"/>
  <c r="Z1282" i="44"/>
  <c r="Z1281" i="44"/>
  <c r="Z1280" i="44"/>
  <c r="Z1279" i="44"/>
  <c r="Z1278" i="44"/>
  <c r="Z1277" i="44"/>
  <c r="Z1276" i="44"/>
  <c r="Z1275" i="44"/>
  <c r="Z1274" i="44"/>
  <c r="Z1273" i="44"/>
  <c r="Z1272" i="44"/>
  <c r="Z1271" i="44"/>
  <c r="Z1270" i="44"/>
  <c r="Z1269" i="44"/>
  <c r="Z1268" i="44"/>
  <c r="Z1267" i="44"/>
  <c r="Z1266" i="44"/>
  <c r="Z1265" i="44"/>
  <c r="Z1264" i="44"/>
  <c r="Z1263" i="44"/>
  <c r="Z1262" i="44"/>
  <c r="Z1261" i="44"/>
  <c r="Z1260" i="44"/>
  <c r="Z1259" i="44"/>
  <c r="Z1258" i="44"/>
  <c r="Z1257" i="44"/>
  <c r="Z1256" i="44"/>
  <c r="Z1255" i="44"/>
  <c r="Z1254" i="44"/>
  <c r="Z1253" i="44"/>
  <c r="Z1252" i="44"/>
  <c r="Z1251" i="44"/>
  <c r="Z1250" i="44"/>
  <c r="Z1249" i="44"/>
  <c r="Z1248" i="44"/>
  <c r="Z1247" i="44"/>
  <c r="Z1246" i="44"/>
  <c r="Z1245" i="44"/>
  <c r="Z1244" i="44"/>
  <c r="Z1243" i="44"/>
  <c r="Z1242" i="44"/>
  <c r="Z1241" i="44"/>
  <c r="Z1240" i="44"/>
  <c r="Z1239" i="44"/>
  <c r="Z1238" i="44"/>
  <c r="Z1237" i="44"/>
  <c r="Z1236" i="44"/>
  <c r="Z1235" i="44"/>
  <c r="Z1234" i="44"/>
  <c r="Z1233" i="44"/>
  <c r="Z1232" i="44"/>
  <c r="Z1231" i="44"/>
  <c r="Z1230" i="44"/>
  <c r="Z1229" i="44"/>
  <c r="Z1228" i="44"/>
  <c r="Z1227" i="44"/>
  <c r="Z1226" i="44"/>
  <c r="Z1225" i="44"/>
  <c r="Z1224" i="44"/>
  <c r="Z1223" i="44"/>
  <c r="Z1222" i="44"/>
  <c r="Z1221" i="44"/>
  <c r="Z1220" i="44"/>
  <c r="Z1219" i="44"/>
  <c r="Z1218" i="44"/>
  <c r="Z1217" i="44"/>
  <c r="Z1216" i="44"/>
  <c r="Z1215" i="44"/>
  <c r="Z1214" i="44"/>
  <c r="Z1213" i="44"/>
  <c r="Z1212" i="44"/>
  <c r="Z1211" i="44"/>
  <c r="Z1210" i="44"/>
  <c r="Z1209" i="44"/>
  <c r="Z1208" i="44"/>
  <c r="Z1207" i="44"/>
  <c r="Z1206" i="44"/>
  <c r="Z1205" i="44"/>
  <c r="Z1204" i="44"/>
  <c r="Z1203" i="44"/>
  <c r="Z1202" i="44"/>
  <c r="Z1201" i="44"/>
  <c r="Z1200" i="44"/>
  <c r="Z1199" i="44"/>
  <c r="Z1198" i="44"/>
  <c r="Z1197" i="44"/>
  <c r="Z1196" i="44"/>
  <c r="Z1195" i="44"/>
  <c r="Z1194" i="44"/>
  <c r="Z1193" i="44"/>
  <c r="Z1192" i="44"/>
  <c r="Z1191" i="44"/>
  <c r="Z1190" i="44"/>
  <c r="Z1189" i="44"/>
  <c r="Z1188" i="44"/>
  <c r="Z1187" i="44"/>
  <c r="Z1186" i="44"/>
  <c r="Z1185" i="44"/>
  <c r="Z1184" i="44"/>
  <c r="Z1183" i="44"/>
  <c r="Z1182" i="44"/>
  <c r="Z1181" i="44"/>
  <c r="Z1180" i="44"/>
  <c r="Z1179" i="44"/>
  <c r="Z1178" i="44"/>
  <c r="Z1177" i="44"/>
  <c r="Z1176" i="44"/>
  <c r="Z1175" i="44"/>
  <c r="Z1174" i="44"/>
  <c r="Z1173" i="44"/>
  <c r="Z1172" i="44"/>
  <c r="Z1171" i="44"/>
  <c r="Z1170" i="44"/>
  <c r="Z1169" i="44"/>
  <c r="Z1168" i="44"/>
  <c r="Z1167" i="44"/>
  <c r="Z1166" i="44"/>
  <c r="Z1165" i="44"/>
  <c r="Z1164" i="44"/>
  <c r="Z1163" i="44"/>
  <c r="Z1162" i="44"/>
  <c r="Z1161" i="44"/>
  <c r="Z1160" i="44"/>
  <c r="Z1159" i="44"/>
  <c r="Z1158" i="44"/>
  <c r="Z1157" i="44"/>
  <c r="Z1156" i="44"/>
  <c r="Z1155" i="44"/>
  <c r="Z1154" i="44"/>
  <c r="Z1153" i="44"/>
  <c r="Z1152" i="44"/>
  <c r="Z1151" i="44"/>
  <c r="Z1150" i="44"/>
  <c r="Z1149" i="44"/>
  <c r="Z1148" i="44"/>
  <c r="Z1147" i="44"/>
  <c r="Z1146" i="44"/>
  <c r="Z1145" i="44"/>
  <c r="Z1144" i="44"/>
  <c r="Z1143" i="44"/>
  <c r="Z1142" i="44"/>
  <c r="Z1141" i="44"/>
  <c r="Z1140" i="44"/>
  <c r="Z1139" i="44"/>
  <c r="Z1138" i="44"/>
  <c r="Z1137" i="44"/>
  <c r="Z1136" i="44"/>
  <c r="Z1135" i="44"/>
  <c r="Z1134" i="44"/>
  <c r="Z1133" i="44"/>
  <c r="Z1132" i="44"/>
  <c r="Z1131" i="44"/>
  <c r="Z1130" i="44"/>
  <c r="Z1129" i="44"/>
  <c r="Z1128" i="44"/>
  <c r="Z1127" i="44"/>
  <c r="Z1126" i="44"/>
  <c r="Z1125" i="44"/>
  <c r="Z1124" i="44"/>
  <c r="Z1123" i="44"/>
  <c r="Z1122" i="44"/>
  <c r="Z1121" i="44"/>
  <c r="Z1120" i="44"/>
  <c r="Z1119" i="44"/>
  <c r="Z1118" i="44"/>
  <c r="Z1117" i="44"/>
  <c r="Z1116" i="44"/>
  <c r="Z1115" i="44"/>
  <c r="Z1114" i="44"/>
  <c r="Z1113" i="44"/>
  <c r="Z1112" i="44"/>
  <c r="Z1111" i="44"/>
  <c r="Z1110" i="44"/>
  <c r="Z1109" i="44"/>
  <c r="Z1108" i="44"/>
  <c r="Z1107" i="44"/>
  <c r="Z1106" i="44"/>
  <c r="Z1105" i="44"/>
  <c r="Z1104" i="44"/>
  <c r="Z1103" i="44"/>
  <c r="Z1102" i="44"/>
  <c r="Z1101" i="44"/>
  <c r="Z1100" i="44"/>
  <c r="Z1099" i="44"/>
  <c r="Z1098" i="44"/>
  <c r="Z1097" i="44"/>
  <c r="Z1096" i="44"/>
  <c r="Z1095" i="44"/>
  <c r="Z1094" i="44"/>
  <c r="Z1093" i="44"/>
  <c r="Z1092" i="44"/>
  <c r="Z1091" i="44"/>
  <c r="Z1090" i="44"/>
  <c r="Z1089" i="44"/>
  <c r="Z1088" i="44"/>
  <c r="Z1087" i="44"/>
  <c r="Z1086" i="44"/>
  <c r="Z1085" i="44"/>
  <c r="Z1084" i="44"/>
  <c r="Z1083" i="44"/>
  <c r="Z1082" i="44"/>
  <c r="Z1081" i="44"/>
  <c r="Z1080" i="44"/>
  <c r="Z1079" i="44"/>
  <c r="Z1078" i="44"/>
  <c r="Z1077" i="44"/>
  <c r="Z1076" i="44"/>
  <c r="Z1075" i="44"/>
  <c r="Z1074" i="44"/>
  <c r="Z1073" i="44"/>
  <c r="Z1072" i="44"/>
  <c r="Z1071" i="44"/>
  <c r="Z1070" i="44"/>
  <c r="Z1069" i="44"/>
  <c r="Z1068" i="44"/>
  <c r="Z1067" i="44"/>
  <c r="Z1066" i="44"/>
  <c r="Z1065" i="44"/>
  <c r="Z1064" i="44"/>
  <c r="Z1063" i="44"/>
  <c r="Z1062" i="44"/>
  <c r="Z1061" i="44"/>
  <c r="Z1060" i="44"/>
  <c r="Z1059" i="44"/>
  <c r="Z1058" i="44"/>
  <c r="Z1057" i="44"/>
  <c r="Z1056" i="44"/>
  <c r="Z1055" i="44"/>
  <c r="Z1054" i="44"/>
  <c r="Z1053" i="44"/>
  <c r="Z1052" i="44"/>
  <c r="Z1051" i="44"/>
  <c r="Z1050" i="44"/>
  <c r="Z1049" i="44"/>
  <c r="Z1048" i="44"/>
  <c r="Z1047" i="44"/>
  <c r="Z1046" i="44"/>
  <c r="Z1045" i="44"/>
  <c r="Z1044" i="44"/>
  <c r="Z1043" i="44"/>
  <c r="Z1042" i="44"/>
  <c r="Z1041" i="44"/>
  <c r="Z1040" i="44"/>
  <c r="Z1039" i="44"/>
  <c r="Z1038" i="44"/>
  <c r="Z1037" i="44"/>
  <c r="Z1036" i="44"/>
  <c r="Z1035" i="44"/>
  <c r="Z1034" i="44"/>
  <c r="Z1033" i="44"/>
  <c r="Z1032" i="44"/>
  <c r="Z1031" i="44"/>
  <c r="Z1030" i="44"/>
  <c r="Z1029" i="44"/>
  <c r="Z1028" i="44"/>
  <c r="Z1027" i="44"/>
  <c r="Z1026" i="44"/>
  <c r="Z1025" i="44"/>
  <c r="Z1024" i="44"/>
  <c r="Z1023" i="44"/>
  <c r="Z1022" i="44"/>
  <c r="Z1021" i="44"/>
  <c r="Z1020" i="44"/>
  <c r="Z1019" i="44"/>
  <c r="Z1018" i="44"/>
  <c r="Z1017" i="44"/>
  <c r="Z1016" i="44"/>
  <c r="Z1015" i="44"/>
  <c r="Z1014" i="44"/>
  <c r="Z1013" i="44"/>
  <c r="Z1012" i="44"/>
  <c r="Z1011" i="44"/>
  <c r="Z1010" i="44"/>
  <c r="Z1009" i="44"/>
  <c r="Z1008" i="44"/>
  <c r="Z1007" i="44"/>
  <c r="Z1006" i="44"/>
  <c r="Z1005" i="44"/>
  <c r="Z1004" i="44"/>
  <c r="Z1003" i="44"/>
  <c r="Z1002" i="44"/>
  <c r="Z1001" i="44"/>
  <c r="Z1000" i="44"/>
  <c r="Z999" i="44"/>
  <c r="Z998" i="44"/>
  <c r="Z997" i="44"/>
  <c r="Z996" i="44"/>
  <c r="Z995" i="44"/>
  <c r="Z994" i="44"/>
  <c r="Z993" i="44"/>
  <c r="Z992" i="44"/>
  <c r="Z991" i="44"/>
  <c r="Z990" i="44"/>
  <c r="Z989" i="44"/>
  <c r="Z988" i="44"/>
  <c r="Z987" i="44"/>
  <c r="Z986" i="44"/>
  <c r="Z985" i="44"/>
  <c r="Z984" i="44"/>
  <c r="Z983" i="44"/>
  <c r="Z982" i="44"/>
  <c r="Z981" i="44"/>
  <c r="Z980" i="44"/>
  <c r="Z979" i="44"/>
  <c r="Z978" i="44"/>
  <c r="Z977" i="44"/>
  <c r="Z976" i="44"/>
  <c r="Z975" i="44"/>
  <c r="Z974" i="44"/>
  <c r="Z973" i="44"/>
  <c r="Z972" i="44"/>
  <c r="Z971" i="44"/>
  <c r="Z970" i="44"/>
  <c r="Z969" i="44"/>
  <c r="Z968" i="44"/>
  <c r="Z967" i="44"/>
  <c r="Z966" i="44"/>
  <c r="Z965" i="44"/>
  <c r="Z964" i="44"/>
  <c r="Z963" i="44"/>
  <c r="Z962" i="44"/>
  <c r="Z961" i="44"/>
  <c r="Z960" i="44"/>
  <c r="Z959" i="44"/>
  <c r="Z958" i="44"/>
  <c r="Z957" i="44"/>
  <c r="Z956" i="44"/>
  <c r="Z955" i="44"/>
  <c r="Z954" i="44"/>
  <c r="Z953" i="44"/>
  <c r="Z952" i="44"/>
  <c r="Z951" i="44"/>
  <c r="Z950" i="44"/>
  <c r="Z949" i="44"/>
  <c r="Z948" i="44"/>
  <c r="Z947" i="44"/>
  <c r="Z946" i="44"/>
  <c r="Z945" i="44"/>
  <c r="Z944" i="44"/>
  <c r="Z943" i="44"/>
  <c r="Z942" i="44"/>
  <c r="Z941" i="44"/>
  <c r="Z940" i="44"/>
  <c r="Z939" i="44"/>
  <c r="Z938" i="44"/>
  <c r="Z937" i="44"/>
  <c r="Z936" i="44"/>
  <c r="Z935" i="44"/>
  <c r="Z934" i="44"/>
  <c r="Z933" i="44"/>
  <c r="Z932" i="44"/>
  <c r="Z931" i="44"/>
  <c r="Z930" i="44"/>
  <c r="Z929" i="44"/>
  <c r="Z928" i="44"/>
  <c r="Z927" i="44"/>
  <c r="Z926" i="44"/>
  <c r="Z925" i="44"/>
  <c r="Z924" i="44"/>
  <c r="Z923" i="44"/>
  <c r="Z922" i="44"/>
  <c r="Z921" i="44"/>
  <c r="Z920" i="44"/>
  <c r="Z919" i="44"/>
  <c r="Z918" i="44"/>
  <c r="Z917" i="44"/>
  <c r="Z916" i="44"/>
  <c r="Z915" i="44"/>
  <c r="Z914" i="44"/>
  <c r="Z913" i="44"/>
  <c r="Z912" i="44"/>
  <c r="Z911" i="44"/>
  <c r="Z910" i="44"/>
  <c r="Z909" i="44"/>
  <c r="Z908" i="44"/>
  <c r="Z907" i="44"/>
  <c r="Z906" i="44"/>
  <c r="Z905" i="44"/>
  <c r="Z904" i="44"/>
  <c r="Z903" i="44"/>
  <c r="Z902" i="44"/>
  <c r="Z901" i="44"/>
  <c r="Z900" i="44"/>
  <c r="Z899" i="44"/>
  <c r="Z898" i="44"/>
  <c r="Z897" i="44"/>
  <c r="Z896" i="44"/>
  <c r="Z895" i="44"/>
  <c r="Z894" i="44"/>
  <c r="Z893" i="44"/>
  <c r="Z892" i="44"/>
  <c r="Z891" i="44"/>
  <c r="Z890" i="44"/>
  <c r="Z889" i="44"/>
  <c r="Z888" i="44"/>
  <c r="Z887" i="44"/>
  <c r="Z886" i="44"/>
  <c r="Z885" i="44"/>
  <c r="Z884" i="44"/>
  <c r="Z883" i="44"/>
  <c r="Z882" i="44"/>
  <c r="Z881" i="44"/>
  <c r="Z880" i="44"/>
  <c r="Z879" i="44"/>
  <c r="Z878" i="44"/>
  <c r="Z877" i="44"/>
  <c r="Z876" i="44"/>
  <c r="Z875" i="44"/>
  <c r="Z874" i="44"/>
  <c r="Z873" i="44"/>
  <c r="Z872" i="44"/>
  <c r="Z871" i="44"/>
  <c r="Z870" i="44"/>
  <c r="Z869" i="44"/>
  <c r="Z868" i="44"/>
  <c r="Z867" i="44"/>
  <c r="Z866" i="44"/>
  <c r="Z865" i="44"/>
  <c r="Z864" i="44"/>
  <c r="Z863" i="44"/>
  <c r="Z862" i="44"/>
  <c r="Z861" i="44"/>
  <c r="Z860" i="44"/>
  <c r="Z859" i="44"/>
  <c r="Z858" i="44"/>
  <c r="Z857" i="44"/>
  <c r="Z856" i="44"/>
  <c r="Z855" i="44"/>
  <c r="Z854" i="44"/>
  <c r="Z853" i="44"/>
  <c r="Z852" i="44"/>
  <c r="Z851" i="44"/>
  <c r="Z850" i="44"/>
  <c r="Z849" i="44"/>
  <c r="Z848" i="44"/>
  <c r="Z847" i="44"/>
  <c r="Z846" i="44"/>
  <c r="Z845" i="44"/>
  <c r="Z844" i="44"/>
  <c r="Z843" i="44"/>
  <c r="Z842" i="44"/>
  <c r="Z841" i="44"/>
  <c r="Z840" i="44"/>
  <c r="Z839" i="44"/>
  <c r="Z838" i="44"/>
  <c r="Z837" i="44"/>
  <c r="Z836" i="44"/>
  <c r="Z835" i="44"/>
  <c r="Z834" i="44"/>
  <c r="Z833" i="44"/>
  <c r="Z832" i="44"/>
  <c r="Z831" i="44"/>
  <c r="Z830" i="44"/>
  <c r="Z829" i="44"/>
  <c r="Z828" i="44"/>
  <c r="Z827" i="44"/>
  <c r="Z826" i="44"/>
  <c r="Z825" i="44"/>
  <c r="Z824" i="44"/>
  <c r="Z823" i="44"/>
  <c r="Z822" i="44"/>
  <c r="Z821" i="44"/>
  <c r="Z820" i="44"/>
  <c r="Z819" i="44"/>
  <c r="Z818" i="44"/>
  <c r="Z817" i="44"/>
  <c r="Z816" i="44"/>
  <c r="Z815" i="44"/>
  <c r="Z814" i="44"/>
  <c r="Z813" i="44"/>
  <c r="Z812" i="44"/>
  <c r="Z811" i="44"/>
  <c r="Z810" i="44"/>
  <c r="Z809" i="44"/>
  <c r="Z808" i="44"/>
  <c r="Z807" i="44"/>
  <c r="Z806" i="44"/>
  <c r="Z805" i="44"/>
  <c r="Z804" i="44"/>
  <c r="Z803" i="44"/>
  <c r="Z802" i="44"/>
  <c r="Z801" i="44"/>
  <c r="Z800" i="44"/>
  <c r="Z799" i="44"/>
  <c r="Z798" i="44"/>
  <c r="Z797" i="44"/>
  <c r="Z796" i="44"/>
  <c r="Z795" i="44"/>
  <c r="Z794" i="44"/>
  <c r="Z793" i="44"/>
  <c r="Z792" i="44"/>
  <c r="Z791" i="44"/>
  <c r="Z790" i="44"/>
  <c r="Z789" i="44"/>
  <c r="Z788" i="44"/>
  <c r="Z787" i="44"/>
  <c r="Z786" i="44"/>
  <c r="Z785" i="44"/>
  <c r="Z784" i="44"/>
  <c r="Z783" i="44"/>
  <c r="Z782" i="44"/>
  <c r="Z781" i="44"/>
  <c r="Z780" i="44"/>
  <c r="Z779" i="44"/>
  <c r="Z778" i="44"/>
  <c r="Z777" i="44"/>
  <c r="Z776" i="44"/>
  <c r="Z775" i="44"/>
  <c r="Z774" i="44"/>
  <c r="Z773" i="44"/>
  <c r="Z772" i="44"/>
  <c r="Z771" i="44"/>
  <c r="Z770" i="44"/>
  <c r="Z769" i="44"/>
  <c r="Z768" i="44"/>
  <c r="Z767" i="44"/>
  <c r="Z766" i="44"/>
  <c r="Z765" i="44"/>
  <c r="Z764" i="44"/>
  <c r="Z763" i="44"/>
  <c r="Z762" i="44"/>
  <c r="Z761" i="44"/>
  <c r="Z760" i="44"/>
  <c r="Z759" i="44"/>
  <c r="Z758" i="44"/>
  <c r="Z757" i="44"/>
  <c r="Z756" i="44"/>
  <c r="Z755" i="44"/>
  <c r="Z754" i="44"/>
  <c r="Z753" i="44"/>
  <c r="Z752" i="44"/>
  <c r="Z751" i="44"/>
  <c r="Z750" i="44"/>
  <c r="Z749" i="44"/>
  <c r="Z748" i="44"/>
  <c r="Z747" i="44"/>
  <c r="Z746" i="44"/>
  <c r="Z745" i="44"/>
  <c r="Z744" i="44"/>
  <c r="Z743" i="44"/>
  <c r="Z742" i="44"/>
  <c r="Z741" i="44"/>
  <c r="Z740" i="44"/>
  <c r="Z739" i="44"/>
  <c r="Z738" i="44"/>
  <c r="Z737" i="44"/>
  <c r="Z736" i="44"/>
  <c r="Z735" i="44"/>
  <c r="Z734" i="44"/>
  <c r="Z733" i="44"/>
  <c r="Z732" i="44"/>
  <c r="Z731" i="44"/>
  <c r="Z730" i="44"/>
  <c r="Z729" i="44"/>
  <c r="Z728" i="44"/>
  <c r="Z727" i="44"/>
  <c r="Z726" i="44"/>
  <c r="Z725" i="44"/>
  <c r="Z724" i="44"/>
  <c r="Z723" i="44"/>
  <c r="Z722" i="44"/>
  <c r="Z721" i="44"/>
  <c r="Z720" i="44"/>
  <c r="Z719" i="44"/>
  <c r="Z718" i="44"/>
  <c r="Z717" i="44"/>
  <c r="Z716" i="44"/>
  <c r="Z715" i="44"/>
  <c r="Z714" i="44"/>
  <c r="Z713" i="44"/>
  <c r="Z712" i="44"/>
  <c r="Z711" i="44"/>
  <c r="Z710" i="44"/>
  <c r="Z709" i="44"/>
  <c r="Z708" i="44"/>
  <c r="Z707" i="44"/>
  <c r="Z706" i="44"/>
  <c r="Z705" i="44"/>
  <c r="Z704" i="44"/>
  <c r="Z703" i="44"/>
  <c r="Z702" i="44"/>
  <c r="Z701" i="44"/>
  <c r="Z700" i="44"/>
  <c r="Z699" i="44"/>
  <c r="Z698" i="44"/>
  <c r="Z697" i="44"/>
  <c r="Z696" i="44"/>
  <c r="Z695" i="44"/>
  <c r="Z694" i="44"/>
  <c r="Z693" i="44"/>
  <c r="Z692" i="44"/>
  <c r="Z691" i="44"/>
  <c r="Z690" i="44"/>
  <c r="Z689" i="44"/>
  <c r="Z688" i="44"/>
  <c r="Z687" i="44"/>
  <c r="Z686" i="44"/>
  <c r="Z685" i="44"/>
  <c r="Z684" i="44"/>
  <c r="Z683" i="44"/>
  <c r="Z682" i="44"/>
  <c r="Z681" i="44"/>
  <c r="Z680" i="44"/>
  <c r="Z679" i="44"/>
  <c r="Z678" i="44"/>
  <c r="Z677" i="44"/>
  <c r="Z676" i="44"/>
  <c r="Z675" i="44"/>
  <c r="Z674" i="44"/>
  <c r="Z673" i="44"/>
  <c r="Z672" i="44"/>
  <c r="Z671" i="44"/>
  <c r="Z670" i="44"/>
  <c r="Z669" i="44"/>
  <c r="Z668" i="44"/>
  <c r="Z667" i="44"/>
  <c r="Z666" i="44"/>
  <c r="Z665" i="44"/>
  <c r="Z664" i="44"/>
  <c r="Z663" i="44"/>
  <c r="Z662" i="44"/>
  <c r="Z661" i="44"/>
  <c r="Z660" i="44"/>
  <c r="Z659" i="44"/>
  <c r="Z658" i="44"/>
  <c r="Z657" i="44"/>
  <c r="Z656" i="44"/>
  <c r="Z655" i="44"/>
  <c r="Z654" i="44"/>
  <c r="Z653" i="44"/>
  <c r="Z652" i="44"/>
  <c r="Z651" i="44"/>
  <c r="Z650" i="44"/>
  <c r="Z649" i="44"/>
  <c r="Z648" i="44"/>
  <c r="Z647" i="44"/>
  <c r="Z646" i="44"/>
  <c r="Z645" i="44"/>
  <c r="Z644" i="44"/>
  <c r="Z643" i="44"/>
  <c r="Z642" i="44"/>
  <c r="Z641" i="44"/>
  <c r="Z640" i="44"/>
  <c r="Z639" i="44"/>
  <c r="Z638" i="44"/>
  <c r="Z637" i="44"/>
  <c r="Z636" i="44"/>
  <c r="Z635" i="44"/>
  <c r="Z634" i="44"/>
  <c r="Z633" i="44"/>
  <c r="Z632" i="44"/>
  <c r="Z631" i="44"/>
  <c r="Z630" i="44"/>
  <c r="Z629" i="44"/>
  <c r="Z628" i="44"/>
  <c r="Z627" i="44"/>
  <c r="Z626" i="44"/>
  <c r="Z625" i="44"/>
  <c r="Z624" i="44"/>
  <c r="Z623" i="44"/>
  <c r="Z622" i="44"/>
  <c r="Z621" i="44"/>
  <c r="Z620" i="44"/>
  <c r="Z619" i="44"/>
  <c r="Z618" i="44"/>
  <c r="Z617" i="44"/>
  <c r="Z616" i="44"/>
  <c r="Z615" i="44"/>
  <c r="Z614" i="44"/>
  <c r="Z613" i="44"/>
  <c r="Z612" i="44"/>
  <c r="Z611" i="44"/>
  <c r="Z610" i="44"/>
  <c r="Z609" i="44"/>
  <c r="Z608" i="44"/>
  <c r="Z607" i="44"/>
  <c r="Z606" i="44"/>
  <c r="Z605" i="44"/>
  <c r="Z604" i="44"/>
  <c r="Z603" i="44"/>
  <c r="Z602" i="44"/>
  <c r="Z601" i="44"/>
  <c r="Z600" i="44"/>
  <c r="Z599" i="44"/>
  <c r="Z598" i="44"/>
  <c r="Z597" i="44"/>
  <c r="Z596" i="44"/>
  <c r="Z595" i="44"/>
  <c r="Z594" i="44"/>
  <c r="Z593" i="44"/>
  <c r="Z592" i="44"/>
  <c r="Z591" i="44"/>
  <c r="Z590" i="44"/>
  <c r="Z589" i="44"/>
  <c r="Z588" i="44"/>
  <c r="Z587" i="44"/>
  <c r="Z586" i="44"/>
  <c r="Z585" i="44"/>
  <c r="Z584" i="44"/>
  <c r="Z583" i="44"/>
  <c r="Z582" i="44"/>
  <c r="Z581" i="44"/>
  <c r="Z580" i="44"/>
  <c r="Z579" i="44"/>
  <c r="Z578" i="44"/>
  <c r="Z577" i="44"/>
  <c r="Z576" i="44"/>
  <c r="Z575" i="44"/>
  <c r="Z574" i="44"/>
  <c r="Z573" i="44"/>
  <c r="Z572" i="44"/>
  <c r="Z571" i="44"/>
  <c r="Z570" i="44"/>
  <c r="Z569" i="44"/>
  <c r="Z568" i="44"/>
  <c r="Z567" i="44"/>
  <c r="Z566" i="44"/>
  <c r="Z565" i="44"/>
  <c r="Z564" i="44"/>
  <c r="Z563" i="44"/>
  <c r="Z562" i="44"/>
  <c r="Z561" i="44"/>
  <c r="Z560" i="44"/>
  <c r="Z559" i="44"/>
  <c r="Z558" i="44"/>
  <c r="Z557" i="44"/>
  <c r="Z556" i="44"/>
  <c r="Z555" i="44"/>
  <c r="Z554" i="44"/>
  <c r="Z553" i="44"/>
  <c r="Z552" i="44"/>
  <c r="Z551" i="44"/>
  <c r="Z550" i="44"/>
  <c r="Z549" i="44"/>
  <c r="Z548" i="44"/>
  <c r="Z547" i="44"/>
  <c r="Z546" i="44"/>
  <c r="Z545" i="44"/>
  <c r="Z544" i="44"/>
  <c r="Z543" i="44"/>
  <c r="Z542" i="44"/>
  <c r="Z541" i="44"/>
  <c r="Z540" i="44"/>
  <c r="Z539" i="44"/>
  <c r="Z538" i="44"/>
  <c r="Z537" i="44"/>
  <c r="Z536" i="44"/>
  <c r="Z535" i="44"/>
  <c r="Z534" i="44"/>
  <c r="Z533" i="44"/>
  <c r="Z532" i="44"/>
  <c r="Z531" i="44"/>
  <c r="Z530" i="44"/>
  <c r="Z529" i="44"/>
  <c r="Z528" i="44"/>
  <c r="Z527" i="44"/>
  <c r="Z526" i="44"/>
  <c r="Z525" i="44"/>
  <c r="Z524" i="44"/>
  <c r="Z523" i="44"/>
  <c r="Z522" i="44"/>
  <c r="Z521" i="44"/>
  <c r="Z520" i="44"/>
  <c r="Z519" i="44"/>
  <c r="Z518" i="44"/>
  <c r="Z517" i="44"/>
  <c r="Z516" i="44"/>
  <c r="Z515" i="44"/>
  <c r="Z514" i="44"/>
  <c r="Z513" i="44"/>
  <c r="Z512" i="44"/>
  <c r="Z511" i="44"/>
  <c r="Z510" i="44"/>
  <c r="Z509" i="44"/>
  <c r="Z508" i="44"/>
  <c r="Z507" i="44"/>
  <c r="Z506" i="44"/>
  <c r="Z505" i="44"/>
  <c r="Z504" i="44"/>
  <c r="Z503" i="44"/>
  <c r="Z502" i="44"/>
  <c r="Z501" i="44"/>
  <c r="Z500" i="44"/>
  <c r="Z499" i="44"/>
  <c r="Z498" i="44"/>
  <c r="Z497" i="44"/>
  <c r="Z496" i="44"/>
  <c r="Z495" i="44"/>
  <c r="Z494" i="44"/>
  <c r="Z493" i="44"/>
  <c r="Z492" i="44"/>
  <c r="Z491" i="44"/>
  <c r="Z490" i="44"/>
  <c r="Z489" i="44"/>
  <c r="Z488" i="44"/>
  <c r="Z487" i="44"/>
  <c r="Z486" i="44"/>
  <c r="Z485" i="44"/>
  <c r="Z484" i="44"/>
  <c r="Z483" i="44"/>
  <c r="Z482" i="44"/>
  <c r="Z481" i="44"/>
  <c r="Z480" i="44"/>
  <c r="Z479" i="44"/>
  <c r="Z478" i="44"/>
  <c r="Z477" i="44"/>
  <c r="Z476" i="44"/>
  <c r="Z475" i="44"/>
  <c r="Z474" i="44"/>
  <c r="Z473" i="44"/>
  <c r="Z472" i="44"/>
  <c r="Z471" i="44"/>
  <c r="Z470" i="44"/>
  <c r="Z469" i="44"/>
  <c r="Z468" i="44"/>
  <c r="Z467" i="44"/>
  <c r="Z466" i="44"/>
  <c r="Z465" i="44"/>
  <c r="Z464" i="44"/>
  <c r="Z463" i="44"/>
  <c r="Z462" i="44"/>
  <c r="Z461" i="44"/>
  <c r="Z460" i="44"/>
  <c r="Z459" i="44"/>
  <c r="Z458" i="44"/>
  <c r="Z457" i="44"/>
  <c r="Z456" i="44"/>
  <c r="Z455" i="44"/>
  <c r="Z454" i="44"/>
  <c r="Z453" i="44"/>
  <c r="Z452" i="44"/>
  <c r="Z451" i="44"/>
  <c r="Z450" i="44"/>
  <c r="Z449" i="44"/>
  <c r="Z448" i="44"/>
  <c r="Z447" i="44"/>
  <c r="Z446" i="44"/>
  <c r="Z445" i="44"/>
  <c r="Z444" i="44"/>
  <c r="Z443" i="44"/>
  <c r="Z442" i="44"/>
  <c r="Z441" i="44"/>
  <c r="Z440" i="44"/>
  <c r="Z439" i="44"/>
  <c r="Z438" i="44"/>
  <c r="Z437" i="44"/>
  <c r="Z436" i="44"/>
  <c r="Z435" i="44"/>
  <c r="Z434" i="44"/>
  <c r="Z433" i="44"/>
  <c r="Z432" i="44"/>
  <c r="Z431" i="44"/>
  <c r="Z430" i="44"/>
  <c r="Z429" i="44"/>
  <c r="Z428" i="44"/>
  <c r="Z427" i="44"/>
  <c r="Z426" i="44"/>
  <c r="Z425" i="44"/>
  <c r="Z424" i="44"/>
  <c r="Z423" i="44"/>
  <c r="Z422" i="44"/>
  <c r="Z421" i="44"/>
  <c r="Z420" i="44"/>
  <c r="Z419" i="44"/>
  <c r="Z418" i="44"/>
  <c r="Z417" i="44"/>
  <c r="Z416" i="44"/>
  <c r="Z415" i="44"/>
  <c r="Z414" i="44"/>
  <c r="Z413" i="44"/>
  <c r="Z412" i="44"/>
  <c r="Z411" i="44"/>
  <c r="Z410" i="44"/>
  <c r="Z409" i="44"/>
  <c r="Z408" i="44"/>
  <c r="Z407" i="44"/>
  <c r="Z406" i="44"/>
  <c r="Z405" i="44"/>
  <c r="Z404" i="44"/>
  <c r="Z403" i="44"/>
  <c r="Z402" i="44"/>
  <c r="Z401" i="44"/>
  <c r="Z400" i="44"/>
  <c r="Z399" i="44"/>
  <c r="Z398" i="44"/>
  <c r="Z397" i="44"/>
  <c r="Z396" i="44"/>
  <c r="Z395" i="44"/>
  <c r="Z394" i="44"/>
  <c r="Z393" i="44"/>
  <c r="Z392" i="44"/>
  <c r="Z391" i="44"/>
  <c r="Z390" i="44"/>
  <c r="Z389" i="44"/>
  <c r="Z388" i="44"/>
  <c r="Z387" i="44"/>
  <c r="Z386" i="44"/>
  <c r="Z385" i="44"/>
  <c r="Z384" i="44"/>
  <c r="Z383" i="44"/>
  <c r="Z382" i="44"/>
  <c r="Z381" i="44"/>
  <c r="Z380" i="44"/>
  <c r="Z379" i="44"/>
  <c r="Z378" i="44"/>
  <c r="Z377" i="44"/>
  <c r="Z376" i="44"/>
  <c r="Z375" i="44"/>
  <c r="Z374" i="44"/>
  <c r="Z373" i="44"/>
  <c r="Z372" i="44"/>
  <c r="Z371" i="44"/>
  <c r="Z370" i="44"/>
  <c r="Z369" i="44"/>
  <c r="Z368" i="44"/>
  <c r="Z367" i="44"/>
  <c r="Z366" i="44"/>
  <c r="Z365" i="44"/>
  <c r="Z364" i="44"/>
  <c r="Z363" i="44"/>
  <c r="Z362" i="44"/>
  <c r="Z361" i="44"/>
  <c r="Z360" i="44"/>
  <c r="Z359" i="44"/>
  <c r="Z358" i="44"/>
  <c r="Z357" i="44"/>
  <c r="Z356" i="44"/>
  <c r="Z355" i="44"/>
  <c r="Z354" i="44"/>
  <c r="Z353" i="44"/>
  <c r="Z352" i="44"/>
  <c r="Z351" i="44"/>
  <c r="Z350" i="44"/>
  <c r="Z349" i="44"/>
  <c r="Z348" i="44"/>
  <c r="Z347" i="44"/>
  <c r="Z346" i="44"/>
  <c r="Z345" i="44"/>
  <c r="Z344" i="44"/>
  <c r="Z343" i="44"/>
  <c r="Z342" i="44"/>
  <c r="Z341" i="44"/>
  <c r="Z340" i="44"/>
  <c r="Z339" i="44"/>
  <c r="Z338" i="44"/>
  <c r="Z337" i="44"/>
  <c r="Z336" i="44"/>
  <c r="Z335" i="44"/>
  <c r="Z334" i="44"/>
  <c r="Z333" i="44"/>
  <c r="Z332" i="44"/>
  <c r="Z331" i="44"/>
  <c r="Z330" i="44"/>
  <c r="Z329" i="44"/>
  <c r="Z328" i="44"/>
  <c r="Z327" i="44"/>
  <c r="Z326" i="44"/>
  <c r="Z325" i="44"/>
  <c r="Z324" i="44"/>
  <c r="Z323" i="44"/>
  <c r="Z322" i="44"/>
  <c r="Z321" i="44"/>
  <c r="Z320" i="44"/>
  <c r="Z319" i="44"/>
  <c r="Z318" i="44"/>
  <c r="Z317" i="44"/>
  <c r="Z316" i="44"/>
  <c r="Z315" i="44"/>
  <c r="Z314" i="44"/>
  <c r="Z313" i="44"/>
  <c r="Z312" i="44"/>
  <c r="Z311" i="44"/>
  <c r="Z310" i="44"/>
  <c r="Z309" i="44"/>
  <c r="Z308" i="44"/>
  <c r="Z307" i="44"/>
  <c r="Z306" i="44"/>
  <c r="Z305" i="44"/>
  <c r="Z304" i="44"/>
  <c r="Z303" i="44"/>
  <c r="Z302" i="44"/>
  <c r="Z301" i="44"/>
  <c r="Z300" i="44"/>
  <c r="Z299" i="44"/>
  <c r="Z298" i="44"/>
  <c r="Z297" i="44"/>
  <c r="Z296" i="44"/>
  <c r="Z295" i="44"/>
  <c r="Z294" i="44"/>
  <c r="Z293" i="44"/>
  <c r="Z292" i="44"/>
  <c r="Z291" i="44"/>
  <c r="Z290" i="44"/>
  <c r="Z289" i="44"/>
  <c r="Z288" i="44"/>
  <c r="Z287" i="44"/>
  <c r="Z286" i="44"/>
  <c r="Z285" i="44"/>
  <c r="Z284" i="44"/>
  <c r="Z283" i="44"/>
  <c r="Z282" i="44"/>
  <c r="Z281" i="44"/>
  <c r="Z280" i="44"/>
  <c r="Z279" i="44"/>
  <c r="Z278" i="44"/>
  <c r="Z277" i="44"/>
  <c r="Z276" i="44"/>
  <c r="Z275" i="44"/>
  <c r="Z274" i="44"/>
  <c r="Z273" i="44"/>
  <c r="Z272" i="44"/>
  <c r="Z271" i="44"/>
  <c r="Z270" i="44"/>
  <c r="Z269" i="44"/>
  <c r="Z268" i="44"/>
  <c r="Z267" i="44"/>
  <c r="Z266" i="44"/>
  <c r="Z265" i="44"/>
  <c r="Z264" i="44"/>
  <c r="Z263" i="44"/>
  <c r="Z262" i="44"/>
  <c r="Z261" i="44"/>
  <c r="Z260" i="44"/>
  <c r="Z259" i="44"/>
  <c r="Z258" i="44"/>
  <c r="Z257" i="44"/>
  <c r="Z256" i="44"/>
  <c r="Z255" i="44"/>
  <c r="Z254" i="44"/>
  <c r="Z253" i="44"/>
  <c r="Z252" i="44"/>
  <c r="Z251" i="44"/>
  <c r="Z250" i="44"/>
  <c r="Z249" i="44"/>
  <c r="Z248" i="44"/>
  <c r="Z247" i="44"/>
  <c r="Z246" i="44"/>
  <c r="Z245" i="44"/>
  <c r="Z244" i="44"/>
  <c r="Z243" i="44"/>
  <c r="Z242" i="44"/>
  <c r="Z241" i="44"/>
  <c r="Z240" i="44"/>
  <c r="Z239" i="44"/>
  <c r="Z238" i="44"/>
  <c r="Z237" i="44"/>
  <c r="Z236" i="44"/>
  <c r="Z235" i="44"/>
  <c r="Z234" i="44"/>
  <c r="Z233" i="44"/>
  <c r="Z232" i="44"/>
  <c r="Z231" i="44"/>
  <c r="Z230" i="44"/>
  <c r="Z229" i="44"/>
  <c r="Z228" i="44"/>
  <c r="Z227" i="44"/>
  <c r="Z226" i="44"/>
  <c r="Z225" i="44"/>
  <c r="Z224" i="44"/>
  <c r="Z223" i="44"/>
  <c r="Z222" i="44"/>
  <c r="Z221" i="44"/>
  <c r="Z220" i="44"/>
  <c r="Z219" i="44"/>
  <c r="Z218" i="44"/>
  <c r="Z217" i="44"/>
  <c r="Z216" i="44"/>
  <c r="Z215" i="44"/>
  <c r="Z214" i="44"/>
  <c r="Z213" i="44"/>
  <c r="Z212" i="44"/>
  <c r="Z211" i="44"/>
  <c r="Z210" i="44"/>
  <c r="Z209" i="44"/>
  <c r="Z208" i="44"/>
  <c r="Z207" i="44"/>
  <c r="Z206" i="44"/>
  <c r="Z205" i="44"/>
  <c r="Z204" i="44"/>
  <c r="Z203" i="44"/>
  <c r="Z202" i="44"/>
  <c r="Z201" i="44"/>
  <c r="Z200" i="44"/>
  <c r="Z199" i="44"/>
  <c r="Z198" i="44"/>
  <c r="Z197" i="44"/>
  <c r="Z196" i="44"/>
  <c r="Z195" i="44"/>
  <c r="Z194" i="44"/>
  <c r="Z193" i="44"/>
  <c r="Z192" i="44"/>
  <c r="Z191" i="44"/>
  <c r="Z190" i="44"/>
  <c r="Z189" i="44"/>
  <c r="Z188" i="44"/>
  <c r="Z187" i="44"/>
  <c r="Z186" i="44"/>
  <c r="Z185" i="44"/>
  <c r="Z184" i="44"/>
  <c r="Z183" i="44"/>
  <c r="Z182" i="44"/>
  <c r="Z181" i="44"/>
  <c r="Z180" i="44"/>
  <c r="Z179" i="44"/>
  <c r="Z178" i="44"/>
  <c r="Z177" i="44"/>
  <c r="Z176" i="44"/>
  <c r="Z175" i="44"/>
  <c r="Z174" i="44"/>
  <c r="Z173" i="44"/>
  <c r="Z172" i="44"/>
  <c r="Z171" i="44"/>
  <c r="Z170" i="44"/>
  <c r="Z169" i="44"/>
  <c r="Z168" i="44"/>
  <c r="Z167" i="44"/>
  <c r="Z166" i="44"/>
  <c r="Z165" i="44"/>
  <c r="Z164" i="44"/>
  <c r="Z163" i="44"/>
  <c r="Z162" i="44"/>
  <c r="Z161" i="44"/>
  <c r="Z160" i="44"/>
  <c r="Z159" i="44"/>
  <c r="Z158" i="44"/>
  <c r="Z157" i="44"/>
  <c r="Z156" i="44"/>
  <c r="Z155" i="44"/>
  <c r="Z154" i="44"/>
  <c r="Z153" i="44"/>
  <c r="Z152" i="44"/>
  <c r="Z151" i="44"/>
  <c r="Z150" i="44"/>
  <c r="Z149" i="44"/>
  <c r="Z148" i="44"/>
  <c r="Z147" i="44"/>
  <c r="Z146" i="44"/>
  <c r="Z145" i="44"/>
  <c r="Z144" i="44"/>
  <c r="Z143" i="44"/>
  <c r="Z142" i="44"/>
  <c r="Z141" i="44"/>
  <c r="Z140" i="44"/>
  <c r="Z139" i="44"/>
  <c r="Z138" i="44"/>
  <c r="Z137" i="44"/>
  <c r="Z136" i="44"/>
  <c r="Z135" i="44"/>
  <c r="Z134" i="44"/>
  <c r="Z133" i="44"/>
  <c r="Z132" i="44"/>
  <c r="Z131" i="44"/>
  <c r="Z130" i="44"/>
  <c r="Z129" i="44"/>
  <c r="Z128" i="44"/>
  <c r="Z127" i="44"/>
  <c r="Z126" i="44"/>
  <c r="Z125" i="44"/>
  <c r="Z124" i="44"/>
  <c r="Z123" i="44"/>
  <c r="Z122" i="44"/>
  <c r="Z121" i="44"/>
  <c r="Z120" i="44"/>
  <c r="Z119" i="44"/>
  <c r="Z118" i="44"/>
  <c r="Z117" i="44"/>
  <c r="Z116" i="44"/>
  <c r="Z115" i="44"/>
  <c r="Z114" i="44"/>
  <c r="Z113" i="44"/>
  <c r="Z112" i="44"/>
  <c r="Z111" i="44"/>
  <c r="Z110" i="44"/>
  <c r="Z109" i="44"/>
  <c r="Z108" i="44"/>
  <c r="Z107" i="44"/>
  <c r="Z106" i="44"/>
  <c r="Z105" i="44"/>
  <c r="Z104" i="44"/>
  <c r="Z103" i="44"/>
  <c r="Z102" i="44"/>
  <c r="Z101" i="44"/>
  <c r="Z100" i="44"/>
  <c r="Z99" i="44"/>
  <c r="Z98" i="44"/>
  <c r="Z97" i="44"/>
  <c r="Z96" i="44"/>
  <c r="Z95" i="44"/>
  <c r="Z94" i="44"/>
  <c r="Z93" i="44"/>
  <c r="Z92" i="44"/>
  <c r="Z91" i="44"/>
  <c r="Z90" i="44"/>
  <c r="Z89" i="44"/>
  <c r="Z88" i="44"/>
  <c r="Z87" i="44"/>
  <c r="Z86" i="44"/>
  <c r="Z85" i="44"/>
  <c r="Z84" i="44"/>
  <c r="Z83" i="44"/>
  <c r="Z82" i="44"/>
  <c r="Z81" i="44"/>
  <c r="Z80" i="44"/>
  <c r="Z79" i="44"/>
  <c r="Z78" i="44"/>
  <c r="Z77" i="44"/>
  <c r="Z76" i="44"/>
  <c r="Z75" i="44"/>
  <c r="Z74" i="44"/>
  <c r="Z73" i="44"/>
  <c r="Z72" i="44"/>
  <c r="Z71" i="44"/>
  <c r="Z70" i="44"/>
  <c r="Z69" i="44"/>
  <c r="Z68" i="44"/>
  <c r="Z67" i="44"/>
  <c r="Z66" i="44"/>
  <c r="Z65" i="44"/>
  <c r="Z64" i="44"/>
  <c r="Z63" i="44"/>
  <c r="Z62" i="44"/>
  <c r="Z61" i="44"/>
  <c r="Z60" i="44"/>
  <c r="Z59" i="44"/>
  <c r="Z58" i="44"/>
  <c r="Z57" i="44"/>
  <c r="Z56" i="44"/>
  <c r="Z55" i="44"/>
  <c r="Z54" i="44"/>
  <c r="Z53" i="44"/>
  <c r="Z52" i="44"/>
  <c r="Z51" i="44"/>
  <c r="Z50" i="44"/>
  <c r="Z49" i="44"/>
  <c r="Z48" i="44"/>
  <c r="Z47" i="44"/>
  <c r="Z46" i="44"/>
  <c r="Z45" i="44"/>
  <c r="Z44" i="44"/>
  <c r="Z43" i="44"/>
  <c r="Z42" i="44"/>
  <c r="Z41" i="44"/>
  <c r="Z40" i="44"/>
  <c r="Z39" i="44"/>
  <c r="Z38" i="44"/>
  <c r="Z37" i="44"/>
  <c r="Z36" i="44"/>
  <c r="Z35" i="44"/>
  <c r="Z34" i="44"/>
  <c r="Z33" i="44"/>
  <c r="Z32" i="44"/>
  <c r="Z31" i="44"/>
  <c r="Z30" i="44"/>
  <c r="Z29" i="44"/>
  <c r="Z28" i="44"/>
  <c r="Z27" i="44"/>
  <c r="Z26" i="44"/>
  <c r="Z25" i="44"/>
  <c r="Z24" i="44"/>
  <c r="Z23" i="44"/>
  <c r="Z22" i="44"/>
  <c r="Z21" i="44"/>
  <c r="Z20" i="44"/>
  <c r="Z19" i="44"/>
  <c r="Z18" i="44"/>
  <c r="Z17" i="44"/>
  <c r="Z16" i="44"/>
  <c r="Z15" i="44"/>
  <c r="Z14" i="44"/>
  <c r="Z13" i="44"/>
  <c r="Z12" i="44"/>
  <c r="Z11" i="44"/>
  <c r="Z10" i="44"/>
  <c r="Z9" i="44"/>
  <c r="Z8" i="44"/>
  <c r="Z7" i="44"/>
  <c r="AF962" i="44"/>
  <c r="AF723" i="44" l="1"/>
  <c r="AF578" i="44"/>
  <c r="AF575" i="44"/>
  <c r="AH723" i="44" l="1"/>
  <c r="AG723" i="44"/>
  <c r="AE8" i="44"/>
  <c r="AE9" i="44"/>
  <c r="AE10" i="44"/>
  <c r="AE11" i="44"/>
  <c r="AE12" i="44"/>
  <c r="AE13" i="44"/>
  <c r="AE14" i="44"/>
  <c r="AE15" i="44"/>
  <c r="AE16" i="44"/>
  <c r="AE17" i="44"/>
  <c r="AE18" i="44"/>
  <c r="AE19" i="44"/>
  <c r="AE20" i="44"/>
  <c r="AE21" i="44"/>
  <c r="AE22" i="44"/>
  <c r="AE23" i="44"/>
  <c r="AE24" i="44"/>
  <c r="AE25" i="44"/>
  <c r="AE27" i="44"/>
  <c r="AE28" i="44"/>
  <c r="AE29" i="44"/>
  <c r="AE31" i="44"/>
  <c r="AE32" i="44"/>
  <c r="AE33" i="44"/>
  <c r="AE34" i="44"/>
  <c r="AE35" i="44"/>
  <c r="AE36" i="44"/>
  <c r="AE38" i="44"/>
  <c r="AE39" i="44"/>
  <c r="AE40" i="44"/>
  <c r="AE42" i="44"/>
  <c r="AE43" i="44"/>
  <c r="AE44" i="44"/>
  <c r="AE45" i="44"/>
  <c r="AE46" i="44"/>
  <c r="AE47" i="44"/>
  <c r="AE48" i="44"/>
  <c r="AE50" i="44"/>
  <c r="AE51" i="44"/>
  <c r="AE53" i="44"/>
  <c r="AE54" i="44"/>
  <c r="AE60" i="44"/>
  <c r="AE61" i="44"/>
  <c r="AE62" i="44"/>
  <c r="AE63" i="44"/>
  <c r="AE64" i="44"/>
  <c r="AE65" i="44"/>
  <c r="AE66" i="44"/>
  <c r="AE67" i="44"/>
  <c r="AE68" i="44"/>
  <c r="AE70" i="44"/>
  <c r="AE71" i="44"/>
  <c r="AE72" i="44"/>
  <c r="AE73" i="44"/>
  <c r="AE74" i="44"/>
  <c r="AE75" i="44"/>
  <c r="AE76" i="44"/>
  <c r="AE83" i="44"/>
  <c r="AE87" i="44"/>
  <c r="AE88" i="44"/>
  <c r="AE89" i="44"/>
  <c r="AE90" i="44"/>
  <c r="AE91" i="44"/>
  <c r="AE92" i="44"/>
  <c r="AE93" i="44"/>
  <c r="AE94" i="44"/>
  <c r="AE95" i="44"/>
  <c r="AE96" i="44"/>
  <c r="AE97" i="44"/>
  <c r="AE98" i="44"/>
  <c r="AE99" i="44"/>
  <c r="AE100" i="44"/>
  <c r="AE101" i="44"/>
  <c r="AE102" i="44"/>
  <c r="AE103" i="44"/>
  <c r="AE104" i="44"/>
  <c r="AE105" i="44"/>
  <c r="AE106" i="44"/>
  <c r="AE107" i="44"/>
  <c r="AE108" i="44"/>
  <c r="AE110" i="44"/>
  <c r="AE112" i="44"/>
  <c r="AE113" i="44"/>
  <c r="AE114" i="44"/>
  <c r="AE115" i="44"/>
  <c r="AE116" i="44"/>
  <c r="AE117" i="44"/>
  <c r="AE118" i="44"/>
  <c r="AE119" i="44"/>
  <c r="AE120" i="44"/>
  <c r="AE121" i="44"/>
  <c r="AE122" i="44"/>
  <c r="AE123" i="44"/>
  <c r="AE124" i="44"/>
  <c r="AE125" i="44"/>
  <c r="AE126" i="44"/>
  <c r="AE127" i="44"/>
  <c r="AE128" i="44"/>
  <c r="AE129" i="44"/>
  <c r="AE130" i="44"/>
  <c r="AE131" i="44"/>
  <c r="AE132" i="44"/>
  <c r="AE133" i="44"/>
  <c r="AE134" i="44"/>
  <c r="AE135" i="44"/>
  <c r="AE136" i="44"/>
  <c r="AE137" i="44"/>
  <c r="AE138" i="44"/>
  <c r="AE139" i="44"/>
  <c r="AE140" i="44"/>
  <c r="AE141" i="44"/>
  <c r="AE142" i="44"/>
  <c r="AE143" i="44"/>
  <c r="AE144" i="44"/>
  <c r="AE145" i="44"/>
  <c r="AE146" i="44"/>
  <c r="AE147" i="44"/>
  <c r="AE148" i="44"/>
  <c r="AE151" i="44"/>
  <c r="AE157" i="44"/>
  <c r="AE158" i="44"/>
  <c r="AE159" i="44"/>
  <c r="AE160" i="44"/>
  <c r="AE161" i="44"/>
  <c r="AE163" i="44"/>
  <c r="AE164" i="44"/>
  <c r="AE167" i="44"/>
  <c r="AE171" i="44"/>
  <c r="AE172" i="44"/>
  <c r="AE183" i="44"/>
  <c r="AE187" i="44"/>
  <c r="AE206" i="44"/>
  <c r="AE207" i="44"/>
  <c r="AE211" i="44"/>
  <c r="AE212" i="44"/>
  <c r="AE213" i="44"/>
  <c r="AE215" i="44"/>
  <c r="AE217" i="44"/>
  <c r="AE219" i="44"/>
  <c r="AE220" i="44"/>
  <c r="AE222" i="44"/>
  <c r="AE224" i="44"/>
  <c r="AE226" i="44"/>
  <c r="AE229" i="44"/>
  <c r="AE230" i="44"/>
  <c r="AE231" i="44"/>
  <c r="AE232" i="44"/>
  <c r="AE235" i="44"/>
  <c r="AE240" i="44"/>
  <c r="AE251" i="44"/>
  <c r="AE255" i="44"/>
  <c r="AE256" i="44"/>
  <c r="AE257" i="44"/>
  <c r="AE258" i="44"/>
  <c r="AE259" i="44"/>
  <c r="AE260" i="44"/>
  <c r="AE261" i="44"/>
  <c r="AE262" i="44"/>
  <c r="AE263" i="44"/>
  <c r="AE264" i="44"/>
  <c r="AE265" i="44"/>
  <c r="AE266" i="44"/>
  <c r="AE267" i="44"/>
  <c r="AE268" i="44"/>
  <c r="AE270" i="44"/>
  <c r="AE271" i="44"/>
  <c r="AE272" i="44"/>
  <c r="AE273" i="44"/>
  <c r="AE274" i="44"/>
  <c r="AE275" i="44"/>
  <c r="AE276" i="44"/>
  <c r="AE277" i="44"/>
  <c r="AE278" i="44"/>
  <c r="AE279" i="44"/>
  <c r="AE280" i="44"/>
  <c r="AE283" i="44"/>
  <c r="AE284" i="44"/>
  <c r="AE285" i="44"/>
  <c r="AE288" i="44"/>
  <c r="AE289" i="44"/>
  <c r="AE290" i="44"/>
  <c r="AE291" i="44"/>
  <c r="AE292" i="44"/>
  <c r="AE293" i="44"/>
  <c r="AE294" i="44"/>
  <c r="AE296" i="44"/>
  <c r="AE297" i="44"/>
  <c r="AE298" i="44"/>
  <c r="AE299" i="44"/>
  <c r="AE300" i="44"/>
  <c r="AE301" i="44"/>
  <c r="AE302" i="44"/>
  <c r="AE303" i="44"/>
  <c r="AE304" i="44"/>
  <c r="AE305" i="44"/>
  <c r="AE306" i="44"/>
  <c r="AE307" i="44"/>
  <c r="AE308" i="44"/>
  <c r="AE310" i="44"/>
  <c r="AE311" i="44"/>
  <c r="AE312" i="44"/>
  <c r="AE313" i="44"/>
  <c r="AE314" i="44"/>
  <c r="AE316" i="44"/>
  <c r="AE317" i="44"/>
  <c r="AE318" i="44"/>
  <c r="AE319" i="44"/>
  <c r="AE320" i="44"/>
  <c r="AE321" i="44"/>
  <c r="AE322" i="44"/>
  <c r="AE323" i="44"/>
  <c r="AE324" i="44"/>
  <c r="AE325" i="44"/>
  <c r="AE327" i="44"/>
  <c r="AE329" i="44"/>
  <c r="AE330" i="44"/>
  <c r="AE331" i="44"/>
  <c r="AE333" i="44"/>
  <c r="AE334" i="44"/>
  <c r="AE335" i="44"/>
  <c r="AE336" i="44"/>
  <c r="AE337" i="44"/>
  <c r="AE338" i="44"/>
  <c r="AE339" i="44"/>
  <c r="AE340" i="44"/>
  <c r="AE341" i="44"/>
  <c r="AE342" i="44"/>
  <c r="AE343" i="44"/>
  <c r="AE344" i="44"/>
  <c r="AE345" i="44"/>
  <c r="AE346" i="44"/>
  <c r="AE347" i="44"/>
  <c r="AE348" i="44"/>
  <c r="AE349" i="44"/>
  <c r="AE350" i="44"/>
  <c r="AE351" i="44"/>
  <c r="AE352" i="44"/>
  <c r="AE353" i="44"/>
  <c r="AE354" i="44"/>
  <c r="AE355" i="44"/>
  <c r="AE356" i="44"/>
  <c r="AE357" i="44"/>
  <c r="AE358" i="44"/>
  <c r="AE359" i="44"/>
  <c r="AE360" i="44"/>
  <c r="AE361" i="44"/>
  <c r="AE362" i="44"/>
  <c r="AE363" i="44"/>
  <c r="AE364" i="44"/>
  <c r="AE366" i="44"/>
  <c r="AE367" i="44"/>
  <c r="AE368" i="44"/>
  <c r="AE369" i="44"/>
  <c r="AE373" i="44"/>
  <c r="AE374" i="44"/>
  <c r="AE375" i="44"/>
  <c r="AE376" i="44"/>
  <c r="AE377" i="44"/>
  <c r="AE378" i="44"/>
  <c r="AE379" i="44"/>
  <c r="AE381" i="44"/>
  <c r="AE382" i="44"/>
  <c r="AE383" i="44"/>
  <c r="AE384" i="44"/>
  <c r="AE385" i="44"/>
  <c r="AE386" i="44"/>
  <c r="AE388" i="44"/>
  <c r="AE389" i="44"/>
  <c r="AE390" i="44"/>
  <c r="AE391" i="44"/>
  <c r="AE392" i="44"/>
  <c r="AE393" i="44"/>
  <c r="AH393" i="44" s="1"/>
  <c r="AE395" i="44"/>
  <c r="AE397" i="44"/>
  <c r="AE399" i="44"/>
  <c r="AE400" i="44"/>
  <c r="AE401" i="44"/>
  <c r="AE403" i="44"/>
  <c r="AE404" i="44"/>
  <c r="AE407" i="44"/>
  <c r="AE408" i="44"/>
  <c r="AE409" i="44"/>
  <c r="AE410" i="44"/>
  <c r="AE411" i="44"/>
  <c r="AE412" i="44"/>
  <c r="AE413" i="44"/>
  <c r="AE414" i="44"/>
  <c r="AE415" i="44"/>
  <c r="AE416" i="44"/>
  <c r="AE417" i="44"/>
  <c r="AE418" i="44"/>
  <c r="AE419" i="44"/>
  <c r="AE420" i="44"/>
  <c r="AE421" i="44"/>
  <c r="AE422" i="44"/>
  <c r="AE423" i="44"/>
  <c r="AE424" i="44"/>
  <c r="AE425" i="44"/>
  <c r="AE426" i="44"/>
  <c r="AE427" i="44"/>
  <c r="AE428" i="44"/>
  <c r="AE429" i="44"/>
  <c r="AE430" i="44"/>
  <c r="AE431" i="44"/>
  <c r="AE433" i="44"/>
  <c r="AE434" i="44"/>
  <c r="AE435" i="44"/>
  <c r="AE436" i="44"/>
  <c r="AE437" i="44"/>
  <c r="AE438" i="44"/>
  <c r="AE439" i="44"/>
  <c r="AE440" i="44"/>
  <c r="AE441" i="44"/>
  <c r="AE442" i="44"/>
  <c r="AE443" i="44"/>
  <c r="AE444" i="44"/>
  <c r="AE447" i="44"/>
  <c r="AE448" i="44"/>
  <c r="AE449" i="44"/>
  <c r="AE451" i="44"/>
  <c r="AE452" i="44"/>
  <c r="AE453" i="44"/>
  <c r="AE462" i="44"/>
  <c r="AE463" i="44"/>
  <c r="AE464" i="44"/>
  <c r="AE465" i="44"/>
  <c r="AE466" i="44"/>
  <c r="AE467" i="44"/>
  <c r="AE468" i="44"/>
  <c r="AE469" i="44"/>
  <c r="AE470" i="44"/>
  <c r="AE471" i="44"/>
  <c r="AE473" i="44"/>
  <c r="AE474" i="44"/>
  <c r="AE475" i="44"/>
  <c r="AE476" i="44"/>
  <c r="AE477" i="44"/>
  <c r="AE478" i="44"/>
  <c r="AE479" i="44"/>
  <c r="AE480" i="44"/>
  <c r="AE481" i="44"/>
  <c r="AE482" i="44"/>
  <c r="AE483" i="44"/>
  <c r="AE484" i="44"/>
  <c r="AE485" i="44"/>
  <c r="AE486" i="44"/>
  <c r="AE487" i="44"/>
  <c r="AE488" i="44"/>
  <c r="AE489" i="44"/>
  <c r="AE490" i="44"/>
  <c r="AE491" i="44"/>
  <c r="AE492" i="44"/>
  <c r="AE493" i="44"/>
  <c r="AE494" i="44"/>
  <c r="AE495" i="44"/>
  <c r="AE496" i="44"/>
  <c r="AE497" i="44"/>
  <c r="AE498" i="44"/>
  <c r="AE499" i="44"/>
  <c r="AE500" i="44"/>
  <c r="AE501" i="44"/>
  <c r="AE502" i="44"/>
  <c r="AE503" i="44"/>
  <c r="AE504" i="44"/>
  <c r="AE505" i="44"/>
  <c r="AE506" i="44"/>
  <c r="AE507" i="44"/>
  <c r="AE508" i="44"/>
  <c r="AE509" i="44"/>
  <c r="AE510" i="44"/>
  <c r="AE511" i="44"/>
  <c r="AE512" i="44"/>
  <c r="AE513" i="44"/>
  <c r="AE514" i="44"/>
  <c r="AE515" i="44"/>
  <c r="AE516" i="44"/>
  <c r="AE517" i="44"/>
  <c r="AE518" i="44"/>
  <c r="AE519" i="44"/>
  <c r="AE520" i="44"/>
  <c r="AE521" i="44"/>
  <c r="AE522" i="44"/>
  <c r="AE523" i="44"/>
  <c r="AE524" i="44"/>
  <c r="AE525" i="44"/>
  <c r="AE526" i="44"/>
  <c r="AE527" i="44"/>
  <c r="AE528" i="44"/>
  <c r="AE529" i="44"/>
  <c r="AE530" i="44"/>
  <c r="AE531" i="44"/>
  <c r="AE532" i="44"/>
  <c r="AE533" i="44"/>
  <c r="AE534" i="44"/>
  <c r="AE535" i="44"/>
  <c r="AE536" i="44"/>
  <c r="AE537" i="44"/>
  <c r="AE540" i="44"/>
  <c r="AE541" i="44"/>
  <c r="AE542" i="44"/>
  <c r="AE543" i="44"/>
  <c r="AE544" i="44"/>
  <c r="AE545" i="44"/>
  <c r="AE546" i="44"/>
  <c r="AE549" i="44"/>
  <c r="AE550" i="44"/>
  <c r="AE551" i="44"/>
  <c r="AE552" i="44"/>
  <c r="AE554" i="44"/>
  <c r="AE555" i="44"/>
  <c r="AE556" i="44"/>
  <c r="AE557" i="44"/>
  <c r="AE558" i="44"/>
  <c r="AE559" i="44"/>
  <c r="AE560" i="44"/>
  <c r="AE561" i="44"/>
  <c r="AE568" i="44"/>
  <c r="AE569" i="44"/>
  <c r="AE570" i="44"/>
  <c r="AE571" i="44"/>
  <c r="AE572" i="44"/>
  <c r="AE573" i="44"/>
  <c r="AE574" i="44"/>
  <c r="AE575" i="44"/>
  <c r="AE577" i="44"/>
  <c r="AE578" i="44"/>
  <c r="AE580" i="44"/>
  <c r="AE581" i="44"/>
  <c r="AE582" i="44"/>
  <c r="AE583" i="44"/>
  <c r="AE584" i="44"/>
  <c r="AE585" i="44"/>
  <c r="AE586" i="44"/>
  <c r="AE587" i="44"/>
  <c r="AE588" i="44"/>
  <c r="AE589" i="44"/>
  <c r="AE590" i="44"/>
  <c r="AE591" i="44"/>
  <c r="AE592" i="44"/>
  <c r="AE593" i="44"/>
  <c r="AE594" i="44"/>
  <c r="AE595" i="44"/>
  <c r="AE596" i="44"/>
  <c r="AE597" i="44"/>
  <c r="AE598" i="44"/>
  <c r="AE599" i="44"/>
  <c r="AE600" i="44"/>
  <c r="AE601" i="44"/>
  <c r="AE602" i="44"/>
  <c r="AE603" i="44"/>
  <c r="AE604" i="44"/>
  <c r="AE605" i="44"/>
  <c r="AE606" i="44"/>
  <c r="AE607" i="44"/>
  <c r="AE608" i="44"/>
  <c r="AE611" i="44"/>
  <c r="AE612" i="44"/>
  <c r="AE613" i="44"/>
  <c r="AE618" i="44"/>
  <c r="AE619" i="44"/>
  <c r="AE620" i="44"/>
  <c r="AE621" i="44"/>
  <c r="AE623" i="44"/>
  <c r="AE624" i="44"/>
  <c r="AE625" i="44"/>
  <c r="AE626" i="44"/>
  <c r="AE627" i="44"/>
  <c r="AE628" i="44"/>
  <c r="AE629" i="44"/>
  <c r="AE630" i="44"/>
  <c r="AE631" i="44"/>
  <c r="AE632" i="44"/>
  <c r="AE633" i="44"/>
  <c r="AE634" i="44"/>
  <c r="AE635" i="44"/>
  <c r="AE636" i="44"/>
  <c r="AE637" i="44"/>
  <c r="AE638" i="44"/>
  <c r="AE639" i="44"/>
  <c r="AE640" i="44"/>
  <c r="AE642" i="44"/>
  <c r="AE644" i="44"/>
  <c r="AE648" i="44"/>
  <c r="AE649" i="44"/>
  <c r="AE650" i="44"/>
  <c r="AE651" i="44"/>
  <c r="AE652" i="44"/>
  <c r="AE653" i="44"/>
  <c r="AE654" i="44"/>
  <c r="AE655" i="44"/>
  <c r="AE656" i="44"/>
  <c r="AE657" i="44"/>
  <c r="AE658" i="44"/>
  <c r="AE659" i="44"/>
  <c r="AE660" i="44"/>
  <c r="AE661" i="44"/>
  <c r="AE662" i="44"/>
  <c r="AE663" i="44"/>
  <c r="AE665" i="44"/>
  <c r="AE666" i="44"/>
  <c r="AE668" i="44"/>
  <c r="AE686" i="44"/>
  <c r="AE687" i="44"/>
  <c r="AE688" i="44"/>
  <c r="AE689" i="44"/>
  <c r="AE690" i="44"/>
  <c r="AE691" i="44"/>
  <c r="AE692" i="44"/>
  <c r="AE693" i="44"/>
  <c r="AE694" i="44"/>
  <c r="AE695" i="44"/>
  <c r="AE696" i="44"/>
  <c r="AE697" i="44"/>
  <c r="AE698" i="44"/>
  <c r="AE699" i="44"/>
  <c r="AE700" i="44"/>
  <c r="AE701" i="44"/>
  <c r="AE702" i="44"/>
  <c r="AE704" i="44"/>
  <c r="AE705" i="44"/>
  <c r="AE706" i="44"/>
  <c r="AE707" i="44"/>
  <c r="AE708" i="44"/>
  <c r="AE709" i="44"/>
  <c r="AE710" i="44"/>
  <c r="AE711" i="44"/>
  <c r="AE712" i="44"/>
  <c r="AE713" i="44"/>
  <c r="AE714" i="44"/>
  <c r="AE715" i="44"/>
  <c r="AE716" i="44"/>
  <c r="AE717" i="44"/>
  <c r="AE718" i="44"/>
  <c r="AE727" i="44"/>
  <c r="AE728" i="44"/>
  <c r="AE729" i="44"/>
  <c r="AE730" i="44"/>
  <c r="AE731" i="44"/>
  <c r="AE732" i="44"/>
  <c r="AE733" i="44"/>
  <c r="AE734" i="44"/>
  <c r="AE735" i="44"/>
  <c r="AE736" i="44"/>
  <c r="AE737" i="44"/>
  <c r="AE738" i="44"/>
  <c r="AE740" i="44"/>
  <c r="AE741" i="44"/>
  <c r="AE743" i="44"/>
  <c r="AE744" i="44"/>
  <c r="AE745" i="44"/>
  <c r="AE753" i="44"/>
  <c r="AE756" i="44"/>
  <c r="AE757" i="44"/>
  <c r="AE759" i="44"/>
  <c r="AE760" i="44"/>
  <c r="AE761" i="44"/>
  <c r="AE762" i="44"/>
  <c r="AE763" i="44"/>
  <c r="AE764" i="44"/>
  <c r="AE765" i="44"/>
  <c r="AE766" i="44"/>
  <c r="AE767" i="44"/>
  <c r="AE768" i="44"/>
  <c r="AE769" i="44"/>
  <c r="AE770" i="44"/>
  <c r="AE771" i="44"/>
  <c r="AE772" i="44"/>
  <c r="AE773" i="44"/>
  <c r="AE774" i="44"/>
  <c r="AE775" i="44"/>
  <c r="AE776" i="44"/>
  <c r="AE777" i="44"/>
  <c r="AE778" i="44"/>
  <c r="AE779" i="44"/>
  <c r="AE780" i="44"/>
  <c r="AE781" i="44"/>
  <c r="AE782" i="44"/>
  <c r="AE783" i="44"/>
  <c r="AE784" i="44"/>
  <c r="AE787" i="44"/>
  <c r="AE788" i="44"/>
  <c r="AE789" i="44"/>
  <c r="AE790" i="44"/>
  <c r="AE791" i="44"/>
  <c r="AE792" i="44"/>
  <c r="AE793" i="44"/>
  <c r="AE794" i="44"/>
  <c r="AE795" i="44"/>
  <c r="AE796" i="44"/>
  <c r="AE797" i="44"/>
  <c r="AE798" i="44"/>
  <c r="AE799" i="44"/>
  <c r="AE800" i="44"/>
  <c r="AE803" i="44"/>
  <c r="AE804" i="44"/>
  <c r="AE805" i="44"/>
  <c r="AE806" i="44"/>
  <c r="AE808" i="44"/>
  <c r="AE810" i="44"/>
  <c r="AE811" i="44"/>
  <c r="AE813" i="44"/>
  <c r="AE816" i="44"/>
  <c r="AE817" i="44"/>
  <c r="AE818" i="44"/>
  <c r="AE819" i="44"/>
  <c r="AE820" i="44"/>
  <c r="AE821" i="44"/>
  <c r="AE822" i="44"/>
  <c r="AE823" i="44"/>
  <c r="AE824" i="44"/>
  <c r="AE825" i="44"/>
  <c r="AE826" i="44"/>
  <c r="AE827" i="44"/>
  <c r="AE828" i="44"/>
  <c r="AE829" i="44"/>
  <c r="AE830" i="44"/>
  <c r="AE831" i="44"/>
  <c r="AE832" i="44"/>
  <c r="AE834" i="44"/>
  <c r="AE837" i="44"/>
  <c r="AE840" i="44"/>
  <c r="AE841" i="44"/>
  <c r="AE842" i="44"/>
  <c r="AE844" i="44"/>
  <c r="AE845" i="44"/>
  <c r="AE846" i="44"/>
  <c r="AE847" i="44"/>
  <c r="AE848" i="44"/>
  <c r="AE849" i="44"/>
  <c r="AE850" i="44"/>
  <c r="AE852" i="44"/>
  <c r="AE854" i="44"/>
  <c r="AE855" i="44"/>
  <c r="AE856" i="44"/>
  <c r="AE857" i="44"/>
  <c r="AE858" i="44"/>
  <c r="AE859" i="44"/>
  <c r="AE860" i="44"/>
  <c r="AE861" i="44"/>
  <c r="AE862" i="44"/>
  <c r="AE863" i="44"/>
  <c r="AE864" i="44"/>
  <c r="AE866" i="44"/>
  <c r="AE867" i="44"/>
  <c r="AE869" i="44"/>
  <c r="AE870" i="44"/>
  <c r="AE871" i="44"/>
  <c r="AE872" i="44"/>
  <c r="AE873" i="44"/>
  <c r="AE875" i="44"/>
  <c r="AE876" i="44"/>
  <c r="AE877" i="44"/>
  <c r="AE878" i="44"/>
  <c r="AE879" i="44"/>
  <c r="AE880" i="44"/>
  <c r="AE881" i="44"/>
  <c r="AE883" i="44"/>
  <c r="AE884" i="44"/>
  <c r="AE885" i="44"/>
  <c r="AE886" i="44"/>
  <c r="AE888" i="44"/>
  <c r="AE891" i="44"/>
  <c r="AE893" i="44"/>
  <c r="AE894" i="44"/>
  <c r="AE895" i="44"/>
  <c r="AE896" i="44"/>
  <c r="AE897" i="44"/>
  <c r="AE899" i="44"/>
  <c r="AE901" i="44"/>
  <c r="AE902" i="44"/>
  <c r="AE903" i="44"/>
  <c r="AE905" i="44"/>
  <c r="AE906" i="44"/>
  <c r="AE907" i="44"/>
  <c r="AE919" i="44"/>
  <c r="AE920" i="44"/>
  <c r="AE921" i="44"/>
  <c r="AE932" i="44"/>
  <c r="AE933" i="44"/>
  <c r="AE934" i="44"/>
  <c r="AE935" i="44"/>
  <c r="AE936" i="44"/>
  <c r="AE937" i="44"/>
  <c r="AE938" i="44"/>
  <c r="AE939" i="44"/>
  <c r="AE940" i="44"/>
  <c r="AE941" i="44"/>
  <c r="AE942" i="44"/>
  <c r="AE943" i="44"/>
  <c r="AE944" i="44"/>
  <c r="AE945" i="44"/>
  <c r="AE946" i="44"/>
  <c r="AE947" i="44"/>
  <c r="AE948" i="44"/>
  <c r="AE949" i="44"/>
  <c r="AE950" i="44"/>
  <c r="AE951" i="44"/>
  <c r="AE952" i="44"/>
  <c r="AE953" i="44"/>
  <c r="AE955" i="44"/>
  <c r="AE956" i="44"/>
  <c r="AE957" i="44"/>
  <c r="AE958" i="44"/>
  <c r="AE960" i="44"/>
  <c r="AE961" i="44"/>
  <c r="AE962" i="44"/>
  <c r="AE963" i="44"/>
  <c r="AE964" i="44"/>
  <c r="AE965" i="44"/>
  <c r="AE966" i="44"/>
  <c r="AE971" i="44"/>
  <c r="AE972" i="44"/>
  <c r="AE974" i="44"/>
  <c r="AE975" i="44"/>
  <c r="AE976" i="44"/>
  <c r="AE977" i="44"/>
  <c r="AE978" i="44"/>
  <c r="AE979" i="44"/>
  <c r="AE980" i="44"/>
  <c r="AE981" i="44"/>
  <c r="AE982" i="44"/>
  <c r="AE983" i="44"/>
  <c r="AE984" i="44"/>
  <c r="AE985" i="44"/>
  <c r="AE986" i="44"/>
  <c r="AE987" i="44"/>
  <c r="AE988" i="44"/>
  <c r="AE989" i="44"/>
  <c r="AE992" i="44"/>
  <c r="AE993" i="44"/>
  <c r="AE995" i="44"/>
  <c r="AE996" i="44"/>
  <c r="AE997" i="44"/>
  <c r="AE998" i="44"/>
  <c r="AE999" i="44"/>
  <c r="AE1000" i="44"/>
  <c r="AE1005" i="44"/>
  <c r="AE1009" i="44"/>
  <c r="AE1011" i="44"/>
  <c r="AE1012" i="44"/>
  <c r="AE1014" i="44"/>
  <c r="AE1015" i="44"/>
  <c r="AE1016" i="44"/>
  <c r="AE1017" i="44"/>
  <c r="AE1018" i="44"/>
  <c r="AE1019" i="44"/>
  <c r="AE1020" i="44"/>
  <c r="AE1021" i="44"/>
  <c r="AE1022" i="44"/>
  <c r="AE1024" i="44"/>
  <c r="AE1025" i="44"/>
  <c r="AE1026" i="44"/>
  <c r="AE1027" i="44"/>
  <c r="AE1030" i="44"/>
  <c r="AE1031" i="44"/>
  <c r="AE1032" i="44"/>
  <c r="AE1034" i="44"/>
  <c r="AE1035" i="44"/>
  <c r="AE1036" i="44"/>
  <c r="AE1037" i="44"/>
  <c r="AE1038" i="44"/>
  <c r="AE1039" i="44"/>
  <c r="AE1040" i="44"/>
  <c r="AE1042" i="44"/>
  <c r="AE1043" i="44"/>
  <c r="AE1047" i="44"/>
  <c r="AE1048" i="44"/>
  <c r="AE1050" i="44"/>
  <c r="AE1051" i="44"/>
  <c r="AE1052" i="44"/>
  <c r="AE1053" i="44"/>
  <c r="AE1054" i="44"/>
  <c r="AE1055" i="44"/>
  <c r="AE1056" i="44"/>
  <c r="AE1057" i="44"/>
  <c r="AE1058" i="44"/>
  <c r="AE1059" i="44"/>
  <c r="AE1060" i="44"/>
  <c r="AE1061" i="44"/>
  <c r="AE1062" i="44"/>
  <c r="AE1063" i="44"/>
  <c r="AE1064" i="44"/>
  <c r="AE1065" i="44"/>
  <c r="AE1066" i="44"/>
  <c r="AE1067" i="44"/>
  <c r="AE1068" i="44"/>
  <c r="AE1069" i="44"/>
  <c r="AE1070" i="44"/>
  <c r="AE1071" i="44"/>
  <c r="AE1072" i="44"/>
  <c r="AE1073" i="44"/>
  <c r="AE1074" i="44"/>
  <c r="AE1075" i="44"/>
  <c r="AE1076" i="44"/>
  <c r="AE1077" i="44"/>
  <c r="AE1078" i="44"/>
  <c r="AE1079" i="44"/>
  <c r="AE1080" i="44"/>
  <c r="AE1081" i="44"/>
  <c r="AE1082" i="44"/>
  <c r="AE1083" i="44"/>
  <c r="AE1084" i="44"/>
  <c r="AE1085" i="44"/>
  <c r="AE1087" i="44"/>
  <c r="AE1089" i="44"/>
  <c r="AE1090" i="44"/>
  <c r="AE1091" i="44"/>
  <c r="AE1092" i="44"/>
  <c r="AE1093" i="44"/>
  <c r="AE1094" i="44"/>
  <c r="AE1095" i="44"/>
  <c r="AE1096" i="44"/>
  <c r="AE1097" i="44"/>
  <c r="AE1098" i="44"/>
  <c r="AE1100" i="44"/>
  <c r="AE1101" i="44"/>
  <c r="AE1102" i="44"/>
  <c r="AE1103" i="44"/>
  <c r="AE1105" i="44"/>
  <c r="AE1106" i="44"/>
  <c r="AE1107" i="44"/>
  <c r="AE1108" i="44"/>
  <c r="AE1109" i="44"/>
  <c r="AE1111" i="44"/>
  <c r="AE1112" i="44"/>
  <c r="AE1113" i="44"/>
  <c r="AE1114" i="44"/>
  <c r="AE1115" i="44"/>
  <c r="AE1116" i="44"/>
  <c r="AE1117" i="44"/>
  <c r="AE1118" i="44"/>
  <c r="AE1119" i="44"/>
  <c r="AE1120" i="44"/>
  <c r="AE1121" i="44"/>
  <c r="AE1122" i="44"/>
  <c r="AE1123" i="44"/>
  <c r="AE1124" i="44"/>
  <c r="AE1125" i="44"/>
  <c r="AE1126" i="44"/>
  <c r="AE1127" i="44"/>
  <c r="AE1128" i="44"/>
  <c r="AE1129" i="44"/>
  <c r="AE1130" i="44"/>
  <c r="AE1131" i="44"/>
  <c r="AE1132" i="44"/>
  <c r="AE1133" i="44"/>
  <c r="AE1134" i="44"/>
  <c r="AE1135" i="44"/>
  <c r="AE1136" i="44"/>
  <c r="AE1137" i="44"/>
  <c r="AE1138" i="44"/>
  <c r="AE1139" i="44"/>
  <c r="AE1140" i="44"/>
  <c r="AE1141" i="44"/>
  <c r="AE1142" i="44"/>
  <c r="AE1143" i="44"/>
  <c r="AE1144" i="44"/>
  <c r="AE1145" i="44"/>
  <c r="AE1147" i="44"/>
  <c r="AE1148" i="44"/>
  <c r="AE1149" i="44"/>
  <c r="AE1150" i="44"/>
  <c r="AE1151" i="44"/>
  <c r="AE1152" i="44"/>
  <c r="AE1153" i="44"/>
  <c r="AE1154" i="44"/>
  <c r="AE1155" i="44"/>
  <c r="AE1156" i="44"/>
  <c r="AE1157" i="44"/>
  <c r="AE1158" i="44"/>
  <c r="AE1159" i="44"/>
  <c r="AE1171" i="44"/>
  <c r="AE1172" i="44"/>
  <c r="AE1173" i="44"/>
  <c r="AE1174" i="44"/>
  <c r="AE1175" i="44"/>
  <c r="AE1176" i="44"/>
  <c r="AE1177" i="44"/>
  <c r="AE1178" i="44"/>
  <c r="AE1179" i="44"/>
  <c r="AE1180" i="44"/>
  <c r="AE1181" i="44"/>
  <c r="AE1182" i="44"/>
  <c r="AE1183" i="44"/>
  <c r="AE1184" i="44"/>
  <c r="AE1185" i="44"/>
  <c r="AE1186" i="44"/>
  <c r="AE1187" i="44"/>
  <c r="AE1188" i="44"/>
  <c r="AE1190" i="44"/>
  <c r="AE1191" i="44"/>
  <c r="AE1192" i="44"/>
  <c r="AE1193" i="44"/>
  <c r="AE1194" i="44"/>
  <c r="AE1195" i="44"/>
  <c r="AE1196" i="44"/>
  <c r="AE1197" i="44"/>
  <c r="AE1198" i="44"/>
  <c r="AE1199" i="44"/>
  <c r="AE1200" i="44"/>
  <c r="AE1201" i="44"/>
  <c r="AE1202" i="44"/>
  <c r="AE1203" i="44"/>
  <c r="AE1204" i="44"/>
  <c r="AE1205" i="44"/>
  <c r="AE1208" i="44"/>
  <c r="AE1211" i="44"/>
  <c r="AE1215" i="44"/>
  <c r="AE1216" i="44"/>
  <c r="AE1217" i="44"/>
  <c r="AE1218" i="44"/>
  <c r="AE1219" i="44"/>
  <c r="AE1220" i="44"/>
  <c r="AE1224" i="44"/>
  <c r="AE1225" i="44"/>
  <c r="AE1226" i="44"/>
  <c r="AE1227" i="44"/>
  <c r="AE1228" i="44"/>
  <c r="AE1229" i="44"/>
  <c r="AE1230" i="44"/>
  <c r="AE1231" i="44"/>
  <c r="AE1232" i="44"/>
  <c r="AE1233" i="44"/>
  <c r="AE1234" i="44"/>
  <c r="AE1235" i="44"/>
  <c r="AE1236" i="44"/>
  <c r="AE1238" i="44"/>
  <c r="AE1239" i="44"/>
  <c r="AE1240" i="44"/>
  <c r="AE1241" i="44"/>
  <c r="AE1242" i="44"/>
  <c r="AE1243" i="44"/>
  <c r="AE1244" i="44"/>
  <c r="AE1245" i="44"/>
  <c r="AE1246" i="44"/>
  <c r="AE1247" i="44"/>
  <c r="AE1248" i="44"/>
  <c r="AE1249" i="44"/>
  <c r="AE1250" i="44"/>
  <c r="AE1251" i="44"/>
  <c r="AE1252" i="44"/>
  <c r="AE1253" i="44"/>
  <c r="AE1254" i="44"/>
  <c r="AE1255" i="44"/>
  <c r="AE1256" i="44"/>
  <c r="AE1257" i="44"/>
  <c r="AE1258" i="44"/>
  <c r="AE1259" i="44"/>
  <c r="AE1260" i="44"/>
  <c r="AE1261" i="44"/>
  <c r="AE1262" i="44"/>
  <c r="AE1263" i="44"/>
  <c r="AE1264" i="44"/>
  <c r="AE1265" i="44"/>
  <c r="AE1266" i="44"/>
  <c r="AE1267" i="44"/>
  <c r="AE1268" i="44"/>
  <c r="AE1269" i="44"/>
  <c r="AE1270" i="44"/>
  <c r="AE1271" i="44"/>
  <c r="AE1272" i="44"/>
  <c r="AE1273" i="44"/>
  <c r="AE1274" i="44"/>
  <c r="AE1275" i="44"/>
  <c r="AE1276" i="44"/>
  <c r="AE1277" i="44"/>
  <c r="AE1278" i="44"/>
  <c r="AE1279" i="44"/>
  <c r="AE1280" i="44"/>
  <c r="AE1281" i="44"/>
  <c r="AE1282" i="44"/>
  <c r="AE1283" i="44"/>
  <c r="AE1284" i="44"/>
  <c r="AE1285" i="44"/>
  <c r="AE1286" i="44"/>
  <c r="AE1287" i="44"/>
  <c r="AE1288" i="44"/>
  <c r="AE1289" i="44"/>
  <c r="AE1290" i="44"/>
  <c r="AE1292" i="44"/>
  <c r="AE1293" i="44"/>
  <c r="AE1295" i="44"/>
  <c r="AE1296" i="44"/>
  <c r="AE1297" i="44"/>
  <c r="AE1298" i="44"/>
  <c r="AE1299" i="44"/>
  <c r="AE1300" i="44"/>
  <c r="AE1301" i="44"/>
  <c r="AE1302" i="44"/>
  <c r="AE1304" i="44"/>
  <c r="AE1306" i="44"/>
  <c r="AE1307" i="44"/>
  <c r="AE1308" i="44"/>
  <c r="AE1309" i="44"/>
  <c r="AE1310" i="44"/>
  <c r="AE1311" i="44"/>
  <c r="AE1313" i="44"/>
  <c r="AE1314" i="44"/>
  <c r="AE1315" i="44"/>
  <c r="AE1316" i="44"/>
  <c r="AE1317" i="44"/>
  <c r="AE1318" i="44"/>
  <c r="AE1319" i="44"/>
  <c r="AE1320" i="44"/>
  <c r="AE1321" i="44"/>
  <c r="AE1322" i="44"/>
  <c r="AE1323" i="44"/>
  <c r="AE1324" i="44"/>
  <c r="AE1325" i="44"/>
  <c r="AE1326" i="44"/>
  <c r="AE1327" i="44"/>
  <c r="AE1328" i="44"/>
  <c r="AE1329" i="44"/>
  <c r="AE1330" i="44"/>
  <c r="AE1331" i="44"/>
  <c r="AE1332" i="44"/>
  <c r="AE1333" i="44"/>
  <c r="AE1334" i="44"/>
  <c r="AE1335" i="44"/>
  <c r="AE1336" i="44"/>
  <c r="AE1337" i="44"/>
  <c r="AE1338" i="44"/>
  <c r="AE1339" i="44"/>
  <c r="AE1340" i="44"/>
  <c r="AE1341" i="44"/>
  <c r="AE1342" i="44"/>
  <c r="AE1344" i="44"/>
  <c r="AE1345" i="44"/>
  <c r="AE1348" i="44"/>
  <c r="AE1349" i="44"/>
  <c r="AE1351" i="44"/>
  <c r="AE1352" i="44"/>
  <c r="AE1354" i="44"/>
  <c r="AE1356" i="44"/>
  <c r="AE1357" i="44"/>
  <c r="AE1358" i="44"/>
  <c r="AE1359" i="44"/>
  <c r="AE1362" i="44"/>
  <c r="AE1363" i="44"/>
  <c r="AE1365" i="44"/>
  <c r="AE1366" i="44"/>
  <c r="AE1369" i="44"/>
  <c r="AE1371" i="44"/>
  <c r="AE1372" i="44"/>
  <c r="AE1373" i="44"/>
  <c r="AE1374" i="44"/>
  <c r="AE1375" i="44"/>
  <c r="AE1376" i="44"/>
  <c r="AE1377" i="44"/>
  <c r="AE1378" i="44"/>
  <c r="AE1379" i="44"/>
  <c r="AE1380" i="44"/>
  <c r="AE1381" i="44"/>
  <c r="AE1382" i="44"/>
  <c r="AE1383" i="44"/>
  <c r="AE1384" i="44"/>
  <c r="AE1385" i="44"/>
  <c r="AE1386" i="44"/>
  <c r="AE1387" i="44"/>
  <c r="AE1388" i="44"/>
  <c r="AE1389" i="44"/>
  <c r="AE1390" i="44"/>
  <c r="AE1391" i="44"/>
  <c r="AE1392" i="44"/>
  <c r="AE1393" i="44"/>
  <c r="AE1394" i="44"/>
  <c r="AE1395" i="44"/>
  <c r="AE1396" i="44"/>
  <c r="AE1397" i="44"/>
  <c r="AE1399" i="44"/>
  <c r="AE1400" i="44"/>
  <c r="AE1401" i="44"/>
  <c r="AE1402" i="44"/>
  <c r="AE1403" i="44"/>
  <c r="AE1404" i="44"/>
  <c r="AE1405" i="44"/>
  <c r="AE1406" i="44"/>
  <c r="AE1407" i="44"/>
  <c r="AE1408" i="44"/>
  <c r="AE1409" i="44"/>
  <c r="AE1410" i="44"/>
  <c r="AE1411" i="44"/>
  <c r="AE1412" i="44"/>
  <c r="AE1413" i="44"/>
  <c r="AE1417" i="44"/>
  <c r="AE1419" i="44"/>
  <c r="AE1420" i="44"/>
  <c r="AE1422" i="44"/>
  <c r="AE1423" i="44"/>
  <c r="AE1424" i="44"/>
  <c r="AE1425" i="44"/>
  <c r="AE1426" i="44"/>
  <c r="AE1427" i="44"/>
  <c r="AE1428" i="44"/>
  <c r="AE1430" i="44"/>
  <c r="AE1431" i="44"/>
  <c r="AE1432" i="44"/>
  <c r="AE1433" i="44"/>
  <c r="AE1434" i="44"/>
  <c r="AE1435" i="44"/>
  <c r="AE1436" i="44"/>
  <c r="AE1437" i="44"/>
  <c r="AE1438" i="44"/>
  <c r="AE1439" i="44"/>
  <c r="AE1440" i="44"/>
  <c r="AE1441" i="44"/>
  <c r="AE1442" i="44"/>
  <c r="AE1443" i="44"/>
  <c r="AE1444" i="44"/>
  <c r="AE1445" i="44"/>
  <c r="AE1446" i="44"/>
  <c r="AE1449" i="44"/>
  <c r="AE1450" i="44"/>
  <c r="AE1452" i="44"/>
  <c r="AE1453" i="44"/>
  <c r="AE1454" i="44"/>
  <c r="AE1455" i="44"/>
  <c r="AE1456" i="44"/>
  <c r="AE1457" i="44"/>
  <c r="AE1458" i="44"/>
  <c r="AE1459" i="44"/>
  <c r="AE1460" i="44"/>
  <c r="AE1461" i="44"/>
  <c r="AE1462" i="44"/>
  <c r="AE1463" i="44"/>
  <c r="AE1464" i="44"/>
  <c r="AE1465" i="44"/>
  <c r="AE1466" i="44"/>
  <c r="AE1467" i="44"/>
  <c r="AE1468" i="44"/>
  <c r="AE1469" i="44"/>
  <c r="AE1470" i="44"/>
  <c r="AE1471" i="44"/>
  <c r="AE1472" i="44"/>
  <c r="AE1473" i="44"/>
  <c r="AE1474" i="44"/>
  <c r="AE1475" i="44"/>
  <c r="AE1476" i="44"/>
  <c r="AE1477" i="44"/>
  <c r="AE1478" i="44"/>
  <c r="AE1480" i="44"/>
  <c r="AE1481" i="44"/>
  <c r="AE1482" i="44"/>
  <c r="AE1483" i="44"/>
  <c r="AE1484" i="44"/>
  <c r="AE1485" i="44"/>
  <c r="AE1486" i="44"/>
  <c r="AE1487" i="44"/>
  <c r="AE1488" i="44"/>
  <c r="AE1489" i="44"/>
  <c r="AE1490" i="44"/>
  <c r="AE1491" i="44"/>
  <c r="AE1492" i="44"/>
  <c r="AE1494" i="44"/>
  <c r="AE1495" i="44"/>
  <c r="AE1496" i="44"/>
  <c r="AE1498" i="44"/>
  <c r="AE1499" i="44"/>
  <c r="AE1500" i="44"/>
  <c r="AE1501" i="44"/>
  <c r="AE1502" i="44"/>
  <c r="AE1503" i="44"/>
  <c r="AE1504" i="44"/>
  <c r="AE1505" i="44"/>
  <c r="AE1506" i="44"/>
  <c r="AE1507" i="44"/>
  <c r="AE1508" i="44"/>
  <c r="AE1509" i="44"/>
  <c r="AE1510" i="44"/>
  <c r="AE1511" i="44"/>
  <c r="AE1512" i="44"/>
  <c r="AE1513" i="44"/>
  <c r="AE1514" i="44"/>
  <c r="AE1515" i="44"/>
  <c r="AE1517" i="44"/>
  <c r="AE1518" i="44"/>
  <c r="AE1519" i="44"/>
  <c r="AE1520" i="44"/>
  <c r="AE1521" i="44"/>
  <c r="AE1522" i="44"/>
  <c r="AE1523" i="44"/>
  <c r="AE1524" i="44"/>
  <c r="AE1525" i="44"/>
  <c r="AE1526" i="44"/>
  <c r="AE1527" i="44"/>
  <c r="AE1528" i="44"/>
  <c r="AE1529" i="44"/>
  <c r="AE1530" i="44"/>
  <c r="AE1531" i="44"/>
  <c r="AE1532" i="44"/>
  <c r="AE1533" i="44"/>
  <c r="AE1534" i="44"/>
  <c r="AE1536" i="44"/>
  <c r="AE1537" i="44"/>
  <c r="AE1538" i="44"/>
  <c r="AE1539" i="44"/>
  <c r="AE1540" i="44"/>
  <c r="AE1541" i="44"/>
  <c r="AE1542" i="44"/>
  <c r="AE1543" i="44"/>
  <c r="AE1544" i="44"/>
  <c r="AE1545" i="44"/>
  <c r="AE1546" i="44"/>
  <c r="AE1547" i="44"/>
  <c r="AE1548" i="44"/>
  <c r="AE1549" i="44"/>
  <c r="AE1550" i="44"/>
  <c r="AE1551" i="44"/>
  <c r="AE1552" i="44"/>
  <c r="AE1553" i="44"/>
  <c r="AE1554" i="44"/>
  <c r="AE1555" i="44"/>
  <c r="AE1556" i="44"/>
  <c r="AE1557" i="44"/>
  <c r="AE1558" i="44"/>
  <c r="AE1559" i="44"/>
  <c r="AE1560" i="44"/>
  <c r="AE1561" i="44"/>
  <c r="AE1562" i="44"/>
  <c r="AE1563" i="44"/>
  <c r="AE1564" i="44"/>
  <c r="AE1565" i="44"/>
  <c r="AE1567" i="44"/>
  <c r="AE1568" i="44"/>
  <c r="AE1569" i="44"/>
  <c r="AE1570" i="44"/>
  <c r="AE1571" i="44"/>
  <c r="AE1572" i="44"/>
  <c r="AE1573" i="44"/>
  <c r="AE1574" i="44"/>
  <c r="AE1575" i="44"/>
  <c r="AE1576" i="44"/>
  <c r="AE1577" i="44"/>
  <c r="AE1578" i="44"/>
  <c r="AE1579" i="44"/>
  <c r="AE1580" i="44"/>
  <c r="AE1581" i="44"/>
  <c r="AE1582" i="44"/>
  <c r="AE1583" i="44"/>
  <c r="AE1584" i="44"/>
  <c r="AE1585" i="44"/>
  <c r="AE1586" i="44"/>
  <c r="AE1587" i="44"/>
  <c r="AE1588" i="44"/>
  <c r="AE1589" i="44"/>
  <c r="AE1590" i="44"/>
  <c r="AE1591" i="44"/>
  <c r="AE1593" i="44"/>
  <c r="AE1594" i="44"/>
  <c r="AE1595" i="44"/>
  <c r="AE1597" i="44"/>
  <c r="AH1597" i="44" s="1"/>
  <c r="AE1598" i="44"/>
  <c r="AE1599" i="44"/>
  <c r="AE1600" i="44"/>
  <c r="AE1601" i="44"/>
  <c r="AE1610" i="44"/>
  <c r="AE1611" i="44"/>
  <c r="AE1613" i="44"/>
  <c r="AE1614" i="44"/>
  <c r="AE1615" i="44"/>
  <c r="AE1616" i="44"/>
  <c r="AE1618" i="44"/>
  <c r="AE1619" i="44"/>
  <c r="AE1620" i="44"/>
  <c r="AE1621" i="44"/>
  <c r="AE1622" i="44"/>
  <c r="AE1623" i="44"/>
  <c r="AE1626" i="44"/>
  <c r="AE1627" i="44"/>
  <c r="AE1628" i="44"/>
  <c r="AE1629" i="44"/>
  <c r="AE1630" i="44"/>
  <c r="AE1631" i="44"/>
  <c r="AE1632" i="44"/>
  <c r="AE1635" i="44"/>
  <c r="AE1636" i="44"/>
  <c r="AE1637" i="44"/>
  <c r="AE1638" i="44"/>
  <c r="AE1639" i="44"/>
  <c r="AE1640" i="44"/>
  <c r="AE1641" i="44"/>
  <c r="AE1643" i="44"/>
  <c r="AE1644" i="44"/>
  <c r="AE1645" i="44"/>
  <c r="AE1646" i="44"/>
  <c r="AE1648" i="44"/>
  <c r="AE1649" i="44"/>
  <c r="AE1650" i="44"/>
  <c r="AE1651" i="44"/>
  <c r="AE1652" i="44"/>
  <c r="AE1653" i="44"/>
  <c r="AE1654" i="44"/>
  <c r="AE1655" i="44"/>
  <c r="AE1656" i="44"/>
  <c r="AE1657" i="44"/>
  <c r="AE1658" i="44"/>
  <c r="AE1659" i="44"/>
  <c r="AE1660" i="44"/>
  <c r="AE1661" i="44"/>
  <c r="AE1662" i="44"/>
  <c r="AE1663" i="44"/>
  <c r="AE1664" i="44"/>
  <c r="AE1665" i="44"/>
  <c r="AE1667" i="44"/>
  <c r="AE1669" i="44"/>
  <c r="AE1670" i="44"/>
  <c r="AE1672" i="44"/>
  <c r="AE1673" i="44"/>
  <c r="AE1681" i="44"/>
  <c r="AE1683" i="44"/>
  <c r="AE1691" i="44"/>
  <c r="AE1694" i="44"/>
  <c r="AE1698" i="44"/>
  <c r="AE1701" i="44"/>
  <c r="AE1703" i="44"/>
  <c r="AE1704" i="44"/>
  <c r="AE1705" i="44"/>
  <c r="AE1706" i="44"/>
  <c r="AE1707" i="44"/>
  <c r="AE1709" i="44"/>
  <c r="AE1710" i="44"/>
  <c r="AE1711" i="44"/>
  <c r="AE1712" i="44"/>
  <c r="AE1713" i="44"/>
  <c r="AE1714" i="44"/>
  <c r="AE1715" i="44"/>
  <c r="AE1716" i="44"/>
  <c r="AE1717" i="44"/>
  <c r="AE1718" i="44"/>
  <c r="AE1719" i="44"/>
  <c r="AE1720" i="44"/>
  <c r="AE1721" i="44"/>
  <c r="AE1722" i="44"/>
  <c r="AE1723" i="44"/>
  <c r="AE1724" i="44"/>
  <c r="AE1725" i="44"/>
  <c r="AE1726" i="44"/>
  <c r="AE1727" i="44"/>
  <c r="AE1728" i="44"/>
  <c r="AE1729" i="44"/>
  <c r="AE1730" i="44"/>
  <c r="AE1731" i="44"/>
  <c r="AE1732" i="44"/>
  <c r="AE1733" i="44"/>
  <c r="AE1734" i="44"/>
  <c r="AE7" i="44"/>
  <c r="AE1736" i="44" l="1"/>
  <c r="AH1733" i="44"/>
  <c r="AG1733" i="44"/>
  <c r="AH1731" i="44"/>
  <c r="AG1731" i="44"/>
  <c r="AH1729" i="44"/>
  <c r="AG1729" i="44"/>
  <c r="AH1727" i="44"/>
  <c r="AG1727" i="44"/>
  <c r="AH1725" i="44"/>
  <c r="AG1725" i="44"/>
  <c r="AH1723" i="44"/>
  <c r="AG1723" i="44"/>
  <c r="AH1721" i="44"/>
  <c r="AG1721" i="44"/>
  <c r="AH1719" i="44"/>
  <c r="AG1719" i="44"/>
  <c r="AH1717" i="44"/>
  <c r="AG1717" i="44"/>
  <c r="AH1715" i="44"/>
  <c r="AG1715" i="44"/>
  <c r="AH1713" i="44"/>
  <c r="AG1713" i="44"/>
  <c r="AH1711" i="44"/>
  <c r="AG1711" i="44"/>
  <c r="AH1709" i="44"/>
  <c r="AG1709" i="44"/>
  <c r="AH1706" i="44"/>
  <c r="AG1706" i="44"/>
  <c r="AH1704" i="44"/>
  <c r="AG1704" i="44"/>
  <c r="AH1701" i="44"/>
  <c r="AG1701" i="44"/>
  <c r="AH1694" i="44"/>
  <c r="AG1694" i="44"/>
  <c r="AH1683" i="44"/>
  <c r="AG1683" i="44"/>
  <c r="AH1673" i="44"/>
  <c r="AG1673" i="44"/>
  <c r="AH1670" i="44"/>
  <c r="AG1670" i="44"/>
  <c r="AH1667" i="44"/>
  <c r="AG1667" i="44"/>
  <c r="AH1664" i="44"/>
  <c r="AG1664" i="44"/>
  <c r="AH1662" i="44"/>
  <c r="AG1662" i="44"/>
  <c r="AH1660" i="44"/>
  <c r="AG1660" i="44"/>
  <c r="AH1658" i="44"/>
  <c r="AG1658" i="44"/>
  <c r="AH1656" i="44"/>
  <c r="AG1656" i="44"/>
  <c r="AH1654" i="44"/>
  <c r="AG1654" i="44"/>
  <c r="AH1652" i="44"/>
  <c r="AG1652" i="44"/>
  <c r="AH1650" i="44"/>
  <c r="AG1650" i="44"/>
  <c r="AH1648" i="44"/>
  <c r="AG1648" i="44"/>
  <c r="AH1645" i="44"/>
  <c r="AG1645" i="44"/>
  <c r="AH1643" i="44"/>
  <c r="AG1643" i="44"/>
  <c r="AH1640" i="44"/>
  <c r="AG1640" i="44"/>
  <c r="AH1638" i="44"/>
  <c r="AG1638" i="44"/>
  <c r="AH1636" i="44"/>
  <c r="AG1636" i="44"/>
  <c r="AH1632" i="44"/>
  <c r="AG1632" i="44"/>
  <c r="AH1630" i="44"/>
  <c r="AG1630" i="44"/>
  <c r="AH1628" i="44"/>
  <c r="AG1628" i="44"/>
  <c r="AH1626" i="44"/>
  <c r="AG1626" i="44"/>
  <c r="AH1622" i="44"/>
  <c r="AG1622" i="44"/>
  <c r="AH1620" i="44"/>
  <c r="AG1620" i="44"/>
  <c r="AH1618" i="44"/>
  <c r="AG1618" i="44"/>
  <c r="AH1615" i="44"/>
  <c r="AG1615" i="44"/>
  <c r="AH1613" i="44"/>
  <c r="AG1613" i="44"/>
  <c r="AH1610" i="44"/>
  <c r="AG1610" i="44"/>
  <c r="AH1600" i="44"/>
  <c r="AG1600" i="44"/>
  <c r="AH1598" i="44"/>
  <c r="AG1598" i="44"/>
  <c r="AH1595" i="44"/>
  <c r="AG1595" i="44"/>
  <c r="AH1593" i="44"/>
  <c r="AG1593" i="44"/>
  <c r="AH1590" i="44"/>
  <c r="AG1590" i="44"/>
  <c r="AH1588" i="44"/>
  <c r="AG1588" i="44"/>
  <c r="AH1586" i="44"/>
  <c r="AG1586" i="44"/>
  <c r="AH1584" i="44"/>
  <c r="AG1584" i="44"/>
  <c r="AH1582" i="44"/>
  <c r="AG1582" i="44"/>
  <c r="AH1580" i="44"/>
  <c r="AG1580" i="44"/>
  <c r="AH1578" i="44"/>
  <c r="AG1578" i="44"/>
  <c r="AH1576" i="44"/>
  <c r="AG1576" i="44"/>
  <c r="AH1574" i="44"/>
  <c r="AG1574" i="44"/>
  <c r="AH1572" i="44"/>
  <c r="AG1572" i="44"/>
  <c r="AH1570" i="44"/>
  <c r="AG1570" i="44"/>
  <c r="AH1568" i="44"/>
  <c r="AG1568" i="44"/>
  <c r="AH1565" i="44"/>
  <c r="AG1565" i="44"/>
  <c r="AH1563" i="44"/>
  <c r="AG1563" i="44"/>
  <c r="AH1561" i="44"/>
  <c r="AG1561" i="44"/>
  <c r="AH1559" i="44"/>
  <c r="AG1559" i="44"/>
  <c r="AH1557" i="44"/>
  <c r="AG1557" i="44"/>
  <c r="AH1555" i="44"/>
  <c r="AG1555" i="44"/>
  <c r="AH1553" i="44"/>
  <c r="AG1553" i="44"/>
  <c r="AH1551" i="44"/>
  <c r="AG1551" i="44"/>
  <c r="AH1549" i="44"/>
  <c r="AG1549" i="44"/>
  <c r="AH1547" i="44"/>
  <c r="AG1547" i="44"/>
  <c r="AH1545" i="44"/>
  <c r="AG1545" i="44"/>
  <c r="AH1543" i="44"/>
  <c r="AG1543" i="44"/>
  <c r="AH1541" i="44"/>
  <c r="AG1541" i="44"/>
  <c r="AH1539" i="44"/>
  <c r="AG1539" i="44"/>
  <c r="AH1537" i="44"/>
  <c r="AG1537" i="44"/>
  <c r="AH1534" i="44"/>
  <c r="AG1534" i="44"/>
  <c r="AH1532" i="44"/>
  <c r="AG1532" i="44"/>
  <c r="AH1530" i="44"/>
  <c r="AG1530" i="44"/>
  <c r="AH1528" i="44"/>
  <c r="AG1528" i="44"/>
  <c r="AH1526" i="44"/>
  <c r="AG1526" i="44"/>
  <c r="AH1524" i="44"/>
  <c r="AG1524" i="44"/>
  <c r="AH1522" i="44"/>
  <c r="AG1522" i="44"/>
  <c r="AH1520" i="44"/>
  <c r="AG1520" i="44"/>
  <c r="AH1518" i="44"/>
  <c r="AG1518" i="44"/>
  <c r="AH1515" i="44"/>
  <c r="AG1515" i="44"/>
  <c r="AH1513" i="44"/>
  <c r="AG1513" i="44"/>
  <c r="AH1511" i="44"/>
  <c r="AG1511" i="44"/>
  <c r="AH1509" i="44"/>
  <c r="AG1509" i="44"/>
  <c r="AH1507" i="44"/>
  <c r="AG1507" i="44"/>
  <c r="AH1505" i="44"/>
  <c r="AG1505" i="44"/>
  <c r="AH1503" i="44"/>
  <c r="AG1503" i="44"/>
  <c r="AH1501" i="44"/>
  <c r="AG1501" i="44"/>
  <c r="AH1499" i="44"/>
  <c r="AG1499" i="44"/>
  <c r="AH1496" i="44"/>
  <c r="AG1496" i="44"/>
  <c r="AH1494" i="44"/>
  <c r="AG1494" i="44"/>
  <c r="AH1491" i="44"/>
  <c r="AG1491" i="44"/>
  <c r="AH1489" i="44"/>
  <c r="AG1489" i="44"/>
  <c r="AH1487" i="44"/>
  <c r="AG1487" i="44"/>
  <c r="AH1485" i="44"/>
  <c r="AG1485" i="44"/>
  <c r="AH1483" i="44"/>
  <c r="AG1483" i="44"/>
  <c r="AH1481" i="44"/>
  <c r="AG1481" i="44"/>
  <c r="AH1478" i="44"/>
  <c r="AG1478" i="44"/>
  <c r="AH1476" i="44"/>
  <c r="AG1476" i="44"/>
  <c r="AH1474" i="44"/>
  <c r="AG1474" i="44"/>
  <c r="AH1472" i="44"/>
  <c r="AG1472" i="44"/>
  <c r="AH1470" i="44"/>
  <c r="AG1470" i="44"/>
  <c r="AH1468" i="44"/>
  <c r="AG1468" i="44"/>
  <c r="AH1466" i="44"/>
  <c r="AG1466" i="44"/>
  <c r="AH1464" i="44"/>
  <c r="AG1464" i="44"/>
  <c r="AH1462" i="44"/>
  <c r="AG1462" i="44"/>
  <c r="AH1460" i="44"/>
  <c r="AG1460" i="44"/>
  <c r="AH1458" i="44"/>
  <c r="AG1458" i="44"/>
  <c r="AH1456" i="44"/>
  <c r="AG1456" i="44"/>
  <c r="AH1454" i="44"/>
  <c r="AG1454" i="44"/>
  <c r="AH1452" i="44"/>
  <c r="AG1452" i="44"/>
  <c r="AH1449" i="44"/>
  <c r="AG1449" i="44"/>
  <c r="AH1445" i="44"/>
  <c r="AG1445" i="44"/>
  <c r="AH1443" i="44"/>
  <c r="AG1443" i="44"/>
  <c r="AH1441" i="44"/>
  <c r="AG1441" i="44"/>
  <c r="AH1439" i="44"/>
  <c r="AG1439" i="44"/>
  <c r="AH1437" i="44"/>
  <c r="AG1437" i="44"/>
  <c r="AH1435" i="44"/>
  <c r="AG1435" i="44"/>
  <c r="AH1433" i="44"/>
  <c r="AG1433" i="44"/>
  <c r="AH1431" i="44"/>
  <c r="AG1431" i="44"/>
  <c r="AH1428" i="44"/>
  <c r="AG1428" i="44"/>
  <c r="AH1426" i="44"/>
  <c r="AG1426" i="44"/>
  <c r="AH1424" i="44"/>
  <c r="AG1424" i="44"/>
  <c r="AH1422" i="44"/>
  <c r="AG1422" i="44"/>
  <c r="AH1419" i="44"/>
  <c r="AG1419" i="44"/>
  <c r="AH1413" i="44"/>
  <c r="AG1413" i="44"/>
  <c r="AH1411" i="44"/>
  <c r="AG1411" i="44"/>
  <c r="AH1409" i="44"/>
  <c r="AG1409" i="44"/>
  <c r="AH1407" i="44"/>
  <c r="AG1407" i="44"/>
  <c r="AH1405" i="44"/>
  <c r="AG1405" i="44"/>
  <c r="AH1403" i="44"/>
  <c r="AG1403" i="44"/>
  <c r="AH1401" i="44"/>
  <c r="AG1401" i="44"/>
  <c r="AH1399" i="44"/>
  <c r="AG1399" i="44"/>
  <c r="AH1396" i="44"/>
  <c r="AG1396" i="44"/>
  <c r="AH1394" i="44"/>
  <c r="AG1394" i="44"/>
  <c r="AH1392" i="44"/>
  <c r="AG1392" i="44"/>
  <c r="AH1390" i="44"/>
  <c r="AG1390" i="44"/>
  <c r="AH1388" i="44"/>
  <c r="AG1388" i="44"/>
  <c r="AH1386" i="44"/>
  <c r="AG1386" i="44"/>
  <c r="AH1384" i="44"/>
  <c r="AG1384" i="44"/>
  <c r="AH1382" i="44"/>
  <c r="AG1382" i="44"/>
  <c r="AH1380" i="44"/>
  <c r="AG1380" i="44"/>
  <c r="AH1378" i="44"/>
  <c r="AG1378" i="44"/>
  <c r="AH1374" i="44"/>
  <c r="AG1374" i="44"/>
  <c r="AH1372" i="44"/>
  <c r="AG1372" i="44"/>
  <c r="AH1365" i="44"/>
  <c r="AG1365" i="44"/>
  <c r="AH1362" i="44"/>
  <c r="AG1362" i="44"/>
  <c r="AH1358" i="44"/>
  <c r="AG1358" i="44"/>
  <c r="AH1356" i="44"/>
  <c r="AG1356" i="44"/>
  <c r="AH1352" i="44"/>
  <c r="AG1352" i="44"/>
  <c r="AH1349" i="44"/>
  <c r="AG1349" i="44"/>
  <c r="AH1345" i="44"/>
  <c r="AG1345" i="44"/>
  <c r="AH1342" i="44"/>
  <c r="AG1342" i="44"/>
  <c r="AH1340" i="44"/>
  <c r="AG1340" i="44"/>
  <c r="AH1338" i="44"/>
  <c r="AG1338" i="44"/>
  <c r="AH1336" i="44"/>
  <c r="AG1336" i="44"/>
  <c r="AH1334" i="44"/>
  <c r="AG1334" i="44"/>
  <c r="AH1332" i="44"/>
  <c r="AG1332" i="44"/>
  <c r="AH1330" i="44"/>
  <c r="AG1330" i="44"/>
  <c r="AH1328" i="44"/>
  <c r="AG1328" i="44"/>
  <c r="AH1326" i="44"/>
  <c r="AG1326" i="44"/>
  <c r="AH1324" i="44"/>
  <c r="AG1324" i="44"/>
  <c r="AH1322" i="44"/>
  <c r="AG1322" i="44"/>
  <c r="AH1320" i="44"/>
  <c r="AG1320" i="44"/>
  <c r="AH1318" i="44"/>
  <c r="AG1318" i="44"/>
  <c r="AH1316" i="44"/>
  <c r="AG1316" i="44"/>
  <c r="AH1314" i="44"/>
  <c r="AG1314" i="44"/>
  <c r="AH1311" i="44"/>
  <c r="AG1311" i="44"/>
  <c r="AH1309" i="44"/>
  <c r="AG1309" i="44"/>
  <c r="AH1307" i="44"/>
  <c r="AG1307" i="44"/>
  <c r="AH1304" i="44"/>
  <c r="AG1304" i="44"/>
  <c r="AH1301" i="44"/>
  <c r="AG1301" i="44"/>
  <c r="AH1299" i="44"/>
  <c r="AG1299" i="44"/>
  <c r="AH1297" i="44"/>
  <c r="AG1297" i="44"/>
  <c r="AH1295" i="44"/>
  <c r="AG1295" i="44"/>
  <c r="AH1292" i="44"/>
  <c r="AG1292" i="44"/>
  <c r="AH1289" i="44"/>
  <c r="AG1289" i="44"/>
  <c r="AH1287" i="44"/>
  <c r="AG1287" i="44"/>
  <c r="AH1285" i="44"/>
  <c r="AG1285" i="44"/>
  <c r="AH1283" i="44"/>
  <c r="AG1283" i="44"/>
  <c r="AH1281" i="44"/>
  <c r="AG1281" i="44"/>
  <c r="AH1279" i="44"/>
  <c r="AG1279" i="44"/>
  <c r="AH1277" i="44"/>
  <c r="AG1277" i="44"/>
  <c r="AH1275" i="44"/>
  <c r="AG1275" i="44"/>
  <c r="AH1273" i="44"/>
  <c r="AG1273" i="44"/>
  <c r="AH1271" i="44"/>
  <c r="AG1271" i="44"/>
  <c r="AH1269" i="44"/>
  <c r="AG1269" i="44"/>
  <c r="AH1267" i="44"/>
  <c r="AG1267" i="44"/>
  <c r="AH1265" i="44"/>
  <c r="AG1265" i="44"/>
  <c r="AH1263" i="44"/>
  <c r="AG1263" i="44"/>
  <c r="AH1261" i="44"/>
  <c r="AG1261" i="44"/>
  <c r="AH1259" i="44"/>
  <c r="AG1259" i="44"/>
  <c r="AH1257" i="44"/>
  <c r="AG1257" i="44"/>
  <c r="AH1255" i="44"/>
  <c r="AG1255" i="44"/>
  <c r="AH1253" i="44"/>
  <c r="AG1253" i="44"/>
  <c r="AH1251" i="44"/>
  <c r="AG1251" i="44"/>
  <c r="AH1249" i="44"/>
  <c r="AG1249" i="44"/>
  <c r="AH1247" i="44"/>
  <c r="AG1247" i="44"/>
  <c r="AH1245" i="44"/>
  <c r="AG1245" i="44"/>
  <c r="AH1243" i="44"/>
  <c r="AG1243" i="44"/>
  <c r="AH1241" i="44"/>
  <c r="AG1241" i="44"/>
  <c r="AH1239" i="44"/>
  <c r="AG1239" i="44"/>
  <c r="AH1236" i="44"/>
  <c r="AG1236" i="44"/>
  <c r="AH1234" i="44"/>
  <c r="AG1234" i="44"/>
  <c r="AH1232" i="44"/>
  <c r="AG1232" i="44"/>
  <c r="AH1230" i="44"/>
  <c r="AG1230" i="44"/>
  <c r="AH1228" i="44"/>
  <c r="AG1228" i="44"/>
  <c r="AH1226" i="44"/>
  <c r="AG1226" i="44"/>
  <c r="AH1224" i="44"/>
  <c r="AG1224" i="44"/>
  <c r="AH1219" i="44"/>
  <c r="AG1219" i="44"/>
  <c r="AH1217" i="44"/>
  <c r="AG1217" i="44"/>
  <c r="AH1215" i="44"/>
  <c r="AG1215" i="44"/>
  <c r="AH1208" i="44"/>
  <c r="AG1208" i="44"/>
  <c r="AH1204" i="44"/>
  <c r="AG1204" i="44"/>
  <c r="AH1202" i="44"/>
  <c r="AG1202" i="44"/>
  <c r="AH1200" i="44"/>
  <c r="AG1200" i="44"/>
  <c r="AH1198" i="44"/>
  <c r="AG1198" i="44"/>
  <c r="AH1196" i="44"/>
  <c r="AG1196" i="44"/>
  <c r="AH1194" i="44"/>
  <c r="AG1194" i="44"/>
  <c r="AH1192" i="44"/>
  <c r="AG1192" i="44"/>
  <c r="AH1190" i="44"/>
  <c r="AG1190" i="44"/>
  <c r="AH1187" i="44"/>
  <c r="AG1187" i="44"/>
  <c r="AH1185" i="44"/>
  <c r="AG1185" i="44"/>
  <c r="AH1183" i="44"/>
  <c r="AG1183" i="44"/>
  <c r="AH1181" i="44"/>
  <c r="AG1181" i="44"/>
  <c r="AH1179" i="44"/>
  <c r="AG1179" i="44"/>
  <c r="AH1177" i="44"/>
  <c r="AG1177" i="44"/>
  <c r="AH1175" i="44"/>
  <c r="AG1175" i="44"/>
  <c r="AH1173" i="44"/>
  <c r="AG1173" i="44"/>
  <c r="AH1171" i="44"/>
  <c r="AG1171" i="44"/>
  <c r="AH1158" i="44"/>
  <c r="AG1158" i="44"/>
  <c r="AH1156" i="44"/>
  <c r="AG1156" i="44"/>
  <c r="AH1154" i="44"/>
  <c r="AG1154" i="44"/>
  <c r="AH1152" i="44"/>
  <c r="AG1152" i="44"/>
  <c r="AH1150" i="44"/>
  <c r="AG1150" i="44"/>
  <c r="AH1148" i="44"/>
  <c r="AG1148" i="44"/>
  <c r="AH1145" i="44"/>
  <c r="AG1145" i="44"/>
  <c r="AH1143" i="44"/>
  <c r="AG1143" i="44"/>
  <c r="AH1141" i="44"/>
  <c r="AG1141" i="44"/>
  <c r="AH1139" i="44"/>
  <c r="AG1139" i="44"/>
  <c r="AH1137" i="44"/>
  <c r="AG1137" i="44"/>
  <c r="AH1135" i="44"/>
  <c r="AG1135" i="44"/>
  <c r="AH1133" i="44"/>
  <c r="AG1133" i="44"/>
  <c r="AH1131" i="44"/>
  <c r="AG1131" i="44"/>
  <c r="AH1129" i="44"/>
  <c r="AG1129" i="44"/>
  <c r="AH1127" i="44"/>
  <c r="AG1127" i="44"/>
  <c r="AH1125" i="44"/>
  <c r="AG1125" i="44"/>
  <c r="AH1123" i="44"/>
  <c r="AG1123" i="44"/>
  <c r="AH1121" i="44"/>
  <c r="AG1121" i="44"/>
  <c r="AH1119" i="44"/>
  <c r="AG1119" i="44"/>
  <c r="AH1117" i="44"/>
  <c r="AG1117" i="44"/>
  <c r="AH1115" i="44"/>
  <c r="AG1115" i="44"/>
  <c r="AH1113" i="44"/>
  <c r="AG1113" i="44"/>
  <c r="AH1111" i="44"/>
  <c r="AG1111" i="44"/>
  <c r="AH1108" i="44"/>
  <c r="AG1108" i="44"/>
  <c r="AH1106" i="44"/>
  <c r="AG1106" i="44"/>
  <c r="AH1103" i="44"/>
  <c r="AG1103" i="44"/>
  <c r="AH1101" i="44"/>
  <c r="AG1101" i="44"/>
  <c r="AH1098" i="44"/>
  <c r="AG1098" i="44"/>
  <c r="AH1096" i="44"/>
  <c r="AG1096" i="44"/>
  <c r="AH1094" i="44"/>
  <c r="AG1094" i="44"/>
  <c r="AH1092" i="44"/>
  <c r="AG1092" i="44"/>
  <c r="AH1090" i="44"/>
  <c r="AG1090" i="44"/>
  <c r="AH1087" i="44"/>
  <c r="AG1087" i="44"/>
  <c r="AH1084" i="44"/>
  <c r="AG1084" i="44"/>
  <c r="AH1082" i="44"/>
  <c r="AG1082" i="44"/>
  <c r="AH1080" i="44"/>
  <c r="AG1080" i="44"/>
  <c r="AH1078" i="44"/>
  <c r="AG1078" i="44"/>
  <c r="AH1076" i="44"/>
  <c r="AG1076" i="44"/>
  <c r="AH1074" i="44"/>
  <c r="AG1074" i="44"/>
  <c r="AH1072" i="44"/>
  <c r="AG1072" i="44"/>
  <c r="AH1070" i="44"/>
  <c r="AG1070" i="44"/>
  <c r="AH1068" i="44"/>
  <c r="AG1068" i="44"/>
  <c r="AH1066" i="44"/>
  <c r="AG1066" i="44"/>
  <c r="AH1064" i="44"/>
  <c r="AG1064" i="44"/>
  <c r="AH1062" i="44"/>
  <c r="AG1062" i="44"/>
  <c r="AH1060" i="44"/>
  <c r="AG1060" i="44"/>
  <c r="AH1058" i="44"/>
  <c r="AG1058" i="44"/>
  <c r="AH1056" i="44"/>
  <c r="AG1056" i="44"/>
  <c r="AH1054" i="44"/>
  <c r="AG1054" i="44"/>
  <c r="AH1052" i="44"/>
  <c r="AG1052" i="44"/>
  <c r="AH1050" i="44"/>
  <c r="AG1050" i="44"/>
  <c r="AH1047" i="44"/>
  <c r="AG1047" i="44"/>
  <c r="AH1042" i="44"/>
  <c r="AG1042" i="44"/>
  <c r="AH1039" i="44"/>
  <c r="AG1039" i="44"/>
  <c r="AH1037" i="44"/>
  <c r="AG1037" i="44"/>
  <c r="AH1035" i="44"/>
  <c r="AG1035" i="44"/>
  <c r="AH1032" i="44"/>
  <c r="AG1032" i="44"/>
  <c r="AH1030" i="44"/>
  <c r="AG1030" i="44"/>
  <c r="AH1021" i="44"/>
  <c r="AG1021" i="44"/>
  <c r="AH1019" i="44"/>
  <c r="AG1019" i="44"/>
  <c r="AH1017" i="44"/>
  <c r="AG1017" i="44"/>
  <c r="AH1012" i="44"/>
  <c r="AG1012" i="44"/>
  <c r="AH1009" i="44"/>
  <c r="AG1009" i="44"/>
  <c r="AH1000" i="44"/>
  <c r="AG1000" i="44"/>
  <c r="AH998" i="44"/>
  <c r="AG998" i="44"/>
  <c r="AH996" i="44"/>
  <c r="AG996" i="44"/>
  <c r="AH993" i="44"/>
  <c r="AG993" i="44"/>
  <c r="AH989" i="44"/>
  <c r="AG989" i="44"/>
  <c r="AH985" i="44"/>
  <c r="AG985" i="44"/>
  <c r="AH983" i="44"/>
  <c r="AG983" i="44"/>
  <c r="AH981" i="44"/>
  <c r="AG981" i="44"/>
  <c r="AH979" i="44"/>
  <c r="AG979" i="44"/>
  <c r="AH977" i="44"/>
  <c r="AG977" i="44"/>
  <c r="AH975" i="44"/>
  <c r="AG975" i="44"/>
  <c r="AH972" i="44"/>
  <c r="AG972" i="44"/>
  <c r="AH966" i="44"/>
  <c r="AG966" i="44"/>
  <c r="AH964" i="44"/>
  <c r="AG964" i="44"/>
  <c r="AH962" i="44"/>
  <c r="AG962" i="44"/>
  <c r="AH952" i="44"/>
  <c r="AG952" i="44"/>
  <c r="AH950" i="44"/>
  <c r="AG950" i="44"/>
  <c r="AH944" i="44"/>
  <c r="AG944" i="44"/>
  <c r="AH942" i="44"/>
  <c r="AG942" i="44"/>
  <c r="AH940" i="44"/>
  <c r="AG940" i="44"/>
  <c r="AH938" i="44"/>
  <c r="AG938" i="44"/>
  <c r="AH936" i="44"/>
  <c r="AG936" i="44"/>
  <c r="AH934" i="44"/>
  <c r="AG934" i="44"/>
  <c r="AH932" i="44"/>
  <c r="AG932" i="44"/>
  <c r="AH920" i="44"/>
  <c r="AG920" i="44"/>
  <c r="AH907" i="44"/>
  <c r="AG907" i="44"/>
  <c r="AH905" i="44"/>
  <c r="AG905" i="44"/>
  <c r="AH902" i="44"/>
  <c r="AG902" i="44"/>
  <c r="AH899" i="44"/>
  <c r="AG899" i="44"/>
  <c r="AH896" i="44"/>
  <c r="AG896" i="44"/>
  <c r="AH894" i="44"/>
  <c r="AG894" i="44"/>
  <c r="AH891" i="44"/>
  <c r="AG891" i="44"/>
  <c r="AH886" i="44"/>
  <c r="AG886" i="44"/>
  <c r="AH884" i="44"/>
  <c r="AG884" i="44"/>
  <c r="AH881" i="44"/>
  <c r="AG881" i="44"/>
  <c r="AH879" i="44"/>
  <c r="AG879" i="44"/>
  <c r="AH877" i="44"/>
  <c r="AG877" i="44"/>
  <c r="AH875" i="44"/>
  <c r="AG875" i="44"/>
  <c r="AH867" i="44"/>
  <c r="AG867" i="44"/>
  <c r="AH864" i="44"/>
  <c r="AG864" i="44"/>
  <c r="AH862" i="44"/>
  <c r="AG862" i="44"/>
  <c r="AH860" i="44"/>
  <c r="AG860" i="44"/>
  <c r="AH858" i="44"/>
  <c r="AG858" i="44"/>
  <c r="AH850" i="44"/>
  <c r="AG850" i="44"/>
  <c r="AH848" i="44"/>
  <c r="AG848" i="44"/>
  <c r="AH846" i="44"/>
  <c r="AG846" i="44"/>
  <c r="AH841" i="44"/>
  <c r="AG841" i="44"/>
  <c r="AH837" i="44"/>
  <c r="AG837" i="44"/>
  <c r="AH832" i="44"/>
  <c r="AG832" i="44"/>
  <c r="AH830" i="44"/>
  <c r="AG830" i="44"/>
  <c r="AH828" i="44"/>
  <c r="AG828" i="44"/>
  <c r="AH826" i="44"/>
  <c r="AG826" i="44"/>
  <c r="AH824" i="44"/>
  <c r="AG824" i="44"/>
  <c r="AH822" i="44"/>
  <c r="AG822" i="44"/>
  <c r="AH820" i="44"/>
  <c r="AG820" i="44"/>
  <c r="AH818" i="44"/>
  <c r="AG818" i="44"/>
  <c r="AH816" i="44"/>
  <c r="AG816" i="44"/>
  <c r="AH811" i="44"/>
  <c r="AG811" i="44"/>
  <c r="AH808" i="44"/>
  <c r="AG808" i="44"/>
  <c r="AH805" i="44"/>
  <c r="AG805" i="44"/>
  <c r="AH803" i="44"/>
  <c r="AG803" i="44"/>
  <c r="AH799" i="44"/>
  <c r="AG799" i="44"/>
  <c r="AH797" i="44"/>
  <c r="AG797" i="44"/>
  <c r="AH795" i="44"/>
  <c r="AG795" i="44"/>
  <c r="AH793" i="44"/>
  <c r="AG793" i="44"/>
  <c r="AH787" i="44"/>
  <c r="AG787" i="44"/>
  <c r="AH783" i="44"/>
  <c r="AG783" i="44"/>
  <c r="AH781" i="44"/>
  <c r="AG781" i="44"/>
  <c r="AH779" i="44"/>
  <c r="AG779" i="44"/>
  <c r="AH777" i="44"/>
  <c r="AG777" i="44"/>
  <c r="AH775" i="44"/>
  <c r="AG775" i="44"/>
  <c r="AH773" i="44"/>
  <c r="AG773" i="44"/>
  <c r="AH771" i="44"/>
  <c r="AG771" i="44"/>
  <c r="AH769" i="44"/>
  <c r="AG769" i="44"/>
  <c r="AH767" i="44"/>
  <c r="AG767" i="44"/>
  <c r="AH765" i="44"/>
  <c r="AG765" i="44"/>
  <c r="AH763" i="44"/>
  <c r="AG763" i="44"/>
  <c r="AH761" i="44"/>
  <c r="AG761" i="44"/>
  <c r="AH759" i="44"/>
  <c r="AG759" i="44"/>
  <c r="AH756" i="44"/>
  <c r="AG756" i="44"/>
  <c r="AH745" i="44"/>
  <c r="AG745" i="44"/>
  <c r="AH743" i="44"/>
  <c r="AG743" i="44"/>
  <c r="AH740" i="44"/>
  <c r="AG740" i="44"/>
  <c r="AH737" i="44"/>
  <c r="AG737" i="44"/>
  <c r="AH735" i="44"/>
  <c r="AG735" i="44"/>
  <c r="AH733" i="44"/>
  <c r="AG733" i="44"/>
  <c r="AH731" i="44"/>
  <c r="AG731" i="44"/>
  <c r="AH729" i="44"/>
  <c r="AG729" i="44"/>
  <c r="AH727" i="44"/>
  <c r="AG727" i="44"/>
  <c r="AH717" i="44"/>
  <c r="AG717" i="44"/>
  <c r="AH715" i="44"/>
  <c r="AG715" i="44"/>
  <c r="AH713" i="44"/>
  <c r="AG713" i="44"/>
  <c r="AH711" i="44"/>
  <c r="AG711" i="44"/>
  <c r="AH709" i="44"/>
  <c r="AG709" i="44"/>
  <c r="AH707" i="44"/>
  <c r="AG707" i="44"/>
  <c r="AH705" i="44"/>
  <c r="AG705" i="44"/>
  <c r="AH702" i="44"/>
  <c r="AG702" i="44"/>
  <c r="AH700" i="44"/>
  <c r="AG700" i="44"/>
  <c r="AH698" i="44"/>
  <c r="AG698" i="44"/>
  <c r="AH696" i="44"/>
  <c r="AG696" i="44"/>
  <c r="AH694" i="44"/>
  <c r="AG694" i="44"/>
  <c r="AH692" i="44"/>
  <c r="AG692" i="44"/>
  <c r="AH690" i="44"/>
  <c r="AG690" i="44"/>
  <c r="AH688" i="44"/>
  <c r="AG688" i="44"/>
  <c r="AH666" i="44"/>
  <c r="AG666" i="44"/>
  <c r="AH663" i="44"/>
  <c r="AG663" i="44"/>
  <c r="AH661" i="44"/>
  <c r="AG661" i="44"/>
  <c r="AH659" i="44"/>
  <c r="AG659" i="44"/>
  <c r="AH657" i="44"/>
  <c r="AG657" i="44"/>
  <c r="AH655" i="44"/>
  <c r="AG655" i="44"/>
  <c r="AH653" i="44"/>
  <c r="AG653" i="44"/>
  <c r="AH651" i="44"/>
  <c r="AG651" i="44"/>
  <c r="AH649" i="44"/>
  <c r="AG649" i="44"/>
  <c r="AH644" i="44"/>
  <c r="AG644" i="44"/>
  <c r="AH640" i="44"/>
  <c r="AG640" i="44"/>
  <c r="AH638" i="44"/>
  <c r="AG638" i="44"/>
  <c r="AH636" i="44"/>
  <c r="AG636" i="44"/>
  <c r="AH619" i="44"/>
  <c r="AG619" i="44"/>
  <c r="AH613" i="44"/>
  <c r="AG613" i="44"/>
  <c r="AH611" i="44"/>
  <c r="AG611" i="44"/>
  <c r="AH607" i="44"/>
  <c r="AG607" i="44"/>
  <c r="AH603" i="44"/>
  <c r="AG603" i="44"/>
  <c r="AH601" i="44"/>
  <c r="AG601" i="44"/>
  <c r="AH599" i="44"/>
  <c r="AG599" i="44"/>
  <c r="AH597" i="44"/>
  <c r="AG597" i="44"/>
  <c r="AH595" i="44"/>
  <c r="AG595" i="44"/>
  <c r="AH593" i="44"/>
  <c r="AG593" i="44"/>
  <c r="AH591" i="44"/>
  <c r="AG591" i="44"/>
  <c r="AH589" i="44"/>
  <c r="AG589" i="44"/>
  <c r="AH587" i="44"/>
  <c r="AG587" i="44"/>
  <c r="AH585" i="44"/>
  <c r="AG585" i="44"/>
  <c r="AH583" i="44"/>
  <c r="AG583" i="44"/>
  <c r="AH581" i="44"/>
  <c r="AG581" i="44"/>
  <c r="AH578" i="44"/>
  <c r="AG578" i="44"/>
  <c r="AH575" i="44"/>
  <c r="AG575" i="44"/>
  <c r="AH573" i="44"/>
  <c r="AG573" i="44"/>
  <c r="AH571" i="44"/>
  <c r="AG571" i="44"/>
  <c r="AH569" i="44"/>
  <c r="AG569" i="44"/>
  <c r="AH561" i="44"/>
  <c r="AG561" i="44"/>
  <c r="AH559" i="44"/>
  <c r="AG559" i="44"/>
  <c r="AH557" i="44"/>
  <c r="AG557" i="44"/>
  <c r="AH555" i="44"/>
  <c r="AG555" i="44"/>
  <c r="AH552" i="44"/>
  <c r="AG552" i="44"/>
  <c r="AH550" i="44"/>
  <c r="AG550" i="44"/>
  <c r="AH546" i="44"/>
  <c r="AG546" i="44"/>
  <c r="AH544" i="44"/>
  <c r="AG544" i="44"/>
  <c r="AH536" i="44"/>
  <c r="AG536" i="44"/>
  <c r="AH534" i="44"/>
  <c r="AG534" i="44"/>
  <c r="AH532" i="44"/>
  <c r="AG532" i="44"/>
  <c r="AH530" i="44"/>
  <c r="AG530" i="44"/>
  <c r="AH528" i="44"/>
  <c r="AG528" i="44"/>
  <c r="AH526" i="44"/>
  <c r="AG526" i="44"/>
  <c r="AH524" i="44"/>
  <c r="AG524" i="44"/>
  <c r="AH522" i="44"/>
  <c r="AG522" i="44"/>
  <c r="AH520" i="44"/>
  <c r="AG520" i="44"/>
  <c r="AH518" i="44"/>
  <c r="AG518" i="44"/>
  <c r="AH516" i="44"/>
  <c r="AG516" i="44"/>
  <c r="AH514" i="44"/>
  <c r="AG514" i="44"/>
  <c r="AH512" i="44"/>
  <c r="AG512" i="44"/>
  <c r="AH510" i="44"/>
  <c r="AG510" i="44"/>
  <c r="AH508" i="44"/>
  <c r="AG508" i="44"/>
  <c r="AH506" i="44"/>
  <c r="AG506" i="44"/>
  <c r="AH504" i="44"/>
  <c r="AG504" i="44"/>
  <c r="AH502" i="44"/>
  <c r="AG502" i="44"/>
  <c r="AH500" i="44"/>
  <c r="AG500" i="44"/>
  <c r="AH498" i="44"/>
  <c r="AG498" i="44"/>
  <c r="AH496" i="44"/>
  <c r="AG496" i="44"/>
  <c r="AH494" i="44"/>
  <c r="AG494" i="44"/>
  <c r="AH492" i="44"/>
  <c r="AG492" i="44"/>
  <c r="AH490" i="44"/>
  <c r="AG490" i="44"/>
  <c r="AH488" i="44"/>
  <c r="AG488" i="44"/>
  <c r="AH486" i="44"/>
  <c r="AG486" i="44"/>
  <c r="AH484" i="44"/>
  <c r="AG484" i="44"/>
  <c r="AH482" i="44"/>
  <c r="AG482" i="44"/>
  <c r="AH480" i="44"/>
  <c r="AG480" i="44"/>
  <c r="AH478" i="44"/>
  <c r="AG478" i="44"/>
  <c r="AH476" i="44"/>
  <c r="AG476" i="44"/>
  <c r="AH474" i="44"/>
  <c r="AG474" i="44"/>
  <c r="AH471" i="44"/>
  <c r="AG471" i="44"/>
  <c r="AH469" i="44"/>
  <c r="AG469" i="44"/>
  <c r="AH467" i="44"/>
  <c r="AG467" i="44"/>
  <c r="AH465" i="44"/>
  <c r="AG465" i="44"/>
  <c r="AH463" i="44"/>
  <c r="AG463" i="44"/>
  <c r="AH453" i="44"/>
  <c r="AG453" i="44"/>
  <c r="AH451" i="44"/>
  <c r="AG451" i="44"/>
  <c r="AH448" i="44"/>
  <c r="AG448" i="44"/>
  <c r="AH444" i="44"/>
  <c r="AG444" i="44"/>
  <c r="AH442" i="44"/>
  <c r="AG442" i="44"/>
  <c r="AH440" i="44"/>
  <c r="AG440" i="44"/>
  <c r="AH438" i="44"/>
  <c r="AG438" i="44"/>
  <c r="AH436" i="44"/>
  <c r="AG436" i="44"/>
  <c r="AH434" i="44"/>
  <c r="AG434" i="44"/>
  <c r="AH429" i="44"/>
  <c r="AG429" i="44"/>
  <c r="AH427" i="44"/>
  <c r="AG427" i="44"/>
  <c r="AH425" i="44"/>
  <c r="AG425" i="44"/>
  <c r="AH423" i="44"/>
  <c r="AG423" i="44"/>
  <c r="AH419" i="44"/>
  <c r="AG419" i="44"/>
  <c r="AH417" i="44"/>
  <c r="AG417" i="44"/>
  <c r="AH415" i="44"/>
  <c r="AG415" i="44"/>
  <c r="AH411" i="44"/>
  <c r="AG411" i="44"/>
  <c r="AH409" i="44"/>
  <c r="AG409" i="44"/>
  <c r="AH407" i="44"/>
  <c r="AG407" i="44"/>
  <c r="AH403" i="44"/>
  <c r="AG403" i="44"/>
  <c r="AH400" i="44"/>
  <c r="AG400" i="44"/>
  <c r="AH397" i="44"/>
  <c r="AG397" i="44"/>
  <c r="AG393" i="44"/>
  <c r="AH391" i="44"/>
  <c r="AG391" i="44"/>
  <c r="AH386" i="44"/>
  <c r="AG386" i="44"/>
  <c r="AH382" i="44"/>
  <c r="AG382" i="44"/>
  <c r="AH379" i="44"/>
  <c r="AG379" i="44"/>
  <c r="AH377" i="44"/>
  <c r="AG377" i="44"/>
  <c r="AH375" i="44"/>
  <c r="AG375" i="44"/>
  <c r="AH373" i="44"/>
  <c r="AG373" i="44"/>
  <c r="AH368" i="44"/>
  <c r="AG368" i="44"/>
  <c r="AH366" i="44"/>
  <c r="AG366" i="44"/>
  <c r="AH363" i="44"/>
  <c r="AG363" i="44"/>
  <c r="AH361" i="44"/>
  <c r="AG361" i="44"/>
  <c r="AH359" i="44"/>
  <c r="AG359" i="44"/>
  <c r="AH357" i="44"/>
  <c r="AG357" i="44"/>
  <c r="AH355" i="44"/>
  <c r="AG355" i="44"/>
  <c r="AH353" i="44"/>
  <c r="AG353" i="44"/>
  <c r="AH351" i="44"/>
  <c r="AG351" i="44"/>
  <c r="AH349" i="44"/>
  <c r="AG349" i="44"/>
  <c r="AH347" i="44"/>
  <c r="AG347" i="44"/>
  <c r="AH345" i="44"/>
  <c r="AG345" i="44"/>
  <c r="AH343" i="44"/>
  <c r="AG343" i="44"/>
  <c r="AH341" i="44"/>
  <c r="AG341" i="44"/>
  <c r="AH339" i="44"/>
  <c r="AG339" i="44"/>
  <c r="AH337" i="44"/>
  <c r="AG337" i="44"/>
  <c r="AH335" i="44"/>
  <c r="AG335" i="44"/>
  <c r="AH333" i="44"/>
  <c r="AG333" i="44"/>
  <c r="AH330" i="44"/>
  <c r="AG330" i="44"/>
  <c r="AH327" i="44"/>
  <c r="AG327" i="44"/>
  <c r="AH324" i="44"/>
  <c r="AG324" i="44"/>
  <c r="AH322" i="44"/>
  <c r="AG322" i="44"/>
  <c r="AH320" i="44"/>
  <c r="AG320" i="44"/>
  <c r="AH313" i="44"/>
  <c r="AG313" i="44"/>
  <c r="AH311" i="44"/>
  <c r="AG311" i="44"/>
  <c r="AH308" i="44"/>
  <c r="AG308" i="44"/>
  <c r="AH306" i="44"/>
  <c r="AG306" i="44"/>
  <c r="AH304" i="44"/>
  <c r="AG304" i="44"/>
  <c r="AH302" i="44"/>
  <c r="AG302" i="44"/>
  <c r="AH300" i="44"/>
  <c r="AG300" i="44"/>
  <c r="AH298" i="44"/>
  <c r="AG298" i="44"/>
  <c r="AH296" i="44"/>
  <c r="AG296" i="44"/>
  <c r="AH293" i="44"/>
  <c r="AG293" i="44"/>
  <c r="AH291" i="44"/>
  <c r="AG291" i="44"/>
  <c r="AH289" i="44"/>
  <c r="AG289" i="44"/>
  <c r="AH285" i="44"/>
  <c r="AG285" i="44"/>
  <c r="AH283" i="44"/>
  <c r="AG283" i="44"/>
  <c r="AH279" i="44"/>
  <c r="AG279" i="44"/>
  <c r="AH277" i="44"/>
  <c r="AG277" i="44"/>
  <c r="AH275" i="44"/>
  <c r="AG275" i="44"/>
  <c r="AH273" i="44"/>
  <c r="AG273" i="44"/>
  <c r="AH271" i="44"/>
  <c r="AG271" i="44"/>
  <c r="AH268" i="44"/>
  <c r="AG268" i="44"/>
  <c r="AH266" i="44"/>
  <c r="AG266" i="44"/>
  <c r="AH264" i="44"/>
  <c r="AG264" i="44"/>
  <c r="AH262" i="44"/>
  <c r="AG262" i="44"/>
  <c r="AH260" i="44"/>
  <c r="AG260" i="44"/>
  <c r="AH258" i="44"/>
  <c r="AG258" i="44"/>
  <c r="AH256" i="44"/>
  <c r="AG256" i="44"/>
  <c r="AH251" i="44"/>
  <c r="AG251" i="44"/>
  <c r="AH235" i="44"/>
  <c r="AG235" i="44"/>
  <c r="AH231" i="44"/>
  <c r="AG231" i="44"/>
  <c r="AH229" i="44"/>
  <c r="AG229" i="44"/>
  <c r="AH224" i="44"/>
  <c r="AG224" i="44"/>
  <c r="AH220" i="44"/>
  <c r="AG220" i="44"/>
  <c r="AH217" i="44"/>
  <c r="AG217" i="44"/>
  <c r="AH213" i="44"/>
  <c r="AG213" i="44"/>
  <c r="AH211" i="44"/>
  <c r="AG211" i="44"/>
  <c r="AH206" i="44"/>
  <c r="AG206" i="44"/>
  <c r="AH183" i="44"/>
  <c r="AG183" i="44"/>
  <c r="AH171" i="44"/>
  <c r="AG171" i="44"/>
  <c r="AH164" i="44"/>
  <c r="AG164" i="44"/>
  <c r="AH161" i="44"/>
  <c r="AG161" i="44"/>
  <c r="AH159" i="44"/>
  <c r="AG159" i="44"/>
  <c r="AH157" i="44"/>
  <c r="AG157" i="44"/>
  <c r="AH148" i="44"/>
  <c r="AG148" i="44"/>
  <c r="AH146" i="44"/>
  <c r="AG146" i="44"/>
  <c r="AH142" i="44"/>
  <c r="AG142" i="44"/>
  <c r="AH140" i="44"/>
  <c r="AG140" i="44"/>
  <c r="AH138" i="44"/>
  <c r="AG138" i="44"/>
  <c r="AH136" i="44"/>
  <c r="AG136" i="44"/>
  <c r="AH134" i="44"/>
  <c r="AG134" i="44"/>
  <c r="AH132" i="44"/>
  <c r="AG132" i="44"/>
  <c r="AH130" i="44"/>
  <c r="AG130" i="44"/>
  <c r="AH128" i="44"/>
  <c r="AG128" i="44"/>
  <c r="AH126" i="44"/>
  <c r="AG126" i="44"/>
  <c r="AH124" i="44"/>
  <c r="AG124" i="44"/>
  <c r="AH122" i="44"/>
  <c r="AG122" i="44"/>
  <c r="AH120" i="44"/>
  <c r="AG120" i="44"/>
  <c r="AH118" i="44"/>
  <c r="AG118" i="44"/>
  <c r="AH116" i="44"/>
  <c r="AG116" i="44"/>
  <c r="AH114" i="44"/>
  <c r="AG114" i="44"/>
  <c r="AH112" i="44"/>
  <c r="AG112" i="44"/>
  <c r="AH108" i="44"/>
  <c r="AG108" i="44"/>
  <c r="AH106" i="44"/>
  <c r="AG106" i="44"/>
  <c r="AH104" i="44"/>
  <c r="AG104" i="44"/>
  <c r="AH100" i="44"/>
  <c r="AG100" i="44"/>
  <c r="AH98" i="44"/>
  <c r="AG98" i="44"/>
  <c r="AH96" i="44"/>
  <c r="AG96" i="44"/>
  <c r="AH94" i="44"/>
  <c r="AG94" i="44"/>
  <c r="AH92" i="44"/>
  <c r="AG92" i="44"/>
  <c r="AH90" i="44"/>
  <c r="AG90" i="44"/>
  <c r="AH88" i="44"/>
  <c r="AG88" i="44"/>
  <c r="AH83" i="44"/>
  <c r="AG83" i="44"/>
  <c r="AH75" i="44"/>
  <c r="AG75" i="44"/>
  <c r="AH73" i="44"/>
  <c r="AG73" i="44"/>
  <c r="AH71" i="44"/>
  <c r="AG71" i="44"/>
  <c r="AH68" i="44"/>
  <c r="AG68" i="44"/>
  <c r="AH66" i="44"/>
  <c r="AG66" i="44"/>
  <c r="AH64" i="44"/>
  <c r="AG64" i="44"/>
  <c r="AH62" i="44"/>
  <c r="AG62" i="44"/>
  <c r="AH60" i="44"/>
  <c r="AG60" i="44"/>
  <c r="AH53" i="44"/>
  <c r="AG53" i="44"/>
  <c r="AH50" i="44"/>
  <c r="AG50" i="44"/>
  <c r="AH47" i="44"/>
  <c r="AG47" i="44"/>
  <c r="AH45" i="44"/>
  <c r="AG45" i="44"/>
  <c r="AH43" i="44"/>
  <c r="AG43" i="44"/>
  <c r="AH40" i="44"/>
  <c r="AG40" i="44"/>
  <c r="AH38" i="44"/>
  <c r="AG38" i="44"/>
  <c r="AH35" i="44"/>
  <c r="AG35" i="44"/>
  <c r="AH33" i="44"/>
  <c r="AG33" i="44"/>
  <c r="AH31" i="44"/>
  <c r="AG31" i="44"/>
  <c r="AH28" i="44"/>
  <c r="AG28" i="44"/>
  <c r="AH25" i="44"/>
  <c r="AG25" i="44"/>
  <c r="AH23" i="44"/>
  <c r="AG23" i="44"/>
  <c r="AH21" i="44"/>
  <c r="AG21" i="44"/>
  <c r="AH19" i="44"/>
  <c r="AG19" i="44"/>
  <c r="AH17" i="44"/>
  <c r="AG17" i="44"/>
  <c r="AH15" i="44"/>
  <c r="AG15" i="44"/>
  <c r="AH13" i="44"/>
  <c r="AG13" i="44"/>
  <c r="AH11" i="44"/>
  <c r="AG11" i="44"/>
  <c r="AH1734" i="44"/>
  <c r="AG1734" i="44"/>
  <c r="AH1732" i="44"/>
  <c r="AG1732" i="44"/>
  <c r="AH1730" i="44"/>
  <c r="AG1730" i="44"/>
  <c r="AH1728" i="44"/>
  <c r="AG1728" i="44"/>
  <c r="AH1726" i="44"/>
  <c r="AG1726" i="44"/>
  <c r="AH1724" i="44"/>
  <c r="AG1724" i="44"/>
  <c r="AH1722" i="44"/>
  <c r="AG1722" i="44"/>
  <c r="AH1720" i="44"/>
  <c r="AG1720" i="44"/>
  <c r="AH1718" i="44"/>
  <c r="AG1718" i="44"/>
  <c r="AH1716" i="44"/>
  <c r="AG1716" i="44"/>
  <c r="AH1714" i="44"/>
  <c r="AG1714" i="44"/>
  <c r="AH1712" i="44"/>
  <c r="AG1712" i="44"/>
  <c r="AH1710" i="44"/>
  <c r="AG1710" i="44"/>
  <c r="AH1707" i="44"/>
  <c r="AG1707" i="44"/>
  <c r="AH1705" i="44"/>
  <c r="AG1705" i="44"/>
  <c r="AH1703" i="44"/>
  <c r="AG1703" i="44"/>
  <c r="AH1698" i="44"/>
  <c r="AG1698" i="44"/>
  <c r="AH1691" i="44"/>
  <c r="AG1691" i="44"/>
  <c r="AH1681" i="44"/>
  <c r="AG1681" i="44"/>
  <c r="AH1672" i="44"/>
  <c r="AG1672" i="44"/>
  <c r="AH1669" i="44"/>
  <c r="AG1669" i="44"/>
  <c r="AH1665" i="44"/>
  <c r="AG1665" i="44"/>
  <c r="AH1663" i="44"/>
  <c r="AG1663" i="44"/>
  <c r="AH1661" i="44"/>
  <c r="AG1661" i="44"/>
  <c r="AH1659" i="44"/>
  <c r="AG1659" i="44"/>
  <c r="AH1657" i="44"/>
  <c r="AG1657" i="44"/>
  <c r="AH1655" i="44"/>
  <c r="AG1655" i="44"/>
  <c r="AH1653" i="44"/>
  <c r="AG1653" i="44"/>
  <c r="AH1651" i="44"/>
  <c r="AG1651" i="44"/>
  <c r="AH1649" i="44"/>
  <c r="AG1649" i="44"/>
  <c r="AH1646" i="44"/>
  <c r="AG1646" i="44"/>
  <c r="AH1644" i="44"/>
  <c r="AG1644" i="44"/>
  <c r="AH1641" i="44"/>
  <c r="AG1641" i="44"/>
  <c r="AH1639" i="44"/>
  <c r="AG1639" i="44"/>
  <c r="AH1637" i="44"/>
  <c r="AG1637" i="44"/>
  <c r="AH1635" i="44"/>
  <c r="AG1635" i="44"/>
  <c r="AH1631" i="44"/>
  <c r="AG1631" i="44"/>
  <c r="AH1629" i="44"/>
  <c r="AG1629" i="44"/>
  <c r="AH1627" i="44"/>
  <c r="AG1627" i="44"/>
  <c r="AH1623" i="44"/>
  <c r="AG1623" i="44"/>
  <c r="AH1621" i="44"/>
  <c r="AG1621" i="44"/>
  <c r="AH1619" i="44"/>
  <c r="AG1619" i="44"/>
  <c r="AH1616" i="44"/>
  <c r="AG1616" i="44"/>
  <c r="AH1614" i="44"/>
  <c r="AG1614" i="44"/>
  <c r="AH1611" i="44"/>
  <c r="AG1611" i="44"/>
  <c r="AH1601" i="44"/>
  <c r="AG1601" i="44"/>
  <c r="AH1599" i="44"/>
  <c r="AG1599" i="44"/>
  <c r="AG1597" i="44"/>
  <c r="AH1594" i="44"/>
  <c r="AG1594" i="44"/>
  <c r="AH1591" i="44"/>
  <c r="AG1591" i="44"/>
  <c r="AH1589" i="44"/>
  <c r="AG1589" i="44"/>
  <c r="AH1587" i="44"/>
  <c r="AG1587" i="44"/>
  <c r="AH1585" i="44"/>
  <c r="AG1585" i="44"/>
  <c r="AH1583" i="44"/>
  <c r="AG1583" i="44"/>
  <c r="AH1581" i="44"/>
  <c r="AG1581" i="44"/>
  <c r="AH1579" i="44"/>
  <c r="AG1579" i="44"/>
  <c r="AH1577" i="44"/>
  <c r="AG1577" i="44"/>
  <c r="AH1575" i="44"/>
  <c r="AG1575" i="44"/>
  <c r="AH1573" i="44"/>
  <c r="AG1573" i="44"/>
  <c r="AH1571" i="44"/>
  <c r="AG1571" i="44"/>
  <c r="AH1569" i="44"/>
  <c r="AG1569" i="44"/>
  <c r="AH1567" i="44"/>
  <c r="AG1567" i="44"/>
  <c r="AH1564" i="44"/>
  <c r="AG1564" i="44"/>
  <c r="AH1562" i="44"/>
  <c r="AG1562" i="44"/>
  <c r="AH1560" i="44"/>
  <c r="AG1560" i="44"/>
  <c r="AH1558" i="44"/>
  <c r="AG1558" i="44"/>
  <c r="AH1556" i="44"/>
  <c r="AG1556" i="44"/>
  <c r="AH1554" i="44"/>
  <c r="AG1554" i="44"/>
  <c r="AH1552" i="44"/>
  <c r="AG1552" i="44"/>
  <c r="AH1550" i="44"/>
  <c r="AG1550" i="44"/>
  <c r="AH1548" i="44"/>
  <c r="AG1548" i="44"/>
  <c r="AH1546" i="44"/>
  <c r="AG1546" i="44"/>
  <c r="AH1544" i="44"/>
  <c r="AG1544" i="44"/>
  <c r="AH1542" i="44"/>
  <c r="AG1542" i="44"/>
  <c r="AH1540" i="44"/>
  <c r="AG1540" i="44"/>
  <c r="AH1538" i="44"/>
  <c r="AG1538" i="44"/>
  <c r="AH1536" i="44"/>
  <c r="AG1536" i="44"/>
  <c r="AH1533" i="44"/>
  <c r="AG1533" i="44"/>
  <c r="AH1531" i="44"/>
  <c r="AG1531" i="44"/>
  <c r="AH1529" i="44"/>
  <c r="AG1529" i="44"/>
  <c r="AH1527" i="44"/>
  <c r="AG1527" i="44"/>
  <c r="AH1525" i="44"/>
  <c r="AG1525" i="44"/>
  <c r="AH1523" i="44"/>
  <c r="AG1523" i="44"/>
  <c r="AH1521" i="44"/>
  <c r="AG1521" i="44"/>
  <c r="AH1519" i="44"/>
  <c r="AG1519" i="44"/>
  <c r="AH1517" i="44"/>
  <c r="AG1517" i="44"/>
  <c r="AH1514" i="44"/>
  <c r="AG1514" i="44"/>
  <c r="AH1512" i="44"/>
  <c r="AG1512" i="44"/>
  <c r="AH1510" i="44"/>
  <c r="AG1510" i="44"/>
  <c r="AH1508" i="44"/>
  <c r="AG1508" i="44"/>
  <c r="AH1506" i="44"/>
  <c r="AG1506" i="44"/>
  <c r="AH1504" i="44"/>
  <c r="AG1504" i="44"/>
  <c r="AH1502" i="44"/>
  <c r="AG1502" i="44"/>
  <c r="AH1500" i="44"/>
  <c r="AG1500" i="44"/>
  <c r="AH1498" i="44"/>
  <c r="AG1498" i="44"/>
  <c r="AH1495" i="44"/>
  <c r="AG1495" i="44"/>
  <c r="AH1492" i="44"/>
  <c r="AG1492" i="44"/>
  <c r="AH1490" i="44"/>
  <c r="AG1490" i="44"/>
  <c r="AH1488" i="44"/>
  <c r="AG1488" i="44"/>
  <c r="AH1486" i="44"/>
  <c r="AG1486" i="44"/>
  <c r="AH1484" i="44"/>
  <c r="AG1484" i="44"/>
  <c r="AH1482" i="44"/>
  <c r="AG1482" i="44"/>
  <c r="AH1480" i="44"/>
  <c r="AG1480" i="44"/>
  <c r="AH1477" i="44"/>
  <c r="AG1477" i="44"/>
  <c r="AH1475" i="44"/>
  <c r="AG1475" i="44"/>
  <c r="AH1473" i="44"/>
  <c r="AG1473" i="44"/>
  <c r="AH1471" i="44"/>
  <c r="AG1471" i="44"/>
  <c r="AH1469" i="44"/>
  <c r="AG1469" i="44"/>
  <c r="AH1467" i="44"/>
  <c r="AG1467" i="44"/>
  <c r="AH1465" i="44"/>
  <c r="AG1465" i="44"/>
  <c r="AH1463" i="44"/>
  <c r="AG1463" i="44"/>
  <c r="AH1461" i="44"/>
  <c r="AG1461" i="44"/>
  <c r="AH1459" i="44"/>
  <c r="AG1459" i="44"/>
  <c r="AH1457" i="44"/>
  <c r="AG1457" i="44"/>
  <c r="AH1455" i="44"/>
  <c r="AG1455" i="44"/>
  <c r="AH1453" i="44"/>
  <c r="AG1453" i="44"/>
  <c r="AH1450" i="44"/>
  <c r="AG1450" i="44"/>
  <c r="AH1446" i="44"/>
  <c r="AG1446" i="44"/>
  <c r="AH1444" i="44"/>
  <c r="AG1444" i="44"/>
  <c r="AH1442" i="44"/>
  <c r="AG1442" i="44"/>
  <c r="AH1440" i="44"/>
  <c r="AG1440" i="44"/>
  <c r="AH1438" i="44"/>
  <c r="AG1438" i="44"/>
  <c r="AH1436" i="44"/>
  <c r="AG1436" i="44"/>
  <c r="AH1434" i="44"/>
  <c r="AG1434" i="44"/>
  <c r="AH1432" i="44"/>
  <c r="AG1432" i="44"/>
  <c r="AH1430" i="44"/>
  <c r="AG1430" i="44"/>
  <c r="AH1427" i="44"/>
  <c r="AG1427" i="44"/>
  <c r="AH1425" i="44"/>
  <c r="AG1425" i="44"/>
  <c r="AH1423" i="44"/>
  <c r="AG1423" i="44"/>
  <c r="AH1420" i="44"/>
  <c r="AG1420" i="44"/>
  <c r="AH1417" i="44"/>
  <c r="AG1417" i="44"/>
  <c r="AH1412" i="44"/>
  <c r="AG1412" i="44"/>
  <c r="AH1410" i="44"/>
  <c r="AG1410" i="44"/>
  <c r="AH1408" i="44"/>
  <c r="AG1408" i="44"/>
  <c r="AH1406" i="44"/>
  <c r="AG1406" i="44"/>
  <c r="AH1404" i="44"/>
  <c r="AG1404" i="44"/>
  <c r="AH1402" i="44"/>
  <c r="AG1402" i="44"/>
  <c r="AH1400" i="44"/>
  <c r="AG1400" i="44"/>
  <c r="AH1397" i="44"/>
  <c r="AG1397" i="44"/>
  <c r="AH1395" i="44"/>
  <c r="AG1395" i="44"/>
  <c r="AH1393" i="44"/>
  <c r="AG1393" i="44"/>
  <c r="AH1391" i="44"/>
  <c r="AG1391" i="44"/>
  <c r="AH1389" i="44"/>
  <c r="AG1389" i="44"/>
  <c r="AH1387" i="44"/>
  <c r="AG1387" i="44"/>
  <c r="AH1385" i="44"/>
  <c r="AG1385" i="44"/>
  <c r="AH1383" i="44"/>
  <c r="AG1383" i="44"/>
  <c r="AH1381" i="44"/>
  <c r="D180" i="43" s="1"/>
  <c r="AG1381" i="44"/>
  <c r="AH1379" i="44"/>
  <c r="AG1379" i="44"/>
  <c r="AH1377" i="44"/>
  <c r="AG1377" i="44"/>
  <c r="AH1375" i="44"/>
  <c r="AG1375" i="44"/>
  <c r="AH1373" i="44"/>
  <c r="AG1373" i="44"/>
  <c r="AH1371" i="44"/>
  <c r="AG1371" i="44"/>
  <c r="AH1366" i="44"/>
  <c r="AG1366" i="44"/>
  <c r="AH1363" i="44"/>
  <c r="AG1363" i="44"/>
  <c r="AH1359" i="44"/>
  <c r="AG1359" i="44"/>
  <c r="AH1357" i="44"/>
  <c r="AG1357" i="44"/>
  <c r="AH1354" i="44"/>
  <c r="AG1354" i="44"/>
  <c r="AH1351" i="44"/>
  <c r="AG1351" i="44"/>
  <c r="AH1348" i="44"/>
  <c r="AG1348" i="44"/>
  <c r="AH1344" i="44"/>
  <c r="AG1344" i="44"/>
  <c r="AH1341" i="44"/>
  <c r="AG1341" i="44"/>
  <c r="AH1339" i="44"/>
  <c r="AG1339" i="44"/>
  <c r="AH1337" i="44"/>
  <c r="AG1337" i="44"/>
  <c r="AH1335" i="44"/>
  <c r="AG1335" i="44"/>
  <c r="AH1333" i="44"/>
  <c r="AG1333" i="44"/>
  <c r="AH1331" i="44"/>
  <c r="AG1331" i="44"/>
  <c r="AH1329" i="44"/>
  <c r="AG1329" i="44"/>
  <c r="AH1327" i="44"/>
  <c r="AG1327" i="44"/>
  <c r="AH1325" i="44"/>
  <c r="AG1325" i="44"/>
  <c r="AH1323" i="44"/>
  <c r="AG1323" i="44"/>
  <c r="AH1321" i="44"/>
  <c r="AG1321" i="44"/>
  <c r="AH1319" i="44"/>
  <c r="AG1319" i="44"/>
  <c r="AH1317" i="44"/>
  <c r="AG1317" i="44"/>
  <c r="AH1315" i="44"/>
  <c r="AG1315" i="44"/>
  <c r="AH1313" i="44"/>
  <c r="AG1313" i="44"/>
  <c r="AH1310" i="44"/>
  <c r="AG1310" i="44"/>
  <c r="AH1308" i="44"/>
  <c r="AG1308" i="44"/>
  <c r="AH1306" i="44"/>
  <c r="AG1306" i="44"/>
  <c r="AH1302" i="44"/>
  <c r="AG1302" i="44"/>
  <c r="AH1300" i="44"/>
  <c r="AG1300" i="44"/>
  <c r="AH1298" i="44"/>
  <c r="AG1298" i="44"/>
  <c r="AH1296" i="44"/>
  <c r="AG1296" i="44"/>
  <c r="AH1293" i="44"/>
  <c r="AG1293" i="44"/>
  <c r="AH1290" i="44"/>
  <c r="AG1290" i="44"/>
  <c r="AH1288" i="44"/>
  <c r="AG1288" i="44"/>
  <c r="AH1286" i="44"/>
  <c r="AG1286" i="44"/>
  <c r="AH1284" i="44"/>
  <c r="AG1284" i="44"/>
  <c r="AH1282" i="44"/>
  <c r="AG1282" i="44"/>
  <c r="AH1280" i="44"/>
  <c r="AG1280" i="44"/>
  <c r="AH1278" i="44"/>
  <c r="AG1278" i="44"/>
  <c r="AH1276" i="44"/>
  <c r="AG1276" i="44"/>
  <c r="AH1274" i="44"/>
  <c r="AG1274" i="44"/>
  <c r="AH1272" i="44"/>
  <c r="AG1272" i="44"/>
  <c r="AH1270" i="44"/>
  <c r="AG1270" i="44"/>
  <c r="AH1268" i="44"/>
  <c r="AG1268" i="44"/>
  <c r="AH1266" i="44"/>
  <c r="AG1266" i="44"/>
  <c r="AH1264" i="44"/>
  <c r="AG1264" i="44"/>
  <c r="AH1262" i="44"/>
  <c r="AG1262" i="44"/>
  <c r="AH1260" i="44"/>
  <c r="AG1260" i="44"/>
  <c r="AH1258" i="44"/>
  <c r="AG1258" i="44"/>
  <c r="AH1256" i="44"/>
  <c r="AG1256" i="44"/>
  <c r="AH1254" i="44"/>
  <c r="AG1254" i="44"/>
  <c r="AH1252" i="44"/>
  <c r="AG1252" i="44"/>
  <c r="AH1250" i="44"/>
  <c r="AG1250" i="44"/>
  <c r="AH1248" i="44"/>
  <c r="AG1248" i="44"/>
  <c r="AH1246" i="44"/>
  <c r="AG1246" i="44"/>
  <c r="AH1244" i="44"/>
  <c r="AG1244" i="44"/>
  <c r="AH1242" i="44"/>
  <c r="AG1242" i="44"/>
  <c r="AH1240" i="44"/>
  <c r="AG1240" i="44"/>
  <c r="AH1238" i="44"/>
  <c r="AG1238" i="44"/>
  <c r="AH1235" i="44"/>
  <c r="AG1235" i="44"/>
  <c r="AH1233" i="44"/>
  <c r="AG1233" i="44"/>
  <c r="AH1231" i="44"/>
  <c r="AG1231" i="44"/>
  <c r="AH1229" i="44"/>
  <c r="AG1229" i="44"/>
  <c r="AH1227" i="44"/>
  <c r="AG1227" i="44"/>
  <c r="AH1225" i="44"/>
  <c r="AG1225" i="44"/>
  <c r="AH1220" i="44"/>
  <c r="AG1220" i="44"/>
  <c r="AH1218" i="44"/>
  <c r="AG1218" i="44"/>
  <c r="AH1216" i="44"/>
  <c r="AG1216" i="44"/>
  <c r="AH1211" i="44"/>
  <c r="AG1211" i="44"/>
  <c r="AH1205" i="44"/>
  <c r="AG1205" i="44"/>
  <c r="AH1203" i="44"/>
  <c r="AG1203" i="44"/>
  <c r="AH1201" i="44"/>
  <c r="AG1201" i="44"/>
  <c r="AH1199" i="44"/>
  <c r="AG1199" i="44"/>
  <c r="AH1197" i="44"/>
  <c r="AG1197" i="44"/>
  <c r="AH1195" i="44"/>
  <c r="AG1195" i="44"/>
  <c r="AH1193" i="44"/>
  <c r="AG1193" i="44"/>
  <c r="AH1191" i="44"/>
  <c r="AG1191" i="44"/>
  <c r="AH1188" i="44"/>
  <c r="AG1188" i="44"/>
  <c r="AH1186" i="44"/>
  <c r="AG1186" i="44"/>
  <c r="AH1184" i="44"/>
  <c r="AG1184" i="44"/>
  <c r="AH1182" i="44"/>
  <c r="AG1182" i="44"/>
  <c r="AH1180" i="44"/>
  <c r="AG1180" i="44"/>
  <c r="AH1178" i="44"/>
  <c r="AG1178" i="44"/>
  <c r="AH1176" i="44"/>
  <c r="AG1176" i="44"/>
  <c r="AH1174" i="44"/>
  <c r="AG1174" i="44"/>
  <c r="AH1172" i="44"/>
  <c r="AG1172" i="44"/>
  <c r="AH1159" i="44"/>
  <c r="AG1159" i="44"/>
  <c r="AH1157" i="44"/>
  <c r="AG1157" i="44"/>
  <c r="AH1155" i="44"/>
  <c r="AG1155" i="44"/>
  <c r="AH1153" i="44"/>
  <c r="AG1153" i="44"/>
  <c r="AH1151" i="44"/>
  <c r="AG1151" i="44"/>
  <c r="AH1149" i="44"/>
  <c r="AG1149" i="44"/>
  <c r="AH1147" i="44"/>
  <c r="AG1147" i="44"/>
  <c r="AH1144" i="44"/>
  <c r="AG1144" i="44"/>
  <c r="AH1142" i="44"/>
  <c r="AG1142" i="44"/>
  <c r="AH1140" i="44"/>
  <c r="AG1140" i="44"/>
  <c r="AH1138" i="44"/>
  <c r="AG1138" i="44"/>
  <c r="AH1136" i="44"/>
  <c r="AG1136" i="44"/>
  <c r="AH1134" i="44"/>
  <c r="AG1134" i="44"/>
  <c r="AH1132" i="44"/>
  <c r="AG1132" i="44"/>
  <c r="AH1130" i="44"/>
  <c r="AG1130" i="44"/>
  <c r="AH1128" i="44"/>
  <c r="AG1128" i="44"/>
  <c r="AH1126" i="44"/>
  <c r="AG1126" i="44"/>
  <c r="AH1124" i="44"/>
  <c r="AG1124" i="44"/>
  <c r="AH1122" i="44"/>
  <c r="AG1122" i="44"/>
  <c r="AH1120" i="44"/>
  <c r="AG1120" i="44"/>
  <c r="AH1118" i="44"/>
  <c r="AG1118" i="44"/>
  <c r="AH1116" i="44"/>
  <c r="AG1116" i="44"/>
  <c r="AH1114" i="44"/>
  <c r="AG1114" i="44"/>
  <c r="AH1112" i="44"/>
  <c r="AG1112" i="44"/>
  <c r="AH1109" i="44"/>
  <c r="AG1109" i="44"/>
  <c r="AH1107" i="44"/>
  <c r="AG1107" i="44"/>
  <c r="AH1105" i="44"/>
  <c r="AG1105" i="44"/>
  <c r="AH1102" i="44"/>
  <c r="AG1102" i="44"/>
  <c r="AH1100" i="44"/>
  <c r="AG1100" i="44"/>
  <c r="AH1097" i="44"/>
  <c r="AG1097" i="44"/>
  <c r="AH1095" i="44"/>
  <c r="AG1095" i="44"/>
  <c r="AH1093" i="44"/>
  <c r="AG1093" i="44"/>
  <c r="AH1091" i="44"/>
  <c r="AG1091" i="44"/>
  <c r="AH1089" i="44"/>
  <c r="AG1089" i="44"/>
  <c r="AH1085" i="44"/>
  <c r="AG1085" i="44"/>
  <c r="AH1083" i="44"/>
  <c r="AG1083" i="44"/>
  <c r="AH1081" i="44"/>
  <c r="AG1081" i="44"/>
  <c r="AH1079" i="44"/>
  <c r="AG1079" i="44"/>
  <c r="AH1077" i="44"/>
  <c r="AG1077" i="44"/>
  <c r="AH1075" i="44"/>
  <c r="AG1075" i="44"/>
  <c r="AH1073" i="44"/>
  <c r="AG1073" i="44"/>
  <c r="AH1071" i="44"/>
  <c r="AG1071" i="44"/>
  <c r="AH1069" i="44"/>
  <c r="AG1069" i="44"/>
  <c r="AH1067" i="44"/>
  <c r="AG1067" i="44"/>
  <c r="AH1065" i="44"/>
  <c r="AG1065" i="44"/>
  <c r="AH1063" i="44"/>
  <c r="AG1063" i="44"/>
  <c r="AH1061" i="44"/>
  <c r="AG1061" i="44"/>
  <c r="AH1059" i="44"/>
  <c r="AG1059" i="44"/>
  <c r="AH1057" i="44"/>
  <c r="AG1057" i="44"/>
  <c r="AH1055" i="44"/>
  <c r="AG1055" i="44"/>
  <c r="AH1053" i="44"/>
  <c r="AG1053" i="44"/>
  <c r="AH1051" i="44"/>
  <c r="AG1051" i="44"/>
  <c r="AH1048" i="44"/>
  <c r="AG1048" i="44"/>
  <c r="AH1043" i="44"/>
  <c r="D184" i="43" s="1"/>
  <c r="AG1043" i="44"/>
  <c r="AH1040" i="44"/>
  <c r="AG1040" i="44"/>
  <c r="AH1038" i="44"/>
  <c r="AG1038" i="44"/>
  <c r="AH1036" i="44"/>
  <c r="AG1036" i="44"/>
  <c r="AH1034" i="44"/>
  <c r="AG1034" i="44"/>
  <c r="AH1031" i="44"/>
  <c r="AG1031" i="44"/>
  <c r="AH1020" i="44"/>
  <c r="AG1020" i="44"/>
  <c r="AH1018" i="44"/>
  <c r="AG1018" i="44"/>
  <c r="AH1016" i="44"/>
  <c r="AG1016" i="44"/>
  <c r="AH1011" i="44"/>
  <c r="AG1011" i="44"/>
  <c r="AH1005" i="44"/>
  <c r="AG1005" i="44"/>
  <c r="AH999" i="44"/>
  <c r="AG999" i="44"/>
  <c r="AH997" i="44"/>
  <c r="AG997" i="44"/>
  <c r="AH995" i="44"/>
  <c r="AG995" i="44"/>
  <c r="AH992" i="44"/>
  <c r="AG992" i="44"/>
  <c r="AH988" i="44"/>
  <c r="AG988" i="44"/>
  <c r="AH986" i="44"/>
  <c r="AG986" i="44"/>
  <c r="AH984" i="44"/>
  <c r="AG984" i="44"/>
  <c r="AH982" i="44"/>
  <c r="AG982" i="44"/>
  <c r="AH980" i="44"/>
  <c r="AG980" i="44"/>
  <c r="AH978" i="44"/>
  <c r="AG978" i="44"/>
  <c r="AH976" i="44"/>
  <c r="AG976" i="44"/>
  <c r="AH974" i="44"/>
  <c r="AG974" i="44"/>
  <c r="AH971" i="44"/>
  <c r="AG971" i="44"/>
  <c r="AH965" i="44"/>
  <c r="AG965" i="44"/>
  <c r="AH961" i="44"/>
  <c r="AG961" i="44"/>
  <c r="AH953" i="44"/>
  <c r="AG953" i="44"/>
  <c r="AH949" i="44"/>
  <c r="AG949" i="44"/>
  <c r="AH947" i="44"/>
  <c r="AG947" i="44"/>
  <c r="AH945" i="44"/>
  <c r="AG945" i="44"/>
  <c r="AH943" i="44"/>
  <c r="AG943" i="44"/>
  <c r="AH941" i="44"/>
  <c r="AG941" i="44"/>
  <c r="AH939" i="44"/>
  <c r="AG939" i="44"/>
  <c r="AH937" i="44"/>
  <c r="AG937" i="44"/>
  <c r="AH935" i="44"/>
  <c r="AG935" i="44"/>
  <c r="AH933" i="44"/>
  <c r="AG933" i="44"/>
  <c r="AH921" i="44"/>
  <c r="AG921" i="44"/>
  <c r="AH919" i="44"/>
  <c r="AG919" i="44"/>
  <c r="AH906" i="44"/>
  <c r="AG906" i="44"/>
  <c r="AH903" i="44"/>
  <c r="AG903" i="44"/>
  <c r="AH901" i="44"/>
  <c r="AG901" i="44"/>
  <c r="AH897" i="44"/>
  <c r="AG897" i="44"/>
  <c r="AH895" i="44"/>
  <c r="AG895" i="44"/>
  <c r="AH893" i="44"/>
  <c r="AG893" i="44"/>
  <c r="AH885" i="44"/>
  <c r="AG885" i="44"/>
  <c r="AH880" i="44"/>
  <c r="AG880" i="44"/>
  <c r="AH878" i="44"/>
  <c r="AG878" i="44"/>
  <c r="AH871" i="44"/>
  <c r="AG871" i="44"/>
  <c r="AH869" i="44"/>
  <c r="AG869" i="44"/>
  <c r="AH866" i="44"/>
  <c r="AG866" i="44"/>
  <c r="AH863" i="44"/>
  <c r="AG863" i="44"/>
  <c r="AH861" i="44"/>
  <c r="AG861" i="44"/>
  <c r="AH859" i="44"/>
  <c r="AG859" i="44"/>
  <c r="AH857" i="44"/>
  <c r="AG857" i="44"/>
  <c r="AH855" i="44"/>
  <c r="AG855" i="44"/>
  <c r="AH852" i="44"/>
  <c r="AG852" i="44"/>
  <c r="AH849" i="44"/>
  <c r="AG849" i="44"/>
  <c r="AH847" i="44"/>
  <c r="AG847" i="44"/>
  <c r="AH845" i="44"/>
  <c r="AG845" i="44"/>
  <c r="AH840" i="44"/>
  <c r="AG840" i="44"/>
  <c r="AH834" i="44"/>
  <c r="AG834" i="44"/>
  <c r="AH831" i="44"/>
  <c r="AG831" i="44"/>
  <c r="AH829" i="44"/>
  <c r="AG829" i="44"/>
  <c r="AH825" i="44"/>
  <c r="AG825" i="44"/>
  <c r="AH823" i="44"/>
  <c r="AG823" i="44"/>
  <c r="AH821" i="44"/>
  <c r="AG821" i="44"/>
  <c r="AH819" i="44"/>
  <c r="AG819" i="44"/>
  <c r="AH817" i="44"/>
  <c r="AG817" i="44"/>
  <c r="AH813" i="44"/>
  <c r="AG813" i="44"/>
  <c r="AH810" i="44"/>
  <c r="AG810" i="44"/>
  <c r="AH804" i="44"/>
  <c r="AG804" i="44"/>
  <c r="AH800" i="44"/>
  <c r="AG800" i="44"/>
  <c r="AH798" i="44"/>
  <c r="AG798" i="44"/>
  <c r="AH796" i="44"/>
  <c r="AG796" i="44"/>
  <c r="AH794" i="44"/>
  <c r="AG794" i="44"/>
  <c r="AH792" i="44"/>
  <c r="AG792" i="44"/>
  <c r="AH790" i="44"/>
  <c r="AG790" i="44"/>
  <c r="AH788" i="44"/>
  <c r="AG788" i="44"/>
  <c r="AH784" i="44"/>
  <c r="AG784" i="44"/>
  <c r="AH782" i="44"/>
  <c r="AG782" i="44"/>
  <c r="AH780" i="44"/>
  <c r="AG780" i="44"/>
  <c r="AH778" i="44"/>
  <c r="AG778" i="44"/>
  <c r="AH776" i="44"/>
  <c r="AG776" i="44"/>
  <c r="AH774" i="44"/>
  <c r="AG774" i="44"/>
  <c r="AH772" i="44"/>
  <c r="AG772" i="44"/>
  <c r="AH770" i="44"/>
  <c r="AG770" i="44"/>
  <c r="AH768" i="44"/>
  <c r="AG768" i="44"/>
  <c r="AH766" i="44"/>
  <c r="AG766" i="44"/>
  <c r="AH764" i="44"/>
  <c r="AG764" i="44"/>
  <c r="AH762" i="44"/>
  <c r="AG762" i="44"/>
  <c r="AH760" i="44"/>
  <c r="AG760" i="44"/>
  <c r="AH757" i="44"/>
  <c r="AG757" i="44"/>
  <c r="AH753" i="44"/>
  <c r="AG753" i="44"/>
  <c r="AH744" i="44"/>
  <c r="AG744" i="44"/>
  <c r="AH741" i="44"/>
  <c r="AG741" i="44"/>
  <c r="AH738" i="44"/>
  <c r="AG738" i="44"/>
  <c r="AH736" i="44"/>
  <c r="AG736" i="44"/>
  <c r="AH734" i="44"/>
  <c r="AG734" i="44"/>
  <c r="AH732" i="44"/>
  <c r="AG732" i="44"/>
  <c r="AH730" i="44"/>
  <c r="AG730" i="44"/>
  <c r="AH728" i="44"/>
  <c r="AG728" i="44"/>
  <c r="AH716" i="44"/>
  <c r="AG716" i="44"/>
  <c r="AH714" i="44"/>
  <c r="AG714" i="44"/>
  <c r="AH712" i="44"/>
  <c r="AG712" i="44"/>
  <c r="AH710" i="44"/>
  <c r="AG710" i="44"/>
  <c r="AH708" i="44"/>
  <c r="AG708" i="44"/>
  <c r="AH706" i="44"/>
  <c r="AG706" i="44"/>
  <c r="AH704" i="44"/>
  <c r="AG704" i="44"/>
  <c r="AH701" i="44"/>
  <c r="AG701" i="44"/>
  <c r="AH699" i="44"/>
  <c r="AG699" i="44"/>
  <c r="AH697" i="44"/>
  <c r="AG697" i="44"/>
  <c r="AH695" i="44"/>
  <c r="AG695" i="44"/>
  <c r="AH693" i="44"/>
  <c r="AG693" i="44"/>
  <c r="AH691" i="44"/>
  <c r="AG691" i="44"/>
  <c r="AH689" i="44"/>
  <c r="AG689" i="44"/>
  <c r="AH687" i="44"/>
  <c r="AG687" i="44"/>
  <c r="AH665" i="44"/>
  <c r="AG665" i="44"/>
  <c r="AH662" i="44"/>
  <c r="AG662" i="44"/>
  <c r="AH660" i="44"/>
  <c r="AG660" i="44"/>
  <c r="AH658" i="44"/>
  <c r="AG658" i="44"/>
  <c r="AH656" i="44"/>
  <c r="AG656" i="44"/>
  <c r="AH654" i="44"/>
  <c r="AG654" i="44"/>
  <c r="AH652" i="44"/>
  <c r="AG652" i="44"/>
  <c r="AH650" i="44"/>
  <c r="AG650" i="44"/>
  <c r="AH648" i="44"/>
  <c r="AG648" i="44"/>
  <c r="AH642" i="44"/>
  <c r="AG642" i="44"/>
  <c r="AH639" i="44"/>
  <c r="AG639" i="44"/>
  <c r="AH637" i="44"/>
  <c r="AG637" i="44"/>
  <c r="AH635" i="44"/>
  <c r="AG635" i="44"/>
  <c r="AH631" i="44"/>
  <c r="AG631" i="44"/>
  <c r="AH629" i="44"/>
  <c r="AG629" i="44"/>
  <c r="AH627" i="44"/>
  <c r="AG627" i="44"/>
  <c r="AH625" i="44"/>
  <c r="AG625" i="44"/>
  <c r="AH623" i="44"/>
  <c r="AG623" i="44"/>
  <c r="AH620" i="44"/>
  <c r="AG620" i="44"/>
  <c r="AH618" i="44"/>
  <c r="AG618" i="44"/>
  <c r="AH612" i="44"/>
  <c r="AG612" i="44"/>
  <c r="AH608" i="44"/>
  <c r="AG608" i="44"/>
  <c r="AH606" i="44"/>
  <c r="AG606" i="44"/>
  <c r="AH604" i="44"/>
  <c r="AG604" i="44"/>
  <c r="AH602" i="44"/>
  <c r="AG602" i="44"/>
  <c r="AH600" i="44"/>
  <c r="AG600" i="44"/>
  <c r="AH598" i="44"/>
  <c r="AG598" i="44"/>
  <c r="AH596" i="44"/>
  <c r="AG596" i="44"/>
  <c r="AH594" i="44"/>
  <c r="AG594" i="44"/>
  <c r="AH592" i="44"/>
  <c r="AG592" i="44"/>
  <c r="AH590" i="44"/>
  <c r="AG590" i="44"/>
  <c r="AH588" i="44"/>
  <c r="AG588" i="44"/>
  <c r="AH586" i="44"/>
  <c r="AG586" i="44"/>
  <c r="AH584" i="44"/>
  <c r="AG584" i="44"/>
  <c r="AH582" i="44"/>
  <c r="AG582" i="44"/>
  <c r="AH580" i="44"/>
  <c r="AG580" i="44"/>
  <c r="AH577" i="44"/>
  <c r="AG577" i="44"/>
  <c r="AH574" i="44"/>
  <c r="AG574" i="44"/>
  <c r="AH572" i="44"/>
  <c r="AG572" i="44"/>
  <c r="AH570" i="44"/>
  <c r="AG570" i="44"/>
  <c r="AH568" i="44"/>
  <c r="AG568" i="44"/>
  <c r="AH560" i="44"/>
  <c r="AG560" i="44"/>
  <c r="AH558" i="44"/>
  <c r="AG558" i="44"/>
  <c r="AH556" i="44"/>
  <c r="AG556" i="44"/>
  <c r="AH554" i="44"/>
  <c r="AG554" i="44"/>
  <c r="AH551" i="44"/>
  <c r="AG551" i="44"/>
  <c r="AH549" i="44"/>
  <c r="AG549" i="44"/>
  <c r="AH545" i="44"/>
  <c r="AG545" i="44"/>
  <c r="AH543" i="44"/>
  <c r="AG543" i="44"/>
  <c r="AH541" i="44"/>
  <c r="AG541" i="44"/>
  <c r="AH537" i="44"/>
  <c r="AG537" i="44"/>
  <c r="AH535" i="44"/>
  <c r="AG535" i="44"/>
  <c r="AH533" i="44"/>
  <c r="AG533" i="44"/>
  <c r="AH531" i="44"/>
  <c r="AG531" i="44"/>
  <c r="AH529" i="44"/>
  <c r="AG529" i="44"/>
  <c r="AH525" i="44"/>
  <c r="AG525" i="44"/>
  <c r="AH523" i="44"/>
  <c r="AG523" i="44"/>
  <c r="AH521" i="44"/>
  <c r="AG521" i="44"/>
  <c r="AH519" i="44"/>
  <c r="AG519" i="44"/>
  <c r="AH517" i="44"/>
  <c r="AG517" i="44"/>
  <c r="AH515" i="44"/>
  <c r="AG515" i="44"/>
  <c r="AH513" i="44"/>
  <c r="AG513" i="44"/>
  <c r="AH511" i="44"/>
  <c r="AG511" i="44"/>
  <c r="AH509" i="44"/>
  <c r="AG509" i="44"/>
  <c r="AH507" i="44"/>
  <c r="AG507" i="44"/>
  <c r="AH505" i="44"/>
  <c r="AG505" i="44"/>
  <c r="AH503" i="44"/>
  <c r="AG503" i="44"/>
  <c r="AH501" i="44"/>
  <c r="AG501" i="44"/>
  <c r="AH497" i="44"/>
  <c r="AG497" i="44"/>
  <c r="AH495" i="44"/>
  <c r="AG495" i="44"/>
  <c r="AH493" i="44"/>
  <c r="AG493" i="44"/>
  <c r="AH491" i="44"/>
  <c r="AG491" i="44"/>
  <c r="AH489" i="44"/>
  <c r="AG489" i="44"/>
  <c r="AH487" i="44"/>
  <c r="AG487" i="44"/>
  <c r="AH485" i="44"/>
  <c r="AG485" i="44"/>
  <c r="AH483" i="44"/>
  <c r="AG483" i="44"/>
  <c r="AH481" i="44"/>
  <c r="AG481" i="44"/>
  <c r="AH479" i="44"/>
  <c r="AG479" i="44"/>
  <c r="AH477" i="44"/>
  <c r="AG477" i="44"/>
  <c r="AH475" i="44"/>
  <c r="AG475" i="44"/>
  <c r="AH473" i="44"/>
  <c r="AG473" i="44"/>
  <c r="AH470" i="44"/>
  <c r="AG470" i="44"/>
  <c r="AH468" i="44"/>
  <c r="AG468" i="44"/>
  <c r="AH466" i="44"/>
  <c r="AG466" i="44"/>
  <c r="AH464" i="44"/>
  <c r="AG464" i="44"/>
  <c r="AH462" i="44"/>
  <c r="AG462" i="44"/>
  <c r="AH452" i="44"/>
  <c r="AG452" i="44"/>
  <c r="AH449" i="44"/>
  <c r="AG449" i="44"/>
  <c r="AH447" i="44"/>
  <c r="AG447" i="44"/>
  <c r="AH441" i="44"/>
  <c r="AG441" i="44"/>
  <c r="AH439" i="44"/>
  <c r="AG439" i="44"/>
  <c r="AH437" i="44"/>
  <c r="AG437" i="44"/>
  <c r="AH435" i="44"/>
  <c r="AG435" i="44"/>
  <c r="AH430" i="44"/>
  <c r="AG430" i="44"/>
  <c r="AH428" i="44"/>
  <c r="AG428" i="44"/>
  <c r="AH424" i="44"/>
  <c r="AG424" i="44"/>
  <c r="AH420" i="44"/>
  <c r="AG420" i="44"/>
  <c r="AH418" i="44"/>
  <c r="AG418" i="44"/>
  <c r="AH416" i="44"/>
  <c r="AG416" i="44"/>
  <c r="AH414" i="44"/>
  <c r="AG414" i="44"/>
  <c r="AH412" i="44"/>
  <c r="AG412" i="44"/>
  <c r="AH408" i="44"/>
  <c r="AG408" i="44"/>
  <c r="AH404" i="44"/>
  <c r="AG404" i="44"/>
  <c r="AH401" i="44"/>
  <c r="AG401" i="44"/>
  <c r="AH399" i="44"/>
  <c r="AG399" i="44"/>
  <c r="AH395" i="44"/>
  <c r="AG395" i="44"/>
  <c r="AH392" i="44"/>
  <c r="AG392" i="44"/>
  <c r="AH390" i="44"/>
  <c r="AG390" i="44"/>
  <c r="AH388" i="44"/>
  <c r="AG388" i="44"/>
  <c r="AH385" i="44"/>
  <c r="AG385" i="44"/>
  <c r="AH381" i="44"/>
  <c r="AG381" i="44"/>
  <c r="AH378" i="44"/>
  <c r="AG378" i="44"/>
  <c r="AH376" i="44"/>
  <c r="AG376" i="44"/>
  <c r="AH374" i="44"/>
  <c r="AG374" i="44"/>
  <c r="AH369" i="44"/>
  <c r="AG369" i="44"/>
  <c r="AH367" i="44"/>
  <c r="AG367" i="44"/>
  <c r="AH364" i="44"/>
  <c r="AG364" i="44"/>
  <c r="AH362" i="44"/>
  <c r="AG362" i="44"/>
  <c r="AH360" i="44"/>
  <c r="AG360" i="44"/>
  <c r="AH358" i="44"/>
  <c r="AG358" i="44"/>
  <c r="AH356" i="44"/>
  <c r="AG356" i="44"/>
  <c r="AH354" i="44"/>
  <c r="AG354" i="44"/>
  <c r="AH352" i="44"/>
  <c r="AG352" i="44"/>
  <c r="AH350" i="44"/>
  <c r="AG350" i="44"/>
  <c r="AH348" i="44"/>
  <c r="AG348" i="44"/>
  <c r="AH346" i="44"/>
  <c r="AG346" i="44"/>
  <c r="AH344" i="44"/>
  <c r="AG344" i="44"/>
  <c r="AH342" i="44"/>
  <c r="AG342" i="44"/>
  <c r="AH340" i="44"/>
  <c r="AG340" i="44"/>
  <c r="AH338" i="44"/>
  <c r="AG338" i="44"/>
  <c r="AH336" i="44"/>
  <c r="AG336" i="44"/>
  <c r="AH334" i="44"/>
  <c r="AG334" i="44"/>
  <c r="AH331" i="44"/>
  <c r="AG331" i="44"/>
  <c r="AH329" i="44"/>
  <c r="AG329" i="44"/>
  <c r="AH325" i="44"/>
  <c r="AG325" i="44"/>
  <c r="AH323" i="44"/>
  <c r="AG323" i="44"/>
  <c r="AH321" i="44"/>
  <c r="AG321" i="44"/>
  <c r="AH317" i="44"/>
  <c r="AG317" i="44"/>
  <c r="AH314" i="44"/>
  <c r="AG314" i="44"/>
  <c r="AH312" i="44"/>
  <c r="AG312" i="44"/>
  <c r="AH310" i="44"/>
  <c r="AG310" i="44"/>
  <c r="AH307" i="44"/>
  <c r="AG307" i="44"/>
  <c r="AH305" i="44"/>
  <c r="AG305" i="44"/>
  <c r="AH303" i="44"/>
  <c r="AG303" i="44"/>
  <c r="AH299" i="44"/>
  <c r="AG299" i="44"/>
  <c r="AH297" i="44"/>
  <c r="AG297" i="44"/>
  <c r="AH294" i="44"/>
  <c r="AG294" i="44"/>
  <c r="AH292" i="44"/>
  <c r="AG292" i="44"/>
  <c r="AH290" i="44"/>
  <c r="AG290" i="44"/>
  <c r="AH288" i="44"/>
  <c r="AG288" i="44"/>
  <c r="AH284" i="44"/>
  <c r="AG284" i="44"/>
  <c r="AH280" i="44"/>
  <c r="AG280" i="44"/>
  <c r="AH278" i="44"/>
  <c r="AG278" i="44"/>
  <c r="AH276" i="44"/>
  <c r="AG276" i="44"/>
  <c r="AH274" i="44"/>
  <c r="AG274" i="44"/>
  <c r="AH272" i="44"/>
  <c r="AG272" i="44"/>
  <c r="AH270" i="44"/>
  <c r="AG270" i="44"/>
  <c r="AH267" i="44"/>
  <c r="AG267" i="44"/>
  <c r="AH265" i="44"/>
  <c r="AG265" i="44"/>
  <c r="AH263" i="44"/>
  <c r="AG263" i="44"/>
  <c r="AH261" i="44"/>
  <c r="AG261" i="44"/>
  <c r="AH259" i="44"/>
  <c r="AG259" i="44"/>
  <c r="AH257" i="44"/>
  <c r="AG257" i="44"/>
  <c r="AH255" i="44"/>
  <c r="AG255" i="44"/>
  <c r="AH240" i="44"/>
  <c r="AG240" i="44"/>
  <c r="AH232" i="44"/>
  <c r="AG232" i="44"/>
  <c r="AH230" i="44"/>
  <c r="AG230" i="44"/>
  <c r="AH226" i="44"/>
  <c r="AG226" i="44"/>
  <c r="AH222" i="44"/>
  <c r="AG222" i="44"/>
  <c r="AH219" i="44"/>
  <c r="AG219" i="44"/>
  <c r="AH215" i="44"/>
  <c r="AG215" i="44"/>
  <c r="AH212" i="44"/>
  <c r="AG212" i="44"/>
  <c r="AH207" i="44"/>
  <c r="AG207" i="44"/>
  <c r="AH187" i="44"/>
  <c r="AG187" i="44"/>
  <c r="AH172" i="44"/>
  <c r="AG172" i="44"/>
  <c r="AH167" i="44"/>
  <c r="AG167" i="44"/>
  <c r="AH163" i="44"/>
  <c r="AG163" i="44"/>
  <c r="AH158" i="44"/>
  <c r="AG158" i="44"/>
  <c r="AH151" i="44"/>
  <c r="AG151" i="44"/>
  <c r="AH147" i="44"/>
  <c r="AG147" i="44"/>
  <c r="AH145" i="44"/>
  <c r="AG145" i="44"/>
  <c r="AH143" i="44"/>
  <c r="AG143" i="44"/>
  <c r="AH141" i="44"/>
  <c r="AG141" i="44"/>
  <c r="AH139" i="44"/>
  <c r="AG139" i="44"/>
  <c r="AH137" i="44"/>
  <c r="AG137" i="44"/>
  <c r="AH135" i="44"/>
  <c r="AG135" i="44"/>
  <c r="AH133" i="44"/>
  <c r="AG133" i="44"/>
  <c r="AH131" i="44"/>
  <c r="AG131" i="44"/>
  <c r="AH129" i="44"/>
  <c r="AG129" i="44"/>
  <c r="AH127" i="44"/>
  <c r="AG127" i="44"/>
  <c r="AH125" i="44"/>
  <c r="AG125" i="44"/>
  <c r="AH123" i="44"/>
  <c r="AG123" i="44"/>
  <c r="AH121" i="44"/>
  <c r="AG121" i="44"/>
  <c r="AH117" i="44"/>
  <c r="AG117" i="44"/>
  <c r="AH115" i="44"/>
  <c r="AG115" i="44"/>
  <c r="AH113" i="44"/>
  <c r="AG113" i="44"/>
  <c r="AH110" i="44"/>
  <c r="AG110" i="44"/>
  <c r="AH107" i="44"/>
  <c r="AG107" i="44"/>
  <c r="AH105" i="44"/>
  <c r="AG105" i="44"/>
  <c r="AH103" i="44"/>
  <c r="AG103" i="44"/>
  <c r="AH101" i="44"/>
  <c r="AG101" i="44"/>
  <c r="AH99" i="44"/>
  <c r="AG99" i="44"/>
  <c r="AH97" i="44"/>
  <c r="AG97" i="44"/>
  <c r="AH95" i="44"/>
  <c r="AG95" i="44"/>
  <c r="AH91" i="44"/>
  <c r="AG91" i="44"/>
  <c r="AH89" i="44"/>
  <c r="AG89" i="44"/>
  <c r="AH87" i="44"/>
  <c r="AG87" i="44"/>
  <c r="AH76" i="44"/>
  <c r="AG76" i="44"/>
  <c r="AH74" i="44"/>
  <c r="AG74" i="44"/>
  <c r="AH72" i="44"/>
  <c r="AG72" i="44"/>
  <c r="AH70" i="44"/>
  <c r="AG70" i="44"/>
  <c r="AH67" i="44"/>
  <c r="AG67" i="44"/>
  <c r="AH65" i="44"/>
  <c r="AG65" i="44"/>
  <c r="AH63" i="44"/>
  <c r="AG63" i="44"/>
  <c r="AH61" i="44"/>
  <c r="AG61" i="44"/>
  <c r="AH54" i="44"/>
  <c r="AG54" i="44"/>
  <c r="AH51" i="44"/>
  <c r="AG51" i="44"/>
  <c r="AH48" i="44"/>
  <c r="AG48" i="44"/>
  <c r="AH46" i="44"/>
  <c r="AG46" i="44"/>
  <c r="AH44" i="44"/>
  <c r="AG44" i="44"/>
  <c r="AH42" i="44"/>
  <c r="AG42" i="44"/>
  <c r="AH39" i="44"/>
  <c r="AG39" i="44"/>
  <c r="AH36" i="44"/>
  <c r="AG36" i="44"/>
  <c r="AH34" i="44"/>
  <c r="AG34" i="44"/>
  <c r="AH32" i="44"/>
  <c r="AG32" i="44"/>
  <c r="AH29" i="44"/>
  <c r="AG29" i="44"/>
  <c r="AH27" i="44"/>
  <c r="AG27" i="44"/>
  <c r="AH24" i="44"/>
  <c r="AG24" i="44"/>
  <c r="AH22" i="44"/>
  <c r="AG22" i="44"/>
  <c r="AH20" i="44"/>
  <c r="AG20" i="44"/>
  <c r="AH18" i="44"/>
  <c r="AG18" i="44"/>
  <c r="AH16" i="44"/>
  <c r="AG16" i="44"/>
  <c r="AH14" i="44"/>
  <c r="AG14" i="44"/>
  <c r="AH12" i="44"/>
  <c r="AG12" i="44"/>
  <c r="AH8" i="44"/>
  <c r="AG8" i="44"/>
  <c r="AF718" i="44"/>
  <c r="AG718" i="44" s="1"/>
  <c r="AF410" i="44"/>
  <c r="AG410" i="44" s="1"/>
  <c r="D182" i="43" l="1"/>
  <c r="AH410" i="44"/>
  <c r="AH718" i="44"/>
  <c r="D224" i="46" l="1"/>
  <c r="D206" i="46"/>
  <c r="D184" i="46"/>
  <c r="D178" i="46"/>
  <c r="D177" i="46"/>
  <c r="D172" i="46"/>
  <c r="D171" i="46"/>
  <c r="D167" i="46"/>
  <c r="D162" i="46"/>
  <c r="D161" i="46"/>
  <c r="D160" i="46"/>
  <c r="D153" i="46"/>
  <c r="D140" i="46"/>
  <c r="D126" i="46"/>
  <c r="D112" i="46"/>
  <c r="D111" i="46"/>
  <c r="D110" i="46"/>
  <c r="D104" i="46"/>
  <c r="D103" i="46"/>
  <c r="D102" i="46"/>
  <c r="D89" i="46"/>
  <c r="D74" i="46"/>
  <c r="D60" i="46"/>
  <c r="D59" i="46"/>
  <c r="D58" i="46"/>
  <c r="D56" i="46"/>
  <c r="D48" i="46"/>
  <c r="D47" i="46"/>
  <c r="D44" i="46"/>
  <c r="D43" i="46"/>
  <c r="D24" i="46"/>
  <c r="A246" i="46"/>
  <c r="A243" i="46"/>
  <c r="A241" i="46"/>
  <c r="A239" i="46"/>
  <c r="A237" i="46"/>
  <c r="A235" i="46"/>
  <c r="A233" i="46"/>
  <c r="A228" i="46"/>
  <c r="A226" i="46"/>
  <c r="A224" i="46"/>
  <c r="A222" i="46"/>
  <c r="A220" i="46"/>
  <c r="A218" i="46"/>
  <c r="A216" i="46"/>
  <c r="A214" i="46"/>
  <c r="A212" i="46"/>
  <c r="A210" i="46"/>
  <c r="A208" i="46"/>
  <c r="A206" i="46"/>
  <c r="A204" i="46"/>
  <c r="A203" i="46"/>
  <c r="A202" i="46"/>
  <c r="A201" i="46"/>
  <c r="A200" i="46"/>
  <c r="A198" i="46"/>
  <c r="A197" i="46"/>
  <c r="A196" i="46"/>
  <c r="A194" i="46"/>
  <c r="A193" i="46"/>
  <c r="A192" i="46"/>
  <c r="A190" i="46"/>
  <c r="A188" i="46"/>
  <c r="A187" i="46"/>
  <c r="A186" i="46"/>
  <c r="A184" i="46"/>
  <c r="A182" i="46"/>
  <c r="A180" i="46"/>
  <c r="A178" i="46"/>
  <c r="A177" i="46"/>
  <c r="A176" i="46"/>
  <c r="A175" i="46"/>
  <c r="A174" i="46"/>
  <c r="A172" i="46"/>
  <c r="A171" i="46"/>
  <c r="A170" i="46"/>
  <c r="A169" i="46"/>
  <c r="A167" i="46"/>
  <c r="A166" i="46"/>
  <c r="A165" i="46"/>
  <c r="A164" i="46"/>
  <c r="A162" i="46"/>
  <c r="A161" i="46"/>
  <c r="A160" i="46"/>
  <c r="A159" i="46"/>
  <c r="A158" i="46"/>
  <c r="A157" i="46"/>
  <c r="A156" i="46"/>
  <c r="A154" i="46"/>
  <c r="A153" i="46"/>
  <c r="A152" i="46"/>
  <c r="A151" i="46"/>
  <c r="A149" i="46"/>
  <c r="A140" i="46"/>
  <c r="A138" i="46"/>
  <c r="A137" i="46"/>
  <c r="A136" i="46"/>
  <c r="A135" i="46"/>
  <c r="A133" i="46"/>
  <c r="A131" i="46"/>
  <c r="A129" i="46"/>
  <c r="A127" i="46"/>
  <c r="A126" i="46"/>
  <c r="A125" i="46"/>
  <c r="A124" i="46"/>
  <c r="A123" i="46"/>
  <c r="A122" i="46"/>
  <c r="A121" i="46"/>
  <c r="A120" i="46"/>
  <c r="A118" i="46"/>
  <c r="A116" i="46"/>
  <c r="A114" i="46"/>
  <c r="A112" i="46"/>
  <c r="A111" i="46"/>
  <c r="A110" i="46"/>
  <c r="A109" i="46"/>
  <c r="A108" i="46"/>
  <c r="A107" i="46"/>
  <c r="A106" i="46"/>
  <c r="A104" i="46"/>
  <c r="A103" i="46"/>
  <c r="A102" i="46"/>
  <c r="A101" i="46"/>
  <c r="A100" i="46"/>
  <c r="A99" i="46"/>
  <c r="A98" i="46"/>
  <c r="A97" i="46"/>
  <c r="A96" i="46"/>
  <c r="A95" i="46"/>
  <c r="A94" i="46"/>
  <c r="A93" i="46"/>
  <c r="A91" i="46"/>
  <c r="A89" i="46"/>
  <c r="A87" i="46"/>
  <c r="A85" i="46"/>
  <c r="A83" i="46"/>
  <c r="D81" i="46"/>
  <c r="D145" i="46" s="1"/>
  <c r="A77" i="46"/>
  <c r="A76" i="46"/>
  <c r="A75" i="46"/>
  <c r="A74" i="46"/>
  <c r="A73" i="46"/>
  <c r="A72" i="46"/>
  <c r="A70" i="46"/>
  <c r="A69" i="46"/>
  <c r="A68" i="46"/>
  <c r="A66" i="46"/>
  <c r="A65" i="46"/>
  <c r="A64" i="46"/>
  <c r="A62" i="46"/>
  <c r="A60" i="46"/>
  <c r="A59" i="46"/>
  <c r="A58" i="46"/>
  <c r="A57" i="46"/>
  <c r="A56" i="46"/>
  <c r="A55" i="46"/>
  <c r="A54" i="46"/>
  <c r="A53" i="46"/>
  <c r="A52" i="46"/>
  <c r="A51" i="46"/>
  <c r="A50" i="46"/>
  <c r="A48" i="46"/>
  <c r="A47" i="46"/>
  <c r="A46" i="46"/>
  <c r="A45" i="46"/>
  <c r="A44" i="46"/>
  <c r="A43" i="46"/>
  <c r="A42" i="46"/>
  <c r="A41" i="46"/>
  <c r="A40" i="46"/>
  <c r="A39" i="46"/>
  <c r="A37" i="46"/>
  <c r="A35" i="46"/>
  <c r="A33" i="46"/>
  <c r="A32" i="46"/>
  <c r="A31" i="46"/>
  <c r="A30" i="46"/>
  <c r="A29" i="46"/>
  <c r="A27" i="46"/>
  <c r="A25" i="46"/>
  <c r="A24" i="46"/>
  <c r="A23" i="46"/>
  <c r="A21" i="46"/>
  <c r="A19" i="46"/>
  <c r="A18" i="46"/>
  <c r="A17" i="46"/>
  <c r="A15" i="46"/>
  <c r="A13" i="46"/>
  <c r="A11" i="46"/>
  <c r="A9" i="46"/>
  <c r="A7" i="46"/>
  <c r="D54" i="46"/>
  <c r="D109" i="46" l="1"/>
  <c r="D46" i="46"/>
  <c r="D32" i="46"/>
  <c r="D24" i="43" l="1"/>
  <c r="D159" i="46" l="1"/>
  <c r="D224" i="43"/>
  <c r="D206" i="43"/>
  <c r="D178" i="43"/>
  <c r="D177" i="43"/>
  <c r="D172" i="43"/>
  <c r="D171" i="43"/>
  <c r="D167" i="43"/>
  <c r="D162" i="43"/>
  <c r="D161" i="43"/>
  <c r="D160" i="43"/>
  <c r="D153" i="43"/>
  <c r="D140" i="43"/>
  <c r="D126" i="43"/>
  <c r="D112" i="43"/>
  <c r="D111" i="43"/>
  <c r="D110" i="43"/>
  <c r="D104" i="43"/>
  <c r="D103" i="43"/>
  <c r="D102" i="43"/>
  <c r="D89" i="43"/>
  <c r="D60" i="43"/>
  <c r="D59" i="43"/>
  <c r="D58" i="43"/>
  <c r="D56" i="43"/>
  <c r="D48" i="43"/>
  <c r="D47" i="43"/>
  <c r="D44" i="43"/>
  <c r="D43" i="43"/>
  <c r="D32" i="43"/>
  <c r="X1747" i="44"/>
  <c r="Z1746" i="44"/>
  <c r="AH1746" i="44" s="1"/>
  <c r="Z1745" i="44"/>
  <c r="AH1745" i="44" s="1"/>
  <c r="Z1744" i="44"/>
  <c r="AH1744" i="44" s="1"/>
  <c r="Z1743" i="44"/>
  <c r="Z1742" i="44"/>
  <c r="AH1742" i="44" s="1"/>
  <c r="Z1739" i="44"/>
  <c r="Z1738" i="44"/>
  <c r="Z1737" i="44"/>
  <c r="X1734" i="44"/>
  <c r="U1734" i="44"/>
  <c r="R1734" i="44"/>
  <c r="O1734" i="44"/>
  <c r="L1734" i="44"/>
  <c r="I1734" i="44"/>
  <c r="F1734" i="44"/>
  <c r="C1734" i="44"/>
  <c r="X1733" i="44"/>
  <c r="U1733" i="44"/>
  <c r="R1733" i="44"/>
  <c r="O1733" i="44"/>
  <c r="L1733" i="44"/>
  <c r="I1733" i="44"/>
  <c r="F1733" i="44"/>
  <c r="C1733" i="44"/>
  <c r="X1732" i="44"/>
  <c r="U1732" i="44"/>
  <c r="R1732" i="44"/>
  <c r="O1732" i="44"/>
  <c r="L1732" i="44"/>
  <c r="I1732" i="44"/>
  <c r="F1732" i="44"/>
  <c r="C1732" i="44"/>
  <c r="X1731" i="44"/>
  <c r="U1731" i="44"/>
  <c r="R1731" i="44"/>
  <c r="O1731" i="44"/>
  <c r="L1731" i="44"/>
  <c r="I1731" i="44"/>
  <c r="F1731" i="44"/>
  <c r="C1731" i="44"/>
  <c r="X1730" i="44"/>
  <c r="U1730" i="44"/>
  <c r="R1730" i="44"/>
  <c r="O1730" i="44"/>
  <c r="L1730" i="44"/>
  <c r="I1730" i="44"/>
  <c r="F1730" i="44"/>
  <c r="C1730" i="44"/>
  <c r="X1729" i="44"/>
  <c r="U1729" i="44"/>
  <c r="R1729" i="44"/>
  <c r="O1729" i="44"/>
  <c r="L1729" i="44"/>
  <c r="I1729" i="44"/>
  <c r="F1729" i="44"/>
  <c r="C1729" i="44"/>
  <c r="X1709" i="44"/>
  <c r="U1709" i="44"/>
  <c r="R1709" i="44"/>
  <c r="O1709" i="44"/>
  <c r="L1709" i="44"/>
  <c r="I1709" i="44"/>
  <c r="F1709" i="44"/>
  <c r="C1709" i="44"/>
  <c r="X1708" i="44"/>
  <c r="U1708" i="44"/>
  <c r="R1708" i="44"/>
  <c r="O1708" i="44"/>
  <c r="L1708" i="44"/>
  <c r="I1708" i="44"/>
  <c r="F1708" i="44"/>
  <c r="C1708" i="44"/>
  <c r="X1707" i="44"/>
  <c r="U1707" i="44"/>
  <c r="R1707" i="44"/>
  <c r="O1707" i="44"/>
  <c r="L1707" i="44"/>
  <c r="I1707" i="44"/>
  <c r="F1707" i="44"/>
  <c r="C1707" i="44"/>
  <c r="X1706" i="44"/>
  <c r="U1706" i="44"/>
  <c r="R1706" i="44"/>
  <c r="O1706" i="44"/>
  <c r="L1706" i="44"/>
  <c r="I1706" i="44"/>
  <c r="F1706" i="44"/>
  <c r="C1706" i="44"/>
  <c r="X1705" i="44"/>
  <c r="U1705" i="44"/>
  <c r="R1705" i="44"/>
  <c r="O1705" i="44"/>
  <c r="L1705" i="44"/>
  <c r="I1705" i="44"/>
  <c r="F1705" i="44"/>
  <c r="C1705" i="44"/>
  <c r="X1704" i="44"/>
  <c r="U1704" i="44"/>
  <c r="R1704" i="44"/>
  <c r="O1704" i="44"/>
  <c r="L1704" i="44"/>
  <c r="I1704" i="44"/>
  <c r="F1704" i="44"/>
  <c r="C1704" i="44"/>
  <c r="X1703" i="44"/>
  <c r="U1703" i="44"/>
  <c r="R1703" i="44"/>
  <c r="O1703" i="44"/>
  <c r="L1703" i="44"/>
  <c r="I1703" i="44"/>
  <c r="F1703" i="44"/>
  <c r="C1703" i="44"/>
  <c r="X1672" i="44"/>
  <c r="U1672" i="44"/>
  <c r="R1672" i="44"/>
  <c r="O1672" i="44"/>
  <c r="L1672" i="44"/>
  <c r="I1672" i="44"/>
  <c r="F1672" i="44"/>
  <c r="C1672" i="44"/>
  <c r="X1668" i="44"/>
  <c r="U1668" i="44"/>
  <c r="R1668" i="44"/>
  <c r="O1668" i="44"/>
  <c r="L1668" i="44"/>
  <c r="I1668" i="44"/>
  <c r="F1668" i="44"/>
  <c r="C1668" i="44"/>
  <c r="X1665" i="44"/>
  <c r="U1665" i="44"/>
  <c r="R1665" i="44"/>
  <c r="O1665" i="44"/>
  <c r="L1665" i="44"/>
  <c r="I1665" i="44"/>
  <c r="F1665" i="44"/>
  <c r="C1665" i="44"/>
  <c r="X1664" i="44"/>
  <c r="U1664" i="44"/>
  <c r="R1664" i="44"/>
  <c r="O1664" i="44"/>
  <c r="L1664" i="44"/>
  <c r="I1664" i="44"/>
  <c r="F1664" i="44"/>
  <c r="C1664" i="44"/>
  <c r="X1663" i="44"/>
  <c r="U1663" i="44"/>
  <c r="R1663" i="44"/>
  <c r="O1663" i="44"/>
  <c r="L1663" i="44"/>
  <c r="I1663" i="44"/>
  <c r="F1663" i="44"/>
  <c r="C1663" i="44"/>
  <c r="X1662" i="44"/>
  <c r="U1662" i="44"/>
  <c r="R1662" i="44"/>
  <c r="O1662" i="44"/>
  <c r="L1662" i="44"/>
  <c r="I1662" i="44"/>
  <c r="F1662" i="44"/>
  <c r="C1662" i="44"/>
  <c r="X1656" i="44"/>
  <c r="U1656" i="44"/>
  <c r="R1656" i="44"/>
  <c r="O1656" i="44"/>
  <c r="L1656" i="44"/>
  <c r="I1656" i="44"/>
  <c r="F1656" i="44"/>
  <c r="C1656" i="44"/>
  <c r="X1655" i="44"/>
  <c r="U1655" i="44"/>
  <c r="R1655" i="44"/>
  <c r="O1655" i="44"/>
  <c r="L1655" i="44"/>
  <c r="I1655" i="44"/>
  <c r="F1655" i="44"/>
  <c r="C1655" i="44"/>
  <c r="X1654" i="44"/>
  <c r="U1654" i="44"/>
  <c r="R1654" i="44"/>
  <c r="O1654" i="44"/>
  <c r="L1654" i="44"/>
  <c r="I1654" i="44"/>
  <c r="F1654" i="44"/>
  <c r="C1654" i="44"/>
  <c r="X1653" i="44"/>
  <c r="U1653" i="44"/>
  <c r="R1653" i="44"/>
  <c r="O1653" i="44"/>
  <c r="L1653" i="44"/>
  <c r="I1653" i="44"/>
  <c r="F1653" i="44"/>
  <c r="C1653" i="44"/>
  <c r="X1649" i="44"/>
  <c r="U1649" i="44"/>
  <c r="R1649" i="44"/>
  <c r="O1649" i="44"/>
  <c r="L1649" i="44"/>
  <c r="I1649" i="44"/>
  <c r="F1649" i="44"/>
  <c r="C1649" i="44"/>
  <c r="X1648" i="44"/>
  <c r="U1648" i="44"/>
  <c r="R1648" i="44"/>
  <c r="O1648" i="44"/>
  <c r="L1648" i="44"/>
  <c r="I1648" i="44"/>
  <c r="F1648" i="44"/>
  <c r="C1648" i="44"/>
  <c r="X1647" i="44"/>
  <c r="U1647" i="44"/>
  <c r="R1647" i="44"/>
  <c r="O1647" i="44"/>
  <c r="L1647" i="44"/>
  <c r="I1647" i="44"/>
  <c r="F1647" i="44"/>
  <c r="C1647" i="44"/>
  <c r="X1646" i="44"/>
  <c r="U1646" i="44"/>
  <c r="R1646" i="44"/>
  <c r="O1646" i="44"/>
  <c r="L1646" i="44"/>
  <c r="I1646" i="44"/>
  <c r="F1646" i="44"/>
  <c r="C1646" i="44"/>
  <c r="X1645" i="44"/>
  <c r="U1645" i="44"/>
  <c r="R1645" i="44"/>
  <c r="O1645" i="44"/>
  <c r="L1645" i="44"/>
  <c r="I1645" i="44"/>
  <c r="F1645" i="44"/>
  <c r="C1645" i="44"/>
  <c r="X1644" i="44"/>
  <c r="U1644" i="44"/>
  <c r="R1644" i="44"/>
  <c r="O1644" i="44"/>
  <c r="L1644" i="44"/>
  <c r="I1644" i="44"/>
  <c r="F1644" i="44"/>
  <c r="C1644" i="44"/>
  <c r="X1643" i="44"/>
  <c r="U1643" i="44"/>
  <c r="R1643" i="44"/>
  <c r="O1643" i="44"/>
  <c r="L1643" i="44"/>
  <c r="I1643" i="44"/>
  <c r="F1643" i="44"/>
  <c r="C1643" i="44"/>
  <c r="X1642" i="44"/>
  <c r="U1642" i="44"/>
  <c r="R1642" i="44"/>
  <c r="O1642" i="44"/>
  <c r="L1642" i="44"/>
  <c r="I1642" i="44"/>
  <c r="F1642" i="44"/>
  <c r="C1642" i="44"/>
  <c r="X1639" i="44"/>
  <c r="X1633" i="44"/>
  <c r="U1633" i="44"/>
  <c r="R1633" i="44"/>
  <c r="O1633" i="44"/>
  <c r="L1633" i="44"/>
  <c r="I1633" i="44"/>
  <c r="F1633" i="44"/>
  <c r="C1633" i="44"/>
  <c r="X1632" i="44"/>
  <c r="U1632" i="44"/>
  <c r="R1632" i="44"/>
  <c r="O1632" i="44"/>
  <c r="L1632" i="44"/>
  <c r="I1632" i="44"/>
  <c r="F1632" i="44"/>
  <c r="C1632" i="44"/>
  <c r="X1631" i="44"/>
  <c r="U1631" i="44"/>
  <c r="R1631" i="44"/>
  <c r="O1631" i="44"/>
  <c r="L1631" i="44"/>
  <c r="I1631" i="44"/>
  <c r="F1631" i="44"/>
  <c r="C1631" i="44"/>
  <c r="X1630" i="44"/>
  <c r="U1630" i="44"/>
  <c r="R1630" i="44"/>
  <c r="O1630" i="44"/>
  <c r="L1630" i="44"/>
  <c r="I1630" i="44"/>
  <c r="F1630" i="44"/>
  <c r="C1630" i="44"/>
  <c r="X1629" i="44"/>
  <c r="U1629" i="44"/>
  <c r="R1629" i="44"/>
  <c r="O1629" i="44"/>
  <c r="L1629" i="44"/>
  <c r="I1629" i="44"/>
  <c r="F1629" i="44"/>
  <c r="C1629" i="44"/>
  <c r="X1628" i="44"/>
  <c r="U1628" i="44"/>
  <c r="R1628" i="44"/>
  <c r="O1628" i="44"/>
  <c r="L1628" i="44"/>
  <c r="I1628" i="44"/>
  <c r="F1628" i="44"/>
  <c r="C1628" i="44"/>
  <c r="X1627" i="44"/>
  <c r="U1627" i="44"/>
  <c r="R1627" i="44"/>
  <c r="O1627" i="44"/>
  <c r="L1627" i="44"/>
  <c r="I1627" i="44"/>
  <c r="F1627" i="44"/>
  <c r="C1627" i="44"/>
  <c r="X1626" i="44"/>
  <c r="U1626" i="44"/>
  <c r="R1626" i="44"/>
  <c r="O1626" i="44"/>
  <c r="L1626" i="44"/>
  <c r="I1626" i="44"/>
  <c r="F1626" i="44"/>
  <c r="C1626" i="44"/>
  <c r="X1625" i="44"/>
  <c r="U1625" i="44"/>
  <c r="R1625" i="44"/>
  <c r="O1625" i="44"/>
  <c r="L1625" i="44"/>
  <c r="I1625" i="44"/>
  <c r="F1625" i="44"/>
  <c r="C1625" i="44"/>
  <c r="X1624" i="44"/>
  <c r="U1624" i="44"/>
  <c r="R1624" i="44"/>
  <c r="O1624" i="44"/>
  <c r="L1624" i="44"/>
  <c r="I1624" i="44"/>
  <c r="F1624" i="44"/>
  <c r="C1624" i="44"/>
  <c r="X1623" i="44"/>
  <c r="U1623" i="44"/>
  <c r="R1623" i="44"/>
  <c r="O1623" i="44"/>
  <c r="L1623" i="44"/>
  <c r="I1623" i="44"/>
  <c r="F1623" i="44"/>
  <c r="C1623" i="44"/>
  <c r="X1622" i="44"/>
  <c r="U1622" i="44"/>
  <c r="R1622" i="44"/>
  <c r="O1622" i="44"/>
  <c r="L1622" i="44"/>
  <c r="I1622" i="44"/>
  <c r="F1622" i="44"/>
  <c r="C1622" i="44"/>
  <c r="X1621" i="44"/>
  <c r="U1621" i="44"/>
  <c r="R1621" i="44"/>
  <c r="O1621" i="44"/>
  <c r="L1621" i="44"/>
  <c r="I1621" i="44"/>
  <c r="F1621" i="44"/>
  <c r="C1621" i="44"/>
  <c r="X1620" i="44"/>
  <c r="U1620" i="44"/>
  <c r="R1620" i="44"/>
  <c r="O1620" i="44"/>
  <c r="L1620" i="44"/>
  <c r="I1620" i="44"/>
  <c r="F1620" i="44"/>
  <c r="C1620" i="44"/>
  <c r="X1619" i="44"/>
  <c r="U1619" i="44"/>
  <c r="R1619" i="44"/>
  <c r="O1619" i="44"/>
  <c r="L1619" i="44"/>
  <c r="I1619" i="44"/>
  <c r="F1619" i="44"/>
  <c r="C1619" i="44"/>
  <c r="X1618" i="44"/>
  <c r="U1618" i="44"/>
  <c r="R1618" i="44"/>
  <c r="O1618" i="44"/>
  <c r="L1618" i="44"/>
  <c r="I1618" i="44"/>
  <c r="F1618" i="44"/>
  <c r="C1618" i="44"/>
  <c r="X1617" i="44"/>
  <c r="U1617" i="44"/>
  <c r="R1617" i="44"/>
  <c r="O1617" i="44"/>
  <c r="L1617" i="44"/>
  <c r="I1617" i="44"/>
  <c r="F1617" i="44"/>
  <c r="C1617" i="44"/>
  <c r="X1616" i="44"/>
  <c r="U1616" i="44"/>
  <c r="R1616" i="44"/>
  <c r="O1616" i="44"/>
  <c r="L1616" i="44"/>
  <c r="I1616" i="44"/>
  <c r="F1616" i="44"/>
  <c r="C1616" i="44"/>
  <c r="X1613" i="44"/>
  <c r="U1613" i="44"/>
  <c r="R1613" i="44"/>
  <c r="O1613" i="44"/>
  <c r="L1613" i="44"/>
  <c r="I1613" i="44"/>
  <c r="F1613" i="44"/>
  <c r="C1613" i="44"/>
  <c r="X1612" i="44"/>
  <c r="U1612" i="44"/>
  <c r="R1612" i="44"/>
  <c r="O1612" i="44"/>
  <c r="L1612" i="44"/>
  <c r="I1612" i="44"/>
  <c r="F1612" i="44"/>
  <c r="C1612" i="44"/>
  <c r="X1611" i="44"/>
  <c r="U1611" i="44"/>
  <c r="R1611" i="44"/>
  <c r="O1611" i="44"/>
  <c r="L1611" i="44"/>
  <c r="I1611" i="44"/>
  <c r="F1611" i="44"/>
  <c r="C1611" i="44"/>
  <c r="X1610" i="44"/>
  <c r="U1610" i="44"/>
  <c r="R1610" i="44"/>
  <c r="O1610" i="44"/>
  <c r="L1610" i="44"/>
  <c r="I1610" i="44"/>
  <c r="F1610" i="44"/>
  <c r="C1610" i="44"/>
  <c r="X1609" i="44"/>
  <c r="U1609" i="44"/>
  <c r="R1609" i="44"/>
  <c r="O1609" i="44"/>
  <c r="L1609" i="44"/>
  <c r="I1609" i="44"/>
  <c r="F1609" i="44"/>
  <c r="C1609" i="44"/>
  <c r="X1608" i="44"/>
  <c r="U1608" i="44"/>
  <c r="R1608" i="44"/>
  <c r="O1608" i="44"/>
  <c r="L1608" i="44"/>
  <c r="I1608" i="44"/>
  <c r="F1608" i="44"/>
  <c r="C1608" i="44"/>
  <c r="X1607" i="44"/>
  <c r="U1607" i="44"/>
  <c r="R1607" i="44"/>
  <c r="O1607" i="44"/>
  <c r="L1607" i="44"/>
  <c r="I1607" i="44"/>
  <c r="F1607" i="44"/>
  <c r="C1607" i="44"/>
  <c r="X1606" i="44"/>
  <c r="U1606" i="44"/>
  <c r="R1606" i="44"/>
  <c r="O1606" i="44"/>
  <c r="L1606" i="44"/>
  <c r="I1606" i="44"/>
  <c r="F1606" i="44"/>
  <c r="C1606" i="44"/>
  <c r="X1605" i="44"/>
  <c r="U1605" i="44"/>
  <c r="R1605" i="44"/>
  <c r="O1605" i="44"/>
  <c r="L1605" i="44"/>
  <c r="I1605" i="44"/>
  <c r="F1605" i="44"/>
  <c r="C1605" i="44"/>
  <c r="X1604" i="44"/>
  <c r="U1604" i="44"/>
  <c r="R1604" i="44"/>
  <c r="O1604" i="44"/>
  <c r="L1604" i="44"/>
  <c r="I1604" i="44"/>
  <c r="F1604" i="44"/>
  <c r="C1604" i="44"/>
  <c r="X1603" i="44"/>
  <c r="U1603" i="44"/>
  <c r="R1603" i="44"/>
  <c r="O1603" i="44"/>
  <c r="L1603" i="44"/>
  <c r="I1603" i="44"/>
  <c r="F1603" i="44"/>
  <c r="C1603" i="44"/>
  <c r="X1602" i="44"/>
  <c r="U1602" i="44"/>
  <c r="R1602" i="44"/>
  <c r="O1602" i="44"/>
  <c r="L1602" i="44"/>
  <c r="I1602" i="44"/>
  <c r="F1602" i="44"/>
  <c r="C1602" i="44"/>
  <c r="X1601" i="44"/>
  <c r="U1601" i="44"/>
  <c r="R1601" i="44"/>
  <c r="O1601" i="44"/>
  <c r="L1601" i="44"/>
  <c r="I1601" i="44"/>
  <c r="F1601" i="44"/>
  <c r="C1601" i="44"/>
  <c r="X1600" i="44"/>
  <c r="U1600" i="44"/>
  <c r="R1600" i="44"/>
  <c r="O1600" i="44"/>
  <c r="L1600" i="44"/>
  <c r="I1600" i="44"/>
  <c r="F1600" i="44"/>
  <c r="C1600" i="44"/>
  <c r="X1599" i="44"/>
  <c r="U1599" i="44"/>
  <c r="R1599" i="44"/>
  <c r="O1599" i="44"/>
  <c r="L1599" i="44"/>
  <c r="I1599" i="44"/>
  <c r="F1599" i="44"/>
  <c r="C1599" i="44"/>
  <c r="X1598" i="44"/>
  <c r="U1598" i="44"/>
  <c r="R1598" i="44"/>
  <c r="O1598" i="44"/>
  <c r="L1598" i="44"/>
  <c r="I1598" i="44"/>
  <c r="F1598" i="44"/>
  <c r="C1598" i="44"/>
  <c r="X1597" i="44"/>
  <c r="U1597" i="44"/>
  <c r="R1597" i="44"/>
  <c r="O1597" i="44"/>
  <c r="L1597" i="44"/>
  <c r="I1597" i="44"/>
  <c r="F1597" i="44"/>
  <c r="C1597" i="44"/>
  <c r="X1596" i="44"/>
  <c r="U1596" i="44"/>
  <c r="R1596" i="44"/>
  <c r="O1596" i="44"/>
  <c r="L1596" i="44"/>
  <c r="I1596" i="44"/>
  <c r="F1596" i="44"/>
  <c r="C1596" i="44"/>
  <c r="X1595" i="44"/>
  <c r="U1595" i="44"/>
  <c r="R1595" i="44"/>
  <c r="O1595" i="44"/>
  <c r="L1595" i="44"/>
  <c r="I1595" i="44"/>
  <c r="F1595" i="44"/>
  <c r="C1595" i="44"/>
  <c r="X1587" i="44"/>
  <c r="U1587" i="44"/>
  <c r="R1587" i="44"/>
  <c r="O1587" i="44"/>
  <c r="L1587" i="44"/>
  <c r="I1587" i="44"/>
  <c r="F1587" i="44"/>
  <c r="C1587" i="44"/>
  <c r="X1586" i="44"/>
  <c r="U1586" i="44"/>
  <c r="R1586" i="44"/>
  <c r="O1586" i="44"/>
  <c r="L1586" i="44"/>
  <c r="I1586" i="44"/>
  <c r="F1586" i="44"/>
  <c r="C1586" i="44"/>
  <c r="X1585" i="44"/>
  <c r="U1585" i="44"/>
  <c r="R1585" i="44"/>
  <c r="O1585" i="44"/>
  <c r="L1585" i="44"/>
  <c r="I1585" i="44"/>
  <c r="F1585" i="44"/>
  <c r="C1585" i="44"/>
  <c r="X1584" i="44"/>
  <c r="U1584" i="44"/>
  <c r="R1584" i="44"/>
  <c r="O1584" i="44"/>
  <c r="L1584" i="44"/>
  <c r="I1584" i="44"/>
  <c r="F1584" i="44"/>
  <c r="C1584" i="44"/>
  <c r="X1583" i="44"/>
  <c r="U1583" i="44"/>
  <c r="R1583" i="44"/>
  <c r="O1583" i="44"/>
  <c r="L1583" i="44"/>
  <c r="I1583" i="44"/>
  <c r="F1583" i="44"/>
  <c r="C1583" i="44"/>
  <c r="X1582" i="44"/>
  <c r="U1582" i="44"/>
  <c r="R1582" i="44"/>
  <c r="O1582" i="44"/>
  <c r="L1582" i="44"/>
  <c r="I1582" i="44"/>
  <c r="F1582" i="44"/>
  <c r="C1582" i="44"/>
  <c r="X1581" i="44"/>
  <c r="U1581" i="44"/>
  <c r="R1581" i="44"/>
  <c r="O1581" i="44"/>
  <c r="L1581" i="44"/>
  <c r="I1581" i="44"/>
  <c r="F1581" i="44"/>
  <c r="C1581" i="44"/>
  <c r="X1580" i="44"/>
  <c r="U1580" i="44"/>
  <c r="R1580" i="44"/>
  <c r="O1580" i="44"/>
  <c r="L1580" i="44"/>
  <c r="I1580" i="44"/>
  <c r="F1580" i="44"/>
  <c r="C1580" i="44"/>
  <c r="X1579" i="44"/>
  <c r="U1579" i="44"/>
  <c r="R1579" i="44"/>
  <c r="O1579" i="44"/>
  <c r="L1579" i="44"/>
  <c r="I1579" i="44"/>
  <c r="F1579" i="44"/>
  <c r="C1579" i="44"/>
  <c r="X1578" i="44"/>
  <c r="U1578" i="44"/>
  <c r="R1578" i="44"/>
  <c r="O1578" i="44"/>
  <c r="L1578" i="44"/>
  <c r="I1578" i="44"/>
  <c r="F1578" i="44"/>
  <c r="C1578" i="44"/>
  <c r="X1577" i="44"/>
  <c r="U1577" i="44"/>
  <c r="R1577" i="44"/>
  <c r="O1577" i="44"/>
  <c r="L1577" i="44"/>
  <c r="I1577" i="44"/>
  <c r="F1577" i="44"/>
  <c r="C1577" i="44"/>
  <c r="X1576" i="44"/>
  <c r="U1576" i="44"/>
  <c r="R1576" i="44"/>
  <c r="O1576" i="44"/>
  <c r="L1576" i="44"/>
  <c r="I1576" i="44"/>
  <c r="F1576" i="44"/>
  <c r="C1576" i="44"/>
  <c r="X1575" i="44"/>
  <c r="U1575" i="44"/>
  <c r="R1575" i="44"/>
  <c r="O1575" i="44"/>
  <c r="L1575" i="44"/>
  <c r="I1575" i="44"/>
  <c r="F1575" i="44"/>
  <c r="C1575" i="44"/>
  <c r="X1574" i="44"/>
  <c r="U1574" i="44"/>
  <c r="R1574" i="44"/>
  <c r="O1574" i="44"/>
  <c r="L1574" i="44"/>
  <c r="I1574" i="44"/>
  <c r="F1574" i="44"/>
  <c r="C1574" i="44"/>
  <c r="X1573" i="44"/>
  <c r="U1573" i="44"/>
  <c r="R1573" i="44"/>
  <c r="O1573" i="44"/>
  <c r="L1573" i="44"/>
  <c r="I1573" i="44"/>
  <c r="F1573" i="44"/>
  <c r="C1573" i="44"/>
  <c r="X1572" i="44"/>
  <c r="U1572" i="44"/>
  <c r="R1572" i="44"/>
  <c r="O1572" i="44"/>
  <c r="L1572" i="44"/>
  <c r="I1572" i="44"/>
  <c r="F1572" i="44"/>
  <c r="C1572" i="44"/>
  <c r="X1571" i="44"/>
  <c r="U1571" i="44"/>
  <c r="R1571" i="44"/>
  <c r="O1571" i="44"/>
  <c r="L1571" i="44"/>
  <c r="I1571" i="44"/>
  <c r="F1571" i="44"/>
  <c r="C1571" i="44"/>
  <c r="X1566" i="44"/>
  <c r="U1566" i="44"/>
  <c r="R1566" i="44"/>
  <c r="O1566" i="44"/>
  <c r="L1566" i="44"/>
  <c r="I1566" i="44"/>
  <c r="F1566" i="44"/>
  <c r="C1566" i="44"/>
  <c r="X1565" i="44"/>
  <c r="U1565" i="44"/>
  <c r="R1565" i="44"/>
  <c r="O1565" i="44"/>
  <c r="L1565" i="44"/>
  <c r="I1565" i="44"/>
  <c r="F1565" i="44"/>
  <c r="C1565" i="44"/>
  <c r="X1564" i="44"/>
  <c r="U1564" i="44"/>
  <c r="R1564" i="44"/>
  <c r="O1564" i="44"/>
  <c r="L1564" i="44"/>
  <c r="I1564" i="44"/>
  <c r="F1564" i="44"/>
  <c r="C1564" i="44"/>
  <c r="X1563" i="44"/>
  <c r="U1563" i="44"/>
  <c r="R1563" i="44"/>
  <c r="O1563" i="44"/>
  <c r="L1563" i="44"/>
  <c r="I1563" i="44"/>
  <c r="F1563" i="44"/>
  <c r="C1563" i="44"/>
  <c r="X1562" i="44"/>
  <c r="U1562" i="44"/>
  <c r="R1562" i="44"/>
  <c r="O1562" i="44"/>
  <c r="L1562" i="44"/>
  <c r="I1562" i="44"/>
  <c r="F1562" i="44"/>
  <c r="C1562" i="44"/>
  <c r="X1561" i="44"/>
  <c r="U1561" i="44"/>
  <c r="R1561" i="44"/>
  <c r="O1561" i="44"/>
  <c r="L1561" i="44"/>
  <c r="I1561" i="44"/>
  <c r="F1561" i="44"/>
  <c r="C1561" i="44"/>
  <c r="X1560" i="44"/>
  <c r="U1560" i="44"/>
  <c r="R1560" i="44"/>
  <c r="O1560" i="44"/>
  <c r="L1560" i="44"/>
  <c r="I1560" i="44"/>
  <c r="F1560" i="44"/>
  <c r="C1560" i="44"/>
  <c r="X1559" i="44"/>
  <c r="U1559" i="44"/>
  <c r="R1559" i="44"/>
  <c r="O1559" i="44"/>
  <c r="L1559" i="44"/>
  <c r="I1559" i="44"/>
  <c r="F1559" i="44"/>
  <c r="C1559" i="44"/>
  <c r="X1558" i="44"/>
  <c r="U1558" i="44"/>
  <c r="R1558" i="44"/>
  <c r="O1558" i="44"/>
  <c r="L1558" i="44"/>
  <c r="I1558" i="44"/>
  <c r="F1558" i="44"/>
  <c r="C1558" i="44"/>
  <c r="X1557" i="44"/>
  <c r="U1557" i="44"/>
  <c r="R1557" i="44"/>
  <c r="O1557" i="44"/>
  <c r="L1557" i="44"/>
  <c r="I1557" i="44"/>
  <c r="F1557" i="44"/>
  <c r="C1557" i="44"/>
  <c r="X1556" i="44"/>
  <c r="U1556" i="44"/>
  <c r="R1556" i="44"/>
  <c r="O1556" i="44"/>
  <c r="L1556" i="44"/>
  <c r="I1556" i="44"/>
  <c r="F1556" i="44"/>
  <c r="C1556" i="44"/>
  <c r="X1555" i="44"/>
  <c r="U1555" i="44"/>
  <c r="R1555" i="44"/>
  <c r="O1555" i="44"/>
  <c r="L1555" i="44"/>
  <c r="I1555" i="44"/>
  <c r="F1555" i="44"/>
  <c r="C1555" i="44"/>
  <c r="X1554" i="44"/>
  <c r="U1554" i="44"/>
  <c r="R1554" i="44"/>
  <c r="O1554" i="44"/>
  <c r="L1554" i="44"/>
  <c r="I1554" i="44"/>
  <c r="F1554" i="44"/>
  <c r="C1554" i="44"/>
  <c r="X1553" i="44"/>
  <c r="U1553" i="44"/>
  <c r="R1553" i="44"/>
  <c r="O1553" i="44"/>
  <c r="L1553" i="44"/>
  <c r="I1553" i="44"/>
  <c r="F1553" i="44"/>
  <c r="C1553" i="44"/>
  <c r="X1552" i="44"/>
  <c r="U1552" i="44"/>
  <c r="R1552" i="44"/>
  <c r="O1552" i="44"/>
  <c r="L1552" i="44"/>
  <c r="I1552" i="44"/>
  <c r="F1552" i="44"/>
  <c r="C1552" i="44"/>
  <c r="X1539" i="44"/>
  <c r="U1539" i="44"/>
  <c r="R1539" i="44"/>
  <c r="O1539" i="44"/>
  <c r="L1539" i="44"/>
  <c r="I1539" i="44"/>
  <c r="F1539" i="44"/>
  <c r="C1539" i="44"/>
  <c r="X1538" i="44"/>
  <c r="U1538" i="44"/>
  <c r="R1538" i="44"/>
  <c r="O1538" i="44"/>
  <c r="L1538" i="44"/>
  <c r="I1538" i="44"/>
  <c r="F1538" i="44"/>
  <c r="C1538" i="44"/>
  <c r="X1537" i="44"/>
  <c r="U1537" i="44"/>
  <c r="R1537" i="44"/>
  <c r="O1537" i="44"/>
  <c r="L1537" i="44"/>
  <c r="I1537" i="44"/>
  <c r="F1537" i="44"/>
  <c r="C1537" i="44"/>
  <c r="X1536" i="44"/>
  <c r="U1536" i="44"/>
  <c r="R1536" i="44"/>
  <c r="O1536" i="44"/>
  <c r="L1536" i="44"/>
  <c r="I1536" i="44"/>
  <c r="F1536" i="44"/>
  <c r="C1536" i="44"/>
  <c r="X1535" i="44"/>
  <c r="U1535" i="44"/>
  <c r="R1535" i="44"/>
  <c r="O1535" i="44"/>
  <c r="L1535" i="44"/>
  <c r="I1535" i="44"/>
  <c r="F1535" i="44"/>
  <c r="C1535" i="44"/>
  <c r="X1534" i="44"/>
  <c r="U1534" i="44"/>
  <c r="R1534" i="44"/>
  <c r="O1534" i="44"/>
  <c r="L1534" i="44"/>
  <c r="I1534" i="44"/>
  <c r="F1534" i="44"/>
  <c r="C1534" i="44"/>
  <c r="X1533" i="44"/>
  <c r="U1533" i="44"/>
  <c r="R1533" i="44"/>
  <c r="O1533" i="44"/>
  <c r="L1533" i="44"/>
  <c r="I1533" i="44"/>
  <c r="F1533" i="44"/>
  <c r="C1533" i="44"/>
  <c r="X1532" i="44"/>
  <c r="U1532" i="44"/>
  <c r="R1532" i="44"/>
  <c r="O1532" i="44"/>
  <c r="L1532" i="44"/>
  <c r="I1532" i="44"/>
  <c r="F1532" i="44"/>
  <c r="C1532" i="44"/>
  <c r="X1531" i="44"/>
  <c r="U1531" i="44"/>
  <c r="R1531" i="44"/>
  <c r="O1531" i="44"/>
  <c r="L1531" i="44"/>
  <c r="I1531" i="44"/>
  <c r="F1531" i="44"/>
  <c r="C1531" i="44"/>
  <c r="X1530" i="44"/>
  <c r="U1530" i="44"/>
  <c r="R1530" i="44"/>
  <c r="O1530" i="44"/>
  <c r="L1530" i="44"/>
  <c r="I1530" i="44"/>
  <c r="F1530" i="44"/>
  <c r="C1530" i="44"/>
  <c r="X1529" i="44"/>
  <c r="U1529" i="44"/>
  <c r="R1529" i="44"/>
  <c r="O1529" i="44"/>
  <c r="L1529" i="44"/>
  <c r="I1529" i="44"/>
  <c r="F1529" i="44"/>
  <c r="C1529" i="44"/>
  <c r="X1528" i="44"/>
  <c r="U1528" i="44"/>
  <c r="R1528" i="44"/>
  <c r="O1528" i="44"/>
  <c r="L1528" i="44"/>
  <c r="I1528" i="44"/>
  <c r="F1528" i="44"/>
  <c r="C1528" i="44"/>
  <c r="X1527" i="44"/>
  <c r="U1527" i="44"/>
  <c r="R1527" i="44"/>
  <c r="O1527" i="44"/>
  <c r="L1527" i="44"/>
  <c r="I1527" i="44"/>
  <c r="F1527" i="44"/>
  <c r="C1527" i="44"/>
  <c r="X1526" i="44"/>
  <c r="U1526" i="44"/>
  <c r="R1526" i="44"/>
  <c r="O1526" i="44"/>
  <c r="L1526" i="44"/>
  <c r="I1526" i="44"/>
  <c r="F1526" i="44"/>
  <c r="C1526" i="44"/>
  <c r="X1525" i="44"/>
  <c r="U1525" i="44"/>
  <c r="R1525" i="44"/>
  <c r="O1525" i="44"/>
  <c r="L1525" i="44"/>
  <c r="I1525" i="44"/>
  <c r="F1525" i="44"/>
  <c r="C1525" i="44"/>
  <c r="X1524" i="44"/>
  <c r="U1524" i="44"/>
  <c r="R1524" i="44"/>
  <c r="O1524" i="44"/>
  <c r="L1524" i="44"/>
  <c r="I1524" i="44"/>
  <c r="F1524" i="44"/>
  <c r="C1524" i="44"/>
  <c r="X1523" i="44"/>
  <c r="U1523" i="44"/>
  <c r="R1523" i="44"/>
  <c r="O1523" i="44"/>
  <c r="L1523" i="44"/>
  <c r="I1523" i="44"/>
  <c r="F1523" i="44"/>
  <c r="C1523" i="44"/>
  <c r="X1522" i="44"/>
  <c r="U1522" i="44"/>
  <c r="R1522" i="44"/>
  <c r="O1522" i="44"/>
  <c r="L1522" i="44"/>
  <c r="I1522" i="44"/>
  <c r="F1522" i="44"/>
  <c r="C1522" i="44"/>
  <c r="X1521" i="44"/>
  <c r="U1521" i="44"/>
  <c r="R1521" i="44"/>
  <c r="O1521" i="44"/>
  <c r="L1521" i="44"/>
  <c r="I1521" i="44"/>
  <c r="F1521" i="44"/>
  <c r="C1521" i="44"/>
  <c r="X1520" i="44"/>
  <c r="U1520" i="44"/>
  <c r="R1520" i="44"/>
  <c r="O1520" i="44"/>
  <c r="L1520" i="44"/>
  <c r="I1520" i="44"/>
  <c r="F1520" i="44"/>
  <c r="C1520" i="44"/>
  <c r="X1519" i="44"/>
  <c r="U1519" i="44"/>
  <c r="R1519" i="44"/>
  <c r="O1519" i="44"/>
  <c r="L1519" i="44"/>
  <c r="I1519" i="44"/>
  <c r="F1519" i="44"/>
  <c r="C1519" i="44"/>
  <c r="X1518" i="44"/>
  <c r="U1518" i="44"/>
  <c r="R1518" i="44"/>
  <c r="O1518" i="44"/>
  <c r="L1518" i="44"/>
  <c r="I1518" i="44"/>
  <c r="F1518" i="44"/>
  <c r="C1518" i="44"/>
  <c r="X1517" i="44"/>
  <c r="U1517" i="44"/>
  <c r="R1517" i="44"/>
  <c r="O1517" i="44"/>
  <c r="L1517" i="44"/>
  <c r="I1517" i="44"/>
  <c r="F1517" i="44"/>
  <c r="C1517" i="44"/>
  <c r="X1516" i="44"/>
  <c r="U1516" i="44"/>
  <c r="R1516" i="44"/>
  <c r="O1516" i="44"/>
  <c r="L1516" i="44"/>
  <c r="I1516" i="44"/>
  <c r="F1516" i="44"/>
  <c r="C1516" i="44"/>
  <c r="X1515" i="44"/>
  <c r="U1515" i="44"/>
  <c r="R1515" i="44"/>
  <c r="O1515" i="44"/>
  <c r="L1515" i="44"/>
  <c r="I1515" i="44"/>
  <c r="F1515" i="44"/>
  <c r="C1515" i="44"/>
  <c r="X1514" i="44"/>
  <c r="U1514" i="44"/>
  <c r="R1514" i="44"/>
  <c r="O1514" i="44"/>
  <c r="L1514" i="44"/>
  <c r="I1514" i="44"/>
  <c r="F1514" i="44"/>
  <c r="C1514" i="44"/>
  <c r="X1513" i="44"/>
  <c r="U1513" i="44"/>
  <c r="R1513" i="44"/>
  <c r="O1513" i="44"/>
  <c r="L1513" i="44"/>
  <c r="I1513" i="44"/>
  <c r="F1513" i="44"/>
  <c r="C1513" i="44"/>
  <c r="X1512" i="44"/>
  <c r="U1512" i="44"/>
  <c r="R1512" i="44"/>
  <c r="O1512" i="44"/>
  <c r="L1512" i="44"/>
  <c r="I1512" i="44"/>
  <c r="F1512" i="44"/>
  <c r="C1512" i="44"/>
  <c r="X1511" i="44"/>
  <c r="U1511" i="44"/>
  <c r="R1511" i="44"/>
  <c r="O1511" i="44"/>
  <c r="L1511" i="44"/>
  <c r="I1511" i="44"/>
  <c r="F1511" i="44"/>
  <c r="C1511" i="44"/>
  <c r="X1502" i="44"/>
  <c r="U1502" i="44"/>
  <c r="R1502" i="44"/>
  <c r="O1502" i="44"/>
  <c r="L1502" i="44"/>
  <c r="I1502" i="44"/>
  <c r="F1502" i="44"/>
  <c r="C1502" i="44"/>
  <c r="X1501" i="44"/>
  <c r="U1501" i="44"/>
  <c r="R1501" i="44"/>
  <c r="O1501" i="44"/>
  <c r="L1501" i="44"/>
  <c r="I1501" i="44"/>
  <c r="F1501" i="44"/>
  <c r="C1501" i="44"/>
  <c r="X1499" i="44"/>
  <c r="U1499" i="44"/>
  <c r="R1499" i="44"/>
  <c r="O1499" i="44"/>
  <c r="L1499" i="44"/>
  <c r="I1499" i="44"/>
  <c r="F1499" i="44"/>
  <c r="C1499" i="44"/>
  <c r="X1498" i="44"/>
  <c r="U1498" i="44"/>
  <c r="R1498" i="44"/>
  <c r="O1498" i="44"/>
  <c r="L1498" i="44"/>
  <c r="I1498" i="44"/>
  <c r="F1498" i="44"/>
  <c r="C1498" i="44"/>
  <c r="X1497" i="44"/>
  <c r="U1497" i="44"/>
  <c r="R1497" i="44"/>
  <c r="O1497" i="44"/>
  <c r="L1497" i="44"/>
  <c r="I1497" i="44"/>
  <c r="F1497" i="44"/>
  <c r="C1497" i="44"/>
  <c r="X1496" i="44"/>
  <c r="U1496" i="44"/>
  <c r="R1496" i="44"/>
  <c r="O1496" i="44"/>
  <c r="L1496" i="44"/>
  <c r="I1496" i="44"/>
  <c r="F1496" i="44"/>
  <c r="C1496" i="44"/>
  <c r="X1495" i="44"/>
  <c r="U1495" i="44"/>
  <c r="R1495" i="44"/>
  <c r="O1495" i="44"/>
  <c r="L1495" i="44"/>
  <c r="I1495" i="44"/>
  <c r="F1495" i="44"/>
  <c r="C1495" i="44"/>
  <c r="X1494" i="44"/>
  <c r="U1494" i="44"/>
  <c r="R1494" i="44"/>
  <c r="O1494" i="44"/>
  <c r="L1494" i="44"/>
  <c r="I1494" i="44"/>
  <c r="F1494" i="44"/>
  <c r="C1494" i="44"/>
  <c r="X1493" i="44"/>
  <c r="U1493" i="44"/>
  <c r="R1493" i="44"/>
  <c r="O1493" i="44"/>
  <c r="L1493" i="44"/>
  <c r="I1493" i="44"/>
  <c r="F1493" i="44"/>
  <c r="C1493" i="44"/>
  <c r="X1492" i="44"/>
  <c r="U1492" i="44"/>
  <c r="R1492" i="44"/>
  <c r="O1492" i="44"/>
  <c r="L1492" i="44"/>
  <c r="I1492" i="44"/>
  <c r="F1492" i="44"/>
  <c r="C1492" i="44"/>
  <c r="X1491" i="44"/>
  <c r="U1491" i="44"/>
  <c r="R1491" i="44"/>
  <c r="O1491" i="44"/>
  <c r="L1491" i="44"/>
  <c r="I1491" i="44"/>
  <c r="F1491" i="44"/>
  <c r="C1491" i="44"/>
  <c r="X1490" i="44"/>
  <c r="U1490" i="44"/>
  <c r="R1490" i="44"/>
  <c r="O1490" i="44"/>
  <c r="L1490" i="44"/>
  <c r="I1490" i="44"/>
  <c r="F1490" i="44"/>
  <c r="C1490" i="44"/>
  <c r="X1489" i="44"/>
  <c r="U1489" i="44"/>
  <c r="R1489" i="44"/>
  <c r="O1489" i="44"/>
  <c r="L1489" i="44"/>
  <c r="I1489" i="44"/>
  <c r="F1489" i="44"/>
  <c r="C1489" i="44"/>
  <c r="X1488" i="44"/>
  <c r="U1488" i="44"/>
  <c r="R1488" i="44"/>
  <c r="O1488" i="44"/>
  <c r="L1488" i="44"/>
  <c r="I1488" i="44"/>
  <c r="F1488" i="44"/>
  <c r="C1488" i="44"/>
  <c r="X1487" i="44"/>
  <c r="U1487" i="44"/>
  <c r="R1487" i="44"/>
  <c r="O1487" i="44"/>
  <c r="L1487" i="44"/>
  <c r="I1487" i="44"/>
  <c r="F1487" i="44"/>
  <c r="C1487" i="44"/>
  <c r="X1486" i="44"/>
  <c r="U1486" i="44"/>
  <c r="R1486" i="44"/>
  <c r="O1486" i="44"/>
  <c r="L1486" i="44"/>
  <c r="I1486" i="44"/>
  <c r="F1486" i="44"/>
  <c r="C1486" i="44"/>
  <c r="X1485" i="44"/>
  <c r="U1485" i="44"/>
  <c r="R1485" i="44"/>
  <c r="O1485" i="44"/>
  <c r="L1485" i="44"/>
  <c r="I1485" i="44"/>
  <c r="F1485" i="44"/>
  <c r="C1485" i="44"/>
  <c r="X1484" i="44"/>
  <c r="U1484" i="44"/>
  <c r="R1484" i="44"/>
  <c r="O1484" i="44"/>
  <c r="L1484" i="44"/>
  <c r="I1484" i="44"/>
  <c r="F1484" i="44"/>
  <c r="C1484" i="44"/>
  <c r="X1483" i="44"/>
  <c r="U1483" i="44"/>
  <c r="R1483" i="44"/>
  <c r="O1483" i="44"/>
  <c r="L1483" i="44"/>
  <c r="I1483" i="44"/>
  <c r="F1483" i="44"/>
  <c r="C1483" i="44"/>
  <c r="X1482" i="44"/>
  <c r="U1482" i="44"/>
  <c r="R1482" i="44"/>
  <c r="O1482" i="44"/>
  <c r="L1482" i="44"/>
  <c r="I1482" i="44"/>
  <c r="F1482" i="44"/>
  <c r="C1482" i="44"/>
  <c r="X1481" i="44"/>
  <c r="U1481" i="44"/>
  <c r="R1481" i="44"/>
  <c r="O1481" i="44"/>
  <c r="L1481" i="44"/>
  <c r="I1481" i="44"/>
  <c r="F1481" i="44"/>
  <c r="C1481" i="44"/>
  <c r="X1480" i="44"/>
  <c r="U1480" i="44"/>
  <c r="R1480" i="44"/>
  <c r="O1480" i="44"/>
  <c r="L1480" i="44"/>
  <c r="I1480" i="44"/>
  <c r="F1480" i="44"/>
  <c r="C1480" i="44"/>
  <c r="X1479" i="44"/>
  <c r="U1479" i="44"/>
  <c r="R1479" i="44"/>
  <c r="O1479" i="44"/>
  <c r="L1479" i="44"/>
  <c r="I1479" i="44"/>
  <c r="F1479" i="44"/>
  <c r="C1479" i="44"/>
  <c r="X1478" i="44"/>
  <c r="U1478" i="44"/>
  <c r="R1478" i="44"/>
  <c r="O1478" i="44"/>
  <c r="L1478" i="44"/>
  <c r="I1478" i="44"/>
  <c r="F1478" i="44"/>
  <c r="C1478" i="44"/>
  <c r="X1477" i="44"/>
  <c r="U1477" i="44"/>
  <c r="R1477" i="44"/>
  <c r="O1477" i="44"/>
  <c r="L1477" i="44"/>
  <c r="I1477" i="44"/>
  <c r="F1477" i="44"/>
  <c r="C1477" i="44"/>
  <c r="X1476" i="44"/>
  <c r="U1476" i="44"/>
  <c r="R1476" i="44"/>
  <c r="O1476" i="44"/>
  <c r="L1476" i="44"/>
  <c r="I1476" i="44"/>
  <c r="F1476" i="44"/>
  <c r="C1476" i="44"/>
  <c r="X1475" i="44"/>
  <c r="U1475" i="44"/>
  <c r="R1475" i="44"/>
  <c r="O1475" i="44"/>
  <c r="L1475" i="44"/>
  <c r="I1475" i="44"/>
  <c r="F1475" i="44"/>
  <c r="C1475" i="44"/>
  <c r="X1474" i="44"/>
  <c r="U1474" i="44"/>
  <c r="R1474" i="44"/>
  <c r="O1474" i="44"/>
  <c r="L1474" i="44"/>
  <c r="I1474" i="44"/>
  <c r="F1474" i="44"/>
  <c r="C1474" i="44"/>
  <c r="X1473" i="44"/>
  <c r="U1473" i="44"/>
  <c r="R1473" i="44"/>
  <c r="O1473" i="44"/>
  <c r="L1473" i="44"/>
  <c r="I1473" i="44"/>
  <c r="F1473" i="44"/>
  <c r="C1473" i="44"/>
  <c r="X1472" i="44"/>
  <c r="U1472" i="44"/>
  <c r="R1472" i="44"/>
  <c r="O1472" i="44"/>
  <c r="L1472" i="44"/>
  <c r="I1472" i="44"/>
  <c r="F1472" i="44"/>
  <c r="C1472" i="44"/>
  <c r="X1471" i="44"/>
  <c r="U1471" i="44"/>
  <c r="R1471" i="44"/>
  <c r="O1471" i="44"/>
  <c r="L1471" i="44"/>
  <c r="I1471" i="44"/>
  <c r="F1471" i="44"/>
  <c r="C1471" i="44"/>
  <c r="U1465" i="44"/>
  <c r="U1464" i="44"/>
  <c r="U1463" i="44"/>
  <c r="U1462" i="44"/>
  <c r="U1461" i="44"/>
  <c r="U1460" i="44"/>
  <c r="U1459" i="44"/>
  <c r="U1458" i="44"/>
  <c r="U1457" i="44"/>
  <c r="U1456" i="44"/>
  <c r="U1455" i="44"/>
  <c r="U1454" i="44"/>
  <c r="U1453" i="44"/>
  <c r="U1452" i="44"/>
  <c r="U1451" i="44"/>
  <c r="X1450" i="44"/>
  <c r="U1450" i="44"/>
  <c r="R1450" i="44"/>
  <c r="O1450" i="44"/>
  <c r="L1450" i="44"/>
  <c r="I1450" i="44"/>
  <c r="F1450" i="44"/>
  <c r="C1450" i="44"/>
  <c r="X1449" i="44"/>
  <c r="U1449" i="44"/>
  <c r="R1449" i="44"/>
  <c r="O1449" i="44"/>
  <c r="L1449" i="44"/>
  <c r="I1449" i="44"/>
  <c r="F1449" i="44"/>
  <c r="C1449" i="44"/>
  <c r="X1448" i="44"/>
  <c r="U1448" i="44"/>
  <c r="R1448" i="44"/>
  <c r="O1448" i="44"/>
  <c r="L1448" i="44"/>
  <c r="I1448" i="44"/>
  <c r="F1448" i="44"/>
  <c r="C1448" i="44"/>
  <c r="X1447" i="44"/>
  <c r="U1447" i="44"/>
  <c r="R1447" i="44"/>
  <c r="O1447" i="44"/>
  <c r="L1447" i="44"/>
  <c r="I1447" i="44"/>
  <c r="F1447" i="44"/>
  <c r="C1447" i="44"/>
  <c r="X1446" i="44"/>
  <c r="U1446" i="44"/>
  <c r="R1446" i="44"/>
  <c r="O1446" i="44"/>
  <c r="L1446" i="44"/>
  <c r="I1446" i="44"/>
  <c r="F1446" i="44"/>
  <c r="C1446" i="44"/>
  <c r="X1445" i="44"/>
  <c r="U1445" i="44"/>
  <c r="R1445" i="44"/>
  <c r="O1445" i="44"/>
  <c r="L1445" i="44"/>
  <c r="I1445" i="44"/>
  <c r="F1445" i="44"/>
  <c r="C1445" i="44"/>
  <c r="X1444" i="44"/>
  <c r="U1444" i="44"/>
  <c r="R1444" i="44"/>
  <c r="O1444" i="44"/>
  <c r="L1444" i="44"/>
  <c r="I1444" i="44"/>
  <c r="F1444" i="44"/>
  <c r="C1444" i="44"/>
  <c r="X1443" i="44"/>
  <c r="U1443" i="44"/>
  <c r="R1443" i="44"/>
  <c r="O1443" i="44"/>
  <c r="L1443" i="44"/>
  <c r="I1443" i="44"/>
  <c r="F1443" i="44"/>
  <c r="C1443" i="44"/>
  <c r="X1442" i="44"/>
  <c r="U1442" i="44"/>
  <c r="R1442" i="44"/>
  <c r="O1442" i="44"/>
  <c r="L1442" i="44"/>
  <c r="I1442" i="44"/>
  <c r="F1442" i="44"/>
  <c r="C1442" i="44"/>
  <c r="X1441" i="44"/>
  <c r="U1441" i="44"/>
  <c r="R1441" i="44"/>
  <c r="O1441" i="44"/>
  <c r="L1441" i="44"/>
  <c r="I1441" i="44"/>
  <c r="F1441" i="44"/>
  <c r="C1441" i="44"/>
  <c r="X1440" i="44"/>
  <c r="U1440" i="44"/>
  <c r="R1440" i="44"/>
  <c r="O1440" i="44"/>
  <c r="L1440" i="44"/>
  <c r="I1440" i="44"/>
  <c r="F1440" i="44"/>
  <c r="C1440" i="44"/>
  <c r="X1439" i="44"/>
  <c r="U1439" i="44"/>
  <c r="R1439" i="44"/>
  <c r="O1439" i="44"/>
  <c r="L1439" i="44"/>
  <c r="I1439" i="44"/>
  <c r="F1439" i="44"/>
  <c r="C1439" i="44"/>
  <c r="X1438" i="44"/>
  <c r="U1438" i="44"/>
  <c r="R1438" i="44"/>
  <c r="O1438" i="44"/>
  <c r="L1438" i="44"/>
  <c r="I1438" i="44"/>
  <c r="F1438" i="44"/>
  <c r="C1438" i="44"/>
  <c r="X1437" i="44"/>
  <c r="U1437" i="44"/>
  <c r="R1437" i="44"/>
  <c r="O1437" i="44"/>
  <c r="L1437" i="44"/>
  <c r="I1437" i="44"/>
  <c r="F1437" i="44"/>
  <c r="C1437" i="44"/>
  <c r="X1436" i="44"/>
  <c r="U1436" i="44"/>
  <c r="R1436" i="44"/>
  <c r="O1436" i="44"/>
  <c r="L1436" i="44"/>
  <c r="I1436" i="44"/>
  <c r="F1436" i="44"/>
  <c r="C1436" i="44"/>
  <c r="X1435" i="44"/>
  <c r="U1435" i="44"/>
  <c r="R1435" i="44"/>
  <c r="O1435" i="44"/>
  <c r="L1435" i="44"/>
  <c r="I1435" i="44"/>
  <c r="F1435" i="44"/>
  <c r="C1435" i="44"/>
  <c r="X1434" i="44"/>
  <c r="U1434" i="44"/>
  <c r="R1434" i="44"/>
  <c r="O1434" i="44"/>
  <c r="L1434" i="44"/>
  <c r="I1434" i="44"/>
  <c r="F1434" i="44"/>
  <c r="C1434" i="44"/>
  <c r="X1433" i="44"/>
  <c r="U1433" i="44"/>
  <c r="R1433" i="44"/>
  <c r="O1433" i="44"/>
  <c r="L1433" i="44"/>
  <c r="I1433" i="44"/>
  <c r="F1433" i="44"/>
  <c r="C1433" i="44"/>
  <c r="X1432" i="44"/>
  <c r="U1432" i="44"/>
  <c r="R1432" i="44"/>
  <c r="O1432" i="44"/>
  <c r="L1432" i="44"/>
  <c r="I1432" i="44"/>
  <c r="F1432" i="44"/>
  <c r="C1432" i="44"/>
  <c r="X1431" i="44"/>
  <c r="U1431" i="44"/>
  <c r="R1431" i="44"/>
  <c r="O1431" i="44"/>
  <c r="L1431" i="44"/>
  <c r="I1431" i="44"/>
  <c r="F1431" i="44"/>
  <c r="C1431" i="44"/>
  <c r="X1430" i="44"/>
  <c r="U1430" i="44"/>
  <c r="R1430" i="44"/>
  <c r="O1430" i="44"/>
  <c r="L1430" i="44"/>
  <c r="I1430" i="44"/>
  <c r="F1430" i="44"/>
  <c r="C1430" i="44"/>
  <c r="X1429" i="44"/>
  <c r="U1429" i="44"/>
  <c r="R1429" i="44"/>
  <c r="O1429" i="44"/>
  <c r="L1429" i="44"/>
  <c r="I1429" i="44"/>
  <c r="F1429" i="44"/>
  <c r="C1429" i="44"/>
  <c r="X1428" i="44"/>
  <c r="U1428" i="44"/>
  <c r="R1428" i="44"/>
  <c r="O1428" i="44"/>
  <c r="L1428" i="44"/>
  <c r="I1428" i="44"/>
  <c r="F1428" i="44"/>
  <c r="C1428" i="44"/>
  <c r="X1427" i="44"/>
  <c r="U1427" i="44"/>
  <c r="R1427" i="44"/>
  <c r="O1427" i="44"/>
  <c r="L1427" i="44"/>
  <c r="I1427" i="44"/>
  <c r="F1427" i="44"/>
  <c r="C1427" i="44"/>
  <c r="X1420" i="44"/>
  <c r="U1420" i="44"/>
  <c r="R1420" i="44"/>
  <c r="O1420" i="44"/>
  <c r="L1420" i="44"/>
  <c r="I1420" i="44"/>
  <c r="F1420" i="44"/>
  <c r="C1420" i="44"/>
  <c r="X1419" i="44"/>
  <c r="U1419" i="44"/>
  <c r="R1419" i="44"/>
  <c r="O1419" i="44"/>
  <c r="L1419" i="44"/>
  <c r="I1419" i="44"/>
  <c r="F1419" i="44"/>
  <c r="C1419" i="44"/>
  <c r="X1418" i="44"/>
  <c r="U1418" i="44"/>
  <c r="R1418" i="44"/>
  <c r="O1418" i="44"/>
  <c r="L1418" i="44"/>
  <c r="I1418" i="44"/>
  <c r="F1418" i="44"/>
  <c r="C1418" i="44"/>
  <c r="X1417" i="44"/>
  <c r="U1417" i="44"/>
  <c r="R1417" i="44"/>
  <c r="O1417" i="44"/>
  <c r="L1417" i="44"/>
  <c r="I1417" i="44"/>
  <c r="F1417" i="44"/>
  <c r="C1417" i="44"/>
  <c r="X1416" i="44"/>
  <c r="U1416" i="44"/>
  <c r="R1416" i="44"/>
  <c r="O1416" i="44"/>
  <c r="L1416" i="44"/>
  <c r="I1416" i="44"/>
  <c r="F1416" i="44"/>
  <c r="C1416" i="44"/>
  <c r="X1415" i="44"/>
  <c r="U1415" i="44"/>
  <c r="R1415" i="44"/>
  <c r="O1415" i="44"/>
  <c r="L1415" i="44"/>
  <c r="I1415" i="44"/>
  <c r="F1415" i="44"/>
  <c r="C1415" i="44"/>
  <c r="X1414" i="44"/>
  <c r="U1414" i="44"/>
  <c r="R1414" i="44"/>
  <c r="O1414" i="44"/>
  <c r="L1414" i="44"/>
  <c r="I1414" i="44"/>
  <c r="F1414" i="44"/>
  <c r="C1414" i="44"/>
  <c r="X1413" i="44"/>
  <c r="U1413" i="44"/>
  <c r="R1413" i="44"/>
  <c r="O1413" i="44"/>
  <c r="L1413" i="44"/>
  <c r="I1413" i="44"/>
  <c r="F1413" i="44"/>
  <c r="C1413" i="44"/>
  <c r="X1412" i="44"/>
  <c r="U1412" i="44"/>
  <c r="R1412" i="44"/>
  <c r="O1412" i="44"/>
  <c r="L1412" i="44"/>
  <c r="I1412" i="44"/>
  <c r="F1412" i="44"/>
  <c r="C1412" i="44"/>
  <c r="X1411" i="44"/>
  <c r="U1411" i="44"/>
  <c r="R1411" i="44"/>
  <c r="O1411" i="44"/>
  <c r="L1411" i="44"/>
  <c r="I1411" i="44"/>
  <c r="F1411" i="44"/>
  <c r="C1411" i="44"/>
  <c r="X1410" i="44"/>
  <c r="U1410" i="44"/>
  <c r="R1410" i="44"/>
  <c r="O1410" i="44"/>
  <c r="L1410" i="44"/>
  <c r="I1410" i="44"/>
  <c r="F1410" i="44"/>
  <c r="C1410" i="44"/>
  <c r="X1409" i="44"/>
  <c r="U1409" i="44"/>
  <c r="R1409" i="44"/>
  <c r="O1409" i="44"/>
  <c r="L1409" i="44"/>
  <c r="I1409" i="44"/>
  <c r="F1409" i="44"/>
  <c r="C1409" i="44"/>
  <c r="X1408" i="44"/>
  <c r="U1408" i="44"/>
  <c r="R1408" i="44"/>
  <c r="O1408" i="44"/>
  <c r="L1408" i="44"/>
  <c r="I1408" i="44"/>
  <c r="F1408" i="44"/>
  <c r="C1408" i="44"/>
  <c r="X1407" i="44"/>
  <c r="U1407" i="44"/>
  <c r="R1407" i="44"/>
  <c r="O1407" i="44"/>
  <c r="L1407" i="44"/>
  <c r="I1407" i="44"/>
  <c r="F1407" i="44"/>
  <c r="C1407" i="44"/>
  <c r="X1406" i="44"/>
  <c r="U1406" i="44"/>
  <c r="R1406" i="44"/>
  <c r="O1406" i="44"/>
  <c r="L1406" i="44"/>
  <c r="I1406" i="44"/>
  <c r="F1406" i="44"/>
  <c r="C1406" i="44"/>
  <c r="X1405" i="44"/>
  <c r="U1405" i="44"/>
  <c r="R1405" i="44"/>
  <c r="O1405" i="44"/>
  <c r="L1405" i="44"/>
  <c r="I1405" i="44"/>
  <c r="F1405" i="44"/>
  <c r="C1405" i="44"/>
  <c r="X1404" i="44"/>
  <c r="U1404" i="44"/>
  <c r="R1404" i="44"/>
  <c r="O1404" i="44"/>
  <c r="L1404" i="44"/>
  <c r="I1404" i="44"/>
  <c r="F1404" i="44"/>
  <c r="C1404" i="44"/>
  <c r="X1403" i="44"/>
  <c r="U1403" i="44"/>
  <c r="R1403" i="44"/>
  <c r="O1403" i="44"/>
  <c r="L1403" i="44"/>
  <c r="I1403" i="44"/>
  <c r="F1403" i="44"/>
  <c r="C1403" i="44"/>
  <c r="X1402" i="44"/>
  <c r="U1402" i="44"/>
  <c r="R1402" i="44"/>
  <c r="O1402" i="44"/>
  <c r="L1402" i="44"/>
  <c r="I1402" i="44"/>
  <c r="F1402" i="44"/>
  <c r="C1402" i="44"/>
  <c r="X1401" i="44"/>
  <c r="U1401" i="44"/>
  <c r="R1401" i="44"/>
  <c r="O1401" i="44"/>
  <c r="L1401" i="44"/>
  <c r="I1401" i="44"/>
  <c r="F1401" i="44"/>
  <c r="C1401" i="44"/>
  <c r="X1400" i="44"/>
  <c r="U1400" i="44"/>
  <c r="R1400" i="44"/>
  <c r="O1400" i="44"/>
  <c r="L1400" i="44"/>
  <c r="I1400" i="44"/>
  <c r="F1400" i="44"/>
  <c r="C1400" i="44"/>
  <c r="X1399" i="44"/>
  <c r="U1399" i="44"/>
  <c r="R1399" i="44"/>
  <c r="O1399" i="44"/>
  <c r="L1399" i="44"/>
  <c r="I1399" i="44"/>
  <c r="F1399" i="44"/>
  <c r="C1399" i="44"/>
  <c r="X1398" i="44"/>
  <c r="U1398" i="44"/>
  <c r="R1398" i="44"/>
  <c r="O1398" i="44"/>
  <c r="L1398" i="44"/>
  <c r="I1398" i="44"/>
  <c r="F1398" i="44"/>
  <c r="C1398" i="44"/>
  <c r="X1397" i="44"/>
  <c r="U1397" i="44"/>
  <c r="R1397" i="44"/>
  <c r="O1397" i="44"/>
  <c r="L1397" i="44"/>
  <c r="I1397" i="44"/>
  <c r="F1397" i="44"/>
  <c r="C1397" i="44"/>
  <c r="X1396" i="44"/>
  <c r="U1396" i="44"/>
  <c r="R1396" i="44"/>
  <c r="O1396" i="44"/>
  <c r="L1396" i="44"/>
  <c r="I1396" i="44"/>
  <c r="F1396" i="44"/>
  <c r="C1396" i="44"/>
  <c r="X1395" i="44"/>
  <c r="U1395" i="44"/>
  <c r="R1395" i="44"/>
  <c r="O1395" i="44"/>
  <c r="L1395" i="44"/>
  <c r="I1395" i="44"/>
  <c r="F1395" i="44"/>
  <c r="C1395" i="44"/>
  <c r="X1386" i="44"/>
  <c r="U1386" i="44"/>
  <c r="R1386" i="44"/>
  <c r="O1386" i="44"/>
  <c r="L1386" i="44"/>
  <c r="I1386" i="44"/>
  <c r="F1386" i="44"/>
  <c r="C1386" i="44"/>
  <c r="X1385" i="44"/>
  <c r="U1385" i="44"/>
  <c r="R1385" i="44"/>
  <c r="O1385" i="44"/>
  <c r="L1385" i="44"/>
  <c r="I1385" i="44"/>
  <c r="F1385" i="44"/>
  <c r="C1385" i="44"/>
  <c r="X1383" i="44"/>
  <c r="U1383" i="44"/>
  <c r="R1383" i="44"/>
  <c r="O1383" i="44"/>
  <c r="L1383" i="44"/>
  <c r="I1383" i="44"/>
  <c r="F1383" i="44"/>
  <c r="C1383" i="44"/>
  <c r="X1382" i="44"/>
  <c r="U1382" i="44"/>
  <c r="R1382" i="44"/>
  <c r="O1382" i="44"/>
  <c r="L1382" i="44"/>
  <c r="I1382" i="44"/>
  <c r="F1382" i="44"/>
  <c r="C1382" i="44"/>
  <c r="X1381" i="44"/>
  <c r="U1381" i="44"/>
  <c r="R1381" i="44"/>
  <c r="O1381" i="44"/>
  <c r="L1381" i="44"/>
  <c r="I1381" i="44"/>
  <c r="F1381" i="44"/>
  <c r="C1381" i="44"/>
  <c r="X1380" i="44"/>
  <c r="U1380" i="44"/>
  <c r="R1380" i="44"/>
  <c r="O1380" i="44"/>
  <c r="L1380" i="44"/>
  <c r="I1380" i="44"/>
  <c r="F1380" i="44"/>
  <c r="C1380" i="44"/>
  <c r="U1379" i="44"/>
  <c r="X1378" i="44"/>
  <c r="U1378" i="44"/>
  <c r="R1378" i="44"/>
  <c r="O1378" i="44"/>
  <c r="L1378" i="44"/>
  <c r="I1378" i="44"/>
  <c r="F1378" i="44"/>
  <c r="C1378" i="44"/>
  <c r="X1377" i="44"/>
  <c r="U1377" i="44"/>
  <c r="R1377" i="44"/>
  <c r="O1377" i="44"/>
  <c r="L1377" i="44"/>
  <c r="I1377" i="44"/>
  <c r="F1377" i="44"/>
  <c r="C1377" i="44"/>
  <c r="AF1376" i="44"/>
  <c r="X1376" i="44"/>
  <c r="U1376" i="44"/>
  <c r="R1376" i="44"/>
  <c r="O1376" i="44"/>
  <c r="L1376" i="44"/>
  <c r="I1376" i="44"/>
  <c r="F1376" i="44"/>
  <c r="C1376" i="44"/>
  <c r="X1375" i="44"/>
  <c r="U1375" i="44"/>
  <c r="R1375" i="44"/>
  <c r="O1375" i="44"/>
  <c r="L1375" i="44"/>
  <c r="I1375" i="44"/>
  <c r="F1375" i="44"/>
  <c r="C1375" i="44"/>
  <c r="X1371" i="44"/>
  <c r="U1371" i="44"/>
  <c r="R1371" i="44"/>
  <c r="O1371" i="44"/>
  <c r="L1371" i="44"/>
  <c r="I1371" i="44"/>
  <c r="F1371" i="44"/>
  <c r="C1371" i="44"/>
  <c r="D159" i="43"/>
  <c r="X1369" i="44"/>
  <c r="U1369" i="44"/>
  <c r="R1369" i="44"/>
  <c r="O1369" i="44"/>
  <c r="L1369" i="44"/>
  <c r="I1369" i="44"/>
  <c r="F1369" i="44"/>
  <c r="C1369" i="44"/>
  <c r="X1368" i="44"/>
  <c r="U1368" i="44"/>
  <c r="R1368" i="44"/>
  <c r="O1368" i="44"/>
  <c r="L1368" i="44"/>
  <c r="I1368" i="44"/>
  <c r="F1368" i="44"/>
  <c r="C1368" i="44"/>
  <c r="X1367" i="44"/>
  <c r="U1367" i="44"/>
  <c r="R1367" i="44"/>
  <c r="O1367" i="44"/>
  <c r="L1367" i="44"/>
  <c r="I1367" i="44"/>
  <c r="F1367" i="44"/>
  <c r="C1367" i="44"/>
  <c r="X1365" i="44"/>
  <c r="U1365" i="44"/>
  <c r="R1365" i="44"/>
  <c r="O1365" i="44"/>
  <c r="L1365" i="44"/>
  <c r="I1365" i="44"/>
  <c r="F1365" i="44"/>
  <c r="C1365" i="44"/>
  <c r="X1364" i="44"/>
  <c r="U1364" i="44"/>
  <c r="R1364" i="44"/>
  <c r="O1364" i="44"/>
  <c r="L1364" i="44"/>
  <c r="I1364" i="44"/>
  <c r="F1364" i="44"/>
  <c r="C1364" i="44"/>
  <c r="U1363" i="44"/>
  <c r="R1363" i="44"/>
  <c r="O1363" i="44"/>
  <c r="L1363" i="44"/>
  <c r="I1363" i="44"/>
  <c r="F1363" i="44"/>
  <c r="C1363" i="44"/>
  <c r="X1362" i="44"/>
  <c r="U1362" i="44"/>
  <c r="R1362" i="44"/>
  <c r="O1362" i="44"/>
  <c r="L1362" i="44"/>
  <c r="I1362" i="44"/>
  <c r="F1362" i="44"/>
  <c r="C1362" i="44"/>
  <c r="X1361" i="44"/>
  <c r="U1361" i="44"/>
  <c r="R1361" i="44"/>
  <c r="O1361" i="44"/>
  <c r="L1361" i="44"/>
  <c r="I1361" i="44"/>
  <c r="F1361" i="44"/>
  <c r="C1361" i="44"/>
  <c r="X1360" i="44"/>
  <c r="U1360" i="44"/>
  <c r="R1360" i="44"/>
  <c r="O1360" i="44"/>
  <c r="L1360" i="44"/>
  <c r="I1360" i="44"/>
  <c r="F1360" i="44"/>
  <c r="C1360" i="44"/>
  <c r="X1359" i="44"/>
  <c r="U1359" i="44"/>
  <c r="R1359" i="44"/>
  <c r="O1359" i="44"/>
  <c r="L1359" i="44"/>
  <c r="I1359" i="44"/>
  <c r="F1359" i="44"/>
  <c r="C1359" i="44"/>
  <c r="X1358" i="44"/>
  <c r="U1358" i="44"/>
  <c r="R1358" i="44"/>
  <c r="O1358" i="44"/>
  <c r="L1358" i="44"/>
  <c r="I1358" i="44"/>
  <c r="F1358" i="44"/>
  <c r="C1358" i="44"/>
  <c r="X1357" i="44"/>
  <c r="U1357" i="44"/>
  <c r="R1357" i="44"/>
  <c r="O1357" i="44"/>
  <c r="L1357" i="44"/>
  <c r="I1357" i="44"/>
  <c r="F1357" i="44"/>
  <c r="C1357" i="44"/>
  <c r="F1355" i="44"/>
  <c r="C1355" i="44"/>
  <c r="X1354" i="44"/>
  <c r="U1354" i="44"/>
  <c r="R1354" i="44"/>
  <c r="O1354" i="44"/>
  <c r="L1354" i="44"/>
  <c r="I1354" i="44"/>
  <c r="F1354" i="44"/>
  <c r="C1354" i="44"/>
  <c r="X1353" i="44"/>
  <c r="U1353" i="44"/>
  <c r="R1353" i="44"/>
  <c r="O1353" i="44"/>
  <c r="L1353" i="44"/>
  <c r="I1353" i="44"/>
  <c r="F1353" i="44"/>
  <c r="C1353" i="44"/>
  <c r="X1352" i="44"/>
  <c r="U1352" i="44"/>
  <c r="R1352" i="44"/>
  <c r="O1352" i="44"/>
  <c r="L1352" i="44"/>
  <c r="I1352" i="44"/>
  <c r="F1352" i="44"/>
  <c r="C1352" i="44"/>
  <c r="X1351" i="44"/>
  <c r="U1351" i="44"/>
  <c r="R1351" i="44"/>
  <c r="O1351" i="44"/>
  <c r="L1351" i="44"/>
  <c r="I1351" i="44"/>
  <c r="F1351" i="44"/>
  <c r="C1351" i="44"/>
  <c r="X1350" i="44"/>
  <c r="U1350" i="44"/>
  <c r="R1350" i="44"/>
  <c r="O1350" i="44"/>
  <c r="L1350" i="44"/>
  <c r="I1350" i="44"/>
  <c r="F1350" i="44"/>
  <c r="C1350" i="44"/>
  <c r="X1349" i="44"/>
  <c r="U1349" i="44"/>
  <c r="R1349" i="44"/>
  <c r="O1349" i="44"/>
  <c r="L1349" i="44"/>
  <c r="I1349" i="44"/>
  <c r="F1349" i="44"/>
  <c r="C1349" i="44"/>
  <c r="X1348" i="44"/>
  <c r="U1348" i="44"/>
  <c r="R1348" i="44"/>
  <c r="O1348" i="44"/>
  <c r="L1348" i="44"/>
  <c r="I1348" i="44"/>
  <c r="F1348" i="44"/>
  <c r="C1348" i="44"/>
  <c r="X1347" i="44"/>
  <c r="U1347" i="44"/>
  <c r="R1347" i="44"/>
  <c r="O1347" i="44"/>
  <c r="L1347" i="44"/>
  <c r="I1347" i="44"/>
  <c r="F1347" i="44"/>
  <c r="C1347" i="44"/>
  <c r="X1346" i="44"/>
  <c r="U1346" i="44"/>
  <c r="R1346" i="44"/>
  <c r="O1346" i="44"/>
  <c r="L1346" i="44"/>
  <c r="I1346" i="44"/>
  <c r="F1346" i="44"/>
  <c r="C1346" i="44"/>
  <c r="X1345" i="44"/>
  <c r="U1345" i="44"/>
  <c r="R1345" i="44"/>
  <c r="O1345" i="44"/>
  <c r="L1345" i="44"/>
  <c r="I1345" i="44"/>
  <c r="F1345" i="44"/>
  <c r="C1345" i="44"/>
  <c r="X1344" i="44"/>
  <c r="U1344" i="44"/>
  <c r="R1344" i="44"/>
  <c r="O1344" i="44"/>
  <c r="L1344" i="44"/>
  <c r="I1344" i="44"/>
  <c r="F1344" i="44"/>
  <c r="C1344" i="44"/>
  <c r="X1342" i="44"/>
  <c r="X1341" i="44"/>
  <c r="X1340" i="44"/>
  <c r="X1339" i="44"/>
  <c r="X1338" i="44"/>
  <c r="X1337" i="44"/>
  <c r="X1336" i="44"/>
  <c r="X1335" i="44"/>
  <c r="X1334" i="44"/>
  <c r="X1333" i="44"/>
  <c r="X1332" i="44"/>
  <c r="X1331" i="44"/>
  <c r="X1330" i="44"/>
  <c r="X1329" i="44"/>
  <c r="X1328" i="44"/>
  <c r="X1327" i="44"/>
  <c r="X1326" i="44"/>
  <c r="X1325" i="44"/>
  <c r="X1324" i="44"/>
  <c r="X1323" i="44"/>
  <c r="X1322" i="44"/>
  <c r="X1321" i="44"/>
  <c r="X1320" i="44"/>
  <c r="X1319" i="44"/>
  <c r="X1318" i="44"/>
  <c r="X1317" i="44"/>
  <c r="X1316" i="44"/>
  <c r="X1315" i="44"/>
  <c r="X1314" i="44"/>
  <c r="X1313" i="44"/>
  <c r="U1313" i="44"/>
  <c r="R1313" i="44"/>
  <c r="O1313" i="44"/>
  <c r="L1313" i="44"/>
  <c r="I1313" i="44"/>
  <c r="F1313" i="44"/>
  <c r="C1313" i="44"/>
  <c r="X1312" i="44"/>
  <c r="U1312" i="44"/>
  <c r="R1312" i="44"/>
  <c r="O1312" i="44"/>
  <c r="L1312" i="44"/>
  <c r="I1312" i="44"/>
  <c r="F1312" i="44"/>
  <c r="C1312" i="44"/>
  <c r="X1311" i="44"/>
  <c r="U1311" i="44"/>
  <c r="R1311" i="44"/>
  <c r="O1311" i="44"/>
  <c r="L1311" i="44"/>
  <c r="I1311" i="44"/>
  <c r="F1311" i="44"/>
  <c r="C1311" i="44"/>
  <c r="X1310" i="44"/>
  <c r="U1310" i="44"/>
  <c r="R1310" i="44"/>
  <c r="O1310" i="44"/>
  <c r="L1310" i="44"/>
  <c r="I1310" i="44"/>
  <c r="F1310" i="44"/>
  <c r="C1310" i="44"/>
  <c r="X1309" i="44"/>
  <c r="U1309" i="44"/>
  <c r="R1309" i="44"/>
  <c r="O1309" i="44"/>
  <c r="L1309" i="44"/>
  <c r="I1309" i="44"/>
  <c r="F1309" i="44"/>
  <c r="C1309" i="44"/>
  <c r="X1308" i="44"/>
  <c r="U1308" i="44"/>
  <c r="R1308" i="44"/>
  <c r="O1308" i="44"/>
  <c r="L1308" i="44"/>
  <c r="I1308" i="44"/>
  <c r="F1308" i="44"/>
  <c r="C1308" i="44"/>
  <c r="X1307" i="44"/>
  <c r="U1307" i="44"/>
  <c r="R1307" i="44"/>
  <c r="O1307" i="44"/>
  <c r="L1307" i="44"/>
  <c r="I1307" i="44"/>
  <c r="F1307" i="44"/>
  <c r="C1307" i="44"/>
  <c r="X1306" i="44"/>
  <c r="U1306" i="44"/>
  <c r="R1306" i="44"/>
  <c r="O1306" i="44"/>
  <c r="L1306" i="44"/>
  <c r="I1306" i="44"/>
  <c r="F1306" i="44"/>
  <c r="C1306" i="44"/>
  <c r="X1305" i="44"/>
  <c r="U1305" i="44"/>
  <c r="R1305" i="44"/>
  <c r="O1305" i="44"/>
  <c r="L1305" i="44"/>
  <c r="I1305" i="44"/>
  <c r="F1305" i="44"/>
  <c r="C1305" i="44"/>
  <c r="X1304" i="44"/>
  <c r="U1304" i="44"/>
  <c r="R1304" i="44"/>
  <c r="O1304" i="44"/>
  <c r="L1304" i="44"/>
  <c r="I1304" i="44"/>
  <c r="F1304" i="44"/>
  <c r="C1304" i="44"/>
  <c r="X1303" i="44"/>
  <c r="U1303" i="44"/>
  <c r="R1303" i="44"/>
  <c r="O1303" i="44"/>
  <c r="L1303" i="44"/>
  <c r="I1303" i="44"/>
  <c r="F1303" i="44"/>
  <c r="C1303" i="44"/>
  <c r="X1302" i="44"/>
  <c r="U1302" i="44"/>
  <c r="R1302" i="44"/>
  <c r="O1302" i="44"/>
  <c r="L1302" i="44"/>
  <c r="I1302" i="44"/>
  <c r="F1302" i="44"/>
  <c r="C1302" i="44"/>
  <c r="X1301" i="44"/>
  <c r="U1301" i="44"/>
  <c r="R1301" i="44"/>
  <c r="O1301" i="44"/>
  <c r="L1301" i="44"/>
  <c r="I1301" i="44"/>
  <c r="F1301" i="44"/>
  <c r="C1301" i="44"/>
  <c r="X1300" i="44"/>
  <c r="U1300" i="44"/>
  <c r="R1300" i="44"/>
  <c r="O1300" i="44"/>
  <c r="L1300" i="44"/>
  <c r="I1300" i="44"/>
  <c r="F1300" i="44"/>
  <c r="C1300" i="44"/>
  <c r="X1299" i="44"/>
  <c r="U1299" i="44"/>
  <c r="R1299" i="44"/>
  <c r="O1299" i="44"/>
  <c r="L1299" i="44"/>
  <c r="I1299" i="44"/>
  <c r="F1299" i="44"/>
  <c r="C1299" i="44"/>
  <c r="X1298" i="44"/>
  <c r="U1298" i="44"/>
  <c r="R1298" i="44"/>
  <c r="O1298" i="44"/>
  <c r="L1298" i="44"/>
  <c r="I1298" i="44"/>
  <c r="F1298" i="44"/>
  <c r="C1298" i="44"/>
  <c r="X1297" i="44"/>
  <c r="U1297" i="44"/>
  <c r="R1297" i="44"/>
  <c r="O1297" i="44"/>
  <c r="L1297" i="44"/>
  <c r="I1297" i="44"/>
  <c r="F1297" i="44"/>
  <c r="C1297" i="44"/>
  <c r="X1296" i="44"/>
  <c r="U1296" i="44"/>
  <c r="R1296" i="44"/>
  <c r="O1296" i="44"/>
  <c r="L1296" i="44"/>
  <c r="I1296" i="44"/>
  <c r="F1296" i="44"/>
  <c r="C1296" i="44"/>
  <c r="X1295" i="44"/>
  <c r="U1295" i="44"/>
  <c r="R1295" i="44"/>
  <c r="O1295" i="44"/>
  <c r="L1295" i="44"/>
  <c r="I1295" i="44"/>
  <c r="F1295" i="44"/>
  <c r="C1295" i="44"/>
  <c r="X1294" i="44"/>
  <c r="U1294" i="44"/>
  <c r="R1294" i="44"/>
  <c r="O1294" i="44"/>
  <c r="L1294" i="44"/>
  <c r="I1294" i="44"/>
  <c r="F1294" i="44"/>
  <c r="C1294" i="44"/>
  <c r="X1293" i="44"/>
  <c r="U1293" i="44"/>
  <c r="R1293" i="44"/>
  <c r="O1293" i="44"/>
  <c r="L1293" i="44"/>
  <c r="I1293" i="44"/>
  <c r="F1293" i="44"/>
  <c r="C1293" i="44"/>
  <c r="X1292" i="44"/>
  <c r="U1292" i="44"/>
  <c r="R1292" i="44"/>
  <c r="O1292" i="44"/>
  <c r="L1292" i="44"/>
  <c r="I1292" i="44"/>
  <c r="F1292" i="44"/>
  <c r="C1292" i="44"/>
  <c r="X1291" i="44"/>
  <c r="U1291" i="44"/>
  <c r="R1291" i="44"/>
  <c r="O1291" i="44"/>
  <c r="L1291" i="44"/>
  <c r="I1291" i="44"/>
  <c r="F1291" i="44"/>
  <c r="C1291" i="44"/>
  <c r="X1290" i="44"/>
  <c r="U1290" i="44"/>
  <c r="R1290" i="44"/>
  <c r="O1290" i="44"/>
  <c r="L1290" i="44"/>
  <c r="I1290" i="44"/>
  <c r="F1290" i="44"/>
  <c r="C1290" i="44"/>
  <c r="X1289" i="44"/>
  <c r="U1289" i="44"/>
  <c r="R1289" i="44"/>
  <c r="O1289" i="44"/>
  <c r="L1289" i="44"/>
  <c r="I1289" i="44"/>
  <c r="F1289" i="44"/>
  <c r="C1289" i="44"/>
  <c r="X1288" i="44"/>
  <c r="U1288" i="44"/>
  <c r="R1288" i="44"/>
  <c r="O1288" i="44"/>
  <c r="L1288" i="44"/>
  <c r="I1288" i="44"/>
  <c r="F1288" i="44"/>
  <c r="C1288" i="44"/>
  <c r="X1287" i="44"/>
  <c r="U1287" i="44"/>
  <c r="R1287" i="44"/>
  <c r="O1287" i="44"/>
  <c r="L1287" i="44"/>
  <c r="I1287" i="44"/>
  <c r="F1287" i="44"/>
  <c r="C1287" i="44"/>
  <c r="X1286" i="44"/>
  <c r="U1286" i="44"/>
  <c r="R1286" i="44"/>
  <c r="O1286" i="44"/>
  <c r="L1286" i="44"/>
  <c r="I1286" i="44"/>
  <c r="F1286" i="44"/>
  <c r="C1286" i="44"/>
  <c r="X1285" i="44"/>
  <c r="U1285" i="44"/>
  <c r="R1285" i="44"/>
  <c r="O1285" i="44"/>
  <c r="L1285" i="44"/>
  <c r="I1285" i="44"/>
  <c r="F1285" i="44"/>
  <c r="C1285" i="44"/>
  <c r="X1284" i="44"/>
  <c r="U1284" i="44"/>
  <c r="R1284" i="44"/>
  <c r="O1284" i="44"/>
  <c r="L1284" i="44"/>
  <c r="I1284" i="44"/>
  <c r="F1284" i="44"/>
  <c r="C1284" i="44"/>
  <c r="X1283" i="44"/>
  <c r="U1283" i="44"/>
  <c r="R1283" i="44"/>
  <c r="O1283" i="44"/>
  <c r="L1283" i="44"/>
  <c r="I1283" i="44"/>
  <c r="F1283" i="44"/>
  <c r="C1283" i="44"/>
  <c r="X1282" i="44"/>
  <c r="U1282" i="44"/>
  <c r="R1282" i="44"/>
  <c r="O1282" i="44"/>
  <c r="L1282" i="44"/>
  <c r="I1282" i="44"/>
  <c r="F1282" i="44"/>
  <c r="C1282" i="44"/>
  <c r="X1281" i="44"/>
  <c r="U1281" i="44"/>
  <c r="R1281" i="44"/>
  <c r="O1281" i="44"/>
  <c r="L1281" i="44"/>
  <c r="I1281" i="44"/>
  <c r="F1281" i="44"/>
  <c r="C1281" i="44"/>
  <c r="X1280" i="44"/>
  <c r="U1280" i="44"/>
  <c r="R1280" i="44"/>
  <c r="O1280" i="44"/>
  <c r="L1280" i="44"/>
  <c r="I1280" i="44"/>
  <c r="F1280" i="44"/>
  <c r="C1280" i="44"/>
  <c r="X1279" i="44"/>
  <c r="U1279" i="44"/>
  <c r="R1279" i="44"/>
  <c r="O1279" i="44"/>
  <c r="L1279" i="44"/>
  <c r="I1279" i="44"/>
  <c r="F1279" i="44"/>
  <c r="C1279" i="44"/>
  <c r="X1250" i="44"/>
  <c r="U1250" i="44"/>
  <c r="R1250" i="44"/>
  <c r="O1250" i="44"/>
  <c r="L1250" i="44"/>
  <c r="I1250" i="44"/>
  <c r="F1250" i="44"/>
  <c r="C1250" i="44"/>
  <c r="X1219" i="44"/>
  <c r="U1219" i="44"/>
  <c r="R1219" i="44"/>
  <c r="O1219" i="44"/>
  <c r="L1219" i="44"/>
  <c r="I1219" i="44"/>
  <c r="F1219" i="44"/>
  <c r="C1219" i="44"/>
  <c r="X1218" i="44"/>
  <c r="U1218" i="44"/>
  <c r="R1218" i="44"/>
  <c r="O1218" i="44"/>
  <c r="L1218" i="44"/>
  <c r="I1218" i="44"/>
  <c r="F1218" i="44"/>
  <c r="C1218" i="44"/>
  <c r="X1217" i="44"/>
  <c r="U1217" i="44"/>
  <c r="R1217" i="44"/>
  <c r="O1217" i="44"/>
  <c r="L1217" i="44"/>
  <c r="I1217" i="44"/>
  <c r="F1217" i="44"/>
  <c r="C1217" i="44"/>
  <c r="X1216" i="44"/>
  <c r="U1216" i="44"/>
  <c r="R1216" i="44"/>
  <c r="O1216" i="44"/>
  <c r="L1216" i="44"/>
  <c r="I1216" i="44"/>
  <c r="F1216" i="44"/>
  <c r="C1216" i="44"/>
  <c r="X1215" i="44"/>
  <c r="U1215" i="44"/>
  <c r="R1215" i="44"/>
  <c r="O1215" i="44"/>
  <c r="L1215" i="44"/>
  <c r="I1215" i="44"/>
  <c r="F1215" i="44"/>
  <c r="C1215" i="44"/>
  <c r="X1206" i="44"/>
  <c r="U1206" i="44"/>
  <c r="R1206" i="44"/>
  <c r="O1206" i="44"/>
  <c r="L1206" i="44"/>
  <c r="I1206" i="44"/>
  <c r="F1206" i="44"/>
  <c r="C1206" i="44"/>
  <c r="X1205" i="44"/>
  <c r="U1205" i="44"/>
  <c r="R1205" i="44"/>
  <c r="O1205" i="44"/>
  <c r="L1205" i="44"/>
  <c r="I1205" i="44"/>
  <c r="F1205" i="44"/>
  <c r="C1205" i="44"/>
  <c r="X1204" i="44"/>
  <c r="U1204" i="44"/>
  <c r="R1204" i="44"/>
  <c r="O1204" i="44"/>
  <c r="L1204" i="44"/>
  <c r="I1204" i="44"/>
  <c r="F1204" i="44"/>
  <c r="C1204" i="44"/>
  <c r="X1201" i="44"/>
  <c r="U1201" i="44"/>
  <c r="R1201" i="44"/>
  <c r="O1201" i="44"/>
  <c r="L1201" i="44"/>
  <c r="I1201" i="44"/>
  <c r="F1201" i="44"/>
  <c r="C1201" i="44"/>
  <c r="X1200" i="44"/>
  <c r="U1200" i="44"/>
  <c r="R1200" i="44"/>
  <c r="O1200" i="44"/>
  <c r="L1200" i="44"/>
  <c r="I1200" i="44"/>
  <c r="F1200" i="44"/>
  <c r="C1200" i="44"/>
  <c r="X1198" i="44"/>
  <c r="U1198" i="44"/>
  <c r="R1198" i="44"/>
  <c r="O1198" i="44"/>
  <c r="L1198" i="44"/>
  <c r="I1198" i="44"/>
  <c r="F1198" i="44"/>
  <c r="C1198" i="44"/>
  <c r="X1197" i="44"/>
  <c r="U1197" i="44"/>
  <c r="R1197" i="44"/>
  <c r="O1197" i="44"/>
  <c r="L1197" i="44"/>
  <c r="I1197" i="44"/>
  <c r="F1197" i="44"/>
  <c r="C1197" i="44"/>
  <c r="X1196" i="44"/>
  <c r="U1196" i="44"/>
  <c r="R1196" i="44"/>
  <c r="O1196" i="44"/>
  <c r="L1196" i="44"/>
  <c r="I1196" i="44"/>
  <c r="F1196" i="44"/>
  <c r="C1196" i="44"/>
  <c r="X1195" i="44"/>
  <c r="U1195" i="44"/>
  <c r="R1195" i="44"/>
  <c r="O1195" i="44"/>
  <c r="L1195" i="44"/>
  <c r="I1195" i="44"/>
  <c r="F1195" i="44"/>
  <c r="C1195" i="44"/>
  <c r="X1194" i="44"/>
  <c r="U1194" i="44"/>
  <c r="R1194" i="44"/>
  <c r="O1194" i="44"/>
  <c r="L1194" i="44"/>
  <c r="I1194" i="44"/>
  <c r="F1194" i="44"/>
  <c r="C1194" i="44"/>
  <c r="X1193" i="44"/>
  <c r="U1193" i="44"/>
  <c r="R1193" i="44"/>
  <c r="O1193" i="44"/>
  <c r="L1193" i="44"/>
  <c r="I1193" i="44"/>
  <c r="F1193" i="44"/>
  <c r="C1193" i="44"/>
  <c r="X1192" i="44"/>
  <c r="U1192" i="44"/>
  <c r="R1192" i="44"/>
  <c r="O1192" i="44"/>
  <c r="L1192" i="44"/>
  <c r="I1192" i="44"/>
  <c r="F1192" i="44"/>
  <c r="C1192" i="44"/>
  <c r="X1191" i="44"/>
  <c r="U1191" i="44"/>
  <c r="R1191" i="44"/>
  <c r="O1191" i="44"/>
  <c r="L1191" i="44"/>
  <c r="I1191" i="44"/>
  <c r="F1191" i="44"/>
  <c r="C1191" i="44"/>
  <c r="X1190" i="44"/>
  <c r="U1190" i="44"/>
  <c r="R1190" i="44"/>
  <c r="O1190" i="44"/>
  <c r="L1190" i="44"/>
  <c r="I1190" i="44"/>
  <c r="F1190" i="44"/>
  <c r="C1190" i="44"/>
  <c r="X1189" i="44"/>
  <c r="U1189" i="44"/>
  <c r="R1189" i="44"/>
  <c r="O1189" i="44"/>
  <c r="L1189" i="44"/>
  <c r="I1189" i="44"/>
  <c r="F1189" i="44"/>
  <c r="C1189" i="44"/>
  <c r="X1188" i="44"/>
  <c r="U1188" i="44"/>
  <c r="R1188" i="44"/>
  <c r="O1188" i="44"/>
  <c r="L1188" i="44"/>
  <c r="I1188" i="44"/>
  <c r="F1188" i="44"/>
  <c r="C1188" i="44"/>
  <c r="X1187" i="44"/>
  <c r="U1187" i="44"/>
  <c r="R1187" i="44"/>
  <c r="O1187" i="44"/>
  <c r="L1187" i="44"/>
  <c r="I1187" i="44"/>
  <c r="F1187" i="44"/>
  <c r="C1187" i="44"/>
  <c r="X1186" i="44"/>
  <c r="U1186" i="44"/>
  <c r="R1186" i="44"/>
  <c r="O1186" i="44"/>
  <c r="L1186" i="44"/>
  <c r="I1186" i="44"/>
  <c r="F1186" i="44"/>
  <c r="C1186" i="44"/>
  <c r="X1185" i="44"/>
  <c r="U1185" i="44"/>
  <c r="R1185" i="44"/>
  <c r="O1185" i="44"/>
  <c r="L1185" i="44"/>
  <c r="I1185" i="44"/>
  <c r="F1185" i="44"/>
  <c r="C1185" i="44"/>
  <c r="X1184" i="44"/>
  <c r="U1184" i="44"/>
  <c r="R1184" i="44"/>
  <c r="O1184" i="44"/>
  <c r="L1184" i="44"/>
  <c r="I1184" i="44"/>
  <c r="F1184" i="44"/>
  <c r="C1184" i="44"/>
  <c r="X1183" i="44"/>
  <c r="U1183" i="44"/>
  <c r="R1183" i="44"/>
  <c r="O1183" i="44"/>
  <c r="L1183" i="44"/>
  <c r="I1183" i="44"/>
  <c r="F1183" i="44"/>
  <c r="C1183" i="44"/>
  <c r="X1182" i="44"/>
  <c r="U1182" i="44"/>
  <c r="R1182" i="44"/>
  <c r="O1182" i="44"/>
  <c r="L1182" i="44"/>
  <c r="I1182" i="44"/>
  <c r="F1182" i="44"/>
  <c r="C1182" i="44"/>
  <c r="X1181" i="44"/>
  <c r="U1181" i="44"/>
  <c r="R1181" i="44"/>
  <c r="O1181" i="44"/>
  <c r="L1181" i="44"/>
  <c r="I1181" i="44"/>
  <c r="F1181" i="44"/>
  <c r="C1181" i="44"/>
  <c r="X1180" i="44"/>
  <c r="U1180" i="44"/>
  <c r="R1180" i="44"/>
  <c r="O1180" i="44"/>
  <c r="L1180" i="44"/>
  <c r="I1180" i="44"/>
  <c r="F1180" i="44"/>
  <c r="C1180" i="44"/>
  <c r="X1170" i="44"/>
  <c r="U1170" i="44"/>
  <c r="R1170" i="44"/>
  <c r="O1170" i="44"/>
  <c r="L1170" i="44"/>
  <c r="I1170" i="44"/>
  <c r="F1170" i="44"/>
  <c r="C1170" i="44"/>
  <c r="X1169" i="44"/>
  <c r="U1169" i="44"/>
  <c r="R1169" i="44"/>
  <c r="O1169" i="44"/>
  <c r="L1169" i="44"/>
  <c r="I1169" i="44"/>
  <c r="F1169" i="44"/>
  <c r="C1169" i="44"/>
  <c r="X1168" i="44"/>
  <c r="U1168" i="44"/>
  <c r="R1168" i="44"/>
  <c r="O1168" i="44"/>
  <c r="L1168" i="44"/>
  <c r="I1168" i="44"/>
  <c r="F1168" i="44"/>
  <c r="C1168" i="44"/>
  <c r="X1167" i="44"/>
  <c r="U1167" i="44"/>
  <c r="R1167" i="44"/>
  <c r="O1167" i="44"/>
  <c r="L1167" i="44"/>
  <c r="I1167" i="44"/>
  <c r="F1167" i="44"/>
  <c r="C1167" i="44"/>
  <c r="X1166" i="44"/>
  <c r="U1166" i="44"/>
  <c r="R1166" i="44"/>
  <c r="O1166" i="44"/>
  <c r="L1166" i="44"/>
  <c r="I1166" i="44"/>
  <c r="F1166" i="44"/>
  <c r="C1166" i="44"/>
  <c r="X1165" i="44"/>
  <c r="U1165" i="44"/>
  <c r="R1165" i="44"/>
  <c r="O1165" i="44"/>
  <c r="L1165" i="44"/>
  <c r="I1165" i="44"/>
  <c r="F1165" i="44"/>
  <c r="C1165" i="44"/>
  <c r="X1164" i="44"/>
  <c r="U1164" i="44"/>
  <c r="R1164" i="44"/>
  <c r="O1164" i="44"/>
  <c r="L1164" i="44"/>
  <c r="I1164" i="44"/>
  <c r="F1164" i="44"/>
  <c r="C1164" i="44"/>
  <c r="X1163" i="44"/>
  <c r="U1163" i="44"/>
  <c r="R1163" i="44"/>
  <c r="O1163" i="44"/>
  <c r="L1163" i="44"/>
  <c r="I1163" i="44"/>
  <c r="F1163" i="44"/>
  <c r="C1163" i="44"/>
  <c r="X1162" i="44"/>
  <c r="U1162" i="44"/>
  <c r="R1162" i="44"/>
  <c r="O1162" i="44"/>
  <c r="L1162" i="44"/>
  <c r="I1162" i="44"/>
  <c r="F1162" i="44"/>
  <c r="C1162" i="44"/>
  <c r="X1161" i="44"/>
  <c r="U1161" i="44"/>
  <c r="R1161" i="44"/>
  <c r="O1161" i="44"/>
  <c r="L1161" i="44"/>
  <c r="I1161" i="44"/>
  <c r="F1161" i="44"/>
  <c r="C1161" i="44"/>
  <c r="X1160" i="44"/>
  <c r="U1160" i="44"/>
  <c r="R1160" i="44"/>
  <c r="O1160" i="44"/>
  <c r="L1160" i="44"/>
  <c r="I1160" i="44"/>
  <c r="F1160" i="44"/>
  <c r="C1160" i="44"/>
  <c r="X1159" i="44"/>
  <c r="U1159" i="44"/>
  <c r="R1159" i="44"/>
  <c r="O1159" i="44"/>
  <c r="L1159" i="44"/>
  <c r="I1159" i="44"/>
  <c r="F1159" i="44"/>
  <c r="C1159" i="44"/>
  <c r="X1146" i="44"/>
  <c r="U1146" i="44"/>
  <c r="R1146" i="44"/>
  <c r="O1146" i="44"/>
  <c r="L1146" i="44"/>
  <c r="I1146" i="44"/>
  <c r="F1146" i="44"/>
  <c r="C1146" i="44"/>
  <c r="X1105" i="44"/>
  <c r="U1105" i="44"/>
  <c r="R1105" i="44"/>
  <c r="O1105" i="44"/>
  <c r="L1105" i="44"/>
  <c r="I1105" i="44"/>
  <c r="F1105" i="44"/>
  <c r="C1105" i="44"/>
  <c r="X1104" i="44"/>
  <c r="U1104" i="44"/>
  <c r="R1104" i="44"/>
  <c r="O1104" i="44"/>
  <c r="L1104" i="44"/>
  <c r="I1104" i="44"/>
  <c r="F1104" i="44"/>
  <c r="C1104" i="44"/>
  <c r="X1103" i="44"/>
  <c r="U1103" i="44"/>
  <c r="R1103" i="44"/>
  <c r="O1103" i="44"/>
  <c r="L1103" i="44"/>
  <c r="I1103" i="44"/>
  <c r="F1103" i="44"/>
  <c r="C1103" i="44"/>
  <c r="X1102" i="44"/>
  <c r="U1102" i="44"/>
  <c r="R1102" i="44"/>
  <c r="O1102" i="44"/>
  <c r="L1102" i="44"/>
  <c r="I1102" i="44"/>
  <c r="F1102" i="44"/>
  <c r="C1102" i="44"/>
  <c r="X1101" i="44"/>
  <c r="U1101" i="44"/>
  <c r="R1101" i="44"/>
  <c r="O1101" i="44"/>
  <c r="L1101" i="44"/>
  <c r="I1101" i="44"/>
  <c r="F1101" i="44"/>
  <c r="C1101" i="44"/>
  <c r="X1100" i="44"/>
  <c r="U1100" i="44"/>
  <c r="R1100" i="44"/>
  <c r="O1100" i="44"/>
  <c r="L1100" i="44"/>
  <c r="I1100" i="44"/>
  <c r="F1100" i="44"/>
  <c r="C1100" i="44"/>
  <c r="X1099" i="44"/>
  <c r="U1099" i="44"/>
  <c r="R1099" i="44"/>
  <c r="O1099" i="44"/>
  <c r="L1099" i="44"/>
  <c r="I1099" i="44"/>
  <c r="F1099" i="44"/>
  <c r="C1099" i="44"/>
  <c r="X1098" i="44"/>
  <c r="U1098" i="44"/>
  <c r="R1098" i="44"/>
  <c r="O1098" i="44"/>
  <c r="L1098" i="44"/>
  <c r="I1098" i="44"/>
  <c r="F1098" i="44"/>
  <c r="C1098" i="44"/>
  <c r="X1097" i="44"/>
  <c r="U1097" i="44"/>
  <c r="R1097" i="44"/>
  <c r="O1097" i="44"/>
  <c r="L1097" i="44"/>
  <c r="I1097" i="44"/>
  <c r="F1097" i="44"/>
  <c r="C1097" i="44"/>
  <c r="X1096" i="44"/>
  <c r="U1096" i="44"/>
  <c r="R1096" i="44"/>
  <c r="O1096" i="44"/>
  <c r="L1096" i="44"/>
  <c r="I1096" i="44"/>
  <c r="F1096" i="44"/>
  <c r="C1096" i="44"/>
  <c r="X1095" i="44"/>
  <c r="U1095" i="44"/>
  <c r="R1095" i="44"/>
  <c r="O1095" i="44"/>
  <c r="L1095" i="44"/>
  <c r="I1095" i="44"/>
  <c r="F1095" i="44"/>
  <c r="C1095" i="44"/>
  <c r="X1094" i="44"/>
  <c r="U1094" i="44"/>
  <c r="R1094" i="44"/>
  <c r="O1094" i="44"/>
  <c r="L1094" i="44"/>
  <c r="I1094" i="44"/>
  <c r="F1094" i="44"/>
  <c r="C1094" i="44"/>
  <c r="X1093" i="44"/>
  <c r="U1093" i="44"/>
  <c r="R1093" i="44"/>
  <c r="O1093" i="44"/>
  <c r="L1093" i="44"/>
  <c r="I1093" i="44"/>
  <c r="F1093" i="44"/>
  <c r="C1093" i="44"/>
  <c r="X1092" i="44"/>
  <c r="U1092" i="44"/>
  <c r="R1092" i="44"/>
  <c r="O1092" i="44"/>
  <c r="L1092" i="44"/>
  <c r="I1092" i="44"/>
  <c r="F1092" i="44"/>
  <c r="C1092" i="44"/>
  <c r="X1091" i="44"/>
  <c r="U1091" i="44"/>
  <c r="R1091" i="44"/>
  <c r="O1091" i="44"/>
  <c r="L1091" i="44"/>
  <c r="I1091" i="44"/>
  <c r="F1091" i="44"/>
  <c r="C1091" i="44"/>
  <c r="X1090" i="44"/>
  <c r="U1090" i="44"/>
  <c r="R1090" i="44"/>
  <c r="O1090" i="44"/>
  <c r="L1090" i="44"/>
  <c r="I1090" i="44"/>
  <c r="F1090" i="44"/>
  <c r="C1090" i="44"/>
  <c r="X1089" i="44"/>
  <c r="U1089" i="44"/>
  <c r="R1089" i="44"/>
  <c r="O1089" i="44"/>
  <c r="L1089" i="44"/>
  <c r="I1089" i="44"/>
  <c r="F1089" i="44"/>
  <c r="C1089" i="44"/>
  <c r="X1088" i="44"/>
  <c r="U1088" i="44"/>
  <c r="R1088" i="44"/>
  <c r="O1088" i="44"/>
  <c r="L1088" i="44"/>
  <c r="I1088" i="44"/>
  <c r="F1088" i="44"/>
  <c r="C1088" i="44"/>
  <c r="X1087" i="44"/>
  <c r="U1087" i="44"/>
  <c r="R1087" i="44"/>
  <c r="O1087" i="44"/>
  <c r="L1087" i="44"/>
  <c r="I1087" i="44"/>
  <c r="F1087" i="44"/>
  <c r="C1087" i="44"/>
  <c r="X1086" i="44"/>
  <c r="U1086" i="44"/>
  <c r="R1086" i="44"/>
  <c r="O1086" i="44"/>
  <c r="L1086" i="44"/>
  <c r="I1086" i="44"/>
  <c r="F1086" i="44"/>
  <c r="C1086" i="44"/>
  <c r="X1085" i="44"/>
  <c r="U1085" i="44"/>
  <c r="R1085" i="44"/>
  <c r="O1085" i="44"/>
  <c r="L1085" i="44"/>
  <c r="I1085" i="44"/>
  <c r="F1085" i="44"/>
  <c r="C1085" i="44"/>
  <c r="X1084" i="44"/>
  <c r="U1084" i="44"/>
  <c r="R1084" i="44"/>
  <c r="O1084" i="44"/>
  <c r="L1084" i="44"/>
  <c r="I1084" i="44"/>
  <c r="F1084" i="44"/>
  <c r="C1084" i="44"/>
  <c r="X1083" i="44"/>
  <c r="U1083" i="44"/>
  <c r="R1083" i="44"/>
  <c r="O1083" i="44"/>
  <c r="L1083" i="44"/>
  <c r="I1083" i="44"/>
  <c r="F1083" i="44"/>
  <c r="C1083" i="44"/>
  <c r="X1082" i="44"/>
  <c r="U1082" i="44"/>
  <c r="R1082" i="44"/>
  <c r="O1082" i="44"/>
  <c r="L1082" i="44"/>
  <c r="I1082" i="44"/>
  <c r="F1082" i="44"/>
  <c r="C1082" i="44"/>
  <c r="X1081" i="44"/>
  <c r="U1081" i="44"/>
  <c r="R1081" i="44"/>
  <c r="O1081" i="44"/>
  <c r="L1081" i="44"/>
  <c r="I1081" i="44"/>
  <c r="F1081" i="44"/>
  <c r="C1081" i="44"/>
  <c r="X1080" i="44"/>
  <c r="U1080" i="44"/>
  <c r="R1080" i="44"/>
  <c r="O1080" i="44"/>
  <c r="L1080" i="44"/>
  <c r="I1080" i="44"/>
  <c r="F1080" i="44"/>
  <c r="C1080" i="44"/>
  <c r="X1079" i="44"/>
  <c r="U1079" i="44"/>
  <c r="R1079" i="44"/>
  <c r="O1079" i="44"/>
  <c r="L1079" i="44"/>
  <c r="I1079" i="44"/>
  <c r="F1079" i="44"/>
  <c r="C1079" i="44"/>
  <c r="X1078" i="44"/>
  <c r="U1078" i="44"/>
  <c r="R1078" i="44"/>
  <c r="O1078" i="44"/>
  <c r="L1078" i="44"/>
  <c r="I1078" i="44"/>
  <c r="F1078" i="44"/>
  <c r="C1078" i="44"/>
  <c r="X1077" i="44"/>
  <c r="U1077" i="44"/>
  <c r="R1077" i="44"/>
  <c r="O1077" i="44"/>
  <c r="L1077" i="44"/>
  <c r="I1077" i="44"/>
  <c r="F1077" i="44"/>
  <c r="C1077" i="44"/>
  <c r="X1076" i="44"/>
  <c r="U1076" i="44"/>
  <c r="R1076" i="44"/>
  <c r="O1076" i="44"/>
  <c r="L1076" i="44"/>
  <c r="I1076" i="44"/>
  <c r="F1076" i="44"/>
  <c r="C1076" i="44"/>
  <c r="X1075" i="44"/>
  <c r="U1075" i="44"/>
  <c r="R1075" i="44"/>
  <c r="O1075" i="44"/>
  <c r="L1075" i="44"/>
  <c r="I1075" i="44"/>
  <c r="F1075" i="44"/>
  <c r="C1075" i="44"/>
  <c r="X1074" i="44"/>
  <c r="U1074" i="44"/>
  <c r="R1074" i="44"/>
  <c r="O1074" i="44"/>
  <c r="L1074" i="44"/>
  <c r="I1074" i="44"/>
  <c r="F1074" i="44"/>
  <c r="C1074" i="44"/>
  <c r="X1073" i="44"/>
  <c r="U1073" i="44"/>
  <c r="R1073" i="44"/>
  <c r="O1073" i="44"/>
  <c r="L1073" i="44"/>
  <c r="I1073" i="44"/>
  <c r="F1073" i="44"/>
  <c r="C1073" i="44"/>
  <c r="X1072" i="44"/>
  <c r="U1072" i="44"/>
  <c r="R1072" i="44"/>
  <c r="O1072" i="44"/>
  <c r="L1072" i="44"/>
  <c r="I1072" i="44"/>
  <c r="F1072" i="44"/>
  <c r="C1072" i="44"/>
  <c r="X1071" i="44"/>
  <c r="U1071" i="44"/>
  <c r="R1071" i="44"/>
  <c r="O1071" i="44"/>
  <c r="L1071" i="44"/>
  <c r="I1071" i="44"/>
  <c r="F1071" i="44"/>
  <c r="C1071" i="44"/>
  <c r="X1070" i="44"/>
  <c r="U1070" i="44"/>
  <c r="R1070" i="44"/>
  <c r="O1070" i="44"/>
  <c r="L1070" i="44"/>
  <c r="I1070" i="44"/>
  <c r="F1070" i="44"/>
  <c r="C1070" i="44"/>
  <c r="X1069" i="44"/>
  <c r="U1069" i="44"/>
  <c r="R1069" i="44"/>
  <c r="O1069" i="44"/>
  <c r="L1069" i="44"/>
  <c r="I1069" i="44"/>
  <c r="F1069" i="44"/>
  <c r="C1069" i="44"/>
  <c r="X1068" i="44"/>
  <c r="U1068" i="44"/>
  <c r="R1068" i="44"/>
  <c r="O1068" i="44"/>
  <c r="L1068" i="44"/>
  <c r="I1068" i="44"/>
  <c r="F1068" i="44"/>
  <c r="C1068" i="44"/>
  <c r="X1067" i="44"/>
  <c r="U1067" i="44"/>
  <c r="R1067" i="44"/>
  <c r="O1067" i="44"/>
  <c r="L1067" i="44"/>
  <c r="I1067" i="44"/>
  <c r="F1067" i="44"/>
  <c r="C1067" i="44"/>
  <c r="X1066" i="44"/>
  <c r="U1066" i="44"/>
  <c r="R1066" i="44"/>
  <c r="O1066" i="44"/>
  <c r="L1066" i="44"/>
  <c r="I1066" i="44"/>
  <c r="F1066" i="44"/>
  <c r="C1066" i="44"/>
  <c r="X1065" i="44"/>
  <c r="U1065" i="44"/>
  <c r="R1065" i="44"/>
  <c r="O1065" i="44"/>
  <c r="L1065" i="44"/>
  <c r="I1065" i="44"/>
  <c r="F1065" i="44"/>
  <c r="C1065" i="44"/>
  <c r="X1064" i="44"/>
  <c r="U1064" i="44"/>
  <c r="R1064" i="44"/>
  <c r="O1064" i="44"/>
  <c r="L1064" i="44"/>
  <c r="I1064" i="44"/>
  <c r="F1064" i="44"/>
  <c r="C1064" i="44"/>
  <c r="X1063" i="44"/>
  <c r="U1063" i="44"/>
  <c r="R1063" i="44"/>
  <c r="O1063" i="44"/>
  <c r="L1063" i="44"/>
  <c r="I1063" i="44"/>
  <c r="F1063" i="44"/>
  <c r="C1063" i="44"/>
  <c r="X1062" i="44"/>
  <c r="U1062" i="44"/>
  <c r="R1062" i="44"/>
  <c r="O1062" i="44"/>
  <c r="L1062" i="44"/>
  <c r="I1062" i="44"/>
  <c r="F1062" i="44"/>
  <c r="C1062" i="44"/>
  <c r="X1061" i="44"/>
  <c r="U1061" i="44"/>
  <c r="R1061" i="44"/>
  <c r="O1061" i="44"/>
  <c r="L1061" i="44"/>
  <c r="I1061" i="44"/>
  <c r="F1061" i="44"/>
  <c r="C1061" i="44"/>
  <c r="X1060" i="44"/>
  <c r="U1060" i="44"/>
  <c r="R1060" i="44"/>
  <c r="O1060" i="44"/>
  <c r="L1060" i="44"/>
  <c r="I1060" i="44"/>
  <c r="F1060" i="44"/>
  <c r="C1060" i="44"/>
  <c r="X1059" i="44"/>
  <c r="U1059" i="44"/>
  <c r="R1059" i="44"/>
  <c r="O1059" i="44"/>
  <c r="L1059" i="44"/>
  <c r="I1059" i="44"/>
  <c r="F1059" i="44"/>
  <c r="C1059" i="44"/>
  <c r="X1058" i="44"/>
  <c r="U1058" i="44"/>
  <c r="R1058" i="44"/>
  <c r="O1058" i="44"/>
  <c r="L1058" i="44"/>
  <c r="I1058" i="44"/>
  <c r="F1058" i="44"/>
  <c r="C1058" i="44"/>
  <c r="X1057" i="44"/>
  <c r="U1057" i="44"/>
  <c r="R1057" i="44"/>
  <c r="O1057" i="44"/>
  <c r="L1057" i="44"/>
  <c r="I1057" i="44"/>
  <c r="F1057" i="44"/>
  <c r="C1057" i="44"/>
  <c r="X1056" i="44"/>
  <c r="U1056" i="44"/>
  <c r="R1056" i="44"/>
  <c r="O1056" i="44"/>
  <c r="L1056" i="44"/>
  <c r="I1056" i="44"/>
  <c r="F1056" i="44"/>
  <c r="C1056" i="44"/>
  <c r="X1055" i="44"/>
  <c r="U1055" i="44"/>
  <c r="R1055" i="44"/>
  <c r="O1055" i="44"/>
  <c r="L1055" i="44"/>
  <c r="I1055" i="44"/>
  <c r="F1055" i="44"/>
  <c r="C1055" i="44"/>
  <c r="X1054" i="44"/>
  <c r="U1054" i="44"/>
  <c r="R1054" i="44"/>
  <c r="O1054" i="44"/>
  <c r="L1054" i="44"/>
  <c r="I1054" i="44"/>
  <c r="F1054" i="44"/>
  <c r="C1054" i="44"/>
  <c r="X1053" i="44"/>
  <c r="U1053" i="44"/>
  <c r="R1053" i="44"/>
  <c r="O1053" i="44"/>
  <c r="L1053" i="44"/>
  <c r="I1053" i="44"/>
  <c r="F1053" i="44"/>
  <c r="C1053" i="44"/>
  <c r="X1052" i="44"/>
  <c r="U1052" i="44"/>
  <c r="R1052" i="44"/>
  <c r="O1052" i="44"/>
  <c r="L1052" i="44"/>
  <c r="I1052" i="44"/>
  <c r="F1052" i="44"/>
  <c r="C1052" i="44"/>
  <c r="X1051" i="44"/>
  <c r="U1051" i="44"/>
  <c r="R1051" i="44"/>
  <c r="O1051" i="44"/>
  <c r="L1051" i="44"/>
  <c r="I1051" i="44"/>
  <c r="F1051" i="44"/>
  <c r="C1051" i="44"/>
  <c r="X1050" i="44"/>
  <c r="U1050" i="44"/>
  <c r="R1050" i="44"/>
  <c r="O1050" i="44"/>
  <c r="L1050" i="44"/>
  <c r="I1050" i="44"/>
  <c r="F1050" i="44"/>
  <c r="C1050" i="44"/>
  <c r="X1049" i="44"/>
  <c r="U1049" i="44"/>
  <c r="R1049" i="44"/>
  <c r="O1049" i="44"/>
  <c r="L1049" i="44"/>
  <c r="I1049" i="44"/>
  <c r="F1049" i="44"/>
  <c r="C1049" i="44"/>
  <c r="X1048" i="44"/>
  <c r="U1048" i="44"/>
  <c r="R1048" i="44"/>
  <c r="O1048" i="44"/>
  <c r="L1048" i="44"/>
  <c r="I1048" i="44"/>
  <c r="F1048" i="44"/>
  <c r="C1048" i="44"/>
  <c r="X1047" i="44"/>
  <c r="U1047" i="44"/>
  <c r="R1047" i="44"/>
  <c r="O1047" i="44"/>
  <c r="L1047" i="44"/>
  <c r="I1047" i="44"/>
  <c r="F1047" i="44"/>
  <c r="C1047" i="44"/>
  <c r="X1046" i="44"/>
  <c r="U1046" i="44"/>
  <c r="R1046" i="44"/>
  <c r="O1046" i="44"/>
  <c r="L1046" i="44"/>
  <c r="I1046" i="44"/>
  <c r="F1046" i="44"/>
  <c r="C1046" i="44"/>
  <c r="X1045" i="44"/>
  <c r="U1045" i="44"/>
  <c r="R1045" i="44"/>
  <c r="O1045" i="44"/>
  <c r="L1045" i="44"/>
  <c r="I1045" i="44"/>
  <c r="F1045" i="44"/>
  <c r="C1045" i="44"/>
  <c r="X1044" i="44"/>
  <c r="U1044" i="44"/>
  <c r="R1044" i="44"/>
  <c r="O1044" i="44"/>
  <c r="L1044" i="44"/>
  <c r="I1044" i="44"/>
  <c r="F1044" i="44"/>
  <c r="C1044" i="44"/>
  <c r="X1042" i="44"/>
  <c r="U1042" i="44"/>
  <c r="R1042" i="44"/>
  <c r="O1042" i="44"/>
  <c r="L1042" i="44"/>
  <c r="I1042" i="44"/>
  <c r="F1042" i="44"/>
  <c r="C1042" i="44"/>
  <c r="X1041" i="44"/>
  <c r="U1041" i="44"/>
  <c r="R1041" i="44"/>
  <c r="O1041" i="44"/>
  <c r="L1041" i="44"/>
  <c r="I1041" i="44"/>
  <c r="F1041" i="44"/>
  <c r="C1041" i="44"/>
  <c r="X1040" i="44"/>
  <c r="U1040" i="44"/>
  <c r="R1040" i="44"/>
  <c r="O1040" i="44"/>
  <c r="L1040" i="44"/>
  <c r="I1040" i="44"/>
  <c r="F1040" i="44"/>
  <c r="C1040" i="44"/>
  <c r="X1039" i="44"/>
  <c r="U1039" i="44"/>
  <c r="R1039" i="44"/>
  <c r="O1039" i="44"/>
  <c r="L1039" i="44"/>
  <c r="I1039" i="44"/>
  <c r="F1039" i="44"/>
  <c r="C1039" i="44"/>
  <c r="X1038" i="44"/>
  <c r="U1038" i="44"/>
  <c r="R1038" i="44"/>
  <c r="O1038" i="44"/>
  <c r="L1038" i="44"/>
  <c r="I1038" i="44"/>
  <c r="F1038" i="44"/>
  <c r="C1038" i="44"/>
  <c r="X1037" i="44"/>
  <c r="U1037" i="44"/>
  <c r="R1037" i="44"/>
  <c r="O1037" i="44"/>
  <c r="L1037" i="44"/>
  <c r="I1037" i="44"/>
  <c r="F1037" i="44"/>
  <c r="C1037" i="44"/>
  <c r="X1034" i="44"/>
  <c r="U1034" i="44"/>
  <c r="R1034" i="44"/>
  <c r="O1034" i="44"/>
  <c r="L1034" i="44"/>
  <c r="I1034" i="44"/>
  <c r="F1034" i="44"/>
  <c r="C1034" i="44"/>
  <c r="X1032" i="44"/>
  <c r="U1032" i="44"/>
  <c r="R1032" i="44"/>
  <c r="O1032" i="44"/>
  <c r="L1032" i="44"/>
  <c r="I1032" i="44"/>
  <c r="F1032" i="44"/>
  <c r="C1032" i="44"/>
  <c r="X1031" i="44"/>
  <c r="U1031" i="44"/>
  <c r="R1031" i="44"/>
  <c r="O1031" i="44"/>
  <c r="L1031" i="44"/>
  <c r="I1031" i="44"/>
  <c r="F1031" i="44"/>
  <c r="C1031" i="44"/>
  <c r="X1030" i="44"/>
  <c r="U1030" i="44"/>
  <c r="R1030" i="44"/>
  <c r="O1030" i="44"/>
  <c r="L1030" i="44"/>
  <c r="I1030" i="44"/>
  <c r="F1030" i="44"/>
  <c r="C1030" i="44"/>
  <c r="X1029" i="44"/>
  <c r="U1029" i="44"/>
  <c r="R1029" i="44"/>
  <c r="O1029" i="44"/>
  <c r="L1029" i="44"/>
  <c r="I1029" i="44"/>
  <c r="F1029" i="44"/>
  <c r="C1029" i="44"/>
  <c r="X1028" i="44"/>
  <c r="U1028" i="44"/>
  <c r="R1028" i="44"/>
  <c r="O1028" i="44"/>
  <c r="L1028" i="44"/>
  <c r="I1028" i="44"/>
  <c r="F1028" i="44"/>
  <c r="C1028" i="44"/>
  <c r="X1027" i="44"/>
  <c r="U1027" i="44"/>
  <c r="R1027" i="44"/>
  <c r="O1027" i="44"/>
  <c r="L1027" i="44"/>
  <c r="I1027" i="44"/>
  <c r="F1027" i="44"/>
  <c r="C1027" i="44"/>
  <c r="X1023" i="44"/>
  <c r="U1023" i="44"/>
  <c r="R1023" i="44"/>
  <c r="O1023" i="44"/>
  <c r="L1023" i="44"/>
  <c r="I1023" i="44"/>
  <c r="F1023" i="44"/>
  <c r="C1023" i="44"/>
  <c r="X1022" i="44"/>
  <c r="U1022" i="44"/>
  <c r="R1022" i="44"/>
  <c r="O1022" i="44"/>
  <c r="L1022" i="44"/>
  <c r="I1022" i="44"/>
  <c r="F1022" i="44"/>
  <c r="C1022" i="44"/>
  <c r="X1021" i="44"/>
  <c r="U1021" i="44"/>
  <c r="R1021" i="44"/>
  <c r="O1021" i="44"/>
  <c r="L1021" i="44"/>
  <c r="I1021" i="44"/>
  <c r="F1021" i="44"/>
  <c r="C1021" i="44"/>
  <c r="X1020" i="44"/>
  <c r="U1020" i="44"/>
  <c r="R1020" i="44"/>
  <c r="O1020" i="44"/>
  <c r="L1020" i="44"/>
  <c r="I1020" i="44"/>
  <c r="F1020" i="44"/>
  <c r="C1020" i="44"/>
  <c r="X1019" i="44"/>
  <c r="U1019" i="44"/>
  <c r="R1019" i="44"/>
  <c r="O1019" i="44"/>
  <c r="L1019" i="44"/>
  <c r="I1019" i="44"/>
  <c r="F1019" i="44"/>
  <c r="C1019" i="44"/>
  <c r="X1018" i="44"/>
  <c r="U1018" i="44"/>
  <c r="R1018" i="44"/>
  <c r="O1018" i="44"/>
  <c r="L1018" i="44"/>
  <c r="I1018" i="44"/>
  <c r="F1018" i="44"/>
  <c r="C1018" i="44"/>
  <c r="X1017" i="44"/>
  <c r="U1017" i="44"/>
  <c r="R1017" i="44"/>
  <c r="O1017" i="44"/>
  <c r="L1017" i="44"/>
  <c r="I1017" i="44"/>
  <c r="F1017" i="44"/>
  <c r="C1017" i="44"/>
  <c r="X1013" i="44"/>
  <c r="U1013" i="44"/>
  <c r="R1013" i="44"/>
  <c r="O1013" i="44"/>
  <c r="L1013" i="44"/>
  <c r="I1013" i="44"/>
  <c r="F1013" i="44"/>
  <c r="C1013" i="44"/>
  <c r="X1012" i="44"/>
  <c r="U1012" i="44"/>
  <c r="R1012" i="44"/>
  <c r="O1012" i="44"/>
  <c r="L1012" i="44"/>
  <c r="I1012" i="44"/>
  <c r="F1012" i="44"/>
  <c r="C1012" i="44"/>
  <c r="X1011" i="44"/>
  <c r="U1011" i="44"/>
  <c r="R1011" i="44"/>
  <c r="O1011" i="44"/>
  <c r="L1011" i="44"/>
  <c r="I1011" i="44"/>
  <c r="F1011" i="44"/>
  <c r="C1011" i="44"/>
  <c r="X1010" i="44"/>
  <c r="U1010" i="44"/>
  <c r="R1010" i="44"/>
  <c r="O1010" i="44"/>
  <c r="L1010" i="44"/>
  <c r="I1010" i="44"/>
  <c r="F1010" i="44"/>
  <c r="C1010" i="44"/>
  <c r="X1009" i="44"/>
  <c r="U1009" i="44"/>
  <c r="R1009" i="44"/>
  <c r="O1009" i="44"/>
  <c r="L1009" i="44"/>
  <c r="I1009" i="44"/>
  <c r="F1009" i="44"/>
  <c r="C1009" i="44"/>
  <c r="X1008" i="44"/>
  <c r="U1008" i="44"/>
  <c r="R1008" i="44"/>
  <c r="O1008" i="44"/>
  <c r="L1008" i="44"/>
  <c r="I1008" i="44"/>
  <c r="F1008" i="44"/>
  <c r="C1008" i="44"/>
  <c r="X1007" i="44"/>
  <c r="U1007" i="44"/>
  <c r="R1007" i="44"/>
  <c r="O1007" i="44"/>
  <c r="L1007" i="44"/>
  <c r="I1007" i="44"/>
  <c r="F1007" i="44"/>
  <c r="C1007" i="44"/>
  <c r="X1006" i="44"/>
  <c r="U1006" i="44"/>
  <c r="R1006" i="44"/>
  <c r="O1006" i="44"/>
  <c r="L1006" i="44"/>
  <c r="I1006" i="44"/>
  <c r="F1006" i="44"/>
  <c r="C1006" i="44"/>
  <c r="X1005" i="44"/>
  <c r="U1005" i="44"/>
  <c r="R1005" i="44"/>
  <c r="O1005" i="44"/>
  <c r="L1005" i="44"/>
  <c r="I1005" i="44"/>
  <c r="F1005" i="44"/>
  <c r="C1005" i="44"/>
  <c r="X1004" i="44"/>
  <c r="U1004" i="44"/>
  <c r="R1004" i="44"/>
  <c r="O1004" i="44"/>
  <c r="L1004" i="44"/>
  <c r="I1004" i="44"/>
  <c r="F1004" i="44"/>
  <c r="C1004" i="44"/>
  <c r="X1003" i="44"/>
  <c r="U1003" i="44"/>
  <c r="R1003" i="44"/>
  <c r="O1003" i="44"/>
  <c r="L1003" i="44"/>
  <c r="I1003" i="44"/>
  <c r="F1003" i="44"/>
  <c r="C1003" i="44"/>
  <c r="X1002" i="44"/>
  <c r="U1002" i="44"/>
  <c r="R1002" i="44"/>
  <c r="O1002" i="44"/>
  <c r="L1002" i="44"/>
  <c r="I1002" i="44"/>
  <c r="F1002" i="44"/>
  <c r="C1002" i="44"/>
  <c r="X1001" i="44"/>
  <c r="U1001" i="44"/>
  <c r="R1001" i="44"/>
  <c r="O1001" i="44"/>
  <c r="L1001" i="44"/>
  <c r="I1001" i="44"/>
  <c r="F1001" i="44"/>
  <c r="C1001" i="44"/>
  <c r="X1000" i="44"/>
  <c r="U1000" i="44"/>
  <c r="R1000" i="44"/>
  <c r="O1000" i="44"/>
  <c r="L1000" i="44"/>
  <c r="I1000" i="44"/>
  <c r="F1000" i="44"/>
  <c r="C1000" i="44"/>
  <c r="X999" i="44"/>
  <c r="U999" i="44"/>
  <c r="R999" i="44"/>
  <c r="O999" i="44"/>
  <c r="L999" i="44"/>
  <c r="I999" i="44"/>
  <c r="F999" i="44"/>
  <c r="C999" i="44"/>
  <c r="X998" i="44"/>
  <c r="U998" i="44"/>
  <c r="R998" i="44"/>
  <c r="O998" i="44"/>
  <c r="L998" i="44"/>
  <c r="I998" i="44"/>
  <c r="F998" i="44"/>
  <c r="C998" i="44"/>
  <c r="X997" i="44"/>
  <c r="U997" i="44"/>
  <c r="R997" i="44"/>
  <c r="O997" i="44"/>
  <c r="L997" i="44"/>
  <c r="I997" i="44"/>
  <c r="F997" i="44"/>
  <c r="C997" i="44"/>
  <c r="X996" i="44"/>
  <c r="U996" i="44"/>
  <c r="R996" i="44"/>
  <c r="O996" i="44"/>
  <c r="L996" i="44"/>
  <c r="I996" i="44"/>
  <c r="F996" i="44"/>
  <c r="C996" i="44"/>
  <c r="X995" i="44"/>
  <c r="U995" i="44"/>
  <c r="R995" i="44"/>
  <c r="O995" i="44"/>
  <c r="L995" i="44"/>
  <c r="I995" i="44"/>
  <c r="F995" i="44"/>
  <c r="C995" i="44"/>
  <c r="X994" i="44"/>
  <c r="U994" i="44"/>
  <c r="R994" i="44"/>
  <c r="O994" i="44"/>
  <c r="L994" i="44"/>
  <c r="I994" i="44"/>
  <c r="F994" i="44"/>
  <c r="C994" i="44"/>
  <c r="X993" i="44"/>
  <c r="U993" i="44"/>
  <c r="R993" i="44"/>
  <c r="O993" i="44"/>
  <c r="L993" i="44"/>
  <c r="I993" i="44"/>
  <c r="F993" i="44"/>
  <c r="C993" i="44"/>
  <c r="X992" i="44"/>
  <c r="U992" i="44"/>
  <c r="R992" i="44"/>
  <c r="O992" i="44"/>
  <c r="L992" i="44"/>
  <c r="I992" i="44"/>
  <c r="F992" i="44"/>
  <c r="C992" i="44"/>
  <c r="AF991" i="44"/>
  <c r="X991" i="44"/>
  <c r="U991" i="44"/>
  <c r="R991" i="44"/>
  <c r="O991" i="44"/>
  <c r="L991" i="44"/>
  <c r="I991" i="44"/>
  <c r="F991" i="44"/>
  <c r="C991" i="44"/>
  <c r="X990" i="44"/>
  <c r="U990" i="44"/>
  <c r="R990" i="44"/>
  <c r="O990" i="44"/>
  <c r="L990" i="44"/>
  <c r="I990" i="44"/>
  <c r="F990" i="44"/>
  <c r="C990" i="44"/>
  <c r="X989" i="44"/>
  <c r="U989" i="44"/>
  <c r="R989" i="44"/>
  <c r="O989" i="44"/>
  <c r="L989" i="44"/>
  <c r="I989" i="44"/>
  <c r="F989" i="44"/>
  <c r="C989" i="44"/>
  <c r="X988" i="44"/>
  <c r="U988" i="44"/>
  <c r="R988" i="44"/>
  <c r="O988" i="44"/>
  <c r="L988" i="44"/>
  <c r="I988" i="44"/>
  <c r="F988" i="44"/>
  <c r="C988" i="44"/>
  <c r="X987" i="44"/>
  <c r="U987" i="44"/>
  <c r="R987" i="44"/>
  <c r="O987" i="44"/>
  <c r="L987" i="44"/>
  <c r="I987" i="44"/>
  <c r="F987" i="44"/>
  <c r="C987" i="44"/>
  <c r="X986" i="44"/>
  <c r="U986" i="44"/>
  <c r="R986" i="44"/>
  <c r="O986" i="44"/>
  <c r="L986" i="44"/>
  <c r="I986" i="44"/>
  <c r="F986" i="44"/>
  <c r="C986" i="44"/>
  <c r="X985" i="44"/>
  <c r="U985" i="44"/>
  <c r="R985" i="44"/>
  <c r="O985" i="44"/>
  <c r="L985" i="44"/>
  <c r="I985" i="44"/>
  <c r="F985" i="44"/>
  <c r="C985" i="44"/>
  <c r="X984" i="44"/>
  <c r="U984" i="44"/>
  <c r="R984" i="44"/>
  <c r="O984" i="44"/>
  <c r="L984" i="44"/>
  <c r="I984" i="44"/>
  <c r="F984" i="44"/>
  <c r="C984" i="44"/>
  <c r="X983" i="44"/>
  <c r="U983" i="44"/>
  <c r="R983" i="44"/>
  <c r="O983" i="44"/>
  <c r="L983" i="44"/>
  <c r="I983" i="44"/>
  <c r="F983" i="44"/>
  <c r="C983" i="44"/>
  <c r="X982" i="44"/>
  <c r="U982" i="44"/>
  <c r="R982" i="44"/>
  <c r="O982" i="44"/>
  <c r="L982" i="44"/>
  <c r="I982" i="44"/>
  <c r="F982" i="44"/>
  <c r="C982" i="44"/>
  <c r="X980" i="44"/>
  <c r="U980" i="44"/>
  <c r="R980" i="44"/>
  <c r="O980" i="44"/>
  <c r="L980" i="44"/>
  <c r="I980" i="44"/>
  <c r="F980" i="44"/>
  <c r="C980" i="44"/>
  <c r="X978" i="44"/>
  <c r="X977" i="44"/>
  <c r="X976" i="44"/>
  <c r="U976" i="44"/>
  <c r="R976" i="44"/>
  <c r="O976" i="44"/>
  <c r="L976" i="44"/>
  <c r="I976" i="44"/>
  <c r="F976" i="44"/>
  <c r="C976" i="44"/>
  <c r="X975" i="44"/>
  <c r="U975" i="44"/>
  <c r="R975" i="44"/>
  <c r="O975" i="44"/>
  <c r="L975" i="44"/>
  <c r="I975" i="44"/>
  <c r="F975" i="44"/>
  <c r="C975" i="44"/>
  <c r="X974" i="44"/>
  <c r="X971" i="44"/>
  <c r="U971" i="44"/>
  <c r="R971" i="44"/>
  <c r="O971" i="44"/>
  <c r="L971" i="44"/>
  <c r="I971" i="44"/>
  <c r="F971" i="44"/>
  <c r="C971" i="44"/>
  <c r="X970" i="44"/>
  <c r="U970" i="44"/>
  <c r="R970" i="44"/>
  <c r="O970" i="44"/>
  <c r="L970" i="44"/>
  <c r="I970" i="44"/>
  <c r="F970" i="44"/>
  <c r="C970" i="44"/>
  <c r="X969" i="44"/>
  <c r="U969" i="44"/>
  <c r="R969" i="44"/>
  <c r="O969" i="44"/>
  <c r="L969" i="44"/>
  <c r="I969" i="44"/>
  <c r="F969" i="44"/>
  <c r="C969" i="44"/>
  <c r="AF968" i="44"/>
  <c r="X968" i="44"/>
  <c r="U968" i="44"/>
  <c r="R968" i="44"/>
  <c r="O968" i="44"/>
  <c r="L968" i="44"/>
  <c r="I968" i="44"/>
  <c r="F968" i="44"/>
  <c r="C968" i="44"/>
  <c r="X967" i="44"/>
  <c r="U967" i="44"/>
  <c r="R967" i="44"/>
  <c r="O967" i="44"/>
  <c r="L967" i="44"/>
  <c r="I967" i="44"/>
  <c r="F967" i="44"/>
  <c r="C967" i="44"/>
  <c r="X966" i="44"/>
  <c r="U966" i="44"/>
  <c r="R966" i="44"/>
  <c r="O966" i="44"/>
  <c r="L966" i="44"/>
  <c r="I966" i="44"/>
  <c r="F966" i="44"/>
  <c r="C966" i="44"/>
  <c r="X965" i="44"/>
  <c r="X964" i="44"/>
  <c r="X963" i="44"/>
  <c r="X962" i="44"/>
  <c r="X961" i="44"/>
  <c r="X960" i="44"/>
  <c r="U960" i="44"/>
  <c r="R960" i="44"/>
  <c r="O960" i="44"/>
  <c r="L960" i="44"/>
  <c r="I960" i="44"/>
  <c r="F960" i="44"/>
  <c r="C960" i="44"/>
  <c r="X959" i="44"/>
  <c r="U959" i="44"/>
  <c r="R959" i="44"/>
  <c r="O959" i="44"/>
  <c r="L959" i="44"/>
  <c r="I959" i="44"/>
  <c r="F959" i="44"/>
  <c r="C959" i="44"/>
  <c r="X958" i="44"/>
  <c r="U958" i="44"/>
  <c r="R958" i="44"/>
  <c r="O958" i="44"/>
  <c r="L958" i="44"/>
  <c r="I958" i="44"/>
  <c r="F958" i="44"/>
  <c r="C958" i="44"/>
  <c r="X957" i="44"/>
  <c r="U957" i="44"/>
  <c r="R957" i="44"/>
  <c r="O957" i="44"/>
  <c r="L957" i="44"/>
  <c r="I957" i="44"/>
  <c r="F957" i="44"/>
  <c r="C957" i="44"/>
  <c r="AF956" i="44"/>
  <c r="X956" i="44"/>
  <c r="U956" i="44"/>
  <c r="R956" i="44"/>
  <c r="O956" i="44"/>
  <c r="L956" i="44"/>
  <c r="I956" i="44"/>
  <c r="F956" i="44"/>
  <c r="C956" i="44"/>
  <c r="X955" i="44"/>
  <c r="U955" i="44"/>
  <c r="R955" i="44"/>
  <c r="O955" i="44"/>
  <c r="L955" i="44"/>
  <c r="I955" i="44"/>
  <c r="F955" i="44"/>
  <c r="C955" i="44"/>
  <c r="X954" i="44"/>
  <c r="U954" i="44"/>
  <c r="R954" i="44"/>
  <c r="O954" i="44"/>
  <c r="L954" i="44"/>
  <c r="I954" i="44"/>
  <c r="F954" i="44"/>
  <c r="C954" i="44"/>
  <c r="X953" i="44"/>
  <c r="U953" i="44"/>
  <c r="R953" i="44"/>
  <c r="O953" i="44"/>
  <c r="L953" i="44"/>
  <c r="I953" i="44"/>
  <c r="F953" i="44"/>
  <c r="C953" i="44"/>
  <c r="X952" i="44"/>
  <c r="X951" i="44"/>
  <c r="X950" i="44"/>
  <c r="X949" i="44"/>
  <c r="X948" i="44"/>
  <c r="X947" i="44"/>
  <c r="X946" i="44"/>
  <c r="X945" i="44"/>
  <c r="U945" i="44"/>
  <c r="R945" i="44"/>
  <c r="O945" i="44"/>
  <c r="L945" i="44"/>
  <c r="I945" i="44"/>
  <c r="F945" i="44"/>
  <c r="C945" i="44"/>
  <c r="X944" i="44"/>
  <c r="X943" i="44"/>
  <c r="X942" i="44"/>
  <c r="X941" i="44"/>
  <c r="X935" i="44"/>
  <c r="X934" i="44"/>
  <c r="X933" i="44"/>
  <c r="X932" i="44"/>
  <c r="U932" i="44"/>
  <c r="R932" i="44"/>
  <c r="O932" i="44"/>
  <c r="L932" i="44"/>
  <c r="I932" i="44"/>
  <c r="F932" i="44"/>
  <c r="C932" i="44"/>
  <c r="X931" i="44"/>
  <c r="X929" i="44"/>
  <c r="X928" i="44"/>
  <c r="X927" i="44"/>
  <c r="X926" i="44"/>
  <c r="X925" i="44"/>
  <c r="X924" i="44"/>
  <c r="X923" i="44"/>
  <c r="X922" i="44"/>
  <c r="X921" i="44"/>
  <c r="X920" i="44"/>
  <c r="X919" i="44"/>
  <c r="X918" i="44"/>
  <c r="X917" i="44"/>
  <c r="X916" i="44"/>
  <c r="X915" i="44"/>
  <c r="X914" i="44"/>
  <c r="X913" i="44"/>
  <c r="U913" i="44"/>
  <c r="R913" i="44"/>
  <c r="O913" i="44"/>
  <c r="L913" i="44"/>
  <c r="I913" i="44"/>
  <c r="F913" i="44"/>
  <c r="C913" i="44"/>
  <c r="X907" i="44"/>
  <c r="X906" i="44"/>
  <c r="X905" i="44"/>
  <c r="X904" i="44"/>
  <c r="X903" i="44"/>
  <c r="X902" i="44"/>
  <c r="X901" i="44"/>
  <c r="U901" i="44"/>
  <c r="R901" i="44"/>
  <c r="O901" i="44"/>
  <c r="L901" i="44"/>
  <c r="I901" i="44"/>
  <c r="F901" i="44"/>
  <c r="C901" i="44"/>
  <c r="X900" i="44"/>
  <c r="U900" i="44"/>
  <c r="R900" i="44"/>
  <c r="O900" i="44"/>
  <c r="L900" i="44"/>
  <c r="I900" i="44"/>
  <c r="F900" i="44"/>
  <c r="C900" i="44"/>
  <c r="X899" i="44"/>
  <c r="U899" i="44"/>
  <c r="R899" i="44"/>
  <c r="O899" i="44"/>
  <c r="L899" i="44"/>
  <c r="I899" i="44"/>
  <c r="F899" i="44"/>
  <c r="C899" i="44"/>
  <c r="X898" i="44"/>
  <c r="U898" i="44"/>
  <c r="R898" i="44"/>
  <c r="O898" i="44"/>
  <c r="L898" i="44"/>
  <c r="I898" i="44"/>
  <c r="F898" i="44"/>
  <c r="C898" i="44"/>
  <c r="X897" i="44"/>
  <c r="U897" i="44"/>
  <c r="R897" i="44"/>
  <c r="O897" i="44"/>
  <c r="L897" i="44"/>
  <c r="I897" i="44"/>
  <c r="F897" i="44"/>
  <c r="C897" i="44"/>
  <c r="X896" i="44"/>
  <c r="U896" i="44"/>
  <c r="R896" i="44"/>
  <c r="O896" i="44"/>
  <c r="L896" i="44"/>
  <c r="I896" i="44"/>
  <c r="F896" i="44"/>
  <c r="C896" i="44"/>
  <c r="X895" i="44"/>
  <c r="U895" i="44"/>
  <c r="R895" i="44"/>
  <c r="O895" i="44"/>
  <c r="L895" i="44"/>
  <c r="I895" i="44"/>
  <c r="F895" i="44"/>
  <c r="C895" i="44"/>
  <c r="X894" i="44"/>
  <c r="U894" i="44"/>
  <c r="R894" i="44"/>
  <c r="O894" i="44"/>
  <c r="L894" i="44"/>
  <c r="I894" i="44"/>
  <c r="F894" i="44"/>
  <c r="C894" i="44"/>
  <c r="X893" i="44"/>
  <c r="U893" i="44"/>
  <c r="R893" i="44"/>
  <c r="O893" i="44"/>
  <c r="L893" i="44"/>
  <c r="I893" i="44"/>
  <c r="F893" i="44"/>
  <c r="C893" i="44"/>
  <c r="X892" i="44"/>
  <c r="U892" i="44"/>
  <c r="R892" i="44"/>
  <c r="O892" i="44"/>
  <c r="L892" i="44"/>
  <c r="I892" i="44"/>
  <c r="F892" i="44"/>
  <c r="C892" i="44"/>
  <c r="X891" i="44"/>
  <c r="U891" i="44"/>
  <c r="R891" i="44"/>
  <c r="O891" i="44"/>
  <c r="L891" i="44"/>
  <c r="I891" i="44"/>
  <c r="F891" i="44"/>
  <c r="C891" i="44"/>
  <c r="X890" i="44"/>
  <c r="U890" i="44"/>
  <c r="R890" i="44"/>
  <c r="O890" i="44"/>
  <c r="L890" i="44"/>
  <c r="I890" i="44"/>
  <c r="F890" i="44"/>
  <c r="C890" i="44"/>
  <c r="X889" i="44"/>
  <c r="U889" i="44"/>
  <c r="R889" i="44"/>
  <c r="O889" i="44"/>
  <c r="L889" i="44"/>
  <c r="I889" i="44"/>
  <c r="F889" i="44"/>
  <c r="C889" i="44"/>
  <c r="AF888" i="44"/>
  <c r="X888" i="44"/>
  <c r="U888" i="44"/>
  <c r="R888" i="44"/>
  <c r="O888" i="44"/>
  <c r="L888" i="44"/>
  <c r="I888" i="44"/>
  <c r="F888" i="44"/>
  <c r="C888" i="44"/>
  <c r="X887" i="44"/>
  <c r="U887" i="44"/>
  <c r="R887" i="44"/>
  <c r="O887" i="44"/>
  <c r="L887" i="44"/>
  <c r="I887" i="44"/>
  <c r="F887" i="44"/>
  <c r="C887" i="44"/>
  <c r="X886" i="44"/>
  <c r="U886" i="44"/>
  <c r="R886" i="44"/>
  <c r="O886" i="44"/>
  <c r="L886" i="44"/>
  <c r="I886" i="44"/>
  <c r="F886" i="44"/>
  <c r="C886" i="44"/>
  <c r="X885" i="44"/>
  <c r="U885" i="44"/>
  <c r="R885" i="44"/>
  <c r="O885" i="44"/>
  <c r="L885" i="44"/>
  <c r="I885" i="44"/>
  <c r="F885" i="44"/>
  <c r="C885" i="44"/>
  <c r="X884" i="44"/>
  <c r="U884" i="44"/>
  <c r="R884" i="44"/>
  <c r="O884" i="44"/>
  <c r="L884" i="44"/>
  <c r="I884" i="44"/>
  <c r="F884" i="44"/>
  <c r="C884" i="44"/>
  <c r="X883" i="44"/>
  <c r="U883" i="44"/>
  <c r="R883" i="44"/>
  <c r="O883" i="44"/>
  <c r="L883" i="44"/>
  <c r="I883" i="44"/>
  <c r="F883" i="44"/>
  <c r="C883" i="44"/>
  <c r="X882" i="44"/>
  <c r="U882" i="44"/>
  <c r="R882" i="44"/>
  <c r="O882" i="44"/>
  <c r="L882" i="44"/>
  <c r="I882" i="44"/>
  <c r="F882" i="44"/>
  <c r="C882" i="44"/>
  <c r="X881" i="44"/>
  <c r="X880" i="44"/>
  <c r="U880" i="44"/>
  <c r="R880" i="44"/>
  <c r="O880" i="44"/>
  <c r="L880" i="44"/>
  <c r="I880" i="44"/>
  <c r="F880" i="44"/>
  <c r="C880" i="44"/>
  <c r="X879" i="44"/>
  <c r="U879" i="44"/>
  <c r="R879" i="44"/>
  <c r="O879" i="44"/>
  <c r="L879" i="44"/>
  <c r="I879" i="44"/>
  <c r="F879" i="44"/>
  <c r="C879" i="44"/>
  <c r="X876" i="44"/>
  <c r="U876" i="44"/>
  <c r="R876" i="44"/>
  <c r="O876" i="44"/>
  <c r="L876" i="44"/>
  <c r="I876" i="44"/>
  <c r="F876" i="44"/>
  <c r="C876" i="44"/>
  <c r="X875" i="44"/>
  <c r="X872" i="44"/>
  <c r="U872" i="44"/>
  <c r="R872" i="44"/>
  <c r="O872" i="44"/>
  <c r="L872" i="44"/>
  <c r="I872" i="44"/>
  <c r="F872" i="44"/>
  <c r="C872" i="44"/>
  <c r="X871" i="44"/>
  <c r="U871" i="44"/>
  <c r="R871" i="44"/>
  <c r="O871" i="44"/>
  <c r="L871" i="44"/>
  <c r="I871" i="44"/>
  <c r="F871" i="44"/>
  <c r="C871" i="44"/>
  <c r="X870" i="44"/>
  <c r="U870" i="44"/>
  <c r="R870" i="44"/>
  <c r="O870" i="44"/>
  <c r="L870" i="44"/>
  <c r="I870" i="44"/>
  <c r="F870" i="44"/>
  <c r="C870" i="44"/>
  <c r="X869" i="44"/>
  <c r="U869" i="44"/>
  <c r="R869" i="44"/>
  <c r="O869" i="44"/>
  <c r="L869" i="44"/>
  <c r="I869" i="44"/>
  <c r="F869" i="44"/>
  <c r="C869" i="44"/>
  <c r="X857" i="44"/>
  <c r="X855" i="44"/>
  <c r="X854" i="44"/>
  <c r="X852" i="44"/>
  <c r="X850" i="44"/>
  <c r="U850" i="44"/>
  <c r="R850" i="44"/>
  <c r="O850" i="44"/>
  <c r="L850" i="44"/>
  <c r="I850" i="44"/>
  <c r="F850" i="44"/>
  <c r="C850" i="44"/>
  <c r="X849" i="44"/>
  <c r="U849" i="44"/>
  <c r="R849" i="44"/>
  <c r="O849" i="44"/>
  <c r="L849" i="44"/>
  <c r="I849" i="44"/>
  <c r="F849" i="44"/>
  <c r="C849" i="44"/>
  <c r="X848" i="44"/>
  <c r="U848" i="44"/>
  <c r="R848" i="44"/>
  <c r="O848" i="44"/>
  <c r="L848" i="44"/>
  <c r="I848" i="44"/>
  <c r="F848" i="44"/>
  <c r="C848" i="44"/>
  <c r="X847" i="44"/>
  <c r="U847" i="44"/>
  <c r="R847" i="44"/>
  <c r="O847" i="44"/>
  <c r="L847" i="44"/>
  <c r="I847" i="44"/>
  <c r="F847" i="44"/>
  <c r="C847" i="44"/>
  <c r="X846" i="44"/>
  <c r="U846" i="44"/>
  <c r="R846" i="44"/>
  <c r="O846" i="44"/>
  <c r="L846" i="44"/>
  <c r="I846" i="44"/>
  <c r="F846" i="44"/>
  <c r="C846" i="44"/>
  <c r="X845" i="44"/>
  <c r="U845" i="44"/>
  <c r="R845" i="44"/>
  <c r="O845" i="44"/>
  <c r="L845" i="44"/>
  <c r="I845" i="44"/>
  <c r="F845" i="44"/>
  <c r="C845" i="44"/>
  <c r="U844" i="44"/>
  <c r="R844" i="44"/>
  <c r="O844" i="44"/>
  <c r="L844" i="44"/>
  <c r="I844" i="44"/>
  <c r="F844" i="44"/>
  <c r="C844" i="44"/>
  <c r="X843" i="44"/>
  <c r="U843" i="44"/>
  <c r="R843" i="44"/>
  <c r="O843" i="44"/>
  <c r="L843" i="44"/>
  <c r="I843" i="44"/>
  <c r="F843" i="44"/>
  <c r="C843" i="44"/>
  <c r="X842" i="44"/>
  <c r="U842" i="44"/>
  <c r="R842" i="44"/>
  <c r="O842" i="44"/>
  <c r="L842" i="44"/>
  <c r="I842" i="44"/>
  <c r="F842" i="44"/>
  <c r="C842" i="44"/>
  <c r="X841" i="44"/>
  <c r="U841" i="44"/>
  <c r="R841" i="44"/>
  <c r="O841" i="44"/>
  <c r="L841" i="44"/>
  <c r="I841" i="44"/>
  <c r="F841" i="44"/>
  <c r="C841" i="44"/>
  <c r="X840" i="44"/>
  <c r="U840" i="44"/>
  <c r="R840" i="44"/>
  <c r="O840" i="44"/>
  <c r="L840" i="44"/>
  <c r="I840" i="44"/>
  <c r="F840" i="44"/>
  <c r="C840" i="44"/>
  <c r="X839" i="44"/>
  <c r="U839" i="44"/>
  <c r="R839" i="44"/>
  <c r="O839" i="44"/>
  <c r="L839" i="44"/>
  <c r="I839" i="44"/>
  <c r="F839" i="44"/>
  <c r="C839" i="44"/>
  <c r="X838" i="44"/>
  <c r="U838" i="44"/>
  <c r="R838" i="44"/>
  <c r="O838" i="44"/>
  <c r="L838" i="44"/>
  <c r="I838" i="44"/>
  <c r="F838" i="44"/>
  <c r="C838" i="44"/>
  <c r="X837" i="44"/>
  <c r="U837" i="44"/>
  <c r="R837" i="44"/>
  <c r="O837" i="44"/>
  <c r="L837" i="44"/>
  <c r="I837" i="44"/>
  <c r="F837" i="44"/>
  <c r="C837" i="44"/>
  <c r="X836" i="44"/>
  <c r="U836" i="44"/>
  <c r="R836" i="44"/>
  <c r="O836" i="44"/>
  <c r="L836" i="44"/>
  <c r="I836" i="44"/>
  <c r="F836" i="44"/>
  <c r="C836" i="44"/>
  <c r="X835" i="44"/>
  <c r="U835" i="44"/>
  <c r="R835" i="44"/>
  <c r="O835" i="44"/>
  <c r="L835" i="44"/>
  <c r="I835" i="44"/>
  <c r="F835" i="44"/>
  <c r="C835" i="44"/>
  <c r="X834" i="44"/>
  <c r="U834" i="44"/>
  <c r="R834" i="44"/>
  <c r="O834" i="44"/>
  <c r="L834" i="44"/>
  <c r="I834" i="44"/>
  <c r="F834" i="44"/>
  <c r="C834" i="44"/>
  <c r="X833" i="44"/>
  <c r="U833" i="44"/>
  <c r="R833" i="44"/>
  <c r="O833" i="44"/>
  <c r="L833" i="44"/>
  <c r="I833" i="44"/>
  <c r="F833" i="44"/>
  <c r="C833" i="44"/>
  <c r="X832" i="44"/>
  <c r="U832" i="44"/>
  <c r="R832" i="44"/>
  <c r="O832" i="44"/>
  <c r="L832" i="44"/>
  <c r="I832" i="44"/>
  <c r="F832" i="44"/>
  <c r="C832" i="44"/>
  <c r="X831" i="44"/>
  <c r="U831" i="44"/>
  <c r="R831" i="44"/>
  <c r="O831" i="44"/>
  <c r="L831" i="44"/>
  <c r="I831" i="44"/>
  <c r="F831" i="44"/>
  <c r="C831" i="44"/>
  <c r="X830" i="44"/>
  <c r="U830" i="44"/>
  <c r="R830" i="44"/>
  <c r="O830" i="44"/>
  <c r="L830" i="44"/>
  <c r="I830" i="44"/>
  <c r="F830" i="44"/>
  <c r="C830" i="44"/>
  <c r="X829" i="44"/>
  <c r="U829" i="44"/>
  <c r="R829" i="44"/>
  <c r="O829" i="44"/>
  <c r="L829" i="44"/>
  <c r="I829" i="44"/>
  <c r="F829" i="44"/>
  <c r="C829" i="44"/>
  <c r="X828" i="44"/>
  <c r="U828" i="44"/>
  <c r="R828" i="44"/>
  <c r="O828" i="44"/>
  <c r="L828" i="44"/>
  <c r="I828" i="44"/>
  <c r="F828" i="44"/>
  <c r="C828" i="44"/>
  <c r="AF827" i="44"/>
  <c r="X827" i="44"/>
  <c r="U827" i="44"/>
  <c r="R827" i="44"/>
  <c r="O827" i="44"/>
  <c r="L827" i="44"/>
  <c r="I827" i="44"/>
  <c r="F827" i="44"/>
  <c r="C827" i="44"/>
  <c r="X826" i="44"/>
  <c r="U826" i="44"/>
  <c r="R826" i="44"/>
  <c r="O826" i="44"/>
  <c r="L826" i="44"/>
  <c r="I826" i="44"/>
  <c r="F826" i="44"/>
  <c r="C826" i="44"/>
  <c r="X825" i="44"/>
  <c r="U825" i="44"/>
  <c r="R825" i="44"/>
  <c r="O825" i="44"/>
  <c r="L825" i="44"/>
  <c r="I825" i="44"/>
  <c r="F825" i="44"/>
  <c r="C825" i="44"/>
  <c r="X824" i="44"/>
  <c r="U824" i="44"/>
  <c r="R824" i="44"/>
  <c r="O824" i="44"/>
  <c r="L824" i="44"/>
  <c r="I824" i="44"/>
  <c r="F824" i="44"/>
  <c r="C824" i="44"/>
  <c r="X823" i="44"/>
  <c r="U823" i="44"/>
  <c r="R823" i="44"/>
  <c r="O823" i="44"/>
  <c r="L823" i="44"/>
  <c r="I823" i="44"/>
  <c r="F823" i="44"/>
  <c r="C823" i="44"/>
  <c r="X822" i="44"/>
  <c r="U822" i="44"/>
  <c r="R822" i="44"/>
  <c r="O822" i="44"/>
  <c r="L822" i="44"/>
  <c r="I822" i="44"/>
  <c r="F822" i="44"/>
  <c r="C822" i="44"/>
  <c r="X821" i="44"/>
  <c r="U821" i="44"/>
  <c r="R821" i="44"/>
  <c r="O821" i="44"/>
  <c r="L821" i="44"/>
  <c r="I821" i="44"/>
  <c r="F821" i="44"/>
  <c r="C821" i="44"/>
  <c r="X820" i="44"/>
  <c r="U820" i="44"/>
  <c r="R820" i="44"/>
  <c r="O820" i="44"/>
  <c r="L820" i="44"/>
  <c r="I820" i="44"/>
  <c r="F820" i="44"/>
  <c r="C820" i="44"/>
  <c r="X818" i="44"/>
  <c r="X817" i="44"/>
  <c r="X816" i="44"/>
  <c r="U816" i="44"/>
  <c r="R816" i="44"/>
  <c r="O816" i="44"/>
  <c r="L816" i="44"/>
  <c r="I816" i="44"/>
  <c r="F816" i="44"/>
  <c r="C816" i="44"/>
  <c r="X815" i="44"/>
  <c r="U815" i="44"/>
  <c r="R815" i="44"/>
  <c r="O815" i="44"/>
  <c r="L815" i="44"/>
  <c r="I815" i="44"/>
  <c r="F815" i="44"/>
  <c r="C815" i="44"/>
  <c r="X814" i="44"/>
  <c r="U814" i="44"/>
  <c r="R814" i="44"/>
  <c r="O814" i="44"/>
  <c r="L814" i="44"/>
  <c r="I814" i="44"/>
  <c r="F814" i="44"/>
  <c r="C814" i="44"/>
  <c r="X813" i="44"/>
  <c r="U813" i="44"/>
  <c r="R813" i="44"/>
  <c r="O813" i="44"/>
  <c r="L813" i="44"/>
  <c r="I813" i="44"/>
  <c r="F813" i="44"/>
  <c r="C813" i="44"/>
  <c r="X812" i="44"/>
  <c r="U812" i="44"/>
  <c r="R812" i="44"/>
  <c r="O812" i="44"/>
  <c r="L812" i="44"/>
  <c r="I812" i="44"/>
  <c r="F812" i="44"/>
  <c r="C812" i="44"/>
  <c r="X811" i="44"/>
  <c r="U811" i="44"/>
  <c r="R811" i="44"/>
  <c r="O811" i="44"/>
  <c r="L811" i="44"/>
  <c r="I811" i="44"/>
  <c r="F811" i="44"/>
  <c r="C811" i="44"/>
  <c r="X810" i="44"/>
  <c r="U810" i="44"/>
  <c r="R810" i="44"/>
  <c r="O810" i="44"/>
  <c r="L810" i="44"/>
  <c r="I810" i="44"/>
  <c r="F810" i="44"/>
  <c r="C810" i="44"/>
  <c r="X809" i="44"/>
  <c r="U809" i="44"/>
  <c r="R809" i="44"/>
  <c r="O809" i="44"/>
  <c r="L809" i="44"/>
  <c r="I809" i="44"/>
  <c r="F809" i="44"/>
  <c r="C809" i="44"/>
  <c r="X808" i="44"/>
  <c r="U808" i="44"/>
  <c r="R808" i="44"/>
  <c r="O808" i="44"/>
  <c r="L808" i="44"/>
  <c r="I808" i="44"/>
  <c r="F808" i="44"/>
  <c r="C808" i="44"/>
  <c r="X807" i="44"/>
  <c r="U807" i="44"/>
  <c r="R807" i="44"/>
  <c r="O807" i="44"/>
  <c r="L807" i="44"/>
  <c r="I807" i="44"/>
  <c r="F807" i="44"/>
  <c r="C807" i="44"/>
  <c r="X806" i="44"/>
  <c r="U806" i="44"/>
  <c r="R806" i="44"/>
  <c r="O806" i="44"/>
  <c r="L806" i="44"/>
  <c r="I806" i="44"/>
  <c r="F806" i="44"/>
  <c r="C806" i="44"/>
  <c r="X801" i="44"/>
  <c r="X800" i="44"/>
  <c r="U800" i="44"/>
  <c r="R800" i="44"/>
  <c r="O800" i="44"/>
  <c r="L800" i="44"/>
  <c r="I800" i="44"/>
  <c r="F800" i="44"/>
  <c r="C800" i="44"/>
  <c r="X799" i="44"/>
  <c r="U799" i="44"/>
  <c r="R799" i="44"/>
  <c r="O799" i="44"/>
  <c r="L799" i="44"/>
  <c r="I799" i="44"/>
  <c r="F799" i="44"/>
  <c r="C799" i="44"/>
  <c r="X798" i="44"/>
  <c r="U798" i="44"/>
  <c r="R798" i="44"/>
  <c r="O798" i="44"/>
  <c r="L798" i="44"/>
  <c r="I798" i="44"/>
  <c r="F798" i="44"/>
  <c r="C798" i="44"/>
  <c r="X797" i="44"/>
  <c r="U797" i="44"/>
  <c r="R797" i="44"/>
  <c r="O797" i="44"/>
  <c r="L797" i="44"/>
  <c r="I797" i="44"/>
  <c r="F797" i="44"/>
  <c r="C797" i="44"/>
  <c r="X796" i="44"/>
  <c r="U796" i="44"/>
  <c r="R796" i="44"/>
  <c r="O796" i="44"/>
  <c r="L796" i="44"/>
  <c r="I796" i="44"/>
  <c r="F796" i="44"/>
  <c r="C796" i="44"/>
  <c r="X795" i="44"/>
  <c r="U795" i="44"/>
  <c r="R795" i="44"/>
  <c r="O795" i="44"/>
  <c r="L795" i="44"/>
  <c r="I795" i="44"/>
  <c r="F795" i="44"/>
  <c r="C795" i="44"/>
  <c r="X794" i="44"/>
  <c r="U794" i="44"/>
  <c r="R794" i="44"/>
  <c r="O794" i="44"/>
  <c r="L794" i="44"/>
  <c r="I794" i="44"/>
  <c r="F794" i="44"/>
  <c r="C794" i="44"/>
  <c r="X793" i="44"/>
  <c r="U793" i="44"/>
  <c r="R793" i="44"/>
  <c r="O793" i="44"/>
  <c r="L793" i="44"/>
  <c r="I793" i="44"/>
  <c r="F793" i="44"/>
  <c r="C793" i="44"/>
  <c r="X792" i="44"/>
  <c r="U792" i="44"/>
  <c r="R792" i="44"/>
  <c r="O792" i="44"/>
  <c r="L792" i="44"/>
  <c r="I792" i="44"/>
  <c r="F792" i="44"/>
  <c r="C792" i="44"/>
  <c r="X791" i="44"/>
  <c r="U791" i="44"/>
  <c r="R791" i="44"/>
  <c r="O791" i="44"/>
  <c r="L791" i="44"/>
  <c r="I791" i="44"/>
  <c r="F791" i="44"/>
  <c r="C791" i="44"/>
  <c r="X790" i="44"/>
  <c r="U790" i="44"/>
  <c r="R790" i="44"/>
  <c r="O790" i="44"/>
  <c r="L790" i="44"/>
  <c r="I790" i="44"/>
  <c r="F790" i="44"/>
  <c r="C790" i="44"/>
  <c r="X789" i="44"/>
  <c r="U789" i="44"/>
  <c r="R789" i="44"/>
  <c r="O789" i="44"/>
  <c r="L789" i="44"/>
  <c r="I789" i="44"/>
  <c r="F789" i="44"/>
  <c r="C789" i="44"/>
  <c r="X788" i="44"/>
  <c r="U788" i="44"/>
  <c r="R788" i="44"/>
  <c r="O788" i="44"/>
  <c r="L788" i="44"/>
  <c r="I788" i="44"/>
  <c r="F788" i="44"/>
  <c r="C788" i="44"/>
  <c r="X787" i="44"/>
  <c r="U787" i="44"/>
  <c r="R787" i="44"/>
  <c r="O787" i="44"/>
  <c r="L787" i="44"/>
  <c r="I787" i="44"/>
  <c r="F787" i="44"/>
  <c r="C787" i="44"/>
  <c r="X785" i="44"/>
  <c r="U785" i="44"/>
  <c r="R785" i="44"/>
  <c r="O785" i="44"/>
  <c r="L785" i="44"/>
  <c r="I785" i="44"/>
  <c r="F785" i="44"/>
  <c r="C785" i="44"/>
  <c r="X784" i="44"/>
  <c r="U784" i="44"/>
  <c r="R784" i="44"/>
  <c r="O784" i="44"/>
  <c r="L784" i="44"/>
  <c r="I784" i="44"/>
  <c r="F784" i="44"/>
  <c r="C784" i="44"/>
  <c r="X783" i="44"/>
  <c r="U783" i="44"/>
  <c r="R783" i="44"/>
  <c r="O783" i="44"/>
  <c r="L783" i="44"/>
  <c r="I783" i="44"/>
  <c r="F783" i="44"/>
  <c r="C783" i="44"/>
  <c r="X782" i="44"/>
  <c r="U782" i="44"/>
  <c r="R782" i="44"/>
  <c r="O782" i="44"/>
  <c r="L782" i="44"/>
  <c r="I782" i="44"/>
  <c r="F782" i="44"/>
  <c r="C782" i="44"/>
  <c r="X781" i="44"/>
  <c r="U781" i="44"/>
  <c r="R781" i="44"/>
  <c r="O781" i="44"/>
  <c r="L781" i="44"/>
  <c r="I781" i="44"/>
  <c r="F781" i="44"/>
  <c r="C781" i="44"/>
  <c r="X780" i="44"/>
  <c r="U780" i="44"/>
  <c r="R780" i="44"/>
  <c r="O780" i="44"/>
  <c r="L780" i="44"/>
  <c r="I780" i="44"/>
  <c r="F780" i="44"/>
  <c r="C780" i="44"/>
  <c r="X779" i="44"/>
  <c r="U779" i="44"/>
  <c r="R779" i="44"/>
  <c r="O779" i="44"/>
  <c r="L779" i="44"/>
  <c r="I779" i="44"/>
  <c r="F779" i="44"/>
  <c r="C779" i="44"/>
  <c r="X778" i="44"/>
  <c r="U778" i="44"/>
  <c r="R778" i="44"/>
  <c r="O778" i="44"/>
  <c r="L778" i="44"/>
  <c r="I778" i="44"/>
  <c r="F778" i="44"/>
  <c r="C778" i="44"/>
  <c r="X777" i="44"/>
  <c r="U777" i="44"/>
  <c r="R777" i="44"/>
  <c r="O777" i="44"/>
  <c r="L777" i="44"/>
  <c r="I777" i="44"/>
  <c r="F777" i="44"/>
  <c r="C777" i="44"/>
  <c r="X776" i="44"/>
  <c r="U776" i="44"/>
  <c r="R776" i="44"/>
  <c r="O776" i="44"/>
  <c r="L776" i="44"/>
  <c r="I776" i="44"/>
  <c r="F776" i="44"/>
  <c r="C776" i="44"/>
  <c r="X775" i="44"/>
  <c r="U775" i="44"/>
  <c r="R775" i="44"/>
  <c r="O775" i="44"/>
  <c r="L775" i="44"/>
  <c r="I775" i="44"/>
  <c r="F775" i="44"/>
  <c r="C775" i="44"/>
  <c r="X774" i="44"/>
  <c r="U774" i="44"/>
  <c r="R774" i="44"/>
  <c r="O774" i="44"/>
  <c r="L774" i="44"/>
  <c r="I774" i="44"/>
  <c r="F774" i="44"/>
  <c r="C774" i="44"/>
  <c r="X773" i="44"/>
  <c r="U773" i="44"/>
  <c r="R773" i="44"/>
  <c r="O773" i="44"/>
  <c r="L773" i="44"/>
  <c r="I773" i="44"/>
  <c r="F773" i="44"/>
  <c r="C773" i="44"/>
  <c r="X772" i="44"/>
  <c r="U772" i="44"/>
  <c r="R772" i="44"/>
  <c r="O772" i="44"/>
  <c r="L772" i="44"/>
  <c r="I772" i="44"/>
  <c r="F772" i="44"/>
  <c r="C772" i="44"/>
  <c r="X771" i="44"/>
  <c r="U771" i="44"/>
  <c r="R771" i="44"/>
  <c r="O771" i="44"/>
  <c r="L771" i="44"/>
  <c r="I771" i="44"/>
  <c r="F771" i="44"/>
  <c r="C771" i="44"/>
  <c r="X770" i="44"/>
  <c r="U770" i="44"/>
  <c r="R770" i="44"/>
  <c r="O770" i="44"/>
  <c r="L770" i="44"/>
  <c r="I770" i="44"/>
  <c r="F770" i="44"/>
  <c r="C770" i="44"/>
  <c r="X769" i="44"/>
  <c r="U769" i="44"/>
  <c r="R769" i="44"/>
  <c r="O769" i="44"/>
  <c r="L769" i="44"/>
  <c r="I769" i="44"/>
  <c r="F769" i="44"/>
  <c r="C769" i="44"/>
  <c r="X768" i="44"/>
  <c r="U768" i="44"/>
  <c r="R768" i="44"/>
  <c r="O768" i="44"/>
  <c r="L768" i="44"/>
  <c r="I768" i="44"/>
  <c r="F768" i="44"/>
  <c r="C768" i="44"/>
  <c r="X767" i="44"/>
  <c r="U767" i="44"/>
  <c r="R767" i="44"/>
  <c r="O767" i="44"/>
  <c r="L767" i="44"/>
  <c r="I767" i="44"/>
  <c r="F767" i="44"/>
  <c r="C767" i="44"/>
  <c r="X766" i="44"/>
  <c r="U766" i="44"/>
  <c r="R766" i="44"/>
  <c r="O766" i="44"/>
  <c r="L766" i="44"/>
  <c r="I766" i="44"/>
  <c r="F766" i="44"/>
  <c r="C766" i="44"/>
  <c r="X765" i="44"/>
  <c r="U765" i="44"/>
  <c r="R765" i="44"/>
  <c r="O765" i="44"/>
  <c r="L765" i="44"/>
  <c r="I765" i="44"/>
  <c r="F765" i="44"/>
  <c r="C765" i="44"/>
  <c r="X764" i="44"/>
  <c r="U764" i="44"/>
  <c r="R764" i="44"/>
  <c r="O764" i="44"/>
  <c r="L764" i="44"/>
  <c r="I764" i="44"/>
  <c r="F764" i="44"/>
  <c r="C764" i="44"/>
  <c r="X763" i="44"/>
  <c r="U763" i="44"/>
  <c r="R763" i="44"/>
  <c r="O763" i="44"/>
  <c r="L763" i="44"/>
  <c r="I763" i="44"/>
  <c r="F763" i="44"/>
  <c r="C763" i="44"/>
  <c r="X762" i="44"/>
  <c r="U762" i="44"/>
  <c r="R762" i="44"/>
  <c r="O762" i="44"/>
  <c r="L762" i="44"/>
  <c r="I762" i="44"/>
  <c r="F762" i="44"/>
  <c r="C762" i="44"/>
  <c r="X761" i="44"/>
  <c r="U761" i="44"/>
  <c r="R761" i="44"/>
  <c r="O761" i="44"/>
  <c r="L761" i="44"/>
  <c r="I761" i="44"/>
  <c r="F761" i="44"/>
  <c r="C761" i="44"/>
  <c r="X760" i="44"/>
  <c r="U760" i="44"/>
  <c r="R760" i="44"/>
  <c r="O760" i="44"/>
  <c r="L760" i="44"/>
  <c r="I760" i="44"/>
  <c r="F760" i="44"/>
  <c r="C760" i="44"/>
  <c r="X759" i="44"/>
  <c r="U759" i="44"/>
  <c r="R759" i="44"/>
  <c r="O759" i="44"/>
  <c r="L759" i="44"/>
  <c r="I759" i="44"/>
  <c r="F759" i="44"/>
  <c r="C759" i="44"/>
  <c r="X758" i="44"/>
  <c r="U758" i="44"/>
  <c r="R758" i="44"/>
  <c r="O758" i="44"/>
  <c r="L758" i="44"/>
  <c r="I758" i="44"/>
  <c r="F758" i="44"/>
  <c r="C758" i="44"/>
  <c r="X756" i="44"/>
  <c r="X755" i="44"/>
  <c r="U755" i="44"/>
  <c r="R755" i="44"/>
  <c r="O755" i="44"/>
  <c r="L755" i="44"/>
  <c r="I755" i="44"/>
  <c r="F755" i="44"/>
  <c r="C755" i="44"/>
  <c r="X754" i="44"/>
  <c r="U754" i="44"/>
  <c r="R754" i="44"/>
  <c r="O754" i="44"/>
  <c r="L754" i="44"/>
  <c r="I754" i="44"/>
  <c r="F754" i="44"/>
  <c r="C754" i="44"/>
  <c r="X753" i="44"/>
  <c r="U753" i="44"/>
  <c r="R753" i="44"/>
  <c r="O753" i="44"/>
  <c r="L753" i="44"/>
  <c r="I753" i="44"/>
  <c r="F753" i="44"/>
  <c r="C753" i="44"/>
  <c r="X752" i="44"/>
  <c r="U752" i="44"/>
  <c r="R752" i="44"/>
  <c r="O752" i="44"/>
  <c r="L752" i="44"/>
  <c r="I752" i="44"/>
  <c r="F752" i="44"/>
  <c r="C752" i="44"/>
  <c r="X751" i="44"/>
  <c r="U751" i="44"/>
  <c r="R751" i="44"/>
  <c r="O751" i="44"/>
  <c r="L751" i="44"/>
  <c r="I751" i="44"/>
  <c r="F751" i="44"/>
  <c r="C751" i="44"/>
  <c r="X750" i="44"/>
  <c r="U750" i="44"/>
  <c r="R750" i="44"/>
  <c r="O750" i="44"/>
  <c r="L750" i="44"/>
  <c r="I750" i="44"/>
  <c r="F750" i="44"/>
  <c r="C750" i="44"/>
  <c r="X749" i="44"/>
  <c r="U749" i="44"/>
  <c r="R749" i="44"/>
  <c r="O749" i="44"/>
  <c r="L749" i="44"/>
  <c r="I749" i="44"/>
  <c r="F749" i="44"/>
  <c r="C749" i="44"/>
  <c r="X748" i="44"/>
  <c r="U748" i="44"/>
  <c r="R748" i="44"/>
  <c r="O748" i="44"/>
  <c r="L748" i="44"/>
  <c r="I748" i="44"/>
  <c r="F748" i="44"/>
  <c r="C748" i="44"/>
  <c r="X747" i="44"/>
  <c r="U747" i="44"/>
  <c r="R747" i="44"/>
  <c r="O747" i="44"/>
  <c r="L747" i="44"/>
  <c r="I747" i="44"/>
  <c r="F747" i="44"/>
  <c r="C747" i="44"/>
  <c r="X746" i="44"/>
  <c r="U746" i="44"/>
  <c r="R746" i="44"/>
  <c r="O746" i="44"/>
  <c r="L746" i="44"/>
  <c r="I746" i="44"/>
  <c r="F746" i="44"/>
  <c r="C746" i="44"/>
  <c r="X744" i="44"/>
  <c r="U744" i="44"/>
  <c r="R744" i="44"/>
  <c r="O744" i="44"/>
  <c r="L744" i="44"/>
  <c r="I744" i="44"/>
  <c r="F744" i="44"/>
  <c r="C744" i="44"/>
  <c r="X743" i="44"/>
  <c r="U743" i="44"/>
  <c r="R743" i="44"/>
  <c r="O743" i="44"/>
  <c r="L743" i="44"/>
  <c r="I743" i="44"/>
  <c r="F743" i="44"/>
  <c r="C743" i="44"/>
  <c r="X742" i="44"/>
  <c r="U742" i="44"/>
  <c r="R742" i="44"/>
  <c r="O742" i="44"/>
  <c r="L742" i="44"/>
  <c r="I742" i="44"/>
  <c r="F742" i="44"/>
  <c r="C742" i="44"/>
  <c r="X741" i="44"/>
  <c r="U741" i="44"/>
  <c r="R741" i="44"/>
  <c r="O741" i="44"/>
  <c r="L741" i="44"/>
  <c r="I741" i="44"/>
  <c r="F741" i="44"/>
  <c r="C741" i="44"/>
  <c r="X740" i="44"/>
  <c r="U740" i="44"/>
  <c r="R740" i="44"/>
  <c r="O740" i="44"/>
  <c r="L740" i="44"/>
  <c r="I740" i="44"/>
  <c r="F740" i="44"/>
  <c r="C740" i="44"/>
  <c r="X739" i="44"/>
  <c r="U739" i="44"/>
  <c r="R739" i="44"/>
  <c r="O739" i="44"/>
  <c r="L739" i="44"/>
  <c r="I739" i="44"/>
  <c r="F739" i="44"/>
  <c r="C739" i="44"/>
  <c r="X738" i="44"/>
  <c r="U738" i="44"/>
  <c r="R738" i="44"/>
  <c r="O738" i="44"/>
  <c r="L738" i="44"/>
  <c r="I738" i="44"/>
  <c r="F738" i="44"/>
  <c r="C738" i="44"/>
  <c r="X737" i="44"/>
  <c r="U737" i="44"/>
  <c r="R737" i="44"/>
  <c r="O737" i="44"/>
  <c r="L737" i="44"/>
  <c r="F737" i="44"/>
  <c r="C737" i="44"/>
  <c r="X736" i="44"/>
  <c r="X735" i="44"/>
  <c r="O735" i="44"/>
  <c r="X734" i="44"/>
  <c r="O734" i="44"/>
  <c r="X733" i="44"/>
  <c r="O733" i="44"/>
  <c r="X732" i="44"/>
  <c r="O732" i="44"/>
  <c r="X731" i="44"/>
  <c r="O731" i="44"/>
  <c r="X730" i="44"/>
  <c r="O730" i="44"/>
  <c r="X729" i="44"/>
  <c r="O729" i="44"/>
  <c r="X728" i="44"/>
  <c r="O728" i="44"/>
  <c r="X727" i="44"/>
  <c r="O727" i="44"/>
  <c r="X726" i="44"/>
  <c r="O726" i="44"/>
  <c r="X725" i="44"/>
  <c r="O725" i="44"/>
  <c r="X724" i="44"/>
  <c r="O724" i="44"/>
  <c r="X723" i="44"/>
  <c r="O723" i="44"/>
  <c r="X722" i="44"/>
  <c r="O722" i="44"/>
  <c r="X721" i="44"/>
  <c r="O721" i="44"/>
  <c r="X720" i="44"/>
  <c r="O720" i="44"/>
  <c r="X719" i="44"/>
  <c r="O719" i="44"/>
  <c r="X718" i="44"/>
  <c r="O718" i="44"/>
  <c r="X717" i="44"/>
  <c r="U717" i="44"/>
  <c r="R717" i="44"/>
  <c r="O717" i="44"/>
  <c r="L717" i="44"/>
  <c r="I717" i="44"/>
  <c r="F717" i="44"/>
  <c r="C717" i="44"/>
  <c r="X716" i="44"/>
  <c r="U716" i="44"/>
  <c r="R716" i="44"/>
  <c r="O716" i="44"/>
  <c r="L716" i="44"/>
  <c r="I716" i="44"/>
  <c r="F716" i="44"/>
  <c r="C716" i="44"/>
  <c r="X715" i="44"/>
  <c r="U715" i="44"/>
  <c r="R715" i="44"/>
  <c r="O715" i="44"/>
  <c r="L715" i="44"/>
  <c r="I715" i="44"/>
  <c r="F715" i="44"/>
  <c r="C715" i="44"/>
  <c r="X714" i="44"/>
  <c r="O714" i="44"/>
  <c r="X713" i="44"/>
  <c r="O713" i="44"/>
  <c r="X712" i="44"/>
  <c r="O712" i="44"/>
  <c r="X711" i="44"/>
  <c r="O711" i="44"/>
  <c r="X710" i="44"/>
  <c r="O710" i="44"/>
  <c r="X709" i="44"/>
  <c r="O709" i="44"/>
  <c r="X708" i="44"/>
  <c r="O708" i="44"/>
  <c r="X707" i="44"/>
  <c r="U707" i="44"/>
  <c r="R707" i="44"/>
  <c r="O707" i="44"/>
  <c r="L707" i="44"/>
  <c r="I707" i="44"/>
  <c r="F707" i="44"/>
  <c r="C707" i="44"/>
  <c r="X706" i="44"/>
  <c r="U706" i="44"/>
  <c r="R706" i="44"/>
  <c r="O706" i="44"/>
  <c r="L706" i="44"/>
  <c r="I706" i="44"/>
  <c r="F706" i="44"/>
  <c r="C706" i="44"/>
  <c r="X705" i="44"/>
  <c r="U705" i="44"/>
  <c r="R705" i="44"/>
  <c r="O705" i="44"/>
  <c r="L705" i="44"/>
  <c r="I705" i="44"/>
  <c r="F705" i="44"/>
  <c r="C705" i="44"/>
  <c r="X704" i="44"/>
  <c r="U704" i="44"/>
  <c r="R704" i="44"/>
  <c r="O704" i="44"/>
  <c r="L704" i="44"/>
  <c r="I704" i="44"/>
  <c r="F704" i="44"/>
  <c r="C704" i="44"/>
  <c r="X703" i="44"/>
  <c r="U703" i="44"/>
  <c r="R703" i="44"/>
  <c r="O703" i="44"/>
  <c r="L703" i="44"/>
  <c r="I703" i="44"/>
  <c r="F703" i="44"/>
  <c r="C703" i="44"/>
  <c r="X702" i="44"/>
  <c r="U702" i="44"/>
  <c r="R702" i="44"/>
  <c r="O702" i="44"/>
  <c r="L702" i="44"/>
  <c r="I702" i="44"/>
  <c r="F702" i="44"/>
  <c r="C702" i="44"/>
  <c r="X701" i="44"/>
  <c r="U701" i="44"/>
  <c r="R701" i="44"/>
  <c r="O701" i="44"/>
  <c r="L701" i="44"/>
  <c r="I701" i="44"/>
  <c r="F701" i="44"/>
  <c r="C701" i="44"/>
  <c r="X700" i="44"/>
  <c r="U700" i="44"/>
  <c r="R700" i="44"/>
  <c r="O700" i="44"/>
  <c r="L700" i="44"/>
  <c r="I700" i="44"/>
  <c r="F700" i="44"/>
  <c r="C700" i="44"/>
  <c r="X699" i="44"/>
  <c r="U699" i="44"/>
  <c r="R699" i="44"/>
  <c r="O699" i="44"/>
  <c r="L699" i="44"/>
  <c r="I699" i="44"/>
  <c r="F699" i="44"/>
  <c r="C699" i="44"/>
  <c r="X698" i="44"/>
  <c r="U698" i="44"/>
  <c r="R698" i="44"/>
  <c r="O698" i="44"/>
  <c r="L698" i="44"/>
  <c r="I698" i="44"/>
  <c r="F698" i="44"/>
  <c r="C698" i="44"/>
  <c r="X697" i="44"/>
  <c r="U697" i="44"/>
  <c r="R697" i="44"/>
  <c r="O697" i="44"/>
  <c r="L697" i="44"/>
  <c r="I697" i="44"/>
  <c r="F697" i="44"/>
  <c r="C697" i="44"/>
  <c r="X696" i="44"/>
  <c r="U696" i="44"/>
  <c r="R696" i="44"/>
  <c r="O696" i="44"/>
  <c r="L696" i="44"/>
  <c r="I696" i="44"/>
  <c r="F696" i="44"/>
  <c r="C696" i="44"/>
  <c r="X695" i="44"/>
  <c r="U695" i="44"/>
  <c r="R695" i="44"/>
  <c r="O695" i="44"/>
  <c r="L695" i="44"/>
  <c r="I695" i="44"/>
  <c r="F695" i="44"/>
  <c r="C695" i="44"/>
  <c r="X694" i="44"/>
  <c r="U694" i="44"/>
  <c r="R694" i="44"/>
  <c r="O694" i="44"/>
  <c r="L694" i="44"/>
  <c r="I694" i="44"/>
  <c r="F694" i="44"/>
  <c r="C694" i="44"/>
  <c r="X693" i="44"/>
  <c r="U693" i="44"/>
  <c r="R693" i="44"/>
  <c r="O693" i="44"/>
  <c r="L693" i="44"/>
  <c r="I693" i="44"/>
  <c r="F693" i="44"/>
  <c r="C693" i="44"/>
  <c r="X692" i="44"/>
  <c r="U692" i="44"/>
  <c r="R692" i="44"/>
  <c r="O692" i="44"/>
  <c r="L692" i="44"/>
  <c r="I692" i="44"/>
  <c r="F692" i="44"/>
  <c r="C692" i="44"/>
  <c r="X691" i="44"/>
  <c r="U691" i="44"/>
  <c r="R691" i="44"/>
  <c r="O691" i="44"/>
  <c r="L691" i="44"/>
  <c r="I691" i="44"/>
  <c r="F691" i="44"/>
  <c r="C691" i="44"/>
  <c r="X690" i="44"/>
  <c r="U690" i="44"/>
  <c r="R690" i="44"/>
  <c r="O690" i="44"/>
  <c r="L690" i="44"/>
  <c r="I690" i="44"/>
  <c r="F690" i="44"/>
  <c r="C690" i="44"/>
  <c r="X689" i="44"/>
  <c r="U689" i="44"/>
  <c r="R689" i="44"/>
  <c r="O689" i="44"/>
  <c r="L689" i="44"/>
  <c r="I689" i="44"/>
  <c r="F689" i="44"/>
  <c r="C689" i="44"/>
  <c r="X688" i="44"/>
  <c r="U688" i="44"/>
  <c r="R688" i="44"/>
  <c r="O688" i="44"/>
  <c r="L688" i="44"/>
  <c r="I688" i="44"/>
  <c r="F688" i="44"/>
  <c r="C688" i="44"/>
  <c r="X687" i="44"/>
  <c r="U687" i="44"/>
  <c r="R687" i="44"/>
  <c r="O687" i="44"/>
  <c r="L687" i="44"/>
  <c r="I687" i="44"/>
  <c r="F687" i="44"/>
  <c r="C687" i="44"/>
  <c r="X686" i="44"/>
  <c r="U686" i="44"/>
  <c r="R686" i="44"/>
  <c r="O686" i="44"/>
  <c r="L686" i="44"/>
  <c r="I686" i="44"/>
  <c r="F686" i="44"/>
  <c r="C686" i="44"/>
  <c r="X685" i="44"/>
  <c r="U685" i="44"/>
  <c r="R685" i="44"/>
  <c r="O685" i="44"/>
  <c r="L685" i="44"/>
  <c r="I685" i="44"/>
  <c r="F685" i="44"/>
  <c r="C685" i="44"/>
  <c r="X684" i="44"/>
  <c r="U684" i="44"/>
  <c r="R684" i="44"/>
  <c r="O684" i="44"/>
  <c r="L684" i="44"/>
  <c r="I684" i="44"/>
  <c r="F684" i="44"/>
  <c r="C684" i="44"/>
  <c r="X683" i="44"/>
  <c r="U683" i="44"/>
  <c r="R683" i="44"/>
  <c r="O683" i="44"/>
  <c r="L683" i="44"/>
  <c r="I683" i="44"/>
  <c r="F683" i="44"/>
  <c r="C683" i="44"/>
  <c r="X682" i="44"/>
  <c r="U682" i="44"/>
  <c r="R682" i="44"/>
  <c r="O682" i="44"/>
  <c r="L682" i="44"/>
  <c r="I682" i="44"/>
  <c r="F682" i="44"/>
  <c r="C682" i="44"/>
  <c r="X681" i="44"/>
  <c r="U681" i="44"/>
  <c r="R681" i="44"/>
  <c r="O681" i="44"/>
  <c r="L681" i="44"/>
  <c r="I681" i="44"/>
  <c r="F681" i="44"/>
  <c r="C681" i="44"/>
  <c r="X680" i="44"/>
  <c r="U680" i="44"/>
  <c r="R680" i="44"/>
  <c r="O680" i="44"/>
  <c r="L680" i="44"/>
  <c r="I680" i="44"/>
  <c r="F680" i="44"/>
  <c r="C680" i="44"/>
  <c r="X679" i="44"/>
  <c r="U679" i="44"/>
  <c r="R679" i="44"/>
  <c r="O679" i="44"/>
  <c r="L679" i="44"/>
  <c r="I679" i="44"/>
  <c r="F679" i="44"/>
  <c r="C679" i="44"/>
  <c r="X678" i="44"/>
  <c r="U678" i="44"/>
  <c r="R678" i="44"/>
  <c r="O678" i="44"/>
  <c r="L678" i="44"/>
  <c r="I678" i="44"/>
  <c r="F678" i="44"/>
  <c r="C678" i="44"/>
  <c r="X677" i="44"/>
  <c r="U677" i="44"/>
  <c r="R677" i="44"/>
  <c r="O677" i="44"/>
  <c r="L677" i="44"/>
  <c r="I677" i="44"/>
  <c r="F677" i="44"/>
  <c r="C677" i="44"/>
  <c r="X676" i="44"/>
  <c r="U676" i="44"/>
  <c r="R676" i="44"/>
  <c r="O676" i="44"/>
  <c r="L676" i="44"/>
  <c r="I676" i="44"/>
  <c r="F676" i="44"/>
  <c r="C676" i="44"/>
  <c r="X675" i="44"/>
  <c r="U675" i="44"/>
  <c r="R675" i="44"/>
  <c r="O675" i="44"/>
  <c r="L675" i="44"/>
  <c r="I675" i="44"/>
  <c r="F675" i="44"/>
  <c r="C675" i="44"/>
  <c r="X674" i="44"/>
  <c r="U674" i="44"/>
  <c r="R674" i="44"/>
  <c r="O674" i="44"/>
  <c r="L674" i="44"/>
  <c r="I674" i="44"/>
  <c r="F674" i="44"/>
  <c r="C674" i="44"/>
  <c r="X673" i="44"/>
  <c r="U673" i="44"/>
  <c r="R673" i="44"/>
  <c r="O673" i="44"/>
  <c r="L673" i="44"/>
  <c r="I673" i="44"/>
  <c r="F673" i="44"/>
  <c r="C673" i="44"/>
  <c r="X672" i="44"/>
  <c r="U672" i="44"/>
  <c r="R672" i="44"/>
  <c r="O672" i="44"/>
  <c r="L672" i="44"/>
  <c r="I672" i="44"/>
  <c r="F672" i="44"/>
  <c r="C672" i="44"/>
  <c r="X671" i="44"/>
  <c r="U671" i="44"/>
  <c r="R671" i="44"/>
  <c r="O671" i="44"/>
  <c r="L671" i="44"/>
  <c r="I671" i="44"/>
  <c r="F671" i="44"/>
  <c r="C671" i="44"/>
  <c r="X670" i="44"/>
  <c r="U670" i="44"/>
  <c r="R670" i="44"/>
  <c r="O670" i="44"/>
  <c r="L670" i="44"/>
  <c r="I670" i="44"/>
  <c r="F670" i="44"/>
  <c r="C670" i="44"/>
  <c r="X669" i="44"/>
  <c r="U669" i="44"/>
  <c r="R669" i="44"/>
  <c r="O669" i="44"/>
  <c r="L669" i="44"/>
  <c r="I669" i="44"/>
  <c r="F669" i="44"/>
  <c r="C669" i="44"/>
  <c r="AF668" i="44"/>
  <c r="X668" i="44"/>
  <c r="U668" i="44"/>
  <c r="R668" i="44"/>
  <c r="O668" i="44"/>
  <c r="L668" i="44"/>
  <c r="I668" i="44"/>
  <c r="F668" i="44"/>
  <c r="C668" i="44"/>
  <c r="X667" i="44"/>
  <c r="U667" i="44"/>
  <c r="R667" i="44"/>
  <c r="O667" i="44"/>
  <c r="L667" i="44"/>
  <c r="I667" i="44"/>
  <c r="F667" i="44"/>
  <c r="C667" i="44"/>
  <c r="X666" i="44"/>
  <c r="U666" i="44"/>
  <c r="R666" i="44"/>
  <c r="O666" i="44"/>
  <c r="L666" i="44"/>
  <c r="I666" i="44"/>
  <c r="F666" i="44"/>
  <c r="C666" i="44"/>
  <c r="X665" i="44"/>
  <c r="U665" i="44"/>
  <c r="R665" i="44"/>
  <c r="O665" i="44"/>
  <c r="L665" i="44"/>
  <c r="I665" i="44"/>
  <c r="F665" i="44"/>
  <c r="C665" i="44"/>
  <c r="X664" i="44"/>
  <c r="U664" i="44"/>
  <c r="R664" i="44"/>
  <c r="O664" i="44"/>
  <c r="L664" i="44"/>
  <c r="I664" i="44"/>
  <c r="F664" i="44"/>
  <c r="C664" i="44"/>
  <c r="X663" i="44"/>
  <c r="U663" i="44"/>
  <c r="R663" i="44"/>
  <c r="O663" i="44"/>
  <c r="L663" i="44"/>
  <c r="I663" i="44"/>
  <c r="F663" i="44"/>
  <c r="C663" i="44"/>
  <c r="X662" i="44"/>
  <c r="U662" i="44"/>
  <c r="R662" i="44"/>
  <c r="O662" i="44"/>
  <c r="L662" i="44"/>
  <c r="I662" i="44"/>
  <c r="F662" i="44"/>
  <c r="C662" i="44"/>
  <c r="X661" i="44"/>
  <c r="U661" i="44"/>
  <c r="R661" i="44"/>
  <c r="O661" i="44"/>
  <c r="L661" i="44"/>
  <c r="I661" i="44"/>
  <c r="F661" i="44"/>
  <c r="C661" i="44"/>
  <c r="X660" i="44"/>
  <c r="U660" i="44"/>
  <c r="R660" i="44"/>
  <c r="O660" i="44"/>
  <c r="L660" i="44"/>
  <c r="I660" i="44"/>
  <c r="F660" i="44"/>
  <c r="C660" i="44"/>
  <c r="X659" i="44"/>
  <c r="U659" i="44"/>
  <c r="R659" i="44"/>
  <c r="O659" i="44"/>
  <c r="L659" i="44"/>
  <c r="I659" i="44"/>
  <c r="F659" i="44"/>
  <c r="C659" i="44"/>
  <c r="X658" i="44"/>
  <c r="U658" i="44"/>
  <c r="R658" i="44"/>
  <c r="O658" i="44"/>
  <c r="L658" i="44"/>
  <c r="I658" i="44"/>
  <c r="F658" i="44"/>
  <c r="C658" i="44"/>
  <c r="X657" i="44"/>
  <c r="U657" i="44"/>
  <c r="R657" i="44"/>
  <c r="O657" i="44"/>
  <c r="L657" i="44"/>
  <c r="I657" i="44"/>
  <c r="F657" i="44"/>
  <c r="C657" i="44"/>
  <c r="X656" i="44"/>
  <c r="U656" i="44"/>
  <c r="R656" i="44"/>
  <c r="O656" i="44"/>
  <c r="L656" i="44"/>
  <c r="I656" i="44"/>
  <c r="F656" i="44"/>
  <c r="C656" i="44"/>
  <c r="X655" i="44"/>
  <c r="U655" i="44"/>
  <c r="R655" i="44"/>
  <c r="O655" i="44"/>
  <c r="L655" i="44"/>
  <c r="I655" i="44"/>
  <c r="F655" i="44"/>
  <c r="C655" i="44"/>
  <c r="X654" i="44"/>
  <c r="U654" i="44"/>
  <c r="R654" i="44"/>
  <c r="O654" i="44"/>
  <c r="L654" i="44"/>
  <c r="I654" i="44"/>
  <c r="F654" i="44"/>
  <c r="C654" i="44"/>
  <c r="X653" i="44"/>
  <c r="U653" i="44"/>
  <c r="R653" i="44"/>
  <c r="O653" i="44"/>
  <c r="L653" i="44"/>
  <c r="I653" i="44"/>
  <c r="F653" i="44"/>
  <c r="C653" i="44"/>
  <c r="X652" i="44"/>
  <c r="U652" i="44"/>
  <c r="R652" i="44"/>
  <c r="O652" i="44"/>
  <c r="L652" i="44"/>
  <c r="I652" i="44"/>
  <c r="F652" i="44"/>
  <c r="C652" i="44"/>
  <c r="X651" i="44"/>
  <c r="U651" i="44"/>
  <c r="R651" i="44"/>
  <c r="O651" i="44"/>
  <c r="L651" i="44"/>
  <c r="I651" i="44"/>
  <c r="F651" i="44"/>
  <c r="C651" i="44"/>
  <c r="X650" i="44"/>
  <c r="X649" i="44"/>
  <c r="X648" i="44"/>
  <c r="X647" i="44"/>
  <c r="X646" i="44"/>
  <c r="X645" i="44"/>
  <c r="X644" i="44"/>
  <c r="X643" i="44"/>
  <c r="X642" i="44"/>
  <c r="X641" i="44"/>
  <c r="U641" i="44"/>
  <c r="R641" i="44"/>
  <c r="O641" i="44"/>
  <c r="L641" i="44"/>
  <c r="I641" i="44"/>
  <c r="F641" i="44"/>
  <c r="C641" i="44"/>
  <c r="X640" i="44"/>
  <c r="U640" i="44"/>
  <c r="R640" i="44"/>
  <c r="O640" i="44"/>
  <c r="L640" i="44"/>
  <c r="I640" i="44"/>
  <c r="F640" i="44"/>
  <c r="C640" i="44"/>
  <c r="AF632" i="44"/>
  <c r="X632" i="44"/>
  <c r="X631" i="44"/>
  <c r="U631" i="44"/>
  <c r="R631" i="44"/>
  <c r="O631" i="44"/>
  <c r="L631" i="44"/>
  <c r="I631" i="44"/>
  <c r="F631" i="44"/>
  <c r="C631" i="44"/>
  <c r="X630" i="44"/>
  <c r="X629" i="44"/>
  <c r="AF628" i="44"/>
  <c r="X628" i="44"/>
  <c r="X624" i="44"/>
  <c r="X623" i="44"/>
  <c r="X622" i="44"/>
  <c r="U622" i="44"/>
  <c r="R622" i="44"/>
  <c r="O622" i="44"/>
  <c r="L622" i="44"/>
  <c r="I622" i="44"/>
  <c r="F622" i="44"/>
  <c r="C622" i="44"/>
  <c r="X621" i="44"/>
  <c r="U621" i="44"/>
  <c r="R621" i="44"/>
  <c r="O621" i="44"/>
  <c r="L621" i="44"/>
  <c r="I621" i="44"/>
  <c r="F621" i="44"/>
  <c r="C621" i="44"/>
  <c r="X620" i="44"/>
  <c r="U620" i="44"/>
  <c r="R620" i="44"/>
  <c r="O620" i="44"/>
  <c r="L620" i="44"/>
  <c r="I620" i="44"/>
  <c r="F620" i="44"/>
  <c r="C620" i="44"/>
  <c r="X619" i="44"/>
  <c r="U619" i="44"/>
  <c r="R619" i="44"/>
  <c r="O619" i="44"/>
  <c r="L619" i="44"/>
  <c r="I619" i="44"/>
  <c r="F619" i="44"/>
  <c r="C619" i="44"/>
  <c r="X618" i="44"/>
  <c r="U618" i="44"/>
  <c r="R618" i="44"/>
  <c r="O618" i="44"/>
  <c r="L618" i="44"/>
  <c r="I618" i="44"/>
  <c r="F618" i="44"/>
  <c r="C618" i="44"/>
  <c r="X616" i="44"/>
  <c r="U616" i="44"/>
  <c r="R616" i="44"/>
  <c r="O616" i="44"/>
  <c r="L616" i="44"/>
  <c r="I616" i="44"/>
  <c r="F616" i="44"/>
  <c r="C616" i="44"/>
  <c r="X615" i="44"/>
  <c r="U615" i="44"/>
  <c r="R615" i="44"/>
  <c r="O615" i="44"/>
  <c r="L615" i="44"/>
  <c r="I615" i="44"/>
  <c r="F615" i="44"/>
  <c r="C615" i="44"/>
  <c r="X614" i="44"/>
  <c r="U614" i="44"/>
  <c r="R614" i="44"/>
  <c r="O614" i="44"/>
  <c r="L614" i="44"/>
  <c r="I614" i="44"/>
  <c r="F614" i="44"/>
  <c r="C614" i="44"/>
  <c r="X613" i="44"/>
  <c r="U613" i="44"/>
  <c r="R613" i="44"/>
  <c r="O613" i="44"/>
  <c r="L613" i="44"/>
  <c r="I613" i="44"/>
  <c r="F613" i="44"/>
  <c r="C613" i="44"/>
  <c r="X612" i="44"/>
  <c r="X611" i="44"/>
  <c r="U611" i="44"/>
  <c r="R611" i="44"/>
  <c r="O611" i="44"/>
  <c r="L611" i="44"/>
  <c r="I611" i="44"/>
  <c r="F611" i="44"/>
  <c r="C611" i="44"/>
  <c r="X610" i="44"/>
  <c r="U610" i="44"/>
  <c r="R610" i="44"/>
  <c r="O610" i="44"/>
  <c r="L610" i="44"/>
  <c r="I610" i="44"/>
  <c r="F610" i="44"/>
  <c r="C610" i="44"/>
  <c r="X609" i="44"/>
  <c r="U609" i="44"/>
  <c r="R609" i="44"/>
  <c r="O609" i="44"/>
  <c r="L609" i="44"/>
  <c r="I609" i="44"/>
  <c r="F609" i="44"/>
  <c r="C609" i="44"/>
  <c r="X608" i="44"/>
  <c r="U608" i="44"/>
  <c r="R608" i="44"/>
  <c r="O608" i="44"/>
  <c r="L608" i="44"/>
  <c r="I608" i="44"/>
  <c r="F608" i="44"/>
  <c r="C608" i="44"/>
  <c r="X607" i="44"/>
  <c r="U607" i="44"/>
  <c r="R607" i="44"/>
  <c r="O607" i="44"/>
  <c r="L607" i="44"/>
  <c r="I607" i="44"/>
  <c r="F607" i="44"/>
  <c r="C607" i="44"/>
  <c r="X606" i="44"/>
  <c r="U606" i="44"/>
  <c r="R606" i="44"/>
  <c r="O606" i="44"/>
  <c r="L606" i="44"/>
  <c r="I606" i="44"/>
  <c r="F606" i="44"/>
  <c r="C606" i="44"/>
  <c r="X605" i="44"/>
  <c r="U605" i="44"/>
  <c r="R605" i="44"/>
  <c r="O605" i="44"/>
  <c r="L605" i="44"/>
  <c r="I605" i="44"/>
  <c r="F605" i="44"/>
  <c r="C605" i="44"/>
  <c r="X598" i="44"/>
  <c r="X597" i="44"/>
  <c r="X596" i="44"/>
  <c r="X595" i="44"/>
  <c r="U595" i="44"/>
  <c r="R595" i="44"/>
  <c r="O595" i="44"/>
  <c r="L595" i="44"/>
  <c r="I595" i="44"/>
  <c r="F595" i="44"/>
  <c r="C595" i="44"/>
  <c r="X594" i="44"/>
  <c r="U594" i="44"/>
  <c r="R594" i="44"/>
  <c r="O594" i="44"/>
  <c r="L594" i="44"/>
  <c r="I594" i="44"/>
  <c r="F594" i="44"/>
  <c r="C594" i="44"/>
  <c r="X593" i="44"/>
  <c r="U593" i="44"/>
  <c r="R593" i="44"/>
  <c r="O593" i="44"/>
  <c r="L593" i="44"/>
  <c r="I593" i="44"/>
  <c r="F593" i="44"/>
  <c r="C593" i="44"/>
  <c r="X592" i="44"/>
  <c r="U592" i="44"/>
  <c r="R592" i="44"/>
  <c r="O592" i="44"/>
  <c r="L592" i="44"/>
  <c r="I592" i="44"/>
  <c r="F592" i="44"/>
  <c r="C592" i="44"/>
  <c r="X591" i="44"/>
  <c r="U591" i="44"/>
  <c r="R591" i="44"/>
  <c r="O591" i="44"/>
  <c r="L591" i="44"/>
  <c r="I591" i="44"/>
  <c r="F591" i="44"/>
  <c r="C591" i="44"/>
  <c r="X590" i="44"/>
  <c r="U590" i="44"/>
  <c r="R590" i="44"/>
  <c r="O590" i="44"/>
  <c r="L590" i="44"/>
  <c r="I590" i="44"/>
  <c r="F590" i="44"/>
  <c r="C590" i="44"/>
  <c r="X589" i="44"/>
  <c r="U589" i="44"/>
  <c r="R589" i="44"/>
  <c r="O589" i="44"/>
  <c r="L589" i="44"/>
  <c r="I589" i="44"/>
  <c r="F589" i="44"/>
  <c r="C589" i="44"/>
  <c r="X588" i="44"/>
  <c r="U588" i="44"/>
  <c r="R588" i="44"/>
  <c r="O588" i="44"/>
  <c r="L588" i="44"/>
  <c r="I588" i="44"/>
  <c r="F588" i="44"/>
  <c r="C588" i="44"/>
  <c r="X587" i="44"/>
  <c r="U587" i="44"/>
  <c r="R587" i="44"/>
  <c r="O587" i="44"/>
  <c r="L587" i="44"/>
  <c r="I587" i="44"/>
  <c r="F587" i="44"/>
  <c r="C587" i="44"/>
  <c r="X586" i="44"/>
  <c r="U586" i="44"/>
  <c r="R586" i="44"/>
  <c r="O586" i="44"/>
  <c r="L586" i="44"/>
  <c r="I586" i="44"/>
  <c r="F586" i="44"/>
  <c r="C586" i="44"/>
  <c r="U585" i="44"/>
  <c r="R585" i="44"/>
  <c r="O585" i="44"/>
  <c r="L585" i="44"/>
  <c r="I585" i="44"/>
  <c r="F585" i="44"/>
  <c r="C585" i="44"/>
  <c r="U584" i="44"/>
  <c r="R584" i="44"/>
  <c r="O584" i="44"/>
  <c r="L584" i="44"/>
  <c r="I584" i="44"/>
  <c r="F584" i="44"/>
  <c r="C584" i="44"/>
  <c r="X583" i="44"/>
  <c r="U583" i="44"/>
  <c r="R583" i="44"/>
  <c r="O583" i="44"/>
  <c r="L583" i="44"/>
  <c r="I583" i="44"/>
  <c r="F583" i="44"/>
  <c r="C583" i="44"/>
  <c r="X582" i="44"/>
  <c r="U582" i="44"/>
  <c r="R582" i="44"/>
  <c r="O582" i="44"/>
  <c r="L582" i="44"/>
  <c r="I582" i="44"/>
  <c r="F582" i="44"/>
  <c r="C582" i="44"/>
  <c r="X581" i="44"/>
  <c r="U581" i="44"/>
  <c r="R581" i="44"/>
  <c r="O581" i="44"/>
  <c r="L581" i="44"/>
  <c r="I581" i="44"/>
  <c r="F581" i="44"/>
  <c r="C581" i="44"/>
  <c r="X580" i="44"/>
  <c r="U580" i="44"/>
  <c r="R580" i="44"/>
  <c r="O580" i="44"/>
  <c r="L580" i="44"/>
  <c r="I580" i="44"/>
  <c r="F580" i="44"/>
  <c r="C580" i="44"/>
  <c r="X578" i="44"/>
  <c r="U578" i="44"/>
  <c r="R578" i="44"/>
  <c r="O578" i="44"/>
  <c r="L578" i="44"/>
  <c r="I578" i="44"/>
  <c r="F578" i="44"/>
  <c r="C578" i="44"/>
  <c r="X577" i="44"/>
  <c r="U577" i="44"/>
  <c r="R577" i="44"/>
  <c r="O577" i="44"/>
  <c r="L577" i="44"/>
  <c r="I577" i="44"/>
  <c r="F577" i="44"/>
  <c r="C577" i="44"/>
  <c r="X575" i="44"/>
  <c r="U575" i="44"/>
  <c r="R575" i="44"/>
  <c r="O575" i="44"/>
  <c r="L575" i="44"/>
  <c r="I575" i="44"/>
  <c r="F575" i="44"/>
  <c r="C575" i="44"/>
  <c r="X573" i="44"/>
  <c r="X571" i="44"/>
  <c r="X569" i="44"/>
  <c r="U569" i="44"/>
  <c r="R569" i="44"/>
  <c r="O569" i="44"/>
  <c r="L569" i="44"/>
  <c r="I569" i="44"/>
  <c r="F569" i="44"/>
  <c r="C569" i="44"/>
  <c r="X565" i="44"/>
  <c r="U565" i="44"/>
  <c r="R565" i="44"/>
  <c r="O565" i="44"/>
  <c r="L565" i="44"/>
  <c r="I565" i="44"/>
  <c r="F565" i="44"/>
  <c r="C565" i="44"/>
  <c r="X564" i="44"/>
  <c r="U564" i="44"/>
  <c r="R564" i="44"/>
  <c r="O564" i="44"/>
  <c r="L564" i="44"/>
  <c r="I564" i="44"/>
  <c r="F564" i="44"/>
  <c r="C564" i="44"/>
  <c r="X561" i="44"/>
  <c r="U561" i="44"/>
  <c r="R561" i="44"/>
  <c r="O561" i="44"/>
  <c r="L561" i="44"/>
  <c r="I561" i="44"/>
  <c r="F561" i="44"/>
  <c r="C561" i="44"/>
  <c r="X560" i="44"/>
  <c r="U560" i="44"/>
  <c r="R560" i="44"/>
  <c r="O560" i="44"/>
  <c r="L560" i="44"/>
  <c r="I560" i="44"/>
  <c r="F560" i="44"/>
  <c r="C560" i="44"/>
  <c r="X559" i="44"/>
  <c r="U559" i="44"/>
  <c r="R559" i="44"/>
  <c r="O559" i="44"/>
  <c r="L559" i="44"/>
  <c r="I559" i="44"/>
  <c r="F559" i="44"/>
  <c r="C559" i="44"/>
  <c r="X558" i="44"/>
  <c r="U558" i="44"/>
  <c r="R558" i="44"/>
  <c r="O558" i="44"/>
  <c r="L558" i="44"/>
  <c r="I558" i="44"/>
  <c r="F558" i="44"/>
  <c r="C558" i="44"/>
  <c r="X557" i="44"/>
  <c r="U557" i="44"/>
  <c r="R557" i="44"/>
  <c r="O557" i="44"/>
  <c r="L557" i="44"/>
  <c r="I557" i="44"/>
  <c r="F557" i="44"/>
  <c r="C557" i="44"/>
  <c r="X556" i="44"/>
  <c r="U556" i="44"/>
  <c r="R556" i="44"/>
  <c r="O556" i="44"/>
  <c r="L556" i="44"/>
  <c r="I556" i="44"/>
  <c r="F556" i="44"/>
  <c r="C556" i="44"/>
  <c r="X555" i="44"/>
  <c r="U555" i="44"/>
  <c r="R555" i="44"/>
  <c r="O555" i="44"/>
  <c r="L555" i="44"/>
  <c r="I555" i="44"/>
  <c r="F555" i="44"/>
  <c r="C555" i="44"/>
  <c r="X554" i="44"/>
  <c r="U554" i="44"/>
  <c r="R554" i="44"/>
  <c r="O554" i="44"/>
  <c r="L554" i="44"/>
  <c r="I554" i="44"/>
  <c r="F554" i="44"/>
  <c r="C554" i="44"/>
  <c r="X553" i="44"/>
  <c r="U553" i="44"/>
  <c r="R553" i="44"/>
  <c r="O553" i="44"/>
  <c r="L553" i="44"/>
  <c r="I553" i="44"/>
  <c r="F553" i="44"/>
  <c r="C553" i="44"/>
  <c r="X552" i="44"/>
  <c r="U552" i="44"/>
  <c r="R552" i="44"/>
  <c r="O552" i="44"/>
  <c r="L552" i="44"/>
  <c r="I552" i="44"/>
  <c r="F552" i="44"/>
  <c r="C552" i="44"/>
  <c r="X551" i="44"/>
  <c r="U551" i="44"/>
  <c r="R551" i="44"/>
  <c r="O551" i="44"/>
  <c r="L551" i="44"/>
  <c r="I551" i="44"/>
  <c r="F551" i="44"/>
  <c r="C551" i="44"/>
  <c r="X550" i="44"/>
  <c r="U550" i="44"/>
  <c r="R550" i="44"/>
  <c r="O550" i="44"/>
  <c r="L550" i="44"/>
  <c r="I550" i="44"/>
  <c r="F550" i="44"/>
  <c r="C550" i="44"/>
  <c r="X549" i="44"/>
  <c r="U549" i="44"/>
  <c r="R549" i="44"/>
  <c r="O549" i="44"/>
  <c r="L549" i="44"/>
  <c r="I549" i="44"/>
  <c r="F549" i="44"/>
  <c r="C549" i="44"/>
  <c r="X548" i="44"/>
  <c r="U548" i="44"/>
  <c r="R548" i="44"/>
  <c r="O548" i="44"/>
  <c r="L548" i="44"/>
  <c r="I548" i="44"/>
  <c r="F548" i="44"/>
  <c r="C548" i="44"/>
  <c r="X547" i="44"/>
  <c r="U547" i="44"/>
  <c r="R547" i="44"/>
  <c r="O547" i="44"/>
  <c r="L547" i="44"/>
  <c r="I547" i="44"/>
  <c r="F547" i="44"/>
  <c r="C547" i="44"/>
  <c r="X546" i="44"/>
  <c r="U546" i="44"/>
  <c r="R546" i="44"/>
  <c r="O546" i="44"/>
  <c r="L546" i="44"/>
  <c r="I546" i="44"/>
  <c r="F546" i="44"/>
  <c r="C546" i="44"/>
  <c r="X545" i="44"/>
  <c r="U545" i="44"/>
  <c r="R545" i="44"/>
  <c r="O545" i="44"/>
  <c r="L545" i="44"/>
  <c r="I545" i="44"/>
  <c r="F545" i="44"/>
  <c r="C545" i="44"/>
  <c r="X544" i="44"/>
  <c r="U544" i="44"/>
  <c r="R544" i="44"/>
  <c r="O544" i="44"/>
  <c r="L544" i="44"/>
  <c r="I544" i="44"/>
  <c r="F544" i="44"/>
  <c r="C544" i="44"/>
  <c r="X543" i="44"/>
  <c r="U543" i="44"/>
  <c r="R543" i="44"/>
  <c r="O543" i="44"/>
  <c r="L543" i="44"/>
  <c r="I543" i="44"/>
  <c r="F543" i="44"/>
  <c r="C543" i="44"/>
  <c r="AF542" i="44"/>
  <c r="X542" i="44"/>
  <c r="U542" i="44"/>
  <c r="R542" i="44"/>
  <c r="O542" i="44"/>
  <c r="L542" i="44"/>
  <c r="I542" i="44"/>
  <c r="F542" i="44"/>
  <c r="C542" i="44"/>
  <c r="X541" i="44"/>
  <c r="U541" i="44"/>
  <c r="R541" i="44"/>
  <c r="O541" i="44"/>
  <c r="L541" i="44"/>
  <c r="I541" i="44"/>
  <c r="F541" i="44"/>
  <c r="C541" i="44"/>
  <c r="X540" i="44"/>
  <c r="U540" i="44"/>
  <c r="R540" i="44"/>
  <c r="O540" i="44"/>
  <c r="L540" i="44"/>
  <c r="I540" i="44"/>
  <c r="F540" i="44"/>
  <c r="C540" i="44"/>
  <c r="X538" i="44"/>
  <c r="U538" i="44"/>
  <c r="R538" i="44"/>
  <c r="O538" i="44"/>
  <c r="L538" i="44"/>
  <c r="I538" i="44"/>
  <c r="F538" i="44"/>
  <c r="C538" i="44"/>
  <c r="X537" i="44"/>
  <c r="U537" i="44"/>
  <c r="R537" i="44"/>
  <c r="O537" i="44"/>
  <c r="L537" i="44"/>
  <c r="I537" i="44"/>
  <c r="F537" i="44"/>
  <c r="C537" i="44"/>
  <c r="X531" i="44"/>
  <c r="X529" i="44"/>
  <c r="X528" i="44"/>
  <c r="AF527" i="44"/>
  <c r="X527" i="44"/>
  <c r="X526" i="44"/>
  <c r="X524" i="44"/>
  <c r="X523" i="44"/>
  <c r="X522" i="44"/>
  <c r="X521" i="44"/>
  <c r="X520" i="44"/>
  <c r="X519" i="44"/>
  <c r="X517" i="44"/>
  <c r="X516" i="44"/>
  <c r="X515" i="44"/>
  <c r="X514" i="44"/>
  <c r="X513" i="44"/>
  <c r="U513" i="44"/>
  <c r="R513" i="44"/>
  <c r="O513" i="44"/>
  <c r="L513" i="44"/>
  <c r="I513" i="44"/>
  <c r="F513" i="44"/>
  <c r="C513" i="44"/>
  <c r="X512" i="44"/>
  <c r="U512" i="44"/>
  <c r="R512" i="44"/>
  <c r="O512" i="44"/>
  <c r="L512" i="44"/>
  <c r="I512" i="44"/>
  <c r="F512" i="44"/>
  <c r="C512" i="44"/>
  <c r="X511" i="44"/>
  <c r="X510" i="44"/>
  <c r="X503" i="44"/>
  <c r="X501" i="44"/>
  <c r="U501" i="44"/>
  <c r="R501" i="44"/>
  <c r="O501" i="44"/>
  <c r="L501" i="44"/>
  <c r="I501" i="44"/>
  <c r="F501" i="44"/>
  <c r="C501" i="44"/>
  <c r="X500" i="44"/>
  <c r="U500" i="44"/>
  <c r="R500" i="44"/>
  <c r="O500" i="44"/>
  <c r="L500" i="44"/>
  <c r="I500" i="44"/>
  <c r="F500" i="44"/>
  <c r="C500" i="44"/>
  <c r="X498" i="44"/>
  <c r="U498" i="44"/>
  <c r="R498" i="44"/>
  <c r="O498" i="44"/>
  <c r="L498" i="44"/>
  <c r="I498" i="44"/>
  <c r="F498" i="44"/>
  <c r="C498" i="44"/>
  <c r="X497" i="44"/>
  <c r="U497" i="44"/>
  <c r="R497" i="44"/>
  <c r="O497" i="44"/>
  <c r="L497" i="44"/>
  <c r="I497" i="44"/>
  <c r="F497" i="44"/>
  <c r="C497" i="44"/>
  <c r="X496" i="44"/>
  <c r="U496" i="44"/>
  <c r="R496" i="44"/>
  <c r="O496" i="44"/>
  <c r="L496" i="44"/>
  <c r="I496" i="44"/>
  <c r="F496" i="44"/>
  <c r="C496" i="44"/>
  <c r="X495" i="44"/>
  <c r="U495" i="44"/>
  <c r="R495" i="44"/>
  <c r="O495" i="44"/>
  <c r="L495" i="44"/>
  <c r="I495" i="44"/>
  <c r="F495" i="44"/>
  <c r="C495" i="44"/>
  <c r="X494" i="44"/>
  <c r="U494" i="44"/>
  <c r="R494" i="44"/>
  <c r="O494" i="44"/>
  <c r="L494" i="44"/>
  <c r="I494" i="44"/>
  <c r="F494" i="44"/>
  <c r="C494" i="44"/>
  <c r="X493" i="44"/>
  <c r="U493" i="44"/>
  <c r="R493" i="44"/>
  <c r="O493" i="44"/>
  <c r="L493" i="44"/>
  <c r="I493" i="44"/>
  <c r="F493" i="44"/>
  <c r="C493" i="44"/>
  <c r="X492" i="44"/>
  <c r="U492" i="44"/>
  <c r="R492" i="44"/>
  <c r="O492" i="44"/>
  <c r="L492" i="44"/>
  <c r="I492" i="44"/>
  <c r="F492" i="44"/>
  <c r="C492" i="44"/>
  <c r="X491" i="44"/>
  <c r="U491" i="44"/>
  <c r="R491" i="44"/>
  <c r="O491" i="44"/>
  <c r="L491" i="44"/>
  <c r="I491" i="44"/>
  <c r="F491" i="44"/>
  <c r="C491" i="44"/>
  <c r="X490" i="44"/>
  <c r="U490" i="44"/>
  <c r="R490" i="44"/>
  <c r="O490" i="44"/>
  <c r="L490" i="44"/>
  <c r="I490" i="44"/>
  <c r="F490" i="44"/>
  <c r="C490" i="44"/>
  <c r="X489" i="44"/>
  <c r="U489" i="44"/>
  <c r="R489" i="44"/>
  <c r="O489" i="44"/>
  <c r="L489" i="44"/>
  <c r="I489" i="44"/>
  <c r="F489" i="44"/>
  <c r="C489" i="44"/>
  <c r="X488" i="44"/>
  <c r="U488" i="44"/>
  <c r="R488" i="44"/>
  <c r="O488" i="44"/>
  <c r="L488" i="44"/>
  <c r="I488" i="44"/>
  <c r="F488" i="44"/>
  <c r="C488" i="44"/>
  <c r="X487" i="44"/>
  <c r="U487" i="44"/>
  <c r="R487" i="44"/>
  <c r="O487" i="44"/>
  <c r="L487" i="44"/>
  <c r="I487" i="44"/>
  <c r="F487" i="44"/>
  <c r="C487" i="44"/>
  <c r="X486" i="44"/>
  <c r="U486" i="44"/>
  <c r="R486" i="44"/>
  <c r="O486" i="44"/>
  <c r="L486" i="44"/>
  <c r="I486" i="44"/>
  <c r="F486" i="44"/>
  <c r="C486" i="44"/>
  <c r="X485" i="44"/>
  <c r="U485" i="44"/>
  <c r="R485" i="44"/>
  <c r="O485" i="44"/>
  <c r="L485" i="44"/>
  <c r="I485" i="44"/>
  <c r="F485" i="44"/>
  <c r="C485" i="44"/>
  <c r="X484" i="44"/>
  <c r="U484" i="44"/>
  <c r="R484" i="44"/>
  <c r="O484" i="44"/>
  <c r="L484" i="44"/>
  <c r="I484" i="44"/>
  <c r="F484" i="44"/>
  <c r="C484" i="44"/>
  <c r="X483" i="44"/>
  <c r="U483" i="44"/>
  <c r="R483" i="44"/>
  <c r="O483" i="44"/>
  <c r="L483" i="44"/>
  <c r="I483" i="44"/>
  <c r="F483" i="44"/>
  <c r="C483" i="44"/>
  <c r="X482" i="44"/>
  <c r="U482" i="44"/>
  <c r="R482" i="44"/>
  <c r="O482" i="44"/>
  <c r="L482" i="44"/>
  <c r="I482" i="44"/>
  <c r="F482" i="44"/>
  <c r="C482" i="44"/>
  <c r="X481" i="44"/>
  <c r="U481" i="44"/>
  <c r="R481" i="44"/>
  <c r="O481" i="44"/>
  <c r="L481" i="44"/>
  <c r="I481" i="44"/>
  <c r="F481" i="44"/>
  <c r="C481" i="44"/>
  <c r="X480" i="44"/>
  <c r="U480" i="44"/>
  <c r="R480" i="44"/>
  <c r="O480" i="44"/>
  <c r="L480" i="44"/>
  <c r="I480" i="44"/>
  <c r="F480" i="44"/>
  <c r="C480" i="44"/>
  <c r="X479" i="44"/>
  <c r="U479" i="44"/>
  <c r="R479" i="44"/>
  <c r="O479" i="44"/>
  <c r="L479" i="44"/>
  <c r="I479" i="44"/>
  <c r="F479" i="44"/>
  <c r="C479" i="44"/>
  <c r="X478" i="44"/>
  <c r="U478" i="44"/>
  <c r="R478" i="44"/>
  <c r="O478" i="44"/>
  <c r="L478" i="44"/>
  <c r="I478" i="44"/>
  <c r="F478" i="44"/>
  <c r="C478" i="44"/>
  <c r="X477" i="44"/>
  <c r="U477" i="44"/>
  <c r="R477" i="44"/>
  <c r="O477" i="44"/>
  <c r="L477" i="44"/>
  <c r="I477" i="44"/>
  <c r="F477" i="44"/>
  <c r="C477" i="44"/>
  <c r="X476" i="44"/>
  <c r="U476" i="44"/>
  <c r="R476" i="44"/>
  <c r="O476" i="44"/>
  <c r="L476" i="44"/>
  <c r="I476" i="44"/>
  <c r="F476" i="44"/>
  <c r="C476" i="44"/>
  <c r="X475" i="44"/>
  <c r="U475" i="44"/>
  <c r="R475" i="44"/>
  <c r="O475" i="44"/>
  <c r="L475" i="44"/>
  <c r="I475" i="44"/>
  <c r="F475" i="44"/>
  <c r="C475" i="44"/>
  <c r="X474" i="44"/>
  <c r="U474" i="44"/>
  <c r="R474" i="44"/>
  <c r="O474" i="44"/>
  <c r="L474" i="44"/>
  <c r="I474" i="44"/>
  <c r="F474" i="44"/>
  <c r="C474" i="44"/>
  <c r="X473" i="44"/>
  <c r="U473" i="44"/>
  <c r="R473" i="44"/>
  <c r="O473" i="44"/>
  <c r="L473" i="44"/>
  <c r="I473" i="44"/>
  <c r="F473" i="44"/>
  <c r="C473" i="44"/>
  <c r="X472" i="44"/>
  <c r="U472" i="44"/>
  <c r="R472" i="44"/>
  <c r="O472" i="44"/>
  <c r="L472" i="44"/>
  <c r="I472" i="44"/>
  <c r="F472" i="44"/>
  <c r="C472" i="44"/>
  <c r="X471" i="44"/>
  <c r="U471" i="44"/>
  <c r="R471" i="44"/>
  <c r="O471" i="44"/>
  <c r="L471" i="44"/>
  <c r="I471" i="44"/>
  <c r="F471" i="44"/>
  <c r="C471" i="44"/>
  <c r="X470" i="44"/>
  <c r="U470" i="44"/>
  <c r="R470" i="44"/>
  <c r="O470" i="44"/>
  <c r="L470" i="44"/>
  <c r="I470" i="44"/>
  <c r="F470" i="44"/>
  <c r="C470" i="44"/>
  <c r="X469" i="44"/>
  <c r="U469" i="44"/>
  <c r="R469" i="44"/>
  <c r="O469" i="44"/>
  <c r="L469" i="44"/>
  <c r="I469" i="44"/>
  <c r="F469" i="44"/>
  <c r="C469" i="44"/>
  <c r="X468" i="44"/>
  <c r="U468" i="44"/>
  <c r="R468" i="44"/>
  <c r="O468" i="44"/>
  <c r="L468" i="44"/>
  <c r="I468" i="44"/>
  <c r="F468" i="44"/>
  <c r="C468" i="44"/>
  <c r="X467" i="44"/>
  <c r="X466" i="44"/>
  <c r="U466" i="44"/>
  <c r="R466" i="44"/>
  <c r="O466" i="44"/>
  <c r="L466" i="44"/>
  <c r="I466" i="44"/>
  <c r="F466" i="44"/>
  <c r="C466" i="44"/>
  <c r="X465" i="44"/>
  <c r="U465" i="44"/>
  <c r="R465" i="44"/>
  <c r="O465" i="44"/>
  <c r="L465" i="44"/>
  <c r="I465" i="44"/>
  <c r="F465" i="44"/>
  <c r="C465" i="44"/>
  <c r="X464" i="44"/>
  <c r="U464" i="44"/>
  <c r="R464" i="44"/>
  <c r="O464" i="44"/>
  <c r="L464" i="44"/>
  <c r="I464" i="44"/>
  <c r="F464" i="44"/>
  <c r="C464" i="44"/>
  <c r="X463" i="44"/>
  <c r="U463" i="44"/>
  <c r="R463" i="44"/>
  <c r="O463" i="44"/>
  <c r="L463" i="44"/>
  <c r="I463" i="44"/>
  <c r="F463" i="44"/>
  <c r="C463" i="44"/>
  <c r="X462" i="44"/>
  <c r="U462" i="44"/>
  <c r="R462" i="44"/>
  <c r="O462" i="44"/>
  <c r="L462" i="44"/>
  <c r="I462" i="44"/>
  <c r="F462" i="44"/>
  <c r="C462" i="44"/>
  <c r="X461" i="44"/>
  <c r="X460" i="44"/>
  <c r="X459" i="44"/>
  <c r="X458" i="44"/>
  <c r="X457" i="44"/>
  <c r="X456" i="44"/>
  <c r="X455" i="44"/>
  <c r="X453" i="44"/>
  <c r="U453" i="44"/>
  <c r="R453" i="44"/>
  <c r="O453" i="44"/>
  <c r="L453" i="44"/>
  <c r="I453" i="44"/>
  <c r="F453" i="44"/>
  <c r="C453" i="44"/>
  <c r="X452" i="44"/>
  <c r="U452" i="44"/>
  <c r="R452" i="44"/>
  <c r="O452" i="44"/>
  <c r="L452" i="44"/>
  <c r="I452" i="44"/>
  <c r="F452" i="44"/>
  <c r="C452" i="44"/>
  <c r="X451" i="44"/>
  <c r="U451" i="44"/>
  <c r="R451" i="44"/>
  <c r="O451" i="44"/>
  <c r="L451" i="44"/>
  <c r="I451" i="44"/>
  <c r="F451" i="44"/>
  <c r="C451" i="44"/>
  <c r="X450" i="44"/>
  <c r="U450" i="44"/>
  <c r="R450" i="44"/>
  <c r="O450" i="44"/>
  <c r="L450" i="44"/>
  <c r="I450" i="44"/>
  <c r="F450" i="44"/>
  <c r="C450" i="44"/>
  <c r="X449" i="44"/>
  <c r="U449" i="44"/>
  <c r="R449" i="44"/>
  <c r="O449" i="44"/>
  <c r="L449" i="44"/>
  <c r="I449" i="44"/>
  <c r="F449" i="44"/>
  <c r="C449" i="44"/>
  <c r="X448" i="44"/>
  <c r="U448" i="44"/>
  <c r="R448" i="44"/>
  <c r="O448" i="44"/>
  <c r="L448" i="44"/>
  <c r="I448" i="44"/>
  <c r="F448" i="44"/>
  <c r="C448" i="44"/>
  <c r="X447" i="44"/>
  <c r="U447" i="44"/>
  <c r="R447" i="44"/>
  <c r="O447" i="44"/>
  <c r="L447" i="44"/>
  <c r="I447" i="44"/>
  <c r="F447" i="44"/>
  <c r="C447" i="44"/>
  <c r="X446" i="44"/>
  <c r="U446" i="44"/>
  <c r="R446" i="44"/>
  <c r="O446" i="44"/>
  <c r="L446" i="44"/>
  <c r="I446" i="44"/>
  <c r="F446" i="44"/>
  <c r="C446" i="44"/>
  <c r="X445" i="44"/>
  <c r="U445" i="44"/>
  <c r="R445" i="44"/>
  <c r="O445" i="44"/>
  <c r="L445" i="44"/>
  <c r="I445" i="44"/>
  <c r="F445" i="44"/>
  <c r="C445" i="44"/>
  <c r="X444" i="44"/>
  <c r="U444" i="44"/>
  <c r="R444" i="44"/>
  <c r="O444" i="44"/>
  <c r="L444" i="44"/>
  <c r="I444" i="44"/>
  <c r="F444" i="44"/>
  <c r="C444" i="44"/>
  <c r="X443" i="44"/>
  <c r="U443" i="44"/>
  <c r="R443" i="44"/>
  <c r="O443" i="44"/>
  <c r="L443" i="44"/>
  <c r="I443" i="44"/>
  <c r="F443" i="44"/>
  <c r="C443" i="44"/>
  <c r="X438" i="44"/>
  <c r="U438" i="44"/>
  <c r="R438" i="44"/>
  <c r="O438" i="44"/>
  <c r="L438" i="44"/>
  <c r="I438" i="44"/>
  <c r="F438" i="44"/>
  <c r="C438" i="44"/>
  <c r="X437" i="44"/>
  <c r="U437" i="44"/>
  <c r="R437" i="44"/>
  <c r="O437" i="44"/>
  <c r="L437" i="44"/>
  <c r="I437" i="44"/>
  <c r="F437" i="44"/>
  <c r="C437" i="44"/>
  <c r="X436" i="44"/>
  <c r="U436" i="44"/>
  <c r="R436" i="44"/>
  <c r="O436" i="44"/>
  <c r="L436" i="44"/>
  <c r="I436" i="44"/>
  <c r="F436" i="44"/>
  <c r="C436" i="44"/>
  <c r="X435" i="44"/>
  <c r="U435" i="44"/>
  <c r="R435" i="44"/>
  <c r="O435" i="44"/>
  <c r="L435" i="44"/>
  <c r="I435" i="44"/>
  <c r="F435" i="44"/>
  <c r="C435" i="44"/>
  <c r="X434" i="44"/>
  <c r="U434" i="44"/>
  <c r="R434" i="44"/>
  <c r="O434" i="44"/>
  <c r="L434" i="44"/>
  <c r="I434" i="44"/>
  <c r="F434" i="44"/>
  <c r="C434" i="44"/>
  <c r="X433" i="44"/>
  <c r="U433" i="44"/>
  <c r="R433" i="44"/>
  <c r="O433" i="44"/>
  <c r="L433" i="44"/>
  <c r="I433" i="44"/>
  <c r="F433" i="44"/>
  <c r="C433" i="44"/>
  <c r="X432" i="44"/>
  <c r="U432" i="44"/>
  <c r="R432" i="44"/>
  <c r="O432" i="44"/>
  <c r="L432" i="44"/>
  <c r="I432" i="44"/>
  <c r="F432" i="44"/>
  <c r="C432" i="44"/>
  <c r="X431" i="44"/>
  <c r="U431" i="44"/>
  <c r="R431" i="44"/>
  <c r="O431" i="44"/>
  <c r="L431" i="44"/>
  <c r="I431" i="44"/>
  <c r="F431" i="44"/>
  <c r="C431" i="44"/>
  <c r="X425" i="44"/>
  <c r="X424" i="44"/>
  <c r="X420" i="44"/>
  <c r="X419" i="44"/>
  <c r="X418" i="44"/>
  <c r="X417" i="44"/>
  <c r="X416" i="44"/>
  <c r="X415" i="44"/>
  <c r="X414" i="44"/>
  <c r="AF413" i="44"/>
  <c r="X413" i="44"/>
  <c r="X412" i="44"/>
  <c r="X411" i="44"/>
  <c r="X410" i="44"/>
  <c r="U410" i="44"/>
  <c r="R410" i="44"/>
  <c r="O410" i="44"/>
  <c r="L410" i="44"/>
  <c r="I410" i="44"/>
  <c r="F410" i="44"/>
  <c r="C410" i="44"/>
  <c r="X409" i="44"/>
  <c r="X408" i="44"/>
  <c r="X407" i="44"/>
  <c r="X406" i="44"/>
  <c r="X405" i="44"/>
  <c r="X404" i="44"/>
  <c r="X403" i="44"/>
  <c r="U403" i="44"/>
  <c r="R403" i="44"/>
  <c r="O403" i="44"/>
  <c r="L403" i="44"/>
  <c r="I403" i="44"/>
  <c r="F403" i="44"/>
  <c r="C403" i="44"/>
  <c r="X402" i="44"/>
  <c r="U402" i="44"/>
  <c r="R402" i="44"/>
  <c r="O402" i="44"/>
  <c r="L402" i="44"/>
  <c r="I402" i="44"/>
  <c r="F402" i="44"/>
  <c r="C402" i="44"/>
  <c r="X401" i="44"/>
  <c r="U401" i="44"/>
  <c r="R401" i="44"/>
  <c r="O401" i="44"/>
  <c r="L401" i="44"/>
  <c r="I401" i="44"/>
  <c r="F401" i="44"/>
  <c r="C401" i="44"/>
  <c r="X400" i="44"/>
  <c r="X399" i="44"/>
  <c r="U399" i="44"/>
  <c r="R399" i="44"/>
  <c r="O399" i="44"/>
  <c r="L399" i="44"/>
  <c r="I399" i="44"/>
  <c r="F399" i="44"/>
  <c r="C399" i="44"/>
  <c r="X398" i="44"/>
  <c r="U398" i="44"/>
  <c r="R398" i="44"/>
  <c r="O398" i="44"/>
  <c r="L398" i="44"/>
  <c r="I398" i="44"/>
  <c r="F398" i="44"/>
  <c r="C398" i="44"/>
  <c r="X397" i="44"/>
  <c r="U397" i="44"/>
  <c r="R397" i="44"/>
  <c r="O397" i="44"/>
  <c r="L397" i="44"/>
  <c r="I397" i="44"/>
  <c r="F397" i="44"/>
  <c r="C397" i="44"/>
  <c r="X396" i="44"/>
  <c r="U396" i="44"/>
  <c r="R396" i="44"/>
  <c r="O396" i="44"/>
  <c r="L396" i="44"/>
  <c r="I396" i="44"/>
  <c r="F396" i="44"/>
  <c r="C396" i="44"/>
  <c r="X395" i="44"/>
  <c r="U395" i="44"/>
  <c r="R395" i="44"/>
  <c r="O395" i="44"/>
  <c r="L395" i="44"/>
  <c r="I395" i="44"/>
  <c r="F395" i="44"/>
  <c r="C395" i="44"/>
  <c r="X394" i="44"/>
  <c r="U394" i="44"/>
  <c r="R394" i="44"/>
  <c r="O394" i="44"/>
  <c r="L394" i="44"/>
  <c r="I394" i="44"/>
  <c r="F394" i="44"/>
  <c r="C394" i="44"/>
  <c r="X393" i="44"/>
  <c r="U393" i="44"/>
  <c r="R393" i="44"/>
  <c r="O393" i="44"/>
  <c r="L393" i="44"/>
  <c r="I393" i="44"/>
  <c r="F393" i="44"/>
  <c r="C393" i="44"/>
  <c r="X392" i="44"/>
  <c r="U392" i="44"/>
  <c r="R392" i="44"/>
  <c r="O392" i="44"/>
  <c r="L392" i="44"/>
  <c r="I392" i="44"/>
  <c r="F392" i="44"/>
  <c r="C392" i="44"/>
  <c r="X391" i="44"/>
  <c r="U391" i="44"/>
  <c r="R391" i="44"/>
  <c r="O391" i="44"/>
  <c r="L391" i="44"/>
  <c r="I391" i="44"/>
  <c r="F391" i="44"/>
  <c r="C391" i="44"/>
  <c r="X390" i="44"/>
  <c r="U390" i="44"/>
  <c r="R390" i="44"/>
  <c r="O390" i="44"/>
  <c r="L390" i="44"/>
  <c r="I390" i="44"/>
  <c r="F390" i="44"/>
  <c r="C390" i="44"/>
  <c r="X389" i="44"/>
  <c r="U389" i="44"/>
  <c r="R389" i="44"/>
  <c r="O389" i="44"/>
  <c r="L389" i="44"/>
  <c r="I389" i="44"/>
  <c r="F389" i="44"/>
  <c r="C389" i="44"/>
  <c r="X388" i="44"/>
  <c r="U388" i="44"/>
  <c r="R388" i="44"/>
  <c r="O388" i="44"/>
  <c r="L388" i="44"/>
  <c r="I388" i="44"/>
  <c r="F388" i="44"/>
  <c r="C388" i="44"/>
  <c r="X387" i="44"/>
  <c r="U387" i="44"/>
  <c r="R387" i="44"/>
  <c r="O387" i="44"/>
  <c r="L387" i="44"/>
  <c r="I387" i="44"/>
  <c r="F387" i="44"/>
  <c r="C387" i="44"/>
  <c r="X386" i="44"/>
  <c r="U386" i="44"/>
  <c r="R386" i="44"/>
  <c r="O386" i="44"/>
  <c r="L386" i="44"/>
  <c r="I386" i="44"/>
  <c r="F386" i="44"/>
  <c r="C386" i="44"/>
  <c r="X385" i="44"/>
  <c r="U385" i="44"/>
  <c r="R385" i="44"/>
  <c r="O385" i="44"/>
  <c r="L385" i="44"/>
  <c r="I385" i="44"/>
  <c r="F385" i="44"/>
  <c r="C385" i="44"/>
  <c r="X384" i="44"/>
  <c r="U384" i="44"/>
  <c r="R384" i="44"/>
  <c r="O384" i="44"/>
  <c r="L384" i="44"/>
  <c r="I384" i="44"/>
  <c r="F384" i="44"/>
  <c r="C384" i="44"/>
  <c r="X383" i="44"/>
  <c r="U383" i="44"/>
  <c r="R383" i="44"/>
  <c r="O383" i="44"/>
  <c r="L383" i="44"/>
  <c r="I383" i="44"/>
  <c r="F383" i="44"/>
  <c r="C383" i="44"/>
  <c r="X382" i="44"/>
  <c r="U382" i="44"/>
  <c r="R382" i="44"/>
  <c r="O382" i="44"/>
  <c r="L382" i="44"/>
  <c r="I382" i="44"/>
  <c r="F382" i="44"/>
  <c r="C382" i="44"/>
  <c r="X381" i="44"/>
  <c r="U381" i="44"/>
  <c r="R381" i="44"/>
  <c r="O381" i="44"/>
  <c r="L381" i="44"/>
  <c r="I381" i="44"/>
  <c r="F381" i="44"/>
  <c r="C381" i="44"/>
  <c r="X380" i="44"/>
  <c r="U380" i="44"/>
  <c r="R380" i="44"/>
  <c r="O380" i="44"/>
  <c r="L380" i="44"/>
  <c r="I380" i="44"/>
  <c r="F380" i="44"/>
  <c r="C380" i="44"/>
  <c r="X379" i="44"/>
  <c r="U379" i="44"/>
  <c r="R379" i="44"/>
  <c r="O379" i="44"/>
  <c r="L379" i="44"/>
  <c r="I379" i="44"/>
  <c r="F379" i="44"/>
  <c r="C379" i="44"/>
  <c r="X376" i="44"/>
  <c r="X375" i="44"/>
  <c r="X374" i="44"/>
  <c r="X373" i="44"/>
  <c r="U373" i="44"/>
  <c r="R373" i="44"/>
  <c r="O373" i="44"/>
  <c r="L373" i="44"/>
  <c r="I373" i="44"/>
  <c r="F373" i="44"/>
  <c r="C373" i="44"/>
  <c r="X372" i="44"/>
  <c r="U372" i="44"/>
  <c r="R372" i="44"/>
  <c r="O372" i="44"/>
  <c r="L372" i="44"/>
  <c r="I372" i="44"/>
  <c r="F372" i="44"/>
  <c r="C372" i="44"/>
  <c r="X371" i="44"/>
  <c r="U371" i="44"/>
  <c r="R371" i="44"/>
  <c r="O371" i="44"/>
  <c r="L371" i="44"/>
  <c r="I371" i="44"/>
  <c r="F371" i="44"/>
  <c r="C371" i="44"/>
  <c r="X370" i="44"/>
  <c r="U370" i="44"/>
  <c r="R370" i="44"/>
  <c r="O370" i="44"/>
  <c r="L370" i="44"/>
  <c r="I370" i="44"/>
  <c r="F370" i="44"/>
  <c r="C370" i="44"/>
  <c r="X369" i="44"/>
  <c r="U369" i="44"/>
  <c r="R369" i="44"/>
  <c r="O369" i="44"/>
  <c r="L369" i="44"/>
  <c r="I369" i="44"/>
  <c r="F369" i="44"/>
  <c r="C369" i="44"/>
  <c r="X368" i="44"/>
  <c r="U368" i="44"/>
  <c r="R368" i="44"/>
  <c r="O368" i="44"/>
  <c r="L368" i="44"/>
  <c r="I368" i="44"/>
  <c r="F368" i="44"/>
  <c r="C368" i="44"/>
  <c r="X367" i="44"/>
  <c r="U367" i="44"/>
  <c r="R367" i="44"/>
  <c r="O367" i="44"/>
  <c r="L367" i="44"/>
  <c r="I367" i="44"/>
  <c r="F367" i="44"/>
  <c r="C367" i="44"/>
  <c r="X366" i="44"/>
  <c r="U366" i="44"/>
  <c r="R366" i="44"/>
  <c r="O366" i="44"/>
  <c r="L366" i="44"/>
  <c r="I366" i="44"/>
  <c r="F366" i="44"/>
  <c r="C366" i="44"/>
  <c r="X365" i="44"/>
  <c r="U365" i="44"/>
  <c r="R365" i="44"/>
  <c r="O365" i="44"/>
  <c r="L365" i="44"/>
  <c r="I365" i="44"/>
  <c r="F365" i="44"/>
  <c r="C365" i="44"/>
  <c r="X364" i="44"/>
  <c r="U364" i="44"/>
  <c r="R364" i="44"/>
  <c r="O364" i="44"/>
  <c r="L364" i="44"/>
  <c r="I364" i="44"/>
  <c r="F364" i="44"/>
  <c r="C364" i="44"/>
  <c r="X358" i="44"/>
  <c r="X357" i="44"/>
  <c r="X356" i="44"/>
  <c r="X355" i="44"/>
  <c r="X354" i="44"/>
  <c r="X353" i="44"/>
  <c r="X352" i="44"/>
  <c r="X351" i="44"/>
  <c r="U351" i="44"/>
  <c r="R351" i="44"/>
  <c r="O351" i="44"/>
  <c r="L351" i="44"/>
  <c r="I351" i="44"/>
  <c r="F351" i="44"/>
  <c r="C351" i="44"/>
  <c r="X350" i="44"/>
  <c r="U350" i="44"/>
  <c r="R350" i="44"/>
  <c r="O350" i="44"/>
  <c r="L350" i="44"/>
  <c r="I350" i="44"/>
  <c r="F350" i="44"/>
  <c r="C350" i="44"/>
  <c r="X349" i="44"/>
  <c r="U349" i="44"/>
  <c r="R349" i="44"/>
  <c r="O349" i="44"/>
  <c r="L349" i="44"/>
  <c r="I349" i="44"/>
  <c r="F349" i="44"/>
  <c r="C349" i="44"/>
  <c r="X348" i="44"/>
  <c r="U348" i="44"/>
  <c r="R348" i="44"/>
  <c r="O348" i="44"/>
  <c r="L348" i="44"/>
  <c r="I348" i="44"/>
  <c r="F348" i="44"/>
  <c r="C348" i="44"/>
  <c r="X347" i="44"/>
  <c r="U347" i="44"/>
  <c r="R347" i="44"/>
  <c r="O347" i="44"/>
  <c r="L347" i="44"/>
  <c r="I347" i="44"/>
  <c r="F347" i="44"/>
  <c r="C347" i="44"/>
  <c r="X346" i="44"/>
  <c r="U346" i="44"/>
  <c r="R346" i="44"/>
  <c r="O346" i="44"/>
  <c r="L346" i="44"/>
  <c r="I346" i="44"/>
  <c r="F346" i="44"/>
  <c r="C346" i="44"/>
  <c r="X345" i="44"/>
  <c r="U345" i="44"/>
  <c r="R345" i="44"/>
  <c r="O345" i="44"/>
  <c r="L345" i="44"/>
  <c r="I345" i="44"/>
  <c r="F345" i="44"/>
  <c r="C345" i="44"/>
  <c r="X344" i="44"/>
  <c r="U344" i="44"/>
  <c r="R344" i="44"/>
  <c r="O344" i="44"/>
  <c r="L344" i="44"/>
  <c r="I344" i="44"/>
  <c r="F344" i="44"/>
  <c r="C344" i="44"/>
  <c r="X343" i="44"/>
  <c r="U343" i="44"/>
  <c r="R343" i="44"/>
  <c r="O343" i="44"/>
  <c r="L343" i="44"/>
  <c r="I343" i="44"/>
  <c r="F343" i="44"/>
  <c r="C343" i="44"/>
  <c r="X342" i="44"/>
  <c r="U342" i="44"/>
  <c r="R342" i="44"/>
  <c r="O342" i="44"/>
  <c r="L342" i="44"/>
  <c r="I342" i="44"/>
  <c r="F342" i="44"/>
  <c r="C342" i="44"/>
  <c r="X341" i="44"/>
  <c r="U341" i="44"/>
  <c r="R341" i="44"/>
  <c r="O341" i="44"/>
  <c r="L341" i="44"/>
  <c r="I341" i="44"/>
  <c r="F341" i="44"/>
  <c r="C341" i="44"/>
  <c r="X340" i="44"/>
  <c r="X339" i="44"/>
  <c r="X338" i="44"/>
  <c r="X337" i="44"/>
  <c r="X336" i="44"/>
  <c r="X335" i="44"/>
  <c r="X334" i="44"/>
  <c r="X331" i="44"/>
  <c r="U331" i="44"/>
  <c r="R331" i="44"/>
  <c r="O331" i="44"/>
  <c r="L331" i="44"/>
  <c r="I331" i="44"/>
  <c r="F331" i="44"/>
  <c r="C331" i="44"/>
  <c r="X330" i="44"/>
  <c r="U330" i="44"/>
  <c r="R330" i="44"/>
  <c r="O330" i="44"/>
  <c r="L330" i="44"/>
  <c r="I330" i="44"/>
  <c r="F330" i="44"/>
  <c r="C330" i="44"/>
  <c r="X329" i="44"/>
  <c r="U329" i="44"/>
  <c r="R329" i="44"/>
  <c r="O329" i="44"/>
  <c r="L329" i="44"/>
  <c r="I329" i="44"/>
  <c r="F329" i="44"/>
  <c r="C329" i="44"/>
  <c r="X328" i="44"/>
  <c r="U328" i="44"/>
  <c r="R328" i="44"/>
  <c r="O328" i="44"/>
  <c r="L328" i="44"/>
  <c r="I328" i="44"/>
  <c r="F328" i="44"/>
  <c r="C328" i="44"/>
  <c r="X327" i="44"/>
  <c r="U327" i="44"/>
  <c r="R327" i="44"/>
  <c r="O327" i="44"/>
  <c r="L327" i="44"/>
  <c r="I327" i="44"/>
  <c r="F327" i="44"/>
  <c r="C327" i="44"/>
  <c r="AF326" i="44"/>
  <c r="X326" i="44"/>
  <c r="U326" i="44"/>
  <c r="R326" i="44"/>
  <c r="O326" i="44"/>
  <c r="L326" i="44"/>
  <c r="I326" i="44"/>
  <c r="F326" i="44"/>
  <c r="C326" i="44"/>
  <c r="X325" i="44"/>
  <c r="U325" i="44"/>
  <c r="R325" i="44"/>
  <c r="O325" i="44"/>
  <c r="L325" i="44"/>
  <c r="I325" i="44"/>
  <c r="F325" i="44"/>
  <c r="C325" i="44"/>
  <c r="X324" i="44"/>
  <c r="U324" i="44"/>
  <c r="R324" i="44"/>
  <c r="O324" i="44"/>
  <c r="L324" i="44"/>
  <c r="I324" i="44"/>
  <c r="F324" i="44"/>
  <c r="C324" i="44"/>
  <c r="X323" i="44"/>
  <c r="U323" i="44"/>
  <c r="R323" i="44"/>
  <c r="O323" i="44"/>
  <c r="L323" i="44"/>
  <c r="I323" i="44"/>
  <c r="F323" i="44"/>
  <c r="C323" i="44"/>
  <c r="X321" i="44"/>
  <c r="X320" i="44"/>
  <c r="X319" i="44"/>
  <c r="X318" i="44"/>
  <c r="X317" i="44"/>
  <c r="U317" i="44"/>
  <c r="R317" i="44"/>
  <c r="O317" i="44"/>
  <c r="L317" i="44"/>
  <c r="I317" i="44"/>
  <c r="F317" i="44"/>
  <c r="C317" i="44"/>
  <c r="X316" i="44"/>
  <c r="U316" i="44"/>
  <c r="R316" i="44"/>
  <c r="O316" i="44"/>
  <c r="L316" i="44"/>
  <c r="I316" i="44"/>
  <c r="F316" i="44"/>
  <c r="C316" i="44"/>
  <c r="X315" i="44"/>
  <c r="U315" i="44"/>
  <c r="R315" i="44"/>
  <c r="O315" i="44"/>
  <c r="L315" i="44"/>
  <c r="I315" i="44"/>
  <c r="F315" i="44"/>
  <c r="C315" i="44"/>
  <c r="X314" i="44"/>
  <c r="U314" i="44"/>
  <c r="R314" i="44"/>
  <c r="O314" i="44"/>
  <c r="L314" i="44"/>
  <c r="I314" i="44"/>
  <c r="F314" i="44"/>
  <c r="C314" i="44"/>
  <c r="X313" i="44"/>
  <c r="U313" i="44"/>
  <c r="R313" i="44"/>
  <c r="O313" i="44"/>
  <c r="L313" i="44"/>
  <c r="I313" i="44"/>
  <c r="F313" i="44"/>
  <c r="C313" i="44"/>
  <c r="X312" i="44"/>
  <c r="U312" i="44"/>
  <c r="R312" i="44"/>
  <c r="O312" i="44"/>
  <c r="L312" i="44"/>
  <c r="I312" i="44"/>
  <c r="F312" i="44"/>
  <c r="C312" i="44"/>
  <c r="D54" i="43"/>
  <c r="X306" i="44"/>
  <c r="X305" i="44"/>
  <c r="U305" i="44"/>
  <c r="R305" i="44"/>
  <c r="O305" i="44"/>
  <c r="L305" i="44"/>
  <c r="I305" i="44"/>
  <c r="F305" i="44"/>
  <c r="C305" i="44"/>
  <c r="X304" i="44"/>
  <c r="U304" i="44"/>
  <c r="R304" i="44"/>
  <c r="O304" i="44"/>
  <c r="L304" i="44"/>
  <c r="I304" i="44"/>
  <c r="F304" i="44"/>
  <c r="C304" i="44"/>
  <c r="X303" i="44"/>
  <c r="U303" i="44"/>
  <c r="R303" i="44"/>
  <c r="O303" i="44"/>
  <c r="L303" i="44"/>
  <c r="I303" i="44"/>
  <c r="F303" i="44"/>
  <c r="C303" i="44"/>
  <c r="X302" i="44"/>
  <c r="U302" i="44"/>
  <c r="R302" i="44"/>
  <c r="O302" i="44"/>
  <c r="L302" i="44"/>
  <c r="I302" i="44"/>
  <c r="F302" i="44"/>
  <c r="C302" i="44"/>
  <c r="X301" i="44"/>
  <c r="U301" i="44"/>
  <c r="R301" i="44"/>
  <c r="O301" i="44"/>
  <c r="L301" i="44"/>
  <c r="I301" i="44"/>
  <c r="F301" i="44"/>
  <c r="C301" i="44"/>
  <c r="X280" i="44"/>
  <c r="U280" i="44"/>
  <c r="R280" i="44"/>
  <c r="O280" i="44"/>
  <c r="L280" i="44"/>
  <c r="I280" i="44"/>
  <c r="F280" i="44"/>
  <c r="C280" i="44"/>
  <c r="X279" i="44"/>
  <c r="U279" i="44"/>
  <c r="R279" i="44"/>
  <c r="O279" i="44"/>
  <c r="L279" i="44"/>
  <c r="I279" i="44"/>
  <c r="F279" i="44"/>
  <c r="C279" i="44"/>
  <c r="X278" i="44"/>
  <c r="U278" i="44"/>
  <c r="R278" i="44"/>
  <c r="O278" i="44"/>
  <c r="L278" i="44"/>
  <c r="I278" i="44"/>
  <c r="F278" i="44"/>
  <c r="C278" i="44"/>
  <c r="X277" i="44"/>
  <c r="U277" i="44"/>
  <c r="R277" i="44"/>
  <c r="O277" i="44"/>
  <c r="L277" i="44"/>
  <c r="I277" i="44"/>
  <c r="F277" i="44"/>
  <c r="C277" i="44"/>
  <c r="X276" i="44"/>
  <c r="U276" i="44"/>
  <c r="R276" i="44"/>
  <c r="O276" i="44"/>
  <c r="L276" i="44"/>
  <c r="I276" i="44"/>
  <c r="F276" i="44"/>
  <c r="C276" i="44"/>
  <c r="X275" i="44"/>
  <c r="U275" i="44"/>
  <c r="R275" i="44"/>
  <c r="O275" i="44"/>
  <c r="L275" i="44"/>
  <c r="I275" i="44"/>
  <c r="F275" i="44"/>
  <c r="C275" i="44"/>
  <c r="X274" i="44"/>
  <c r="U274" i="44"/>
  <c r="R274" i="44"/>
  <c r="O274" i="44"/>
  <c r="L274" i="44"/>
  <c r="I274" i="44"/>
  <c r="F274" i="44"/>
  <c r="C274" i="44"/>
  <c r="X273" i="44"/>
  <c r="U273" i="44"/>
  <c r="R273" i="44"/>
  <c r="O273" i="44"/>
  <c r="L273" i="44"/>
  <c r="I273" i="44"/>
  <c r="F273" i="44"/>
  <c r="C273" i="44"/>
  <c r="X272" i="44"/>
  <c r="U272" i="44"/>
  <c r="R272" i="44"/>
  <c r="O272" i="44"/>
  <c r="L272" i="44"/>
  <c r="I272" i="44"/>
  <c r="F272" i="44"/>
  <c r="C272" i="44"/>
  <c r="X271" i="44"/>
  <c r="U271" i="44"/>
  <c r="R271" i="44"/>
  <c r="O271" i="44"/>
  <c r="L271" i="44"/>
  <c r="I271" i="44"/>
  <c r="F271" i="44"/>
  <c r="C271" i="44"/>
  <c r="X270" i="44"/>
  <c r="U270" i="44"/>
  <c r="R270" i="44"/>
  <c r="O270" i="44"/>
  <c r="L270" i="44"/>
  <c r="I270" i="44"/>
  <c r="F270" i="44"/>
  <c r="C270" i="44"/>
  <c r="X269" i="44"/>
  <c r="U269" i="44"/>
  <c r="R269" i="44"/>
  <c r="O269" i="44"/>
  <c r="L269" i="44"/>
  <c r="I269" i="44"/>
  <c r="F269" i="44"/>
  <c r="C269" i="44"/>
  <c r="X268" i="44"/>
  <c r="U268" i="44"/>
  <c r="R268" i="44"/>
  <c r="O268" i="44"/>
  <c r="L268" i="44"/>
  <c r="I268" i="44"/>
  <c r="F268" i="44"/>
  <c r="C268" i="44"/>
  <c r="X267" i="44"/>
  <c r="U267" i="44"/>
  <c r="R267" i="44"/>
  <c r="O267" i="44"/>
  <c r="L267" i="44"/>
  <c r="I267" i="44"/>
  <c r="F267" i="44"/>
  <c r="C267" i="44"/>
  <c r="X266" i="44"/>
  <c r="U266" i="44"/>
  <c r="R266" i="44"/>
  <c r="O266" i="44"/>
  <c r="L266" i="44"/>
  <c r="I266" i="44"/>
  <c r="F266" i="44"/>
  <c r="C266" i="44"/>
  <c r="X265" i="44"/>
  <c r="U265" i="44"/>
  <c r="R265" i="44"/>
  <c r="O265" i="44"/>
  <c r="L265" i="44"/>
  <c r="I265" i="44"/>
  <c r="F265" i="44"/>
  <c r="C265" i="44"/>
  <c r="X264" i="44"/>
  <c r="U264" i="44"/>
  <c r="R264" i="44"/>
  <c r="O264" i="44"/>
  <c r="L264" i="44"/>
  <c r="I264" i="44"/>
  <c r="F264" i="44"/>
  <c r="C264" i="44"/>
  <c r="X263" i="44"/>
  <c r="U263" i="44"/>
  <c r="R263" i="44"/>
  <c r="O263" i="44"/>
  <c r="L263" i="44"/>
  <c r="I263" i="44"/>
  <c r="F263" i="44"/>
  <c r="C263" i="44"/>
  <c r="X262" i="44"/>
  <c r="U262" i="44"/>
  <c r="R262" i="44"/>
  <c r="O262" i="44"/>
  <c r="L262" i="44"/>
  <c r="I262" i="44"/>
  <c r="F262" i="44"/>
  <c r="C262" i="44"/>
  <c r="X261" i="44"/>
  <c r="U261" i="44"/>
  <c r="R261" i="44"/>
  <c r="O261" i="44"/>
  <c r="L261" i="44"/>
  <c r="I261" i="44"/>
  <c r="F261" i="44"/>
  <c r="C261" i="44"/>
  <c r="X260" i="44"/>
  <c r="U260" i="44"/>
  <c r="R260" i="44"/>
  <c r="O260" i="44"/>
  <c r="L260" i="44"/>
  <c r="I260" i="44"/>
  <c r="F260" i="44"/>
  <c r="C260" i="44"/>
  <c r="X259" i="44"/>
  <c r="U259" i="44"/>
  <c r="R259" i="44"/>
  <c r="O259" i="44"/>
  <c r="L259" i="44"/>
  <c r="I259" i="44"/>
  <c r="F259" i="44"/>
  <c r="C259" i="44"/>
  <c r="X251" i="44"/>
  <c r="U251" i="44"/>
  <c r="R251" i="44"/>
  <c r="O251" i="44"/>
  <c r="L251" i="44"/>
  <c r="I251" i="44"/>
  <c r="F251" i="44"/>
  <c r="C251" i="44"/>
  <c r="X250" i="44"/>
  <c r="U250" i="44"/>
  <c r="R250" i="44"/>
  <c r="O250" i="44"/>
  <c r="L250" i="44"/>
  <c r="I250" i="44"/>
  <c r="F250" i="44"/>
  <c r="C250" i="44"/>
  <c r="X249" i="44"/>
  <c r="U249" i="44"/>
  <c r="R249" i="44"/>
  <c r="O249" i="44"/>
  <c r="L249" i="44"/>
  <c r="I249" i="44"/>
  <c r="F249" i="44"/>
  <c r="C249" i="44"/>
  <c r="X248" i="44"/>
  <c r="U248" i="44"/>
  <c r="R248" i="44"/>
  <c r="O248" i="44"/>
  <c r="L248" i="44"/>
  <c r="I248" i="44"/>
  <c r="F248" i="44"/>
  <c r="C248" i="44"/>
  <c r="X247" i="44"/>
  <c r="U247" i="44"/>
  <c r="R247" i="44"/>
  <c r="O247" i="44"/>
  <c r="L247" i="44"/>
  <c r="I247" i="44"/>
  <c r="F247" i="44"/>
  <c r="C247" i="44"/>
  <c r="X246" i="44"/>
  <c r="U246" i="44"/>
  <c r="R246" i="44"/>
  <c r="O246" i="44"/>
  <c r="L246" i="44"/>
  <c r="I246" i="44"/>
  <c r="F246" i="44"/>
  <c r="C246" i="44"/>
  <c r="X245" i="44"/>
  <c r="U245" i="44"/>
  <c r="R245" i="44"/>
  <c r="O245" i="44"/>
  <c r="L245" i="44"/>
  <c r="I245" i="44"/>
  <c r="F245" i="44"/>
  <c r="C245" i="44"/>
  <c r="X244" i="44"/>
  <c r="U244" i="44"/>
  <c r="R244" i="44"/>
  <c r="O244" i="44"/>
  <c r="L244" i="44"/>
  <c r="I244" i="44"/>
  <c r="F244" i="44"/>
  <c r="C244" i="44"/>
  <c r="X243" i="44"/>
  <c r="U243" i="44"/>
  <c r="R243" i="44"/>
  <c r="O243" i="44"/>
  <c r="L243" i="44"/>
  <c r="I243" i="44"/>
  <c r="F243" i="44"/>
  <c r="C243" i="44"/>
  <c r="X242" i="44"/>
  <c r="U242" i="44"/>
  <c r="R242" i="44"/>
  <c r="O242" i="44"/>
  <c r="L242" i="44"/>
  <c r="I242" i="44"/>
  <c r="F242" i="44"/>
  <c r="C242" i="44"/>
  <c r="X241" i="44"/>
  <c r="U241" i="44"/>
  <c r="R241" i="44"/>
  <c r="O241" i="44"/>
  <c r="L241" i="44"/>
  <c r="I241" i="44"/>
  <c r="F241" i="44"/>
  <c r="C241" i="44"/>
  <c r="X240" i="44"/>
  <c r="U240" i="44"/>
  <c r="R240" i="44"/>
  <c r="O240" i="44"/>
  <c r="L240" i="44"/>
  <c r="I240" i="44"/>
  <c r="F240" i="44"/>
  <c r="C240" i="44"/>
  <c r="X239" i="44"/>
  <c r="U239" i="44"/>
  <c r="R239" i="44"/>
  <c r="O239" i="44"/>
  <c r="L239" i="44"/>
  <c r="I239" i="44"/>
  <c r="F239" i="44"/>
  <c r="C239" i="44"/>
  <c r="X238" i="44"/>
  <c r="U238" i="44"/>
  <c r="R238" i="44"/>
  <c r="O238" i="44"/>
  <c r="L238" i="44"/>
  <c r="I238" i="44"/>
  <c r="F238" i="44"/>
  <c r="C238" i="44"/>
  <c r="X237" i="44"/>
  <c r="U237" i="44"/>
  <c r="R237" i="44"/>
  <c r="O237" i="44"/>
  <c r="L237" i="44"/>
  <c r="I237" i="44"/>
  <c r="F237" i="44"/>
  <c r="C237" i="44"/>
  <c r="X236" i="44"/>
  <c r="U236" i="44"/>
  <c r="R236" i="44"/>
  <c r="O236" i="44"/>
  <c r="L236" i="44"/>
  <c r="I236" i="44"/>
  <c r="F236" i="44"/>
  <c r="C236" i="44"/>
  <c r="X235" i="44"/>
  <c r="U235" i="44"/>
  <c r="R235" i="44"/>
  <c r="O235" i="44"/>
  <c r="L235" i="44"/>
  <c r="I235" i="44"/>
  <c r="F235" i="44"/>
  <c r="C235" i="44"/>
  <c r="X234" i="44"/>
  <c r="U234" i="44"/>
  <c r="R234" i="44"/>
  <c r="O234" i="44"/>
  <c r="L234" i="44"/>
  <c r="I234" i="44"/>
  <c r="F234" i="44"/>
  <c r="C234" i="44"/>
  <c r="X233" i="44"/>
  <c r="U233" i="44"/>
  <c r="R233" i="44"/>
  <c r="O233" i="44"/>
  <c r="L233" i="44"/>
  <c r="I233" i="44"/>
  <c r="F233" i="44"/>
  <c r="C233" i="44"/>
  <c r="X232" i="44"/>
  <c r="U232" i="44"/>
  <c r="R232" i="44"/>
  <c r="O232" i="44"/>
  <c r="L232" i="44"/>
  <c r="I232" i="44"/>
  <c r="F232" i="44"/>
  <c r="C232" i="44"/>
  <c r="X231" i="44"/>
  <c r="U231" i="44"/>
  <c r="R231" i="44"/>
  <c r="O231" i="44"/>
  <c r="L231" i="44"/>
  <c r="I231" i="44"/>
  <c r="F231" i="44"/>
  <c r="C231" i="44"/>
  <c r="X226" i="44"/>
  <c r="U226" i="44"/>
  <c r="R226" i="44"/>
  <c r="O226" i="44"/>
  <c r="L226" i="44"/>
  <c r="I226" i="44"/>
  <c r="F226" i="44"/>
  <c r="C226" i="44"/>
  <c r="X225" i="44"/>
  <c r="U225" i="44"/>
  <c r="R225" i="44"/>
  <c r="O225" i="44"/>
  <c r="L225" i="44"/>
  <c r="I225" i="44"/>
  <c r="F225" i="44"/>
  <c r="C225" i="44"/>
  <c r="X224" i="44"/>
  <c r="U224" i="44"/>
  <c r="R224" i="44"/>
  <c r="O224" i="44"/>
  <c r="L224" i="44"/>
  <c r="I224" i="44"/>
  <c r="F224" i="44"/>
  <c r="C224" i="44"/>
  <c r="X223" i="44"/>
  <c r="U223" i="44"/>
  <c r="R223" i="44"/>
  <c r="O223" i="44"/>
  <c r="L223" i="44"/>
  <c r="I223" i="44"/>
  <c r="F223" i="44"/>
  <c r="C223" i="44"/>
  <c r="X222" i="44"/>
  <c r="U222" i="44"/>
  <c r="R222" i="44"/>
  <c r="O222" i="44"/>
  <c r="L222" i="44"/>
  <c r="I222" i="44"/>
  <c r="F222" i="44"/>
  <c r="C222" i="44"/>
  <c r="X221" i="44"/>
  <c r="U221" i="44"/>
  <c r="R221" i="44"/>
  <c r="O221" i="44"/>
  <c r="L221" i="44"/>
  <c r="I221" i="44"/>
  <c r="F221" i="44"/>
  <c r="C221" i="44"/>
  <c r="X220" i="44"/>
  <c r="U220" i="44"/>
  <c r="R220" i="44"/>
  <c r="O220" i="44"/>
  <c r="L220" i="44"/>
  <c r="I220" i="44"/>
  <c r="F220" i="44"/>
  <c r="C220" i="44"/>
  <c r="X219" i="44"/>
  <c r="U219" i="44"/>
  <c r="R219" i="44"/>
  <c r="O219" i="44"/>
  <c r="L219" i="44"/>
  <c r="I219" i="44"/>
  <c r="F219" i="44"/>
  <c r="C219" i="44"/>
  <c r="X218" i="44"/>
  <c r="U218" i="44"/>
  <c r="R218" i="44"/>
  <c r="O218" i="44"/>
  <c r="L218" i="44"/>
  <c r="I218" i="44"/>
  <c r="F218" i="44"/>
  <c r="C218" i="44"/>
  <c r="X217" i="44"/>
  <c r="U217" i="44"/>
  <c r="R217" i="44"/>
  <c r="O217" i="44"/>
  <c r="L217" i="44"/>
  <c r="I217" i="44"/>
  <c r="F217" i="44"/>
  <c r="C217" i="44"/>
  <c r="X216" i="44"/>
  <c r="U216" i="44"/>
  <c r="R216" i="44"/>
  <c r="O216" i="44"/>
  <c r="L216" i="44"/>
  <c r="I216" i="44"/>
  <c r="F216" i="44"/>
  <c r="C216" i="44"/>
  <c r="X215" i="44"/>
  <c r="U215" i="44"/>
  <c r="R215" i="44"/>
  <c r="O215" i="44"/>
  <c r="L215" i="44"/>
  <c r="I215" i="44"/>
  <c r="F215" i="44"/>
  <c r="C215" i="44"/>
  <c r="X214" i="44"/>
  <c r="U214" i="44"/>
  <c r="R214" i="44"/>
  <c r="O214" i="44"/>
  <c r="L214" i="44"/>
  <c r="I214" i="44"/>
  <c r="F214" i="44"/>
  <c r="C214" i="44"/>
  <c r="X213" i="44"/>
  <c r="U213" i="44"/>
  <c r="R213" i="44"/>
  <c r="O213" i="44"/>
  <c r="L213" i="44"/>
  <c r="I213" i="44"/>
  <c r="F213" i="44"/>
  <c r="C213" i="44"/>
  <c r="X212" i="44"/>
  <c r="U212" i="44"/>
  <c r="R212" i="44"/>
  <c r="O212" i="44"/>
  <c r="L212" i="44"/>
  <c r="I212" i="44"/>
  <c r="F212" i="44"/>
  <c r="C212" i="44"/>
  <c r="X211" i="44"/>
  <c r="U211" i="44"/>
  <c r="R211" i="44"/>
  <c r="O211" i="44"/>
  <c r="L211" i="44"/>
  <c r="I211" i="44"/>
  <c r="F211" i="44"/>
  <c r="C211" i="44"/>
  <c r="X206" i="44"/>
  <c r="U206" i="44"/>
  <c r="R206" i="44"/>
  <c r="O206" i="44"/>
  <c r="L206" i="44"/>
  <c r="I206" i="44"/>
  <c r="F206" i="44"/>
  <c r="C206" i="44"/>
  <c r="X203" i="44"/>
  <c r="U203" i="44"/>
  <c r="R203" i="44"/>
  <c r="O203" i="44"/>
  <c r="L203" i="44"/>
  <c r="I203" i="44"/>
  <c r="F203" i="44"/>
  <c r="C203" i="44"/>
  <c r="X202" i="44"/>
  <c r="U202" i="44"/>
  <c r="R202" i="44"/>
  <c r="O202" i="44"/>
  <c r="L202" i="44"/>
  <c r="I202" i="44"/>
  <c r="F202" i="44"/>
  <c r="C202" i="44"/>
  <c r="X201" i="44"/>
  <c r="U201" i="44"/>
  <c r="R201" i="44"/>
  <c r="O201" i="44"/>
  <c r="L201" i="44"/>
  <c r="I201" i="44"/>
  <c r="F201" i="44"/>
  <c r="C201" i="44"/>
  <c r="X200" i="44"/>
  <c r="U200" i="44"/>
  <c r="R200" i="44"/>
  <c r="O200" i="44"/>
  <c r="L200" i="44"/>
  <c r="I200" i="44"/>
  <c r="F200" i="44"/>
  <c r="C200" i="44"/>
  <c r="X199" i="44"/>
  <c r="U199" i="44"/>
  <c r="R199" i="44"/>
  <c r="O199" i="44"/>
  <c r="L199" i="44"/>
  <c r="I199" i="44"/>
  <c r="F199" i="44"/>
  <c r="C199" i="44"/>
  <c r="X198" i="44"/>
  <c r="U198" i="44"/>
  <c r="R198" i="44"/>
  <c r="O198" i="44"/>
  <c r="L198" i="44"/>
  <c r="I198" i="44"/>
  <c r="F198" i="44"/>
  <c r="C198" i="44"/>
  <c r="X197" i="44"/>
  <c r="U197" i="44"/>
  <c r="R197" i="44"/>
  <c r="O197" i="44"/>
  <c r="L197" i="44"/>
  <c r="I197" i="44"/>
  <c r="F197" i="44"/>
  <c r="C197" i="44"/>
  <c r="X196" i="44"/>
  <c r="U196" i="44"/>
  <c r="R196" i="44"/>
  <c r="O196" i="44"/>
  <c r="L196" i="44"/>
  <c r="I196" i="44"/>
  <c r="F196" i="44"/>
  <c r="C196" i="44"/>
  <c r="X195" i="44"/>
  <c r="U195" i="44"/>
  <c r="R195" i="44"/>
  <c r="O195" i="44"/>
  <c r="L195" i="44"/>
  <c r="I195" i="44"/>
  <c r="F195" i="44"/>
  <c r="C195" i="44"/>
  <c r="X194" i="44"/>
  <c r="U194" i="44"/>
  <c r="R194" i="44"/>
  <c r="O194" i="44"/>
  <c r="L194" i="44"/>
  <c r="I194" i="44"/>
  <c r="F194" i="44"/>
  <c r="C194" i="44"/>
  <c r="X193" i="44"/>
  <c r="U193" i="44"/>
  <c r="R193" i="44"/>
  <c r="O193" i="44"/>
  <c r="L193" i="44"/>
  <c r="I193" i="44"/>
  <c r="F193" i="44"/>
  <c r="C193" i="44"/>
  <c r="X192" i="44"/>
  <c r="U192" i="44"/>
  <c r="R192" i="44"/>
  <c r="O192" i="44"/>
  <c r="L192" i="44"/>
  <c r="I192" i="44"/>
  <c r="F192" i="44"/>
  <c r="C192" i="44"/>
  <c r="X187" i="44"/>
  <c r="U187" i="44"/>
  <c r="R187" i="44"/>
  <c r="O187" i="44"/>
  <c r="L187" i="44"/>
  <c r="I187" i="44"/>
  <c r="F187" i="44"/>
  <c r="C187" i="44"/>
  <c r="X186" i="44"/>
  <c r="U186" i="44"/>
  <c r="R186" i="44"/>
  <c r="O186" i="44"/>
  <c r="L186" i="44"/>
  <c r="I186" i="44"/>
  <c r="F186" i="44"/>
  <c r="C186" i="44"/>
  <c r="X185" i="44"/>
  <c r="U185" i="44"/>
  <c r="R185" i="44"/>
  <c r="O185" i="44"/>
  <c r="L185" i="44"/>
  <c r="I185" i="44"/>
  <c r="F185" i="44"/>
  <c r="C185" i="44"/>
  <c r="X184" i="44"/>
  <c r="U184" i="44"/>
  <c r="R184" i="44"/>
  <c r="O184" i="44"/>
  <c r="L184" i="44"/>
  <c r="I184" i="44"/>
  <c r="F184" i="44"/>
  <c r="C184" i="44"/>
  <c r="X183" i="44"/>
  <c r="U183" i="44"/>
  <c r="R183" i="44"/>
  <c r="O183" i="44"/>
  <c r="L183" i="44"/>
  <c r="I183" i="44"/>
  <c r="F183" i="44"/>
  <c r="C183" i="44"/>
  <c r="X182" i="44"/>
  <c r="U182" i="44"/>
  <c r="R182" i="44"/>
  <c r="O182" i="44"/>
  <c r="L182" i="44"/>
  <c r="I182" i="44"/>
  <c r="F182" i="44"/>
  <c r="C182" i="44"/>
  <c r="X181" i="44"/>
  <c r="U181" i="44"/>
  <c r="R181" i="44"/>
  <c r="O181" i="44"/>
  <c r="L181" i="44"/>
  <c r="I181" i="44"/>
  <c r="F181" i="44"/>
  <c r="C181" i="44"/>
  <c r="X180" i="44"/>
  <c r="U180" i="44"/>
  <c r="R180" i="44"/>
  <c r="O180" i="44"/>
  <c r="L180" i="44"/>
  <c r="I180" i="44"/>
  <c r="F180" i="44"/>
  <c r="C180" i="44"/>
  <c r="X179" i="44"/>
  <c r="U179" i="44"/>
  <c r="R179" i="44"/>
  <c r="O179" i="44"/>
  <c r="L179" i="44"/>
  <c r="I179" i="44"/>
  <c r="F179" i="44"/>
  <c r="C179" i="44"/>
  <c r="X178" i="44"/>
  <c r="U178" i="44"/>
  <c r="R178" i="44"/>
  <c r="O178" i="44"/>
  <c r="L178" i="44"/>
  <c r="I178" i="44"/>
  <c r="F178" i="44"/>
  <c r="C178" i="44"/>
  <c r="X177" i="44"/>
  <c r="U177" i="44"/>
  <c r="R177" i="44"/>
  <c r="O177" i="44"/>
  <c r="L177" i="44"/>
  <c r="I177" i="44"/>
  <c r="F177" i="44"/>
  <c r="C177" i="44"/>
  <c r="X176" i="44"/>
  <c r="U176" i="44"/>
  <c r="R176" i="44"/>
  <c r="O176" i="44"/>
  <c r="L176" i="44"/>
  <c r="I176" i="44"/>
  <c r="F176" i="44"/>
  <c r="C176" i="44"/>
  <c r="X175" i="44"/>
  <c r="U175" i="44"/>
  <c r="R175" i="44"/>
  <c r="O175" i="44"/>
  <c r="L175" i="44"/>
  <c r="I175" i="44"/>
  <c r="F175" i="44"/>
  <c r="C175" i="44"/>
  <c r="X174" i="44"/>
  <c r="U174" i="44"/>
  <c r="R174" i="44"/>
  <c r="O174" i="44"/>
  <c r="L174" i="44"/>
  <c r="I174" i="44"/>
  <c r="F174" i="44"/>
  <c r="C174" i="44"/>
  <c r="X173" i="44"/>
  <c r="U173" i="44"/>
  <c r="R173" i="44"/>
  <c r="O173" i="44"/>
  <c r="L173" i="44"/>
  <c r="I173" i="44"/>
  <c r="F173" i="44"/>
  <c r="C173" i="44"/>
  <c r="X172" i="44"/>
  <c r="U172" i="44"/>
  <c r="R172" i="44"/>
  <c r="O172" i="44"/>
  <c r="L172" i="44"/>
  <c r="I172" i="44"/>
  <c r="F172" i="44"/>
  <c r="C172" i="44"/>
  <c r="X162" i="44"/>
  <c r="U162" i="44"/>
  <c r="R162" i="44"/>
  <c r="O162" i="44"/>
  <c r="L162" i="44"/>
  <c r="I162" i="44"/>
  <c r="F162" i="44"/>
  <c r="C162" i="44"/>
  <c r="U159" i="44"/>
  <c r="R159" i="44"/>
  <c r="O159" i="44"/>
  <c r="L159" i="44"/>
  <c r="I159" i="44"/>
  <c r="F159" i="44"/>
  <c r="C159" i="44"/>
  <c r="U158" i="44"/>
  <c r="R158" i="44"/>
  <c r="O158" i="44"/>
  <c r="L158" i="44"/>
  <c r="I158" i="44"/>
  <c r="F158" i="44"/>
  <c r="C158" i="44"/>
  <c r="X157" i="44"/>
  <c r="U157" i="44"/>
  <c r="R157" i="44"/>
  <c r="O157" i="44"/>
  <c r="L157" i="44"/>
  <c r="I157" i="44"/>
  <c r="F157" i="44"/>
  <c r="C157" i="44"/>
  <c r="X154" i="44"/>
  <c r="U154" i="44"/>
  <c r="R154" i="44"/>
  <c r="O154" i="44"/>
  <c r="L154" i="44"/>
  <c r="I154" i="44"/>
  <c r="F154" i="44"/>
  <c r="C154" i="44"/>
  <c r="X153" i="44"/>
  <c r="U153" i="44"/>
  <c r="R153" i="44"/>
  <c r="O153" i="44"/>
  <c r="L153" i="44"/>
  <c r="I153" i="44"/>
  <c r="F153" i="44"/>
  <c r="C153" i="44"/>
  <c r="X152" i="44"/>
  <c r="U152" i="44"/>
  <c r="R152" i="44"/>
  <c r="O152" i="44"/>
  <c r="L152" i="44"/>
  <c r="I152" i="44"/>
  <c r="F152" i="44"/>
  <c r="C152" i="44"/>
  <c r="X151" i="44"/>
  <c r="U151" i="44"/>
  <c r="R151" i="44"/>
  <c r="O151" i="44"/>
  <c r="L151" i="44"/>
  <c r="I151" i="44"/>
  <c r="F151" i="44"/>
  <c r="C151" i="44"/>
  <c r="X150" i="44"/>
  <c r="U150" i="44"/>
  <c r="R150" i="44"/>
  <c r="O150" i="44"/>
  <c r="L150" i="44"/>
  <c r="I150" i="44"/>
  <c r="F150" i="44"/>
  <c r="C150" i="44"/>
  <c r="X149" i="44"/>
  <c r="U149" i="44"/>
  <c r="R149" i="44"/>
  <c r="O149" i="44"/>
  <c r="L149" i="44"/>
  <c r="I149" i="44"/>
  <c r="F149" i="44"/>
  <c r="C149" i="44"/>
  <c r="U148" i="44"/>
  <c r="R148" i="44"/>
  <c r="O148" i="44"/>
  <c r="L148" i="44"/>
  <c r="I148" i="44"/>
  <c r="F148" i="44"/>
  <c r="C148" i="44"/>
  <c r="X147" i="44"/>
  <c r="U147" i="44"/>
  <c r="R147" i="44"/>
  <c r="O147" i="44"/>
  <c r="L147" i="44"/>
  <c r="I147" i="44"/>
  <c r="F147" i="44"/>
  <c r="C147" i="44"/>
  <c r="X146" i="44"/>
  <c r="U146" i="44"/>
  <c r="R146" i="44"/>
  <c r="O146" i="44"/>
  <c r="L146" i="44"/>
  <c r="I146" i="44"/>
  <c r="F146" i="44"/>
  <c r="C146" i="44"/>
  <c r="X145" i="44"/>
  <c r="U145" i="44"/>
  <c r="R145" i="44"/>
  <c r="O145" i="44"/>
  <c r="L145" i="44"/>
  <c r="I145" i="44"/>
  <c r="F145" i="44"/>
  <c r="C145" i="44"/>
  <c r="AF144" i="44"/>
  <c r="X144" i="44"/>
  <c r="U144" i="44"/>
  <c r="R144" i="44"/>
  <c r="O144" i="44"/>
  <c r="L144" i="44"/>
  <c r="I144" i="44"/>
  <c r="F144" i="44"/>
  <c r="C144" i="44"/>
  <c r="X143" i="44"/>
  <c r="U143" i="44"/>
  <c r="R143" i="44"/>
  <c r="O143" i="44"/>
  <c r="L143" i="44"/>
  <c r="I143" i="44"/>
  <c r="F143" i="44"/>
  <c r="C143" i="44"/>
  <c r="X142" i="44"/>
  <c r="U142" i="44"/>
  <c r="R142" i="44"/>
  <c r="O142" i="44"/>
  <c r="L142" i="44"/>
  <c r="I142" i="44"/>
  <c r="F142" i="44"/>
  <c r="C142" i="44"/>
  <c r="X130" i="44"/>
  <c r="U130" i="44"/>
  <c r="R130" i="44"/>
  <c r="O130" i="44"/>
  <c r="L130" i="44"/>
  <c r="I130" i="44"/>
  <c r="F130" i="44"/>
  <c r="C130" i="44"/>
  <c r="X129" i="44"/>
  <c r="U129" i="44"/>
  <c r="R129" i="44"/>
  <c r="O129" i="44"/>
  <c r="L129" i="44"/>
  <c r="I129" i="44"/>
  <c r="F129" i="44"/>
  <c r="C129" i="44"/>
  <c r="X128" i="44"/>
  <c r="X126" i="44"/>
  <c r="X125" i="44"/>
  <c r="U125" i="44"/>
  <c r="R125" i="44"/>
  <c r="O125" i="44"/>
  <c r="L125" i="44"/>
  <c r="I125" i="44"/>
  <c r="F125" i="44"/>
  <c r="C125" i="44"/>
  <c r="X124" i="44"/>
  <c r="U124" i="44"/>
  <c r="R124" i="44"/>
  <c r="O124" i="44"/>
  <c r="L124" i="44"/>
  <c r="I124" i="44"/>
  <c r="F124" i="44"/>
  <c r="C124" i="44"/>
  <c r="X123" i="44"/>
  <c r="U123" i="44"/>
  <c r="R123" i="44"/>
  <c r="O123" i="44"/>
  <c r="L123" i="44"/>
  <c r="I123" i="44"/>
  <c r="F123" i="44"/>
  <c r="C123" i="44"/>
  <c r="X122" i="44"/>
  <c r="U122" i="44"/>
  <c r="R122" i="44"/>
  <c r="O122" i="44"/>
  <c r="L122" i="44"/>
  <c r="I122" i="44"/>
  <c r="F122" i="44"/>
  <c r="C122" i="44"/>
  <c r="X121" i="44"/>
  <c r="U121" i="44"/>
  <c r="R121" i="44"/>
  <c r="O121" i="44"/>
  <c r="L121" i="44"/>
  <c r="I121" i="44"/>
  <c r="F121" i="44"/>
  <c r="C121" i="44"/>
  <c r="X120" i="44"/>
  <c r="U120" i="44"/>
  <c r="R120" i="44"/>
  <c r="O120" i="44"/>
  <c r="L120" i="44"/>
  <c r="I120" i="44"/>
  <c r="F120" i="44"/>
  <c r="C120" i="44"/>
  <c r="X119" i="44"/>
  <c r="U119" i="44"/>
  <c r="R119" i="44"/>
  <c r="O119" i="44"/>
  <c r="L119" i="44"/>
  <c r="I119" i="44"/>
  <c r="F119" i="44"/>
  <c r="C119" i="44"/>
  <c r="X118" i="44"/>
  <c r="U118" i="44"/>
  <c r="R118" i="44"/>
  <c r="O118" i="44"/>
  <c r="L118" i="44"/>
  <c r="I118" i="44"/>
  <c r="F118" i="44"/>
  <c r="C118" i="44"/>
  <c r="X117" i="44"/>
  <c r="U117" i="44"/>
  <c r="R117" i="44"/>
  <c r="O117" i="44"/>
  <c r="L117" i="44"/>
  <c r="I117" i="44"/>
  <c r="F117" i="44"/>
  <c r="C117" i="44"/>
  <c r="X115" i="44"/>
  <c r="U115" i="44"/>
  <c r="R115" i="44"/>
  <c r="O115" i="44"/>
  <c r="L115" i="44"/>
  <c r="I115" i="44"/>
  <c r="F115" i="44"/>
  <c r="C115" i="44"/>
  <c r="X114" i="44"/>
  <c r="U114" i="44"/>
  <c r="R114" i="44"/>
  <c r="O114" i="44"/>
  <c r="L114" i="44"/>
  <c r="I114" i="44"/>
  <c r="F114" i="44"/>
  <c r="C114" i="44"/>
  <c r="U112" i="44"/>
  <c r="R112" i="44"/>
  <c r="O112" i="44"/>
  <c r="L112" i="44"/>
  <c r="I112" i="44"/>
  <c r="F112" i="44"/>
  <c r="C112" i="44"/>
  <c r="X107" i="44"/>
  <c r="U107" i="44"/>
  <c r="R107" i="44"/>
  <c r="O107" i="44"/>
  <c r="L107" i="44"/>
  <c r="I107" i="44"/>
  <c r="F107" i="44"/>
  <c r="C107" i="44"/>
  <c r="X106" i="44"/>
  <c r="U106" i="44"/>
  <c r="R106" i="44"/>
  <c r="O106" i="44"/>
  <c r="L106" i="44"/>
  <c r="I106" i="44"/>
  <c r="F106" i="44"/>
  <c r="C106" i="44"/>
  <c r="X105" i="44"/>
  <c r="U105" i="44"/>
  <c r="R105" i="44"/>
  <c r="O105" i="44"/>
  <c r="L105" i="44"/>
  <c r="I105" i="44"/>
  <c r="F105" i="44"/>
  <c r="C105" i="44"/>
  <c r="X104" i="44"/>
  <c r="U104" i="44"/>
  <c r="R104" i="44"/>
  <c r="O104" i="44"/>
  <c r="L104" i="44"/>
  <c r="I104" i="44"/>
  <c r="F104" i="44"/>
  <c r="C104" i="44"/>
  <c r="X103" i="44"/>
  <c r="U103" i="44"/>
  <c r="R103" i="44"/>
  <c r="O103" i="44"/>
  <c r="L103" i="44"/>
  <c r="I103" i="44"/>
  <c r="F103" i="44"/>
  <c r="C103" i="44"/>
  <c r="AF102" i="44"/>
  <c r="X102" i="44"/>
  <c r="U102" i="44"/>
  <c r="R102" i="44"/>
  <c r="O102" i="44"/>
  <c r="L102" i="44"/>
  <c r="I102" i="44"/>
  <c r="F102" i="44"/>
  <c r="C102" i="44"/>
  <c r="U101" i="44"/>
  <c r="R101" i="44"/>
  <c r="O101" i="44"/>
  <c r="L101" i="44"/>
  <c r="I101" i="44"/>
  <c r="F101" i="44"/>
  <c r="C101" i="44"/>
  <c r="X100" i="44"/>
  <c r="U100" i="44"/>
  <c r="R100" i="44"/>
  <c r="O100" i="44"/>
  <c r="L100" i="44"/>
  <c r="I100" i="44"/>
  <c r="F100" i="44"/>
  <c r="C100" i="44"/>
  <c r="X99" i="44"/>
  <c r="U99" i="44"/>
  <c r="R99" i="44"/>
  <c r="O99" i="44"/>
  <c r="L99" i="44"/>
  <c r="I99" i="44"/>
  <c r="F99" i="44"/>
  <c r="C99" i="44"/>
  <c r="X98" i="44"/>
  <c r="U98" i="44"/>
  <c r="R98" i="44"/>
  <c r="O98" i="44"/>
  <c r="L98" i="44"/>
  <c r="I98" i="44"/>
  <c r="F98" i="44"/>
  <c r="C98" i="44"/>
  <c r="X97" i="44"/>
  <c r="U97" i="44"/>
  <c r="R97" i="44"/>
  <c r="O97" i="44"/>
  <c r="L97" i="44"/>
  <c r="I97" i="44"/>
  <c r="F97" i="44"/>
  <c r="C97" i="44"/>
  <c r="X96" i="44"/>
  <c r="U96" i="44"/>
  <c r="R96" i="44"/>
  <c r="O96" i="44"/>
  <c r="L96" i="44"/>
  <c r="I96" i="44"/>
  <c r="F96" i="44"/>
  <c r="C96" i="44"/>
  <c r="X95" i="44"/>
  <c r="U95" i="44"/>
  <c r="R95" i="44"/>
  <c r="O95" i="44"/>
  <c r="L95" i="44"/>
  <c r="I95" i="44"/>
  <c r="F95" i="44"/>
  <c r="C95" i="44"/>
  <c r="X94" i="44"/>
  <c r="U94" i="44"/>
  <c r="R94" i="44"/>
  <c r="O94" i="44"/>
  <c r="L94" i="44"/>
  <c r="I94" i="44"/>
  <c r="F94" i="44"/>
  <c r="C94" i="44"/>
  <c r="AF93" i="44"/>
  <c r="X93" i="44"/>
  <c r="U93" i="44"/>
  <c r="R93" i="44"/>
  <c r="O93" i="44"/>
  <c r="L93" i="44"/>
  <c r="I93" i="44"/>
  <c r="F93" i="44"/>
  <c r="C93" i="44"/>
  <c r="X92" i="44"/>
  <c r="U92" i="44"/>
  <c r="R92" i="44"/>
  <c r="O92" i="44"/>
  <c r="L92" i="44"/>
  <c r="I92" i="44"/>
  <c r="F92" i="44"/>
  <c r="C92" i="44"/>
  <c r="X91" i="44"/>
  <c r="U91" i="44"/>
  <c r="R91" i="44"/>
  <c r="O91" i="44"/>
  <c r="L91" i="44"/>
  <c r="I91" i="44"/>
  <c r="F91" i="44"/>
  <c r="C91" i="44"/>
  <c r="X90" i="44"/>
  <c r="U90" i="44"/>
  <c r="R90" i="44"/>
  <c r="O90" i="44"/>
  <c r="L90" i="44"/>
  <c r="I90" i="44"/>
  <c r="F90" i="44"/>
  <c r="C90" i="44"/>
  <c r="X89" i="44"/>
  <c r="U89" i="44"/>
  <c r="R89" i="44"/>
  <c r="O89" i="44"/>
  <c r="L89" i="44"/>
  <c r="I89" i="44"/>
  <c r="F89" i="44"/>
  <c r="C89" i="44"/>
  <c r="X88" i="44"/>
  <c r="X87" i="44"/>
  <c r="U87" i="44"/>
  <c r="R87" i="44"/>
  <c r="O87" i="44"/>
  <c r="L87" i="44"/>
  <c r="I87" i="44"/>
  <c r="F87" i="44"/>
  <c r="C87" i="44"/>
  <c r="X86" i="44"/>
  <c r="U86" i="44"/>
  <c r="R86" i="44"/>
  <c r="O86" i="44"/>
  <c r="L86" i="44"/>
  <c r="I86" i="44"/>
  <c r="F86" i="44"/>
  <c r="C86" i="44"/>
  <c r="X85" i="44"/>
  <c r="U85" i="44"/>
  <c r="R85" i="44"/>
  <c r="O85" i="44"/>
  <c r="L85" i="44"/>
  <c r="I85" i="44"/>
  <c r="F85" i="44"/>
  <c r="C85" i="44"/>
  <c r="X84" i="44"/>
  <c r="U84" i="44"/>
  <c r="R84" i="44"/>
  <c r="O84" i="44"/>
  <c r="L84" i="44"/>
  <c r="I84" i="44"/>
  <c r="F84" i="44"/>
  <c r="C84" i="44"/>
  <c r="X83" i="44"/>
  <c r="X82" i="44"/>
  <c r="X81" i="44"/>
  <c r="X80" i="44"/>
  <c r="X79" i="44"/>
  <c r="X78" i="44"/>
  <c r="X77" i="44"/>
  <c r="U77" i="44"/>
  <c r="R77" i="44"/>
  <c r="O77" i="44"/>
  <c r="L77" i="44"/>
  <c r="I77" i="44"/>
  <c r="F77" i="44"/>
  <c r="C77" i="44"/>
  <c r="X76" i="44"/>
  <c r="X75" i="44"/>
  <c r="X74" i="44"/>
  <c r="U74" i="44"/>
  <c r="R74" i="44"/>
  <c r="O74" i="44"/>
  <c r="L74" i="44"/>
  <c r="I74" i="44"/>
  <c r="F74" i="44"/>
  <c r="C74" i="44"/>
  <c r="X73" i="44"/>
  <c r="U73" i="44"/>
  <c r="R73" i="44"/>
  <c r="O73" i="44"/>
  <c r="L73" i="44"/>
  <c r="I73" i="44"/>
  <c r="F73" i="44"/>
  <c r="C73" i="44"/>
  <c r="X72" i="44"/>
  <c r="U72" i="44"/>
  <c r="R72" i="44"/>
  <c r="O72" i="44"/>
  <c r="L72" i="44"/>
  <c r="I72" i="44"/>
  <c r="F72" i="44"/>
  <c r="C72" i="44"/>
  <c r="X71" i="44"/>
  <c r="U71" i="44"/>
  <c r="R71" i="44"/>
  <c r="O71" i="44"/>
  <c r="L71" i="44"/>
  <c r="I71" i="44"/>
  <c r="F71" i="44"/>
  <c r="C71" i="44"/>
  <c r="X70" i="44"/>
  <c r="U70" i="44"/>
  <c r="R70" i="44"/>
  <c r="O70" i="44"/>
  <c r="L70" i="44"/>
  <c r="I70" i="44"/>
  <c r="F70" i="44"/>
  <c r="C70" i="44"/>
  <c r="X69" i="44"/>
  <c r="U69" i="44"/>
  <c r="R69" i="44"/>
  <c r="O69" i="44"/>
  <c r="L69" i="44"/>
  <c r="I69" i="44"/>
  <c r="F69" i="44"/>
  <c r="C69" i="44"/>
  <c r="X68" i="44"/>
  <c r="U68" i="44"/>
  <c r="R68" i="44"/>
  <c r="O68" i="44"/>
  <c r="L68" i="44"/>
  <c r="I68" i="44"/>
  <c r="F68" i="44"/>
  <c r="C68" i="44"/>
  <c r="X67" i="44"/>
  <c r="X66" i="44"/>
  <c r="X65" i="44"/>
  <c r="X64" i="44"/>
  <c r="X63" i="44"/>
  <c r="X62" i="44"/>
  <c r="U62" i="44"/>
  <c r="R62" i="44"/>
  <c r="O62" i="44"/>
  <c r="L62" i="44"/>
  <c r="I62" i="44"/>
  <c r="F62" i="44"/>
  <c r="C62" i="44"/>
  <c r="X61" i="44"/>
  <c r="U61" i="44"/>
  <c r="R61" i="44"/>
  <c r="O61" i="44"/>
  <c r="L61" i="44"/>
  <c r="I61" i="44"/>
  <c r="F61" i="44"/>
  <c r="C61" i="44"/>
  <c r="X60" i="44"/>
  <c r="U60" i="44"/>
  <c r="R60" i="44"/>
  <c r="O60" i="44"/>
  <c r="L60" i="44"/>
  <c r="I60" i="44"/>
  <c r="F60" i="44"/>
  <c r="C60" i="44"/>
  <c r="X59" i="44"/>
  <c r="U59" i="44"/>
  <c r="R59" i="44"/>
  <c r="O59" i="44"/>
  <c r="L59" i="44"/>
  <c r="I59" i="44"/>
  <c r="F59" i="44"/>
  <c r="C59" i="44"/>
  <c r="X58" i="44"/>
  <c r="X57" i="44"/>
  <c r="X56" i="44"/>
  <c r="X55" i="44"/>
  <c r="X54" i="44"/>
  <c r="X53" i="44"/>
  <c r="X52" i="44"/>
  <c r="X51" i="44"/>
  <c r="U51" i="44"/>
  <c r="R51" i="44"/>
  <c r="O51" i="44"/>
  <c r="L51" i="44"/>
  <c r="I51" i="44"/>
  <c r="F51" i="44"/>
  <c r="C51" i="44"/>
  <c r="X50" i="44"/>
  <c r="X49" i="44"/>
  <c r="U49" i="44"/>
  <c r="R49" i="44"/>
  <c r="O49" i="44"/>
  <c r="L49" i="44"/>
  <c r="I49" i="44"/>
  <c r="F49" i="44"/>
  <c r="C49" i="44"/>
  <c r="X48" i="44"/>
  <c r="U48" i="44"/>
  <c r="R48" i="44"/>
  <c r="O48" i="44"/>
  <c r="L48" i="44"/>
  <c r="I48" i="44"/>
  <c r="F48" i="44"/>
  <c r="C48" i="44"/>
  <c r="X47" i="44"/>
  <c r="U47" i="44"/>
  <c r="R47" i="44"/>
  <c r="O47" i="44"/>
  <c r="L47" i="44"/>
  <c r="I47" i="44"/>
  <c r="F47" i="44"/>
  <c r="C47" i="44"/>
  <c r="X46" i="44"/>
  <c r="U46" i="44"/>
  <c r="R46" i="44"/>
  <c r="O46" i="44"/>
  <c r="L46" i="44"/>
  <c r="I46" i="44"/>
  <c r="F46" i="44"/>
  <c r="C46" i="44"/>
  <c r="X45" i="44"/>
  <c r="U45" i="44"/>
  <c r="R45" i="44"/>
  <c r="O45" i="44"/>
  <c r="L45" i="44"/>
  <c r="I45" i="44"/>
  <c r="F45" i="44"/>
  <c r="C45" i="44"/>
  <c r="X44" i="44"/>
  <c r="U44" i="44"/>
  <c r="R44" i="44"/>
  <c r="O44" i="44"/>
  <c r="L44" i="44"/>
  <c r="I44" i="44"/>
  <c r="F44" i="44"/>
  <c r="C44" i="44"/>
  <c r="X43" i="44"/>
  <c r="U43" i="44"/>
  <c r="R43" i="44"/>
  <c r="O43" i="44"/>
  <c r="L43" i="44"/>
  <c r="I43" i="44"/>
  <c r="F43" i="44"/>
  <c r="C43" i="44"/>
  <c r="X42" i="44"/>
  <c r="U42" i="44"/>
  <c r="R42" i="44"/>
  <c r="O42" i="44"/>
  <c r="L42" i="44"/>
  <c r="I42" i="44"/>
  <c r="F42" i="44"/>
  <c r="C42" i="44"/>
  <c r="X41" i="44"/>
  <c r="U41" i="44"/>
  <c r="R41" i="44"/>
  <c r="O41" i="44"/>
  <c r="L41" i="44"/>
  <c r="I41" i="44"/>
  <c r="F41" i="44"/>
  <c r="C41" i="44"/>
  <c r="X40" i="44"/>
  <c r="U40" i="44"/>
  <c r="R40" i="44"/>
  <c r="O40" i="44"/>
  <c r="L40" i="44"/>
  <c r="I40" i="44"/>
  <c r="F40" i="44"/>
  <c r="C40" i="44"/>
  <c r="X39" i="44"/>
  <c r="X38" i="44"/>
  <c r="U38" i="44"/>
  <c r="R38" i="44"/>
  <c r="O38" i="44"/>
  <c r="L38" i="44"/>
  <c r="I38" i="44"/>
  <c r="F38" i="44"/>
  <c r="C38" i="44"/>
  <c r="X37" i="44"/>
  <c r="U37" i="44"/>
  <c r="R37" i="44"/>
  <c r="O37" i="44"/>
  <c r="L37" i="44"/>
  <c r="I37" i="44"/>
  <c r="F37" i="44"/>
  <c r="C37" i="44"/>
  <c r="X36" i="44"/>
  <c r="U36" i="44"/>
  <c r="R36" i="44"/>
  <c r="O36" i="44"/>
  <c r="L36" i="44"/>
  <c r="I36" i="44"/>
  <c r="F36" i="44"/>
  <c r="C36" i="44"/>
  <c r="X35" i="44"/>
  <c r="U35" i="44"/>
  <c r="R35" i="44"/>
  <c r="O35" i="44"/>
  <c r="L35" i="44"/>
  <c r="I35" i="44"/>
  <c r="F35" i="44"/>
  <c r="X34" i="44"/>
  <c r="U34" i="44"/>
  <c r="R34" i="44"/>
  <c r="O34" i="44"/>
  <c r="L34" i="44"/>
  <c r="I34" i="44"/>
  <c r="F34" i="44"/>
  <c r="C34" i="44"/>
  <c r="X33" i="44"/>
  <c r="U33" i="44"/>
  <c r="R33" i="44"/>
  <c r="O33" i="44"/>
  <c r="L33" i="44"/>
  <c r="I33" i="44"/>
  <c r="F33" i="44"/>
  <c r="C33" i="44"/>
  <c r="X32" i="44"/>
  <c r="U32" i="44"/>
  <c r="R32" i="44"/>
  <c r="O32" i="44"/>
  <c r="L32" i="44"/>
  <c r="I32" i="44"/>
  <c r="F32" i="44"/>
  <c r="C32" i="44"/>
  <c r="X31" i="44"/>
  <c r="U31" i="44"/>
  <c r="R31" i="44"/>
  <c r="O31" i="44"/>
  <c r="L31" i="44"/>
  <c r="I31" i="44"/>
  <c r="F31" i="44"/>
  <c r="C31" i="44"/>
  <c r="X30" i="44"/>
  <c r="U30" i="44"/>
  <c r="R30" i="44"/>
  <c r="O30" i="44"/>
  <c r="L30" i="44"/>
  <c r="I30" i="44"/>
  <c r="F30" i="44"/>
  <c r="C30" i="44"/>
  <c r="X29" i="44"/>
  <c r="U29" i="44"/>
  <c r="R29" i="44"/>
  <c r="O29" i="44"/>
  <c r="L29" i="44"/>
  <c r="I29" i="44"/>
  <c r="F29" i="44"/>
  <c r="C29" i="44"/>
  <c r="X28" i="44"/>
  <c r="U28" i="44"/>
  <c r="R28" i="44"/>
  <c r="O28" i="44"/>
  <c r="L28" i="44"/>
  <c r="I28" i="44"/>
  <c r="F28" i="44"/>
  <c r="C28" i="44"/>
  <c r="X27" i="44"/>
  <c r="U27" i="44"/>
  <c r="R27" i="44"/>
  <c r="O27" i="44"/>
  <c r="L27" i="44"/>
  <c r="I27" i="44"/>
  <c r="F27" i="44"/>
  <c r="C27" i="44"/>
  <c r="X26" i="44"/>
  <c r="U26" i="44"/>
  <c r="R26" i="44"/>
  <c r="O26" i="44"/>
  <c r="L26" i="44"/>
  <c r="I26" i="44"/>
  <c r="F26" i="44"/>
  <c r="C26" i="44"/>
  <c r="X25" i="44"/>
  <c r="U25" i="44"/>
  <c r="R25" i="44"/>
  <c r="O25" i="44"/>
  <c r="L25" i="44"/>
  <c r="I25" i="44"/>
  <c r="F25" i="44"/>
  <c r="C25" i="44"/>
  <c r="X24" i="44"/>
  <c r="U24" i="44"/>
  <c r="R24" i="44"/>
  <c r="O24" i="44"/>
  <c r="L24" i="44"/>
  <c r="I24" i="44"/>
  <c r="F24" i="44"/>
  <c r="C24" i="44"/>
  <c r="X23" i="44"/>
  <c r="U23" i="44"/>
  <c r="R23" i="44"/>
  <c r="O23" i="44"/>
  <c r="L23" i="44"/>
  <c r="I23" i="44"/>
  <c r="F23" i="44"/>
  <c r="C23" i="44"/>
  <c r="X22" i="44"/>
  <c r="U22" i="44"/>
  <c r="R22" i="44"/>
  <c r="O22" i="44"/>
  <c r="L22" i="44"/>
  <c r="I22" i="44"/>
  <c r="F22" i="44"/>
  <c r="C22" i="44"/>
  <c r="X21" i="44"/>
  <c r="U21" i="44"/>
  <c r="R21" i="44"/>
  <c r="O21" i="44"/>
  <c r="L21" i="44"/>
  <c r="I21" i="44"/>
  <c r="F21" i="44"/>
  <c r="C21" i="44"/>
  <c r="X20" i="44"/>
  <c r="U20" i="44"/>
  <c r="R20" i="44"/>
  <c r="O20" i="44"/>
  <c r="L20" i="44"/>
  <c r="I20" i="44"/>
  <c r="F20" i="44"/>
  <c r="C20" i="44"/>
  <c r="X19" i="44"/>
  <c r="U19" i="44"/>
  <c r="R19" i="44"/>
  <c r="O19" i="44"/>
  <c r="L19" i="44"/>
  <c r="I19" i="44"/>
  <c r="F19" i="44"/>
  <c r="C19" i="44"/>
  <c r="X18" i="44"/>
  <c r="U18" i="44"/>
  <c r="R18" i="44"/>
  <c r="O18" i="44"/>
  <c r="L18" i="44"/>
  <c r="I18" i="44"/>
  <c r="F18" i="44"/>
  <c r="C18" i="44"/>
  <c r="X17" i="44"/>
  <c r="U17" i="44"/>
  <c r="R17" i="44"/>
  <c r="O17" i="44"/>
  <c r="L17" i="44"/>
  <c r="I17" i="44"/>
  <c r="F17" i="44"/>
  <c r="C17" i="44"/>
  <c r="X16" i="44"/>
  <c r="U16" i="44"/>
  <c r="R16" i="44"/>
  <c r="O16" i="44"/>
  <c r="L16" i="44"/>
  <c r="I16" i="44"/>
  <c r="F16" i="44"/>
  <c r="C16" i="44"/>
  <c r="X15" i="44"/>
  <c r="U15" i="44"/>
  <c r="R15" i="44"/>
  <c r="O15" i="44"/>
  <c r="L15" i="44"/>
  <c r="I15" i="44"/>
  <c r="F15" i="44"/>
  <c r="C15" i="44"/>
  <c r="X14" i="44"/>
  <c r="U14" i="44"/>
  <c r="R14" i="44"/>
  <c r="O14" i="44"/>
  <c r="L14" i="44"/>
  <c r="I14" i="44"/>
  <c r="F14" i="44"/>
  <c r="C14" i="44"/>
  <c r="X13" i="44"/>
  <c r="U13" i="44"/>
  <c r="R13" i="44"/>
  <c r="O13" i="44"/>
  <c r="L13" i="44"/>
  <c r="I13" i="44"/>
  <c r="F13" i="44"/>
  <c r="C13" i="44"/>
  <c r="X12" i="44"/>
  <c r="U12" i="44"/>
  <c r="R12" i="44"/>
  <c r="O12" i="44"/>
  <c r="L12" i="44"/>
  <c r="I12" i="44"/>
  <c r="F12" i="44"/>
  <c r="C12" i="44"/>
  <c r="X11" i="44"/>
  <c r="U11" i="44"/>
  <c r="R11" i="44"/>
  <c r="O11" i="44"/>
  <c r="L11" i="44"/>
  <c r="I11" i="44"/>
  <c r="F11" i="44"/>
  <c r="C11" i="44"/>
  <c r="AF10" i="44"/>
  <c r="X10" i="44"/>
  <c r="U10" i="44"/>
  <c r="R10" i="44"/>
  <c r="O10" i="44"/>
  <c r="L10" i="44"/>
  <c r="I10" i="44"/>
  <c r="F10" i="44"/>
  <c r="C10" i="44"/>
  <c r="AF9" i="44"/>
  <c r="X9" i="44"/>
  <c r="U9" i="44"/>
  <c r="R9" i="44"/>
  <c r="O9" i="44"/>
  <c r="L9" i="44"/>
  <c r="I9" i="44"/>
  <c r="F9" i="44"/>
  <c r="C9" i="44"/>
  <c r="X8" i="44"/>
  <c r="U8" i="44"/>
  <c r="R8" i="44"/>
  <c r="O8" i="44"/>
  <c r="L8" i="44"/>
  <c r="I8" i="44"/>
  <c r="F8" i="44"/>
  <c r="C8" i="44"/>
  <c r="AH7" i="44"/>
  <c r="X7" i="44"/>
  <c r="U7" i="44"/>
  <c r="R7" i="44"/>
  <c r="O7" i="44"/>
  <c r="L7" i="44"/>
  <c r="I7" i="44"/>
  <c r="F7" i="44"/>
  <c r="C7" i="44"/>
  <c r="A246" i="43"/>
  <c r="A243" i="43"/>
  <c r="A241" i="43"/>
  <c r="A239" i="43"/>
  <c r="A237" i="43"/>
  <c r="A235" i="43"/>
  <c r="A233" i="43"/>
  <c r="A228" i="43"/>
  <c r="A226" i="43"/>
  <c r="A224" i="43"/>
  <c r="A222" i="43"/>
  <c r="A220" i="43"/>
  <c r="A218" i="43"/>
  <c r="A216" i="43"/>
  <c r="A214" i="43"/>
  <c r="A212" i="43"/>
  <c r="A210" i="43"/>
  <c r="A208" i="43"/>
  <c r="A206" i="43"/>
  <c r="A204" i="43"/>
  <c r="A203" i="43"/>
  <c r="A202" i="43"/>
  <c r="A201" i="43"/>
  <c r="A200" i="43"/>
  <c r="A198" i="43"/>
  <c r="A197" i="43"/>
  <c r="A196" i="43"/>
  <c r="A194" i="43"/>
  <c r="A193" i="43"/>
  <c r="A192" i="43"/>
  <c r="A190" i="43"/>
  <c r="A188" i="43"/>
  <c r="A187" i="43"/>
  <c r="A186" i="43"/>
  <c r="A184" i="43"/>
  <c r="A182" i="43"/>
  <c r="A180" i="43"/>
  <c r="A178" i="43"/>
  <c r="A177" i="43"/>
  <c r="A176" i="43"/>
  <c r="A175" i="43"/>
  <c r="A174" i="43"/>
  <c r="A172" i="43"/>
  <c r="A171" i="43"/>
  <c r="A170" i="43"/>
  <c r="A169" i="43"/>
  <c r="A167" i="43"/>
  <c r="A166" i="43"/>
  <c r="A165" i="43"/>
  <c r="A164" i="43"/>
  <c r="A162" i="43"/>
  <c r="A161" i="43"/>
  <c r="A160" i="43"/>
  <c r="A159" i="43"/>
  <c r="A158" i="43"/>
  <c r="A157" i="43"/>
  <c r="A156" i="43"/>
  <c r="A154" i="43"/>
  <c r="A153" i="43"/>
  <c r="A152" i="43"/>
  <c r="A151" i="43"/>
  <c r="A149" i="43"/>
  <c r="A140" i="43"/>
  <c r="A138" i="43"/>
  <c r="A137" i="43"/>
  <c r="A136" i="43"/>
  <c r="A135" i="43"/>
  <c r="A133" i="43"/>
  <c r="A131" i="43"/>
  <c r="A129" i="43"/>
  <c r="A127" i="43"/>
  <c r="A126" i="43"/>
  <c r="A125" i="43"/>
  <c r="A124" i="43"/>
  <c r="A123" i="43"/>
  <c r="A122" i="43"/>
  <c r="A121" i="43"/>
  <c r="A120" i="43"/>
  <c r="A118" i="43"/>
  <c r="A116" i="43"/>
  <c r="A114" i="43"/>
  <c r="A112" i="43"/>
  <c r="A111" i="43"/>
  <c r="A110" i="43"/>
  <c r="D109" i="43"/>
  <c r="A109" i="43"/>
  <c r="A108" i="43"/>
  <c r="A107" i="43"/>
  <c r="A106" i="43"/>
  <c r="A104" i="43"/>
  <c r="A103" i="43"/>
  <c r="A102" i="43"/>
  <c r="A101" i="43"/>
  <c r="A100" i="43"/>
  <c r="A99" i="43"/>
  <c r="A98" i="43"/>
  <c r="A97" i="43"/>
  <c r="A96" i="43"/>
  <c r="A95" i="43"/>
  <c r="A94" i="43"/>
  <c r="A93" i="43"/>
  <c r="A91" i="43"/>
  <c r="A89" i="43"/>
  <c r="A87" i="43"/>
  <c r="A85" i="43"/>
  <c r="A83" i="43"/>
  <c r="D81" i="43"/>
  <c r="D145" i="43" s="1"/>
  <c r="A77" i="43"/>
  <c r="A76" i="43"/>
  <c r="A75" i="43"/>
  <c r="A74" i="43"/>
  <c r="A73" i="43"/>
  <c r="A72" i="43"/>
  <c r="A70" i="43"/>
  <c r="A69" i="43"/>
  <c r="A68" i="43"/>
  <c r="A66" i="43"/>
  <c r="A65" i="43"/>
  <c r="A64" i="43"/>
  <c r="A62" i="43"/>
  <c r="A60" i="43"/>
  <c r="A59" i="43"/>
  <c r="A58" i="43"/>
  <c r="A57" i="43"/>
  <c r="A56" i="43"/>
  <c r="A55" i="43"/>
  <c r="A54" i="43"/>
  <c r="A53" i="43"/>
  <c r="A52" i="43"/>
  <c r="A51" i="43"/>
  <c r="A50" i="43"/>
  <c r="A48" i="43"/>
  <c r="A47" i="43"/>
  <c r="D46" i="43"/>
  <c r="A46" i="43"/>
  <c r="A45" i="43"/>
  <c r="A44" i="43"/>
  <c r="A43" i="43"/>
  <c r="A42" i="43"/>
  <c r="A41" i="43"/>
  <c r="A40" i="43"/>
  <c r="A39" i="43"/>
  <c r="A37" i="43"/>
  <c r="A35" i="43"/>
  <c r="A33" i="43"/>
  <c r="A32" i="43"/>
  <c r="A31" i="43"/>
  <c r="A30" i="43"/>
  <c r="A29" i="43"/>
  <c r="A27" i="43"/>
  <c r="A25" i="43"/>
  <c r="A24" i="43"/>
  <c r="A23" i="43"/>
  <c r="A21" i="43"/>
  <c r="A19" i="43"/>
  <c r="A18" i="43"/>
  <c r="A17" i="43"/>
  <c r="A15" i="43"/>
  <c r="A13" i="43"/>
  <c r="A11" i="43"/>
  <c r="A9" i="43"/>
  <c r="A7" i="43"/>
  <c r="I3" i="3"/>
  <c r="AH9" i="44" l="1"/>
  <c r="AG9" i="44"/>
  <c r="AH144" i="44"/>
  <c r="AG144" i="44"/>
  <c r="AG1376" i="44"/>
  <c r="AH1376" i="44"/>
  <c r="AG413" i="44"/>
  <c r="AH413" i="44"/>
  <c r="AG542" i="44"/>
  <c r="AH542" i="44"/>
  <c r="AG628" i="44"/>
  <c r="AH628" i="44"/>
  <c r="AG632" i="44"/>
  <c r="AH632" i="44"/>
  <c r="AG668" i="44"/>
  <c r="AH668" i="44"/>
  <c r="AG10" i="44"/>
  <c r="AH10" i="44"/>
  <c r="AH326" i="44"/>
  <c r="AG326" i="44"/>
  <c r="AG527" i="44"/>
  <c r="AH527" i="44"/>
  <c r="AG93" i="44"/>
  <c r="AH93" i="44"/>
  <c r="AG102" i="44"/>
  <c r="AH102" i="44"/>
  <c r="AG827" i="44"/>
  <c r="AH827" i="44"/>
  <c r="AG888" i="44"/>
  <c r="AH888" i="44"/>
  <c r="AG956" i="44"/>
  <c r="AH956" i="44"/>
  <c r="AH968" i="44"/>
  <c r="AG968" i="44"/>
  <c r="AH991" i="44"/>
  <c r="AG991" i="44"/>
  <c r="AG1369" i="44"/>
  <c r="AH1369" i="44"/>
  <c r="AH1743" i="44" s="1"/>
  <c r="AF160" i="44"/>
  <c r="AG7" i="44"/>
  <c r="D18" i="43"/>
  <c r="D18" i="46"/>
  <c r="D51" i="43"/>
  <c r="D51" i="46"/>
  <c r="D53" i="43"/>
  <c r="D53" i="46"/>
  <c r="D52" i="46" s="1"/>
  <c r="D55" i="43"/>
  <c r="D55" i="46"/>
  <c r="D57" i="43"/>
  <c r="D57" i="46"/>
  <c r="AE1739" i="44"/>
  <c r="AE1740" i="44"/>
  <c r="D74" i="43"/>
  <c r="AF951" i="44"/>
  <c r="D65" i="43"/>
  <c r="D65" i="46"/>
  <c r="D107" i="43"/>
  <c r="D107" i="46"/>
  <c r="D116" i="43"/>
  <c r="D116" i="46"/>
  <c r="D123" i="43"/>
  <c r="D123" i="46"/>
  <c r="D166" i="43"/>
  <c r="D166" i="46"/>
  <c r="D158" i="46"/>
  <c r="D180" i="46"/>
  <c r="D158" i="43"/>
  <c r="AH5" i="44"/>
  <c r="AG5" i="44"/>
  <c r="D87" i="43"/>
  <c r="D52" i="43"/>
  <c r="D33" i="43"/>
  <c r="D31" i="43" s="1"/>
  <c r="D170" i="43"/>
  <c r="D169" i="43" s="1"/>
  <c r="D203" i="43"/>
  <c r="AE1743" i="44"/>
  <c r="D11" i="43"/>
  <c r="AF119" i="44"/>
  <c r="D21" i="43"/>
  <c r="AF301" i="44"/>
  <c r="AF316" i="44"/>
  <c r="AF318" i="44"/>
  <c r="AF319" i="44"/>
  <c r="AF384" i="44"/>
  <c r="AF421" i="44"/>
  <c r="AF422" i="44"/>
  <c r="AF426" i="44"/>
  <c r="AF433" i="44"/>
  <c r="AF443" i="44"/>
  <c r="AF499" i="44"/>
  <c r="AF621" i="44"/>
  <c r="AF626" i="44"/>
  <c r="AF789" i="44"/>
  <c r="AF854" i="44"/>
  <c r="AF876" i="44"/>
  <c r="AF883" i="44"/>
  <c r="AF948" i="44"/>
  <c r="AF958" i="44"/>
  <c r="AF960" i="44"/>
  <c r="AF987" i="44"/>
  <c r="AF1014" i="44"/>
  <c r="AF1015" i="44"/>
  <c r="AF1022" i="44"/>
  <c r="AF1024" i="44"/>
  <c r="AF1025" i="44"/>
  <c r="AF1026" i="44"/>
  <c r="D133" i="43"/>
  <c r="AE1741" i="44" l="1"/>
  <c r="AG1025" i="44"/>
  <c r="AH1025" i="44"/>
  <c r="AG1022" i="44"/>
  <c r="AH1022" i="44"/>
  <c r="AG1014" i="44"/>
  <c r="AH1014" i="44"/>
  <c r="AG960" i="44"/>
  <c r="AH960" i="44"/>
  <c r="AG948" i="44"/>
  <c r="AH948" i="44"/>
  <c r="AG876" i="44"/>
  <c r="AH876" i="44"/>
  <c r="AG789" i="44"/>
  <c r="AH789" i="44"/>
  <c r="AG626" i="44"/>
  <c r="AH626" i="44"/>
  <c r="AG499" i="44"/>
  <c r="AH499" i="44"/>
  <c r="AG443" i="44"/>
  <c r="AH443" i="44"/>
  <c r="AG426" i="44"/>
  <c r="AH426" i="44"/>
  <c r="AG421" i="44"/>
  <c r="AH421" i="44"/>
  <c r="AG319" i="44"/>
  <c r="AH319" i="44"/>
  <c r="AG316" i="44"/>
  <c r="AH316" i="44"/>
  <c r="AG1026" i="44"/>
  <c r="AH1026" i="44"/>
  <c r="D138" i="43" s="1"/>
  <c r="AG1024" i="44"/>
  <c r="AH1024" i="44"/>
  <c r="AG1015" i="44"/>
  <c r="AH1015" i="44"/>
  <c r="AG987" i="44"/>
  <c r="AH987" i="44"/>
  <c r="AG958" i="44"/>
  <c r="AH958" i="44"/>
  <c r="AG883" i="44"/>
  <c r="AH883" i="44"/>
  <c r="AG854" i="44"/>
  <c r="AH854" i="44"/>
  <c r="AG621" i="44"/>
  <c r="AH621" i="44"/>
  <c r="AG433" i="44"/>
  <c r="AH433" i="44"/>
  <c r="AG422" i="44"/>
  <c r="AH422" i="44"/>
  <c r="AG384" i="44"/>
  <c r="AH384" i="44"/>
  <c r="AG318" i="44"/>
  <c r="AH318" i="44"/>
  <c r="AG301" i="44"/>
  <c r="AH301" i="44"/>
  <c r="D45" i="43" s="1"/>
  <c r="AG119" i="44"/>
  <c r="AH119" i="44"/>
  <c r="AG951" i="44"/>
  <c r="AH951" i="44"/>
  <c r="AG160" i="44"/>
  <c r="AH160" i="44"/>
  <c r="D13" i="43" s="1"/>
  <c r="D50" i="43"/>
  <c r="AF633" i="44"/>
  <c r="AF630" i="44"/>
  <c r="AF870" i="44"/>
  <c r="AF431" i="44"/>
  <c r="AF946" i="44"/>
  <c r="D66" i="46"/>
  <c r="D64" i="46" s="1"/>
  <c r="AF540" i="44"/>
  <c r="AF806" i="44"/>
  <c r="AF873" i="44"/>
  <c r="AF842" i="44"/>
  <c r="AF955" i="44"/>
  <c r="AF634" i="44"/>
  <c r="AF605" i="44"/>
  <c r="AF389" i="44"/>
  <c r="AF844" i="44"/>
  <c r="AF872" i="44"/>
  <c r="AF791" i="44"/>
  <c r="AF856" i="44"/>
  <c r="AF957" i="44"/>
  <c r="AF686" i="44"/>
  <c r="AF624" i="44"/>
  <c r="AF383" i="44"/>
  <c r="D226" i="46"/>
  <c r="D226" i="43"/>
  <c r="D218" i="46"/>
  <c r="D218" i="43"/>
  <c r="D203" i="46"/>
  <c r="D138" i="46"/>
  <c r="D187" i="46"/>
  <c r="D187" i="43"/>
  <c r="D182" i="46"/>
  <c r="D175" i="46"/>
  <c r="D175" i="43"/>
  <c r="D157" i="46"/>
  <c r="D156" i="46" s="1"/>
  <c r="D157" i="43"/>
  <c r="D156" i="43" s="1"/>
  <c r="D170" i="46"/>
  <c r="D169" i="46" s="1"/>
  <c r="D165" i="46"/>
  <c r="D164" i="46" s="1"/>
  <c r="D165" i="43"/>
  <c r="D164" i="43" s="1"/>
  <c r="D176" i="46"/>
  <c r="D176" i="43"/>
  <c r="D220" i="46"/>
  <c r="D220" i="43"/>
  <c r="D204" i="46"/>
  <c r="D204" i="43"/>
  <c r="D197" i="46"/>
  <c r="D197" i="43"/>
  <c r="D214" i="46"/>
  <c r="D214" i="43"/>
  <c r="D216" i="46"/>
  <c r="D216" i="43"/>
  <c r="D188" i="46"/>
  <c r="D188" i="43"/>
  <c r="D208" i="46"/>
  <c r="D208" i="43"/>
  <c r="D198" i="46"/>
  <c r="D198" i="43"/>
  <c r="D193" i="46"/>
  <c r="D193" i="43"/>
  <c r="D194" i="46"/>
  <c r="D194" i="43"/>
  <c r="D201" i="46"/>
  <c r="D201" i="43"/>
  <c r="D202" i="46"/>
  <c r="D202" i="43"/>
  <c r="D154" i="46"/>
  <c r="D154" i="43"/>
  <c r="D152" i="46"/>
  <c r="D151" i="46" s="1"/>
  <c r="D152" i="43"/>
  <c r="D151" i="43" s="1"/>
  <c r="D133" i="46"/>
  <c r="D131" i="46"/>
  <c r="D131" i="43"/>
  <c r="D98" i="46"/>
  <c r="D98" i="43"/>
  <c r="D100" i="46"/>
  <c r="D100" i="43"/>
  <c r="D96" i="46"/>
  <c r="D122" i="46"/>
  <c r="D122" i="43"/>
  <c r="D125" i="46"/>
  <c r="D125" i="43"/>
  <c r="D45" i="46"/>
  <c r="D108" i="46"/>
  <c r="D106" i="46" s="1"/>
  <c r="D108" i="43"/>
  <c r="D106" i="43" s="1"/>
  <c r="D97" i="46"/>
  <c r="D97" i="43"/>
  <c r="D99" i="46"/>
  <c r="D99" i="43"/>
  <c r="D94" i="46"/>
  <c r="D94" i="43"/>
  <c r="D35" i="46"/>
  <c r="D35" i="43"/>
  <c r="D33" i="46"/>
  <c r="D31" i="46" s="1"/>
  <c r="D29" i="46"/>
  <c r="D29" i="43"/>
  <c r="D70" i="46"/>
  <c r="D70" i="43"/>
  <c r="D25" i="46"/>
  <c r="D23" i="46" s="1"/>
  <c r="D25" i="43"/>
  <c r="D23" i="43" s="1"/>
  <c r="D73" i="46"/>
  <c r="D73" i="43"/>
  <c r="D19" i="46"/>
  <c r="D50" i="46"/>
  <c r="D42" i="46"/>
  <c r="D42" i="43"/>
  <c r="D40" i="46"/>
  <c r="D40" i="43"/>
  <c r="D13" i="46"/>
  <c r="D21" i="46"/>
  <c r="D17" i="46"/>
  <c r="D15" i="46"/>
  <c r="D15" i="43"/>
  <c r="D87" i="46"/>
  <c r="D11" i="46"/>
  <c r="D19" i="43"/>
  <c r="D17" i="43" s="1"/>
  <c r="AH1747" i="44"/>
  <c r="AF1027" i="44"/>
  <c r="D96" i="43"/>
  <c r="AF963" i="44"/>
  <c r="D66" i="43"/>
  <c r="D64" i="43" s="1"/>
  <c r="D75" i="43"/>
  <c r="D95" i="43" l="1"/>
  <c r="D9" i="43"/>
  <c r="AG383" i="44"/>
  <c r="AH383" i="44"/>
  <c r="AG624" i="44"/>
  <c r="AH624" i="44"/>
  <c r="AG957" i="44"/>
  <c r="AH957" i="44"/>
  <c r="AG791" i="44"/>
  <c r="D121" i="46" s="1"/>
  <c r="D120" i="46" s="1"/>
  <c r="AH791" i="44"/>
  <c r="AG844" i="44"/>
  <c r="D124" i="46" s="1"/>
  <c r="AH844" i="44"/>
  <c r="D124" i="43" s="1"/>
  <c r="AG605" i="44"/>
  <c r="AH605" i="44"/>
  <c r="AG842" i="44"/>
  <c r="AH842" i="44"/>
  <c r="AG806" i="44"/>
  <c r="AH806" i="44"/>
  <c r="AG431" i="44"/>
  <c r="AH431" i="44"/>
  <c r="AG630" i="44"/>
  <c r="AH630" i="44"/>
  <c r="AG963" i="44"/>
  <c r="AH963" i="44"/>
  <c r="AG1027" i="44"/>
  <c r="AH1027" i="44"/>
  <c r="AH1739" i="44" s="1"/>
  <c r="AG686" i="44"/>
  <c r="D101" i="46" s="1"/>
  <c r="AH686" i="44"/>
  <c r="AG856" i="44"/>
  <c r="AH856" i="44"/>
  <c r="AG872" i="44"/>
  <c r="AH872" i="44"/>
  <c r="AG389" i="44"/>
  <c r="D30" i="46" s="1"/>
  <c r="D27" i="46" s="1"/>
  <c r="AH389" i="44"/>
  <c r="D30" i="43" s="1"/>
  <c r="D27" i="43" s="1"/>
  <c r="AG634" i="44"/>
  <c r="AH634" i="44"/>
  <c r="AG955" i="44"/>
  <c r="AH955" i="44"/>
  <c r="AG873" i="44"/>
  <c r="AH873" i="44"/>
  <c r="AG540" i="44"/>
  <c r="AH540" i="44"/>
  <c r="AG946" i="44"/>
  <c r="AH946" i="44"/>
  <c r="AG870" i="44"/>
  <c r="AH870" i="44"/>
  <c r="AG633" i="44"/>
  <c r="AH633" i="44"/>
  <c r="AF1736" i="44"/>
  <c r="AF4" i="44" s="1"/>
  <c r="D76" i="46"/>
  <c r="D76" i="43"/>
  <c r="D69" i="46"/>
  <c r="D68" i="46" s="1"/>
  <c r="D41" i="43"/>
  <c r="D39" i="43" s="1"/>
  <c r="D37" i="43" s="1"/>
  <c r="D41" i="46"/>
  <c r="D39" i="46" s="1"/>
  <c r="D37" i="46" s="1"/>
  <c r="D9" i="46"/>
  <c r="D75" i="46"/>
  <c r="D200" i="43"/>
  <c r="D136" i="46"/>
  <c r="D95" i="46"/>
  <c r="D200" i="46"/>
  <c r="D192" i="43"/>
  <c r="D192" i="46"/>
  <c r="D212" i="43"/>
  <c r="D212" i="46"/>
  <c r="D196" i="43"/>
  <c r="D196" i="46"/>
  <c r="D174" i="43"/>
  <c r="D149" i="43" s="1"/>
  <c r="D174" i="46"/>
  <c r="D149" i="46" s="1"/>
  <c r="D186" i="43"/>
  <c r="D186" i="46"/>
  <c r="D121" i="43"/>
  <c r="D127" i="43" l="1"/>
  <c r="D136" i="43"/>
  <c r="D127" i="46"/>
  <c r="D118" i="46" s="1"/>
  <c r="D114" i="46" s="1"/>
  <c r="AG1736" i="44"/>
  <c r="AH1737" i="44"/>
  <c r="AH1738" i="44"/>
  <c r="D93" i="46"/>
  <c r="D91" i="46" s="1"/>
  <c r="D101" i="43"/>
  <c r="D93" i="43" s="1"/>
  <c r="D91" i="43" s="1"/>
  <c r="D77" i="43"/>
  <c r="D69" i="43"/>
  <c r="D77" i="46"/>
  <c r="D72" i="46" s="1"/>
  <c r="D62" i="46" s="1"/>
  <c r="D7" i="46" s="1"/>
  <c r="AH1736" i="44"/>
  <c r="D120" i="43"/>
  <c r="D190" i="46"/>
  <c r="D210" i="46" s="1"/>
  <c r="D222" i="46" s="1"/>
  <c r="D228" i="46" s="1"/>
  <c r="D190" i="43"/>
  <c r="D210" i="43" s="1"/>
  <c r="D222" i="43" s="1"/>
  <c r="D228" i="43" s="1"/>
  <c r="D118" i="43" l="1"/>
  <c r="D114" i="43" s="1"/>
  <c r="D85" i="43" s="1"/>
  <c r="D85" i="46"/>
  <c r="AH1740" i="44"/>
  <c r="AH1748" i="44" s="1"/>
  <c r="D68" i="43"/>
  <c r="D72" i="43"/>
  <c r="D251" i="46"/>
  <c r="D246" i="46"/>
  <c r="D137" i="46"/>
  <c r="D135" i="46" s="1"/>
  <c r="D129" i="46" s="1"/>
  <c r="D251" i="43"/>
  <c r="D246" i="43"/>
  <c r="D137" i="43"/>
  <c r="D135" i="43" s="1"/>
  <c r="D129" i="43" s="1"/>
  <c r="D83" i="43" s="1"/>
  <c r="E84" i="43" s="1"/>
  <c r="D83" i="46" l="1"/>
  <c r="E80" i="46" s="1"/>
  <c r="E91" i="43"/>
  <c r="D62" i="43"/>
  <c r="D7" i="43" s="1"/>
  <c r="E80" i="43" s="1"/>
</calcChain>
</file>

<file path=xl/comments1.xml><?xml version="1.0" encoding="utf-8"?>
<comments xmlns="http://schemas.openxmlformats.org/spreadsheetml/2006/main">
  <authors>
    <author>BiceVida</author>
    <author>Alejandro Caniunir</author>
    <author>Danilo Iturra</author>
    <author>sonia.ferrada</author>
    <author>diturra</author>
    <author>Manuel Correa Orellana</author>
  </authors>
  <commentList>
    <comment ref="AF91" authorId="0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reclasificacion por SVS de bono financiero a bono empresa (el dato se obtiene del informe de stock final (BEMPRE TFL Banco Santander-Chile))
</t>
        </r>
      </text>
    </comment>
    <comment ref="A356" authorId="1">
      <text>
        <r>
          <rPr>
            <b/>
            <sz val="8"/>
            <color indexed="81"/>
            <rFont val="Tahoma"/>
            <family val="2"/>
          </rPr>
          <t>Alejandro Caniunir:</t>
        </r>
        <r>
          <rPr>
            <sz val="8"/>
            <color indexed="81"/>
            <rFont val="Tahoma"/>
            <family val="2"/>
          </rPr>
          <t xml:space="preserve">
Confirmar con M Correa
antes tenia codigo 511445000</t>
        </r>
      </text>
    </comment>
    <comment ref="AF434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AF435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AF436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AF454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corresponde a partida inmibiliaria on tomas de la cuenta 111612 deudores por inversion</t>
        </r>
      </text>
    </comment>
    <comment ref="AF626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211350</t>
        </r>
      </text>
    </comment>
    <comment ref="AF632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211802</t>
        </r>
      </text>
    </comment>
    <comment ref="AE718" authorId="3">
      <text>
        <r>
          <rPr>
            <b/>
            <sz val="8"/>
            <color indexed="81"/>
            <rFont val="Tahoma"/>
            <family val="2"/>
          </rPr>
          <t>Del informe de resrvas distribuir de acuerdo a estado (pendientes y liquidado y pagado) y ramo.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792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111703 , 111707 , 111304 , 111706 , 111708</t>
        </r>
      </text>
    </comment>
    <comment ref="AD841" authorId="4">
      <text>
        <r>
          <rPr>
            <b/>
            <sz val="8"/>
            <color indexed="81"/>
            <rFont val="Tahoma"/>
            <family val="2"/>
          </rPr>
          <t>diturra:</t>
        </r>
        <r>
          <rPr>
            <sz val="8"/>
            <color indexed="81"/>
            <rFont val="Tahoma"/>
            <family val="2"/>
          </rPr>
          <t xml:space="preserve">
Regularizar según AFP</t>
        </r>
      </text>
    </comment>
    <comment ref="AF852" authorId="3">
      <text>
        <r>
          <rPr>
            <sz val="8"/>
            <color indexed="81"/>
            <rFont val="Tahoma"/>
            <family val="2"/>
          </rPr>
          <t xml:space="preserve">Netea con 211233 (UF2078.02)
</t>
        </r>
      </text>
    </comment>
    <comment ref="AF946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114009</t>
        </r>
      </text>
    </comment>
    <comment ref="AF976" authorId="2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114015</t>
        </r>
      </text>
    </comment>
    <comment ref="A1309" authorId="4">
      <text>
        <r>
          <rPr>
            <b/>
            <sz val="8"/>
            <color indexed="81"/>
            <rFont val="Tahoma"/>
            <family val="2"/>
          </rPr>
          <t>diturra:</t>
        </r>
        <r>
          <rPr>
            <sz val="8"/>
            <color indexed="81"/>
            <rFont val="Tahoma"/>
            <family val="2"/>
          </rPr>
          <t xml:space="preserve">
Reaseguro no proporcional</t>
        </r>
      </text>
    </comment>
    <comment ref="AF1362" authorId="0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Eliminar de y dejar valores cuadro siniestros cedidos</t>
        </r>
      </text>
    </comment>
    <comment ref="AF1375" authorId="5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AF1377" authorId="5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AF1378" authorId="5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AF1379" authorId="5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</commentList>
</comments>
</file>

<file path=xl/comments2.xml><?xml version="1.0" encoding="utf-8"?>
<comments xmlns="http://schemas.openxmlformats.org/spreadsheetml/2006/main">
  <authors>
    <author>sonia.ferrada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Cambiar a fecha de cierre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Cambiar a UF de cierre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<sst xmlns="http://schemas.openxmlformats.org/spreadsheetml/2006/main" count="3970" uniqueCount="1890">
  <si>
    <t>COMISIONES RENTAS VITALICIAS POR PAGAR</t>
  </si>
  <si>
    <t>GASTOS DE AUDITORIA POR PAGAR</t>
  </si>
  <si>
    <t>COMISIONES SEGUROS TRADICIONALES POR PAGAR</t>
  </si>
  <si>
    <t>COMPRAS VARIAS POR PAGAR</t>
  </si>
  <si>
    <t>FACTURAS POR PAGAR</t>
  </si>
  <si>
    <t>DERECHO VENTA CORTO PLAZO</t>
  </si>
  <si>
    <t>VENTA CORTO PLAZO</t>
  </si>
  <si>
    <t>PROVISIONES INFORMATICAS</t>
  </si>
  <si>
    <t>VARIACION PRECIO FACTURA CIA</t>
  </si>
  <si>
    <t>VARIACION PRECIO FACTURA TIENDA</t>
  </si>
  <si>
    <t>FACTURAS PAGADAS POR RENDICION</t>
  </si>
  <si>
    <t>HONORARIOS PAGADOS POR RENDICION</t>
  </si>
  <si>
    <t>DIVIDENDOS POR PAGAR BRU</t>
  </si>
  <si>
    <t>RESERVA MENOR VALOR PATRIMONIO</t>
  </si>
  <si>
    <t>Resultado de Intermediación</t>
  </si>
  <si>
    <t>Remuneraciones</t>
  </si>
  <si>
    <t>CUOTAS DE FDOS. NACIONALES INV. EN EL EXTRANJERO (CFE)</t>
  </si>
  <si>
    <t>PROVISION CUOTAS DE FDOS. NACIONALES INV. EN EL EXTRANJERO (CFE)</t>
  </si>
  <si>
    <t>C.M. CUOTAS FDOS NAC INV EN EL EXT (CFE)</t>
  </si>
  <si>
    <t>RETENCION HONORARIOS TASA 10%</t>
  </si>
  <si>
    <t>RETENCION IMPUESTO ADICIONAL</t>
  </si>
  <si>
    <t>IMPUESTO UNICO ART.21 TASA 35%</t>
  </si>
  <si>
    <t>IVA DEBITO FISCAL</t>
  </si>
  <si>
    <t>IVA DEVENGADO</t>
  </si>
  <si>
    <t>BICE VIDA COMPAÑIA DE SEGUROS</t>
  </si>
  <si>
    <t>C.M. ADRS</t>
  </si>
  <si>
    <t>HONORARIOS POR PAGAR REEMISIONES DE SALUD</t>
  </si>
  <si>
    <t>HONORARIOS POR PAGAR CREDITOS</t>
  </si>
  <si>
    <t>HONORARIOS POR PAGAR RRHH</t>
  </si>
  <si>
    <t>HONORARIOS POR PAGAR COMISIONES INDIVIDUALES</t>
  </si>
  <si>
    <t>INV. FIP BADAJOZ</t>
  </si>
  <si>
    <t>BONO PLAN RENTA VARIABLE</t>
  </si>
  <si>
    <t>COMISIONES PROMEDIO</t>
  </si>
  <si>
    <t>CUENTA CORRIENTE COMUNIDAD EDIF.PALLADIO</t>
  </si>
  <si>
    <t>CUENTA CORRIENTE BICE CHILECONSULT</t>
  </si>
  <si>
    <t>FORWARD POR COBRAR</t>
  </si>
  <si>
    <t>DIVIDENDOS POR COBRAR MUTUOS HIPOTECARIOS</t>
  </si>
  <si>
    <t>CTA CTE PROY. PARQUE LOS NOGALES</t>
  </si>
  <si>
    <t>PRIMAS CEDIDAS ANUALES PAGO ANTICIPADO</t>
  </si>
  <si>
    <t>MUTUOS HIPOTECARIOS POR PAGAR</t>
  </si>
  <si>
    <t>SEGUROS POR PAGAR</t>
  </si>
  <si>
    <t>RECAUDACION DIVIDENDOS</t>
  </si>
  <si>
    <t>PRESTAMOS FONASA</t>
  </si>
  <si>
    <t>Accidentes Personales</t>
  </si>
  <si>
    <t>Siniestros por Cobrar a Reaseguradores</t>
  </si>
  <si>
    <t>Préstamos</t>
  </si>
  <si>
    <t>RES.MATEMATICA L/P SALUD COLECTIVOS</t>
  </si>
  <si>
    <t>B.C.U.</t>
  </si>
  <si>
    <t>CUENTA CORRIENTE EMPRESAS RELACIONADAS</t>
  </si>
  <si>
    <t>COMISIONES COMERCIALES</t>
  </si>
  <si>
    <t>BODEGA EXTERNA</t>
  </si>
  <si>
    <t>GASTOS COMUNES SANTIAGO</t>
  </si>
  <si>
    <t>DESARROLLO DE SISTEMAS INTERNOS</t>
  </si>
  <si>
    <t>MANTENCION DE SISTEMAS INTERNOS</t>
  </si>
  <si>
    <t>MANTENCION DE SISTEMAS EXTERNOS</t>
  </si>
  <si>
    <t>MANTENCION Y LIQUIDACION DE SINIESTROS</t>
  </si>
  <si>
    <t>OTROS ACTIVOS</t>
  </si>
  <si>
    <t>LINEAS TELEFONICAS</t>
  </si>
  <si>
    <t>RESULTADO DEL EJERCICIO</t>
  </si>
  <si>
    <t>COLACION DEL PERSONAL</t>
  </si>
  <si>
    <t>LOCOMOCION EMPLEADOS</t>
  </si>
  <si>
    <t>GASTOS DE CAPACITACION</t>
  </si>
  <si>
    <t>UNIFORMES DEL PERSONAL</t>
  </si>
  <si>
    <t>Fecha Informe</t>
  </si>
  <si>
    <t>Valor Unidad de Fomento</t>
  </si>
  <si>
    <t>Gastos Médicos</t>
  </si>
  <si>
    <t>RES.MATEMATICA L/P FLEXIBLE INDIVIDUAL</t>
  </si>
  <si>
    <t>RES.MATEMATICA L/P DOTAL INDIVIDUAL</t>
  </si>
  <si>
    <t>EQUIPO LIMPIAFACHADA CORRECTIVA</t>
  </si>
  <si>
    <t>PATENTES COMERCIALES</t>
  </si>
  <si>
    <t>CONTRIBUCIONES DE BIENES RAICES</t>
  </si>
  <si>
    <t>MATERIALES Y UTILES DE OFICINA</t>
  </si>
  <si>
    <t>REMODELACIONES OFICINAS</t>
  </si>
  <si>
    <t>SUMINISTROS DE OFICINAS</t>
  </si>
  <si>
    <t>FOTOCOPIAS</t>
  </si>
  <si>
    <t>CORRESPONDENCIAS</t>
  </si>
  <si>
    <t>MOVILIZACION</t>
  </si>
  <si>
    <t>ANTICIPO DE SUELDO</t>
  </si>
  <si>
    <t>IVA RETENIDO A TERCEROS</t>
  </si>
  <si>
    <t>CREDITOS 10% POR PAGAR</t>
  </si>
  <si>
    <t>CAPITAL SUSCRITO Y PAGADO</t>
  </si>
  <si>
    <t>REVALORIZACION CAPITAL</t>
  </si>
  <si>
    <t>REVALORIZACION RESULTADOS ACUMULADOS</t>
  </si>
  <si>
    <t>RESERVA PARA DESCALCE</t>
  </si>
  <si>
    <t>SOAP</t>
  </si>
  <si>
    <t>RES. OTROS SEG. VIDA CON CTA UNICA INVER</t>
  </si>
  <si>
    <t>RES SEG. VIDA AHORRO PREVISIONAL</t>
  </si>
  <si>
    <t>INMOBILIARIA EL COIHUE DOS S.A.</t>
  </si>
  <si>
    <t>FLUCTUACION EL COIHUE DOS S.A.</t>
  </si>
  <si>
    <t>RES. AFP HABITAT</t>
  </si>
  <si>
    <t>RES. AFP MAGISTER</t>
  </si>
  <si>
    <t>RES. AFP HABITAT 2003</t>
  </si>
  <si>
    <t>RESERVA PARA DESCALCE CUI</t>
  </si>
  <si>
    <t>DERECHOS POR INVERSIONES INMOBILIARIAS</t>
  </si>
  <si>
    <t>OBLIGACIONES POR INVERSIONES INMOBILIARIAS</t>
  </si>
  <si>
    <t>COMISIONES INMOBILIARIAS</t>
  </si>
  <si>
    <t>C.M. GASTOS INVERSIONES</t>
  </si>
  <si>
    <t>RETASACIONES</t>
  </si>
  <si>
    <t>PROVEEDORES MARKETING</t>
  </si>
  <si>
    <t>PROVEEDORES SERVICIO AL CLIENTE</t>
  </si>
  <si>
    <t>BONOS DE GARANTIA ESTATAL</t>
  </si>
  <si>
    <t>AJUSTE PENSION MINIMA</t>
  </si>
  <si>
    <t>BONOS DE RECONOCIMIENTO</t>
  </si>
  <si>
    <t>INTERESES DIFERIDOS POR LEASING</t>
  </si>
  <si>
    <t>REAJUSTES BTU</t>
  </si>
  <si>
    <t>REAJUSTES CREDITOS SINDICADOS</t>
  </si>
  <si>
    <t>PROVISIONES INMOBILIARIAS</t>
  </si>
  <si>
    <t>OBLIGACIONES VENTA CORTO PLAZO</t>
  </si>
  <si>
    <t>PROVEEDORES INMOBILIARIOS</t>
  </si>
  <si>
    <t>HONORARIOS INMOBILIARIOS</t>
  </si>
  <si>
    <t>PENSIONES CADUCADAS</t>
  </si>
  <si>
    <t>INTERESES PERCIBIDOS US TREASSURY</t>
  </si>
  <si>
    <t>INTERESES DEVENGADOS US TREASSURY</t>
  </si>
  <si>
    <t>REAJUSTES INTS. US TREASSURY</t>
  </si>
  <si>
    <t>GASTOS DE ORGANIZACION Y PUESTA MARCHA</t>
  </si>
  <si>
    <t>CREDITO CTA N° 10256687</t>
  </si>
  <si>
    <t>CITIBANK N° 0-663736-01-09</t>
  </si>
  <si>
    <t>BANCO SECURITY CTA N° E-0035084-01</t>
  </si>
  <si>
    <t>ESTADO CTA N° 221180</t>
  </si>
  <si>
    <t>DEP. ACUMULADA VEHICULO</t>
  </si>
  <si>
    <t>ACTIVO FIJO EN TRANSITO</t>
  </si>
  <si>
    <t>BIENES RAICES EN ADJUDICACION</t>
  </si>
  <si>
    <t>ACT COMPLEMENTARIO IMPTO DIF X PAGAR L/P</t>
  </si>
  <si>
    <t>DIVIDENDOS CHILENA CONSOLIDADA SEGUROS DE VIDA S.A.</t>
  </si>
  <si>
    <t>PRIMAS POR COBRAR COLECTIVOS POR PROD.</t>
  </si>
  <si>
    <t>PRIMAS AFP</t>
  </si>
  <si>
    <t>PRIMAS POR COBRAR COL. DESGRAVAMEN</t>
  </si>
  <si>
    <t>REAJUSTES BONOS VIVIENDA LEASING</t>
  </si>
  <si>
    <t>UTILIDAD O PERDIDA VENTA ACCIONES EXTRANJERAS (ACE)</t>
  </si>
  <si>
    <t>INTERES PERCIB. LEASING</t>
  </si>
  <si>
    <t>REAJUSTES L/H U.F.</t>
  </si>
  <si>
    <t>REAJUSTES L/H IVP</t>
  </si>
  <si>
    <t>REAJUSTES BONOS BANCARIOS</t>
  </si>
  <si>
    <t>PAGOS SINIESTROS SALUD</t>
  </si>
  <si>
    <t>IMPUESTO DIFERIDO POR COBRAR L/P</t>
  </si>
  <si>
    <t>RES.RIESGO CURSO SALUD COLECTIVOS</t>
  </si>
  <si>
    <t>INTERES DEV. LEASING</t>
  </si>
  <si>
    <t>INTERESES DEV. C.E.R.O.</t>
  </si>
  <si>
    <t>INTERES PERCIB. L/H U.F.</t>
  </si>
  <si>
    <t>INTERES PERCIB. BONOS BANCARIOS</t>
  </si>
  <si>
    <t>INTERES PERCIB. BONOS SUBORDINADOS</t>
  </si>
  <si>
    <t>REMODELACIONES</t>
  </si>
  <si>
    <t>COMISIONES DIRECTAS</t>
  </si>
  <si>
    <t>MOTIVACIONAL (C.I.)</t>
  </si>
  <si>
    <t>LETRAS HIPOTECARIAS U.F. CUI</t>
  </si>
  <si>
    <t>LETRAS HIPOTECARIAS IVP CUI</t>
  </si>
  <si>
    <t>BONOS BANCARIOS CUI</t>
  </si>
  <si>
    <t>COMISIONES POR PAGAR</t>
  </si>
  <si>
    <t>OTROS EGRESOS NO OPERACIONALES</t>
  </si>
  <si>
    <t>BANCO CORPBANCA CTA N° 11060946</t>
  </si>
  <si>
    <t>SANTANDER CTA. N 37-5904576-8</t>
  </si>
  <si>
    <t>SANTIAGO CTA. N 01-07886-0</t>
  </si>
  <si>
    <t>SANTANDER CTA. N 0-020-0041573-4</t>
  </si>
  <si>
    <t>CAJA US $</t>
  </si>
  <si>
    <t>BICE CTA. N 13-000259-5 USD</t>
  </si>
  <si>
    <t>BICE CTA N° 013-01-00834</t>
  </si>
  <si>
    <t>DEPRECIACION BIEN RAICES LEASING</t>
  </si>
  <si>
    <t>PROV. DCTOS INCOBRABLES LEASING</t>
  </si>
  <si>
    <t>PROV. LEASIN INCOBRABLES</t>
  </si>
  <si>
    <t>PROV. OTRAS CTAS. POR COBRAR LEASING</t>
  </si>
  <si>
    <t>PROV. ANTIC. COMIS. INCOBRABLES</t>
  </si>
  <si>
    <t>Salud</t>
  </si>
  <si>
    <t>BONOS AGENTES</t>
  </si>
  <si>
    <t>BONO DE DESARROLLO</t>
  </si>
  <si>
    <t>BONO DE FIDELIZACION</t>
  </si>
  <si>
    <t>BONO DE PERSISTENCIA</t>
  </si>
  <si>
    <t>INVERSIONES POR COBRAR</t>
  </si>
  <si>
    <t>OTROS INGRESOS</t>
  </si>
  <si>
    <t>RES. SINIESTROS POR PAGAR ACC. PERSONALES</t>
  </si>
  <si>
    <t>SECURITY L-0482404-91</t>
  </si>
  <si>
    <t>UTILIDAD O PERDIDA VENTA FONDOS DE INVERSION INTERNACIONAL (CFII)</t>
  </si>
  <si>
    <t>C.M. DEPOSITOS A PLAZO FIJO</t>
  </si>
  <si>
    <t>C.M. BCU</t>
  </si>
  <si>
    <t>C.M. BONOS EXTRANJEROS</t>
  </si>
  <si>
    <t>C.M. PAGARES EMPRESAS</t>
  </si>
  <si>
    <t>C.M. BONOS SECURITIZADOS</t>
  </si>
  <si>
    <t>C.M. BONOS GARANTIZADOS</t>
  </si>
  <si>
    <t>C.M. BTU</t>
  </si>
  <si>
    <t>C.M. BONOS VIVIENDA LEASING</t>
  </si>
  <si>
    <t>C.M. FONDOS MUTUOS</t>
  </si>
  <si>
    <t>C.M. ACCIONES EXTRANJERAS (ACC)</t>
  </si>
  <si>
    <t>VALORES POR DEPOSITAR</t>
  </si>
  <si>
    <t>BICE CTA N 01-28516-5</t>
  </si>
  <si>
    <t>BICE CTA.N° 02-00369-4</t>
  </si>
  <si>
    <t>CHILE CTA. N° 66298-04</t>
  </si>
  <si>
    <t>CHILE CTA. N° 159-14461-02</t>
  </si>
  <si>
    <t>CHILE CTA. N° 000-11580-00</t>
  </si>
  <si>
    <t>SANTANDER SANTIAGO CTA N° 01-5630-1</t>
  </si>
  <si>
    <t>Deudas con Intermediarios</t>
  </si>
  <si>
    <t>RES.RIESGO CURSO SALUD INDIVIDUAL</t>
  </si>
  <si>
    <t>Proveedores</t>
  </si>
  <si>
    <t>CREDITOS DE CONSUMO POR PAGAR</t>
  </si>
  <si>
    <t>GARANTIAS PACTOS INMOBILIARIOS</t>
  </si>
  <si>
    <t>COMISIONES POR PAGAR CORPORATIVOS</t>
  </si>
  <si>
    <t>PROVISIONES VARIAS</t>
  </si>
  <si>
    <t>PROVISIONES ANTIC. COMISION CORREDORES</t>
  </si>
  <si>
    <t>WACHOVIA BANK N.A.</t>
  </si>
  <si>
    <t>CREDITOS TERMINADOS POR INCOBRABILIDAD</t>
  </si>
  <si>
    <t>PROVISION INCOB. CREDITO PENSIONADOS</t>
  </si>
  <si>
    <t>PROVISION INCOB. CREDITO COMPLEMENTARIO 10%</t>
  </si>
  <si>
    <t>Diferencia de Cambio</t>
  </si>
  <si>
    <t>Reservas Técnicas</t>
  </si>
  <si>
    <t>INTERESES DEV. BONOS SECURITIZADOS</t>
  </si>
  <si>
    <t>REAJUSTES BONOS SECURITIZADOS</t>
  </si>
  <si>
    <t>INTERESES DEV. BONOS GARANTIZADOS</t>
  </si>
  <si>
    <t>REAJUSTES BONOS GARANTIZADOS</t>
  </si>
  <si>
    <t>CREDITOS DE CONSUMO</t>
  </si>
  <si>
    <t>CREDITOS DE CONSUMO EN TRANSITO</t>
  </si>
  <si>
    <t>CUENTAS POR PAGAR ABOGADOS</t>
  </si>
  <si>
    <t>CONTRIBUCIONES POR PAGAR</t>
  </si>
  <si>
    <t>IMPUESTOS RETENIDOS</t>
  </si>
  <si>
    <t>ANTICIPO PROVEEDORES</t>
  </si>
  <si>
    <t>GASTOS ANTICIPADOS</t>
  </si>
  <si>
    <t>DOCUMENTOS POR COBRAR</t>
  </si>
  <si>
    <t>IMPUESTOS POR COBRAR</t>
  </si>
  <si>
    <t>ADMINISTRACION MUTUOS HIPOTECARIOS</t>
  </si>
  <si>
    <t>ARRIENDO TERMINAL BOLSA</t>
  </si>
  <si>
    <t>ASESORIA EN INVERSIONES</t>
  </si>
  <si>
    <t>GASTOS BANCARIOS</t>
  </si>
  <si>
    <t>INTERES E IMPTO. SOBREGIROS</t>
  </si>
  <si>
    <t>OTROS INGRESOS Y EGRESOS</t>
  </si>
  <si>
    <t>MUEBLES Y UTILES</t>
  </si>
  <si>
    <t>VEHICULOS</t>
  </si>
  <si>
    <t>EQUIPOS COMPUTACIONALES</t>
  </si>
  <si>
    <t>CAJA</t>
  </si>
  <si>
    <t>CAJA SUCURSALES</t>
  </si>
  <si>
    <t>DERECHOS SUSCRIPCION FIP</t>
  </si>
  <si>
    <t>TERRENOS BRUSA DOS</t>
  </si>
  <si>
    <t>CONTROL LINEA DE CREDITOS</t>
  </si>
  <si>
    <t>GASTO COMUN POR PAGAR</t>
  </si>
  <si>
    <t>CUENTA CORRIENTE BRUSA DOS</t>
  </si>
  <si>
    <t>C.M.RESERVAS CUI</t>
  </si>
  <si>
    <t>C.M.RESERVAS APV</t>
  </si>
  <si>
    <t>ACREEDORES POR INVERSION</t>
  </si>
  <si>
    <t>CHEQUES CADUCADOS</t>
  </si>
  <si>
    <t>R.T.L/P INVALIDEZ Y SOBREVIVENCIA</t>
  </si>
  <si>
    <t>FLUCTUACION INVALIDEZ Y SOBREVIVENCIA</t>
  </si>
  <si>
    <t>RES. L/P MATEMATICA VIDA INDIVIDUAL</t>
  </si>
  <si>
    <t>INTERES PERCIB. C.E.R.O.</t>
  </si>
  <si>
    <t>PERCIBIDO SWAP</t>
  </si>
  <si>
    <t>PERCIBIDO FORWARD</t>
  </si>
  <si>
    <t>DEVENGADO SWAP</t>
  </si>
  <si>
    <t>DEVENGADO FORWARD</t>
  </si>
  <si>
    <t>CTA CTE NOVATERRA 2 S.A.</t>
  </si>
  <si>
    <t>CTA CTE PARQUE LOS NOGALES S.A</t>
  </si>
  <si>
    <t>CTA CTE AGUAS NOVA S.A.</t>
  </si>
  <si>
    <t>FLUCTUACION SOC. INMOB DON TOMAS S.A.</t>
  </si>
  <si>
    <t>RESERVA PARA DESCALCE APV</t>
  </si>
  <si>
    <t>REASEGUROS POR PAGAR (POR REASEGURO) RTA NACIONAL</t>
  </si>
  <si>
    <t>CUENTAS POR PAGAR BRU</t>
  </si>
  <si>
    <t>CTA CTE DEUDORES GASTOS OPERACIONALES</t>
  </si>
  <si>
    <t>FLUCTUACION SOC. INMOB. PARQUE LOS NOGALES S.A.</t>
  </si>
  <si>
    <t>CTA CTE NOVATERRA S.A.</t>
  </si>
  <si>
    <t>RES.RIESGO CURSO DOTAL INDIVIDUAL</t>
  </si>
  <si>
    <t>COMISIONES APV</t>
  </si>
  <si>
    <t>P.R.C. APV</t>
  </si>
  <si>
    <t>B.C.U. APV</t>
  </si>
  <si>
    <t>BONOS RECONOCIMIENTO APV</t>
  </si>
  <si>
    <t>DEUDORES LEASING APV</t>
  </si>
  <si>
    <t>INTERESES POR PAGO FUERA DE PLAZO</t>
  </si>
  <si>
    <t>FLUCT. INV. INMOBILIARIA DESARR. Y CONSTR. ST. TOMAS S.A.</t>
  </si>
  <si>
    <t>FLUCTUACION SOCIEDAD BCC S.A.</t>
  </si>
  <si>
    <t>FLUCTUACION INMOBILIARIA APOQUINDO 2002 S.A.</t>
  </si>
  <si>
    <t>CTA. CTE. EL COIGUE DOS S.A. PROYECTO DON TOMAS</t>
  </si>
  <si>
    <t>SOC. INMOB. PARQUE LOS NOGALES S.A.</t>
  </si>
  <si>
    <t>RESERVAS SINIESTROS</t>
  </si>
  <si>
    <t>PENSIONES PAGADAS</t>
  </si>
  <si>
    <t>LIBERACIONES</t>
  </si>
  <si>
    <t>COMISIONES REASEGUROS</t>
  </si>
  <si>
    <t>RESCATES</t>
  </si>
  <si>
    <t>DEF CLIENTES</t>
  </si>
  <si>
    <t>GASTOS COMUNES</t>
  </si>
  <si>
    <t>ASESORIA COBRANZA</t>
  </si>
  <si>
    <t>BONOS EJECUTIVOS</t>
  </si>
  <si>
    <t>COMISIONES POR VENTA CREDITOS DE CONSUMO</t>
  </si>
  <si>
    <t>MANTENCION DE HARDWARE</t>
  </si>
  <si>
    <t>MANTENCION LOCALES</t>
  </si>
  <si>
    <t>RESEARCH</t>
  </si>
  <si>
    <t>VENTA DE ARTICULOS</t>
  </si>
  <si>
    <t>VARIACION COSTO PROMEDIO TIENDA</t>
  </si>
  <si>
    <t>INSTRUMENTOS US TREASURY CUI</t>
  </si>
  <si>
    <t>BONOS VIVIENDA LEASING CUI</t>
  </si>
  <si>
    <t>PAGARE EMPRESAS CUI</t>
  </si>
  <si>
    <t>AMORTIZACION LICENCIAS</t>
  </si>
  <si>
    <t>IMPUESTO DIFERIDO POR COBRAR C/P</t>
  </si>
  <si>
    <t>BONOS RECONOCIMIENTO POR COBRAR</t>
  </si>
  <si>
    <t>PROVISIONES LEASING INCOBRABLES</t>
  </si>
  <si>
    <t>DEVOLUCIONES DE PRIMAS</t>
  </si>
  <si>
    <t>PRIMERAS PRIMAS INDIVIDUALES</t>
  </si>
  <si>
    <t>DEF ACCIDENTES PERSONALES COLECTIVO</t>
  </si>
  <si>
    <t>RES.MATEMATICA C/P CURSO APV INDIVIDUAL</t>
  </si>
  <si>
    <t>RES.MATEMATICA C/P DOTAL PURO COLECTIVOS</t>
  </si>
  <si>
    <t>FORWARD DE TASA POR COBRAR</t>
  </si>
  <si>
    <t>CREDIVIDA POR DISTRIBUIR</t>
  </si>
  <si>
    <t>ASESORIA BANCO BICE</t>
  </si>
  <si>
    <t>NUEVACO S.A.</t>
  </si>
  <si>
    <t>EXISTENCIAS NUEVACO S.A.</t>
  </si>
  <si>
    <t>IVA DEBITO FISCAL BOLETAS</t>
  </si>
  <si>
    <t>FONDO DE GESTION</t>
  </si>
  <si>
    <t>ARRIENDOS POR COBRAR</t>
  </si>
  <si>
    <t>DIVIDENDOS POR COBRAR LEASING</t>
  </si>
  <si>
    <t>DEUDORES POR INVERSION</t>
  </si>
  <si>
    <t>CUENTA CORRIENTE POR COB INSCRIPCION</t>
  </si>
  <si>
    <t>CUENTA CORRIENTE POR COBRAR</t>
  </si>
  <si>
    <t>FONDOS INSCRIPCION DE MUTUOS</t>
  </si>
  <si>
    <t>TRASPASO DE SALDOS</t>
  </si>
  <si>
    <t>ANTICIPO COMISIONES AGENTES VIDA INDIVID</t>
  </si>
  <si>
    <t>TRASPASO APERTURA 2005</t>
  </si>
  <si>
    <t>CAPACITACION DEL PERSONAL SENCE</t>
  </si>
  <si>
    <t>INFORME DE TITULOS</t>
  </si>
  <si>
    <t>Deudores Relacionados</t>
  </si>
  <si>
    <t>C.M. OTROS ACTIVOS</t>
  </si>
  <si>
    <t>C.M. GARANTIAS</t>
  </si>
  <si>
    <t>C.M. LETRAS HIPOTECARIAS U.F.</t>
  </si>
  <si>
    <t>C.M. DEPOSITOS A PLAZO</t>
  </si>
  <si>
    <t>C.M. BONOS EMPRESA</t>
  </si>
  <si>
    <t>C.M. BONOS LEASING</t>
  </si>
  <si>
    <t>C.M. BONOS BANCARIOS</t>
  </si>
  <si>
    <t>SEGUROS CESANTIA POR COBRAR</t>
  </si>
  <si>
    <t>GARANTIA ESTATAL POR COBRAR TESORERIA</t>
  </si>
  <si>
    <t>CUENTA CORRIENTE PERSONAL</t>
  </si>
  <si>
    <t>PRESTAMOS PERSONAL</t>
  </si>
  <si>
    <t>ENDOSOS A COBRAR</t>
  </si>
  <si>
    <t>VALIJAS</t>
  </si>
  <si>
    <t>ABARROTES Y ARTICULOS DE ASEO</t>
  </si>
  <si>
    <t>GASTOS GENERALES Y OTROS</t>
  </si>
  <si>
    <t>Resultado Periodo S/ Detalle</t>
  </si>
  <si>
    <t>Valor de Cuadratura Bal/Eerr</t>
  </si>
  <si>
    <t>NOTAS DE COBRANZA COLECTIVOS</t>
  </si>
  <si>
    <t>NOTAS DE COBRANZA INDIVIDUALES</t>
  </si>
  <si>
    <t>COTIZACION SALUD ISAPRE EE</t>
  </si>
  <si>
    <t>CAJA DE COMPENSACION</t>
  </si>
  <si>
    <t>ASOCIACION CHILENA DE SEGURIDAD</t>
  </si>
  <si>
    <t>CCAF LEASING HABITACIONAL</t>
  </si>
  <si>
    <t>CCAF FULL AHORRO</t>
  </si>
  <si>
    <t>RETENCION JUDICIAL EMPLEADOS</t>
  </si>
  <si>
    <t>RETENCION JUDICIAL PENSIONADOS</t>
  </si>
  <si>
    <t>ASIGNACION FAMILIAR EEPP</t>
  </si>
  <si>
    <t>OTROS DESCUENTOS PENSIONADOS</t>
  </si>
  <si>
    <t>PROVISION MENOR VALOR LEASING</t>
  </si>
  <si>
    <t>OTROS PASIVOS</t>
  </si>
  <si>
    <t>ELEVACION AGUA POTABLE Y ALCANTARILLADO</t>
  </si>
  <si>
    <t>CLIMATIZACION</t>
  </si>
  <si>
    <t>ASCENSORES</t>
  </si>
  <si>
    <t>U.P.S.</t>
  </si>
  <si>
    <t>Deudas con el Personal</t>
  </si>
  <si>
    <t>RESULTADO POR VTA. BIENES RAICES HABITACIONALES</t>
  </si>
  <si>
    <t>C.M. INTS. US TREASSURY</t>
  </si>
  <si>
    <t>ARRIENDO DE ESTACIONAMIENTOS</t>
  </si>
  <si>
    <t>COMUNICACIONES</t>
  </si>
  <si>
    <t>SERVICIOS DE IMPRESION</t>
  </si>
  <si>
    <t>SERVICIOS EXTERNOS</t>
  </si>
  <si>
    <t>C.M. INTERESES DIFERIDOS LEASING</t>
  </si>
  <si>
    <t>C.M. C.E.R.O.</t>
  </si>
  <si>
    <t>C.M. RESERVAS TECNICAS</t>
  </si>
  <si>
    <t>C.M. OTROS PASIVOS</t>
  </si>
  <si>
    <t>C.M. CAPITAL PROPIO</t>
  </si>
  <si>
    <t>SERVICIOS TEMPORALES</t>
  </si>
  <si>
    <t>C.M. EXCHANGE TRADED FUNDS (ETF)</t>
  </si>
  <si>
    <t>RES.MATEMATICA C/PDESGRAVAMEN INDIVIDUAL</t>
  </si>
  <si>
    <t>REAJUSTES PAGADOS POR MUTUOS</t>
  </si>
  <si>
    <t>COMISION RECAUDACION</t>
  </si>
  <si>
    <t>PROTOCOLIZACION</t>
  </si>
  <si>
    <t>DEPOSITO A PLAZO FIJO (DPF)</t>
  </si>
  <si>
    <t>MANTENCION SOFTWARE DE APLICACIONES</t>
  </si>
  <si>
    <t>DIGITALIZACION DE IMÁGENES</t>
  </si>
  <si>
    <t>MANTENCION RED IP</t>
  </si>
  <si>
    <t>ASESORIAS Y ESTUDIOS</t>
  </si>
  <si>
    <t>OTROS GREMIALES</t>
  </si>
  <si>
    <t>DIFERENCIA DE CAMBIO RENTA VARIABLE</t>
  </si>
  <si>
    <t>COMISIONES INTERMEDIARIOS</t>
  </si>
  <si>
    <t>GASTOS NOTARIALES Y JUDICIALES</t>
  </si>
  <si>
    <t>INFORMES DICOM</t>
  </si>
  <si>
    <t>BONOS EMPRESA CUI</t>
  </si>
  <si>
    <t>BONOS LEASING CUI</t>
  </si>
  <si>
    <t>MUTUOS HIPOTECARIOS CUI</t>
  </si>
  <si>
    <t>P.R.C. CUI</t>
  </si>
  <si>
    <t>B.C.U. CUI</t>
  </si>
  <si>
    <t>BONOS RECONOCIMIENTO CUI</t>
  </si>
  <si>
    <t>DEUDORES LEASING CUI</t>
  </si>
  <si>
    <t>PROV. MENOR VALOR LEASING CUI</t>
  </si>
  <si>
    <t>INVERSION FONDOS MUTUOS CUI</t>
  </si>
  <si>
    <t>FONDO MUTUOS POR COBRAR CUI</t>
  </si>
  <si>
    <t>LLAVE604</t>
  </si>
  <si>
    <t>LLAVE603</t>
  </si>
  <si>
    <t>LLAVE602</t>
  </si>
  <si>
    <t>PROVISION ARRIENDOS INCOBRABLES</t>
  </si>
  <si>
    <t>RESERVA DE COMPROMISO PRESUPUESTARIO</t>
  </si>
  <si>
    <t>RESCATES APV INDIVIDUAL</t>
  </si>
  <si>
    <t>BICE CTA 01-26970-5</t>
  </si>
  <si>
    <t>CHILE CTA 01-000-14346-05</t>
  </si>
  <si>
    <t>SANTANDER CTA 040010344581</t>
  </si>
  <si>
    <t>SECURITY L-0458678-91</t>
  </si>
  <si>
    <t>BANCO CHILE BRU</t>
  </si>
  <si>
    <t>BANCO BICE BRU</t>
  </si>
  <si>
    <t>DEUDORES ARRENDATARIOS</t>
  </si>
  <si>
    <t>NUEVAS FACTURAS POR COBRAR CORPORATIVOS</t>
  </si>
  <si>
    <t>NUEVAS NOTAS DE COBRANZA CORPORATIVOS</t>
  </si>
  <si>
    <t>RECIBOS NO APLICADOS</t>
  </si>
  <si>
    <t>RECIBOS NO IDENTIFICADOS</t>
  </si>
  <si>
    <t>CUOTAS PACTOS POR COBRAR INMOBILIARIOS</t>
  </si>
  <si>
    <t>ANTICIPOS INMOBILIARIAS</t>
  </si>
  <si>
    <t>HONORARIOS POR PAGAR INVERSIONES RENTA FIJA</t>
  </si>
  <si>
    <t>HONORARIOS POR PAGAR INVERSIONES RENTA VARIABLE</t>
  </si>
  <si>
    <t>SOC. INMOB. EL COIHUE DOS S.A.</t>
  </si>
  <si>
    <t>CHILE CTA. N 50017-08</t>
  </si>
  <si>
    <t>INSTRUMENTOS US TREASSURY</t>
  </si>
  <si>
    <t>REMANENTE CREDITO FISCAL</t>
  </si>
  <si>
    <t>INVERSIONES INMOBILIARIAS EE.RR.</t>
  </si>
  <si>
    <t>INVERSIONES CIEDESS</t>
  </si>
  <si>
    <t>ESTADO CTA N° 293032</t>
  </si>
  <si>
    <t>FORWARD POR PAGAR</t>
  </si>
  <si>
    <t>PROVEEDORES COMISIONES RV Y COLECTIVOS</t>
  </si>
  <si>
    <t>Valores Expresados en  :</t>
  </si>
  <si>
    <t>Valores al</t>
  </si>
  <si>
    <t>NOTAS</t>
  </si>
  <si>
    <t>Reclasi.</t>
  </si>
  <si>
    <t>CUOTAS CRED. CONSUMO POR COBRAR</t>
  </si>
  <si>
    <t>CTA CTE POR COBRAR R.V.</t>
  </si>
  <si>
    <t>CUENTA CORRIENTE ROL PRIVADO</t>
  </si>
  <si>
    <t>CUENTA CORRIENTE POR COBRAR DIRECTORES</t>
  </si>
  <si>
    <t>FONDO FIJO SUCURSALES</t>
  </si>
  <si>
    <t>INTERES PERCIB. BONOS EMPRESA</t>
  </si>
  <si>
    <t>INTERES PERCIB. BONOS LEASING</t>
  </si>
  <si>
    <t>INTERES PERCIB. MUTUOS HIPOTECARIOS</t>
  </si>
  <si>
    <t>INTERES PERCIB. BONO RECONOCIMIENTO</t>
  </si>
  <si>
    <t>PRESTAMOS POR COBRAR PENSIONADOS</t>
  </si>
  <si>
    <t>ANTICIPOS PENSIONADOS</t>
  </si>
  <si>
    <t>SOBREGIRO POR COBRAR REMUNERACIONES</t>
  </si>
  <si>
    <t>LEY 18566 2%</t>
  </si>
  <si>
    <t>FONDOS A RENDIR</t>
  </si>
  <si>
    <t>CTA</t>
  </si>
  <si>
    <t>RAMO</t>
  </si>
  <si>
    <t>LLAVE606</t>
  </si>
  <si>
    <t>LLAVE605</t>
  </si>
  <si>
    <t>RES.RIESGO CURSO APV INDIVIDUAL</t>
  </si>
  <si>
    <t>RES.RIESGO CURSO DOTAL PURO COLECTIVOS</t>
  </si>
  <si>
    <t>OTRAS INSTITUCIONES NO PREVISIONALES</t>
  </si>
  <si>
    <t>HOME MEDICAL CLINIC</t>
  </si>
  <si>
    <t>CREDITOS SINDICADOS APV</t>
  </si>
  <si>
    <t>INSTRUMENTOS US TREASURY APV</t>
  </si>
  <si>
    <t>BONOS VIVIENDA LEASING APV</t>
  </si>
  <si>
    <t>ACCIONES EXTRANJERAS APV (ACE)</t>
  </si>
  <si>
    <t>INTERES DEV. L/H U.F.</t>
  </si>
  <si>
    <t>INTERES DEV. BONOS BANCARIOS</t>
  </si>
  <si>
    <t>INTERES DEV. BONOS SUBORDINADOS</t>
  </si>
  <si>
    <t>INTERES DEV. BONOS EMPRESA</t>
  </si>
  <si>
    <t>INTERES DEV. BONOS LEASING</t>
  </si>
  <si>
    <t>INTERES DEV. MUTUOS HIPOTECARIOS</t>
  </si>
  <si>
    <t>INTERES DEV. PRC</t>
  </si>
  <si>
    <t>INTERES DEV. BONO RECONOCIMIENTO</t>
  </si>
  <si>
    <t>ADRS</t>
  </si>
  <si>
    <t>PROVISION FLUCTUACION ADRS</t>
  </si>
  <si>
    <t>INTERESES DEV. OTROS INSTRUMENTOS</t>
  </si>
  <si>
    <t>EQUIPO LIMPIAFACHADA</t>
  </si>
  <si>
    <t>SUBESTACION ELECTRICA</t>
  </si>
  <si>
    <t>CONTROL AUTOMATICO PLC CORRECTIVA</t>
  </si>
  <si>
    <t>GRUPOS ELECTROGENOS CORRECTIVA</t>
  </si>
  <si>
    <t>DETECCION DE INCENDIO CORRECTIVA</t>
  </si>
  <si>
    <t>EXTINCION DE INCENDIO CORRECTIVA</t>
  </si>
  <si>
    <t>CONTROL DE ACCESO CORRECTIVA</t>
  </si>
  <si>
    <t>DEUDORES LEASING</t>
  </si>
  <si>
    <t>DIVIDENDOS BICE MUTUOS</t>
  </si>
  <si>
    <t>DIVIDENDOS PRINCIPAL</t>
  </si>
  <si>
    <t>FONDO FIJO</t>
  </si>
  <si>
    <t>CAPACITACION DEL PERSONAL</t>
  </si>
  <si>
    <t>DONACIONES</t>
  </si>
  <si>
    <t>ARRIENDOS PERCIBIDOS</t>
  </si>
  <si>
    <t>REASEGUROS POR COBRAR</t>
  </si>
  <si>
    <t>PROVEEDORES</t>
  </si>
  <si>
    <t>C.M. PARTICIPACION CLIENTES</t>
  </si>
  <si>
    <t>C.M. CUENTAS DE RESULTADO</t>
  </si>
  <si>
    <t>BIENES RAICES ADJUDICADOS POR TERCEROS</t>
  </si>
  <si>
    <t>FORMULARIOS</t>
  </si>
  <si>
    <t>Deudas del Personal</t>
  </si>
  <si>
    <t>Gastos Anticipados</t>
  </si>
  <si>
    <t>Intangibles</t>
  </si>
  <si>
    <t>Impuestos Diferidos</t>
  </si>
  <si>
    <t>DEF REASEGURO FLEXIBLE INDIVIDUAL</t>
  </si>
  <si>
    <t>DEF REASEGURO MIXTO O DOTAL INDIVIDUAL</t>
  </si>
  <si>
    <t>DEF REASEGURO APV INDIVIDUAL</t>
  </si>
  <si>
    <t>DEF ACCIDENTES PERSONALES INDIVIDUAL</t>
  </si>
  <si>
    <t>DOCUMENTOS INCOBRABLES</t>
  </si>
  <si>
    <t>ASIGNACION FAMILIAR</t>
  </si>
  <si>
    <t>BANCO SECURITY E-0458678-01</t>
  </si>
  <si>
    <t>MUTUOS HIPOTECARIOS CARTERA PROPIA</t>
  </si>
  <si>
    <t>MUTUOS HIPOTECARIOS EN TRANSITO</t>
  </si>
  <si>
    <t>PROVISION DEUDORES INCOBRABLES</t>
  </si>
  <si>
    <t>CAMPAÑAS Y ACCIONES WEB</t>
  </si>
  <si>
    <t>RES.MATEMATICA L/P CURSO APV INDIVIDUAL</t>
  </si>
  <si>
    <t>RES.MATEMATICA L/P DOTAL PURO COLECTIVOS</t>
  </si>
  <si>
    <t>Renta Vitalicia Vejez</t>
  </si>
  <si>
    <t>Renta Vitalicia Invalidez</t>
  </si>
  <si>
    <t>Renta Vitalicia Sobrevivencia</t>
  </si>
  <si>
    <t>Reserva Matemática</t>
  </si>
  <si>
    <t>Reserva Valor del Fondo</t>
  </si>
  <si>
    <t>SANTANDER BIENESTAR 2582811-9</t>
  </si>
  <si>
    <t>LETRAS HIPOTECARIAS U.F.</t>
  </si>
  <si>
    <t>NOTAS ESTRUCTURADAS APV</t>
  </si>
  <si>
    <t>NOTAS ESTRUCTURADAS CUI</t>
  </si>
  <si>
    <t>INTERESES DEVENGADOS NOTAS ESTRUCTURADAS</t>
  </si>
  <si>
    <t>INTERESES PERCIBIDOS NOTAS ESTRUCTURADAS</t>
  </si>
  <si>
    <t>REAJUSTES NOTAS ESTRUCTURADAS</t>
  </si>
  <si>
    <t>C.M. NOTAS ESTRUCTURADAS</t>
  </si>
  <si>
    <t>PUBLIGUIAS</t>
  </si>
  <si>
    <t>OTRAS PUBLICACIONES</t>
  </si>
  <si>
    <t>AUDITORIAS EXTERNAS</t>
  </si>
  <si>
    <t>GASTOS LEGALES</t>
  </si>
  <si>
    <t>GASTOS TASACIONES</t>
  </si>
  <si>
    <t>ASOC. ASEGURADORES DE CHILE</t>
  </si>
  <si>
    <t>ESTADIAS</t>
  </si>
  <si>
    <t>GASTOS DE REPRESENTACION</t>
  </si>
  <si>
    <t>PAGOS PENSIONES</t>
  </si>
  <si>
    <t>PAGOS SEGUROS INDIVIDUALES</t>
  </si>
  <si>
    <t>PAGOS CREDITOS</t>
  </si>
  <si>
    <t>PAGOS REMUNERACIONES</t>
  </si>
  <si>
    <t>INTERESES ACTIVOS EN LEASING</t>
  </si>
  <si>
    <t>INTERESES PERCIBIDOS BONOS EMPRESAS TASA FLOTANTE</t>
  </si>
  <si>
    <t>MUTUOS HIPOTECARIOS CARTERA PROPIA APV</t>
  </si>
  <si>
    <t>MUTUOS HIPOTECARIOS EN TRANSITO APV</t>
  </si>
  <si>
    <t>BONOS LEASING APV</t>
  </si>
  <si>
    <t>MUTUOS HIPOTECARIOS APV</t>
  </si>
  <si>
    <t>Ramos Fecu</t>
  </si>
  <si>
    <t>Ramo</t>
  </si>
  <si>
    <t>Nombre Ramo</t>
  </si>
  <si>
    <t>Vida Entera</t>
  </si>
  <si>
    <t>Temporal de Vida</t>
  </si>
  <si>
    <t>Otros Seguros con Cuenta Unica de Inversión (CUI)</t>
  </si>
  <si>
    <t>Mixto o Dotal</t>
  </si>
  <si>
    <t>RES.MATEM.C/P DESGRAVAMEN COLECTIVO</t>
  </si>
  <si>
    <t>ANTICIPOS SVI</t>
  </si>
  <si>
    <t>REAJUSTES C.E.R.O.</t>
  </si>
  <si>
    <t>CAJA MONEDA EXTRANJERA</t>
  </si>
  <si>
    <t>INTERESES DIFERIDOS POR LEASING APV</t>
  </si>
  <si>
    <t>PROV. MENOR VALOR LEASING APV</t>
  </si>
  <si>
    <t>NOTAS ESTRUCTURADAS SERIE B</t>
  </si>
  <si>
    <t>REAJUSTES NOTAS ESTRUCTURADAS SERIE B</t>
  </si>
  <si>
    <t>C.M. NOTAS ESTRUCTURADAS SERIE B</t>
  </si>
  <si>
    <t>PROV. FLUCT. ACCIONES EXTRANJERAS APV (ACE)</t>
  </si>
  <si>
    <t>PAGARE EMPRESAS APV</t>
  </si>
  <si>
    <t>BONOS GARANTIZADOS APV</t>
  </si>
  <si>
    <t>BTU TESORERIA GRAL DE LA REPUBLICA APV</t>
  </si>
  <si>
    <t>CREDITOS SINDICADOS CUI</t>
  </si>
  <si>
    <t>Otros</t>
  </si>
  <si>
    <t>SERVICIO MEDICO</t>
  </si>
  <si>
    <t>ARRIENDO DE IMPRESORAS</t>
  </si>
  <si>
    <t>PROMOCIONES COMERCIALES</t>
  </si>
  <si>
    <t>EVENTOS</t>
  </si>
  <si>
    <t>MULTAS S.I.I.</t>
  </si>
  <si>
    <t>DEPRECIACION EDIFICIO</t>
  </si>
  <si>
    <t>DEPRECIACION MUEBLES Y UTILES</t>
  </si>
  <si>
    <t>DEPRECIACION VEHICULOS</t>
  </si>
  <si>
    <t>AMORTIZACION SOFTWARE</t>
  </si>
  <si>
    <t>ARRIENDO</t>
  </si>
  <si>
    <t>PAGOS PROVISIONALES MENSUALES</t>
  </si>
  <si>
    <t>COSTO BIENES RAICES HABITACIONALES</t>
  </si>
  <si>
    <t>ESTADIAS COMERCIAL</t>
  </si>
  <si>
    <t>RES. MATEMATICA DESGRAVAMEN COL</t>
  </si>
  <si>
    <t>RES.MATEMATICA C/P SALUD COLECTIVOS</t>
  </si>
  <si>
    <t>RES.MATEMATICA C/PSALUD INDIVIDUAL</t>
  </si>
  <si>
    <t>RES.MATEMATICA C/P FLEXIBLE INDIVIDUAL</t>
  </si>
  <si>
    <t>RES.MATEMATICA C/P DOTAL INDIVIDUAL</t>
  </si>
  <si>
    <t>C.M. ACTIVO FIJO</t>
  </si>
  <si>
    <t>IMPUESTO TERRITORIAL</t>
  </si>
  <si>
    <t>SUSCRIPCION DIARIOS Y REVISTAS</t>
  </si>
  <si>
    <t>SEGUROS ACTIVOS FIJOS</t>
  </si>
  <si>
    <t>MANTENCION DE OFICINAS</t>
  </si>
  <si>
    <t>FLETES Y MUDANZAS</t>
  </si>
  <si>
    <t>TELEFONIA Y COMUNICACIONES</t>
  </si>
  <si>
    <t>CONSUMO ELECTRICIDAD</t>
  </si>
  <si>
    <t>SEGUROS VEHICULOS</t>
  </si>
  <si>
    <t>PRIMAS CEDIDAS</t>
  </si>
  <si>
    <t>DEUDA BANCARIA BANCO</t>
  </si>
  <si>
    <t>COTIZACION PREVISIONAL AFP EE</t>
  </si>
  <si>
    <t>C.M. BONOS SUBORDINADOS</t>
  </si>
  <si>
    <t>C.M. MUTUOS HIPOTECARIOS</t>
  </si>
  <si>
    <t>C.M. CORA</t>
  </si>
  <si>
    <t>C.M. P.R.C.</t>
  </si>
  <si>
    <t>C.M. DEUDORES LEASING</t>
  </si>
  <si>
    <t>CALL CENTER</t>
  </si>
  <si>
    <t>BONOS HIJO NACIDO VIVO</t>
  </si>
  <si>
    <t>INTERESES PRESTAMOS COMPLEMENTARIOS</t>
  </si>
  <si>
    <t>CORREDORES DE INVERSIONES</t>
  </si>
  <si>
    <t>RES.MATEMATICA INDIVIDUALES</t>
  </si>
  <si>
    <t>RES.MATEMATICA COLECTIVOS</t>
  </si>
  <si>
    <t>RES.SINIESTROS DESGRAVAMEN COLECTIVO</t>
  </si>
  <si>
    <t>RES.SINIESTROS ACCID. PER. COLECTIVOS</t>
  </si>
  <si>
    <t>CLIENTES INDIRECTO APV</t>
  </si>
  <si>
    <t>ABONO ANTICIPOS MUTUOS POR PAGAR</t>
  </si>
  <si>
    <t>APV POR DISTRIBUIR</t>
  </si>
  <si>
    <t>PRIMA DIRECTA UNICA</t>
  </si>
  <si>
    <t>PRIMA CEDIDA UNICA</t>
  </si>
  <si>
    <t>INMOBILIARIA VICENTE VALDES</t>
  </si>
  <si>
    <t>ACTIVOS EN LEASING</t>
  </si>
  <si>
    <t>OBLIGACIONES POR LEASING</t>
  </si>
  <si>
    <t>INTERESES PRESTAMOS PENSIONADOS</t>
  </si>
  <si>
    <t>COMISIONES GANADAS POR ADMINISTRACION MUTUOS</t>
  </si>
  <si>
    <t>INTERESES POR MORA</t>
  </si>
  <si>
    <t>INGRESOS DE COBRANZA</t>
  </si>
  <si>
    <t>SERVICIOS DE TASACION</t>
  </si>
  <si>
    <t>Capital Pagado</t>
  </si>
  <si>
    <t>CHILE CTA. N 11639-04</t>
  </si>
  <si>
    <t>CHILE CTA. N 11743-09</t>
  </si>
  <si>
    <t>RES.MATEMATICA L/PSALUD INDIVIDUAL</t>
  </si>
  <si>
    <t>GTOS OPERACIONALES X PAGAR</t>
  </si>
  <si>
    <t>OTRAS CUENTAS POR PAGAR</t>
  </si>
  <si>
    <t>DOMINGUEZ Y ETCHEGARAY LTDA.</t>
  </si>
  <si>
    <t>L.C.C. CHILE</t>
  </si>
  <si>
    <t>J.D.A. CHILE</t>
  </si>
  <si>
    <t>FORECAST</t>
  </si>
  <si>
    <t>BICE HIPOTECARIA</t>
  </si>
  <si>
    <t>CIBERGROUP</t>
  </si>
  <si>
    <t>SINIESTROS POR COBRAR</t>
  </si>
  <si>
    <t>Otros Ingresos</t>
  </si>
  <si>
    <t>Otros Egresos</t>
  </si>
  <si>
    <t>DESARROLLO DE SISTEMAS EXTERNOS</t>
  </si>
  <si>
    <t>REAJUSTES COBRADOS</t>
  </si>
  <si>
    <t>GASTOS ADMINISTRACION PENSIONES</t>
  </si>
  <si>
    <t>BAJAS DE ACTIVO FIJO</t>
  </si>
  <si>
    <t>ARRIENDO ESTACIONAMIENTOS</t>
  </si>
  <si>
    <t>GASTOS RECHAZADOS VEHICULOS</t>
  </si>
  <si>
    <t>APORTES COMPAÑIA AL BIENESTAR</t>
  </si>
  <si>
    <t>PROVEEDORES SINIESTROS VIDA</t>
  </si>
  <si>
    <t>PROVEEDORES CREDITOS</t>
  </si>
  <si>
    <t>PROVEEDORES VALORES GARANTIZADOS INDIVIDUALES</t>
  </si>
  <si>
    <t>PROVEEDORES RRHH</t>
  </si>
  <si>
    <t>PROVEEDORES COMISIONES INDIVIDUALES</t>
  </si>
  <si>
    <t>PROVEEDORES CONTABILIDAD</t>
  </si>
  <si>
    <t>Gastos Administración</t>
  </si>
  <si>
    <t>DESARROLLO COMERCIAL CREDITOS</t>
  </si>
  <si>
    <t>ARRIENDO CAJERO AUTOMATICO</t>
  </si>
  <si>
    <t>FECU</t>
  </si>
  <si>
    <t>LLAVE607</t>
  </si>
  <si>
    <t>BONOS GARANTIZADOS</t>
  </si>
  <si>
    <t>C.M. INVERSION EXTRANJERA</t>
  </si>
  <si>
    <t>DIETAS DEL DIRECTORIO</t>
  </si>
  <si>
    <t>SUBESTACION ELECTRICA CORRECTIVA</t>
  </si>
  <si>
    <t>DIVIDENDOS DEFINITIVOS</t>
  </si>
  <si>
    <t>FLUCTUACION VEJEZ</t>
  </si>
  <si>
    <t>FLUCTUACION INVALIDEZ</t>
  </si>
  <si>
    <t>FLUCTUACION VEJEZ ANTICIPADA</t>
  </si>
  <si>
    <t>CTA CTE ISAPRE NORMEDICA</t>
  </si>
  <si>
    <t>HONORARIOS POR PAGAR SERVICIO AL CLIENTE</t>
  </si>
  <si>
    <t>ENDOSOS POR DISTRIBUIR</t>
  </si>
  <si>
    <t>CTA CTE PERSONAL POR DISTRIBUIR</t>
  </si>
  <si>
    <t>OBRAS EN EJECUCION</t>
  </si>
  <si>
    <t>OBRAS EN EJECUCION EN TRANSITO</t>
  </si>
  <si>
    <t>D° COMUNIDAD PLAZA DE ARMAS</t>
  </si>
  <si>
    <t>DESCUENTO COMISION REASEGURO UNICA</t>
  </si>
  <si>
    <t>DESCUENTO COMISION REASEGURO RENOVACION</t>
  </si>
  <si>
    <t>AJUSTE CONTRATO AFP</t>
  </si>
  <si>
    <t>DEVENGADO SWAP FLEXIBLE</t>
  </si>
  <si>
    <t>INTERESES CROSS C. SWAP FLEXIBLE</t>
  </si>
  <si>
    <t>INTERESES DEVENGADOS BONOS</t>
  </si>
  <si>
    <t>INTERESES DEVENGADOS PACTOS</t>
  </si>
  <si>
    <t>INTERESES POR MORA ARRIENDOS</t>
  </si>
  <si>
    <t>PENTA SECURITY</t>
  </si>
  <si>
    <t>UNIDAD CORONARIA</t>
  </si>
  <si>
    <t>CORPORACION HABITACIONAL</t>
  </si>
  <si>
    <t>SEGUROS ANTICIPADOS</t>
  </si>
  <si>
    <t>CUENTA CORRIENTE SOCIEDADES RELACIONADAS</t>
  </si>
  <si>
    <t>ACTIVO COMPLEMENTARIO IMPTO DIF X PAGAR C/P</t>
  </si>
  <si>
    <t>EDIFICIO</t>
  </si>
  <si>
    <t>DEP ACUMULADA EDIFICIO</t>
  </si>
  <si>
    <t>DEP. ACUMULADA MUEBLES Y UTILES</t>
  </si>
  <si>
    <t>MAQUINARIA Y EQUIPOS</t>
  </si>
  <si>
    <t>SOFTWARE COMPUTACIONALES</t>
  </si>
  <si>
    <t>B.C.P.</t>
  </si>
  <si>
    <t>B.C.P. APV</t>
  </si>
  <si>
    <t>INTERESES DEVENGADOS BCP</t>
  </si>
  <si>
    <t>INTERESES PERCIBIDOS BCP</t>
  </si>
  <si>
    <t>REAJUSTES BCP</t>
  </si>
  <si>
    <t>C.M. BCP</t>
  </si>
  <si>
    <t>COSTO FINANCIAMIENTO PACTO</t>
  </si>
  <si>
    <t>C.M. ACTIVO FIJO INMOBILIARIO</t>
  </si>
  <si>
    <t>C.M. DEPRECIACION ACUMULADA INMOBILIARIO</t>
  </si>
  <si>
    <t>CLIMATIZACION CORRECTIVA</t>
  </si>
  <si>
    <t>ASCENSORES CORRECTIVA</t>
  </si>
  <si>
    <t>U.P.S. CORRECTIVA</t>
  </si>
  <si>
    <t>SERVICIO MEDICO APORTE EMPRESA</t>
  </si>
  <si>
    <t>DESAHUCIO</t>
  </si>
  <si>
    <t>CCAF ASESORIA LEGAL</t>
  </si>
  <si>
    <t>OTROS DESCUENTOS PERSONAL</t>
  </si>
  <si>
    <t>IMPUESTO UNICO A LOS TRABAJADORES</t>
  </si>
  <si>
    <t>PROVISION GARANTIAS INCOBRABLES</t>
  </si>
  <si>
    <t>DIF. TIPO DE CAMBIO</t>
  </si>
  <si>
    <t>FACTURAS DESCONTADAS</t>
  </si>
  <si>
    <t>CTA CTE INMOB SANTO TOMAS</t>
  </si>
  <si>
    <t>GASTOS INMOBILIARIOS</t>
  </si>
  <si>
    <t>PAGOS PROVISIONALES MENSUALES POR PAGAR</t>
  </si>
  <si>
    <t>PRESTAMOS PENSIONADOS POR PAGAR</t>
  </si>
  <si>
    <t>CUENTA CORRIENTE DEUDORES</t>
  </si>
  <si>
    <t>CTA CTE INMOBILIARIAS</t>
  </si>
  <si>
    <t>CTA CTE LIQUIDACION DEUDORES</t>
  </si>
  <si>
    <t>CTA CTE LIQUIDACION REFINANCIAMIENTO</t>
  </si>
  <si>
    <t>CTA CTE LIQUIDACION INMOBILIARIAS</t>
  </si>
  <si>
    <t>UTILIDAD POR VENTA DE MUTUOS</t>
  </si>
  <si>
    <t>INTERESES GANADOS POR MUTUOS HIPOTECARIOS</t>
  </si>
  <si>
    <t>REAJUSTES GANADOS POR MUTUOS</t>
  </si>
  <si>
    <t>Dotal Puro o Capital diferido</t>
  </si>
  <si>
    <t>Protección Familiar</t>
  </si>
  <si>
    <t>Incapacidad o Invalidez</t>
  </si>
  <si>
    <t>Asistencia</t>
  </si>
  <si>
    <t>Desgravamen</t>
  </si>
  <si>
    <t>PROV. DCTOS. INCOBRABLES PRIMAS</t>
  </si>
  <si>
    <t>PROV. MUTUOS ADJUDICADOS</t>
  </si>
  <si>
    <t>TASADORES</t>
  </si>
  <si>
    <t>SINIESTROS DIRECTOS UNICA</t>
  </si>
  <si>
    <t>SINIESTROS DIRECTOS RENOVACION</t>
  </si>
  <si>
    <t>SINIESTROS CEDIDOS UNICA</t>
  </si>
  <si>
    <t>SINIESTROS CEDIDOS RENOVACION</t>
  </si>
  <si>
    <t>COMISION ADMINISTRACIÓN COBRANZA CORPORATIVOS</t>
  </si>
  <si>
    <t>GASTOS POR IMPUESTOS</t>
  </si>
  <si>
    <t>BONOS GARANTIZADOS CUI</t>
  </si>
  <si>
    <t>ACCIONES NACIONALES POR PAGAR (ACC)</t>
  </si>
  <si>
    <t>GARANTIAS POR COBRAR INMOBILIARIAS</t>
  </si>
  <si>
    <t>GARANTIAS POR PAGAR INMOBILIARIAS</t>
  </si>
  <si>
    <t>INTERES DEV. DPF</t>
  </si>
  <si>
    <t>REAJUSTES DPF</t>
  </si>
  <si>
    <t>REAJUSTES BCU</t>
  </si>
  <si>
    <t>INTERESES DEV. BONOS EXTRANJEROS</t>
  </si>
  <si>
    <t>INTERESES DEV. PAGARES EMPRESAS</t>
  </si>
  <si>
    <t>FINANCIAMIENTO US$</t>
  </si>
  <si>
    <t>FINANCIAMIENTO DE INVERSIONES</t>
  </si>
  <si>
    <t>SWAP POR COBRAR</t>
  </si>
  <si>
    <t>CORTE CUPON Y SORTEO POR DISTRIBUIR</t>
  </si>
  <si>
    <t>PROYECTOS</t>
  </si>
  <si>
    <t>CANJE</t>
  </si>
  <si>
    <t>DEF REASEGURO VIDA ENTERA INDIVIDUAL</t>
  </si>
  <si>
    <t>DEPOSITOS A PLAZO REAJUSTABLE D.P.R. APV</t>
  </si>
  <si>
    <t>LETRAS HIPOTECARIAS U.F. APV</t>
  </si>
  <si>
    <t>LETRAS HIPOTECARIAS IVP APV</t>
  </si>
  <si>
    <t>BONOS BANCARIOS APV</t>
  </si>
  <si>
    <t>BONOS SUBORDINADOS APV</t>
  </si>
  <si>
    <t>BONOS EMPRESA APV</t>
  </si>
  <si>
    <t>MUTUOS HIPOTECARIOS CARTERA PROPIA CUI</t>
  </si>
  <si>
    <t>MUTUOS HIPOTECARIOS EN TRANSITO CUI</t>
  </si>
  <si>
    <t>PROVISION DEUDORES INCOBRABLES CUI</t>
  </si>
  <si>
    <t>DEPOSITOS A PLAZO REAJUSTABLE D.P.R. CUI</t>
  </si>
  <si>
    <t>INTERESES DEVENGADOS BONOS EMPRESAS TASA FLOTANTE</t>
  </si>
  <si>
    <t>BICE CTA. N° 01-30263-9</t>
  </si>
  <si>
    <t xml:space="preserve">  </t>
  </si>
  <si>
    <t>PROVEEDORES APV</t>
  </si>
  <si>
    <t>COMISION ADMINISTRACION PRIMAS APV</t>
  </si>
  <si>
    <t>COMISION ADMINISTRACION APV</t>
  </si>
  <si>
    <t>Activos</t>
  </si>
  <si>
    <t>Pasivos</t>
  </si>
  <si>
    <t>SUELDOS</t>
  </si>
  <si>
    <t>GRATIFICACIONES</t>
  </si>
  <si>
    <t>BONIFICACIONES</t>
  </si>
  <si>
    <t>APORTE PATRONAL</t>
  </si>
  <si>
    <t>INDEMNIZACIONES</t>
  </si>
  <si>
    <t>SALA CUNA</t>
  </si>
  <si>
    <t>GASTOS DEPTO. PERSONAL</t>
  </si>
  <si>
    <t>MANIFESTACION DEL PERSONAL</t>
  </si>
  <si>
    <t>BONOS LEASING</t>
  </si>
  <si>
    <t>MUTUOS HIPOTECARIOS</t>
  </si>
  <si>
    <t>P.R.C.</t>
  </si>
  <si>
    <t>TERRENOS</t>
  </si>
  <si>
    <t>DIVIDENDOS MAYO 2010</t>
  </si>
  <si>
    <t>REPARACION Y MANTENCION</t>
  </si>
  <si>
    <t>RETENCION IMPUESTOS APV</t>
  </si>
  <si>
    <t>C.M. PRIMAS CEDIDAS</t>
  </si>
  <si>
    <t>DIF. CAMBIO RENTAS VITALICIAS</t>
  </si>
  <si>
    <t>C.M. AVANCE DE TENEDORES</t>
  </si>
  <si>
    <t>PARTICIPACION DE UTILIDADES</t>
  </si>
  <si>
    <t>HORAS EXTRAS</t>
  </si>
  <si>
    <t>ANUALIDADES SEGURO UNIVERSITARIO</t>
  </si>
  <si>
    <t>CTA. CTE INV. INMOBILIARIAS SEGURAS S.A.</t>
  </si>
  <si>
    <t>DIVIDENDOS EUROAMERICA SEGUROS DE VIDA S.A.</t>
  </si>
  <si>
    <t>INMOBILARIA APOQUINDO 2002 S.A.</t>
  </si>
  <si>
    <t>INTERES DEV. DPR</t>
  </si>
  <si>
    <t>C.M. CUOTAS DE FONDOS DE INVERSION (CFI)</t>
  </si>
  <si>
    <t>BONO PLAN RENTA FIJA</t>
  </si>
  <si>
    <t>RES.RIESGO CURSO FLEXIBLE INDIVIDUAL</t>
  </si>
  <si>
    <t>Otros Activos</t>
  </si>
  <si>
    <t>REAJUSTES BONOS SUBORDINADO</t>
  </si>
  <si>
    <t>REAJUSTES BONOS EMPRESA</t>
  </si>
  <si>
    <t>REAJUSTES BONOS LEASING</t>
  </si>
  <si>
    <t>REAJUSTES MUTUOS HIPOTECARIOS</t>
  </si>
  <si>
    <t>REAJUSTES PRC</t>
  </si>
  <si>
    <t>REAJUSTES LEASING</t>
  </si>
  <si>
    <t>REAJUSTES FONDOS MUTUOS</t>
  </si>
  <si>
    <t>LETRAS HIPOTECARIAS IVP</t>
  </si>
  <si>
    <t>BONOS BANCARIOS</t>
  </si>
  <si>
    <t>BONOS SUBORDINADOS</t>
  </si>
  <si>
    <t>SOC. INMOB. PARQUE QUINTA NORMAL</t>
  </si>
  <si>
    <t>COMISIONES CORREDORES</t>
  </si>
  <si>
    <t>CUENTAS CORRIENTES COMISIONISTAS</t>
  </si>
  <si>
    <t>IVA CREDITO FISCAL</t>
  </si>
  <si>
    <t>INVERSION FONDOS MUTUOS APV</t>
  </si>
  <si>
    <t>FONDO MUTUOS POR COBRAR APV</t>
  </si>
  <si>
    <t>BONOS SUBORDINADOS CUI</t>
  </si>
  <si>
    <t>FIP REPUBLICA DE CUBA</t>
  </si>
  <si>
    <t>BONO DE NOMBRAMIENTO</t>
  </si>
  <si>
    <t>CTAS POR COBRAR BIENESTAR EMPRESA 1</t>
  </si>
  <si>
    <t>FIP SAN FRANCISCO</t>
  </si>
  <si>
    <t>FLUCT. FIP SAN FRANCISCO</t>
  </si>
  <si>
    <t>FLUCT. FIP BADAJOZ</t>
  </si>
  <si>
    <t>FLUCT. FIP REP. DE CUBA</t>
  </si>
  <si>
    <t>CORBANCA CTA. N° 30151926</t>
  </si>
  <si>
    <t>CTA. CTE FIP REPUBLICA DE CUBA</t>
  </si>
  <si>
    <t>COMISIONES POR PAGAR CORREDORES SEGUROS INDIVIDUALES</t>
  </si>
  <si>
    <t>Siniestros netos + Comisiones</t>
  </si>
  <si>
    <t>FACTURAS POR COBRAR APV</t>
  </si>
  <si>
    <t>DOCUMENTOS EN COBRANZA JUDICIAL</t>
  </si>
  <si>
    <t>BONOS POST LABORAL</t>
  </si>
  <si>
    <t>LINEA DE CREDITO CREDIVIDA</t>
  </si>
  <si>
    <t>PROVISION DEUDORES ARRENDATARIOS</t>
  </si>
  <si>
    <t>RES.SIN IESTROS TEMPORAL VIDA INDIVIDUAL</t>
  </si>
  <si>
    <t>RES.SINIESTROS SALUD INDIVIDUAL</t>
  </si>
  <si>
    <t>RES SINIESTROS VIDA ENTERA INDIVIDUAL</t>
  </si>
  <si>
    <t>RES.SINIESTROS DOTAL INDIVIDUAL</t>
  </si>
  <si>
    <t>AUDITORIA Y NORMATIVA</t>
  </si>
  <si>
    <t>SEGUROS</t>
  </si>
  <si>
    <t>PETROLEO DIESEL</t>
  </si>
  <si>
    <t>ASEO DE AREAS COMUNES</t>
  </si>
  <si>
    <t>EXTRACCION DE BASURA</t>
  </si>
  <si>
    <t>ALARMA CARABINEROS</t>
  </si>
  <si>
    <t>ASESORIA Y ESTUDIOS</t>
  </si>
  <si>
    <t>CONTROL AUTOMATICO PLC</t>
  </si>
  <si>
    <t>GRUPOS ELECTROGENOS</t>
  </si>
  <si>
    <t>DETECCION DE INCENDIO</t>
  </si>
  <si>
    <t>EXTINCION DE INCENDIO</t>
  </si>
  <si>
    <t>CONTROL DE ACCESO</t>
  </si>
  <si>
    <t>BONOS EXTRANJEROS TRIBUTACION ARGENTINA</t>
  </si>
  <si>
    <t>FORWARD DE TASA POR PAGAR</t>
  </si>
  <si>
    <t>PRIMERAS PRIMAS EN TRANSITO</t>
  </si>
  <si>
    <t>CUSTODIA Y MANTENCION DE INVERSIONES</t>
  </si>
  <si>
    <t>CLIENTES DIRECTO APV</t>
  </si>
  <si>
    <t>RES.SINIESTROS POR PAGAR COLECTIVOS</t>
  </si>
  <si>
    <t>RES. SINIESTROS POR PAGAR FLEXIBLE</t>
  </si>
  <si>
    <t>GTOS. COMUNES PROYECTO</t>
  </si>
  <si>
    <t>GTOS. ASESORIAS JUDICIALES Y OTROS</t>
  </si>
  <si>
    <t>Otros Pasivos</t>
  </si>
  <si>
    <t>TOTAL PASIVOS</t>
  </si>
  <si>
    <t>IMPUESTO RETENCION DOTALES 15%</t>
  </si>
  <si>
    <t>IMPUESTO REMESA 2%</t>
  </si>
  <si>
    <t>SERVIU METROPOLITANO</t>
  </si>
  <si>
    <t>BICE SEGUROS DE VIDA</t>
  </si>
  <si>
    <t>SEGUROS ROYAL SUNALLIANCE</t>
  </si>
  <si>
    <t>METLIFE CHILE SEGUROS</t>
  </si>
  <si>
    <t>GASTOS DE PENSIONES POR PAGAR</t>
  </si>
  <si>
    <t>PRIMAS POR PAGAR</t>
  </si>
  <si>
    <t>MENOR VALOR LEASING</t>
  </si>
  <si>
    <t>ANTICIPO DE COMISIONES RENTA VITALICIAS</t>
  </si>
  <si>
    <t>OTROS ACTIVOS VALLE GRANDE</t>
  </si>
  <si>
    <t>CTA CTE DESARR. CONST VALLE GRANDE</t>
  </si>
  <si>
    <t>CTA CTE DESARR. CONST STO TOMAS</t>
  </si>
  <si>
    <t>CREDITOS DE INCENTIVOS POR PAGAR</t>
  </si>
  <si>
    <t>REAJUSTES BONOS EXTRANJEROS</t>
  </si>
  <si>
    <t>DIFERENCIA DE CAMBIO RENTA FIJA FLEXIBLE</t>
  </si>
  <si>
    <t>DIFERENCIA DE CAMBIO RENTA FIJA OBSERVADO SPOT</t>
  </si>
  <si>
    <t>DEPRECIACION OTROS ACTIVOS</t>
  </si>
  <si>
    <t>DERECHOS PACTOS VENTAS</t>
  </si>
  <si>
    <t>ASEO Y ORNATO</t>
  </si>
  <si>
    <t>IVA CREDITO NO RECUPERADO</t>
  </si>
  <si>
    <t>HONORARIOS POR PAGAR COMISIONES RV Y COLECTIVOS</t>
  </si>
  <si>
    <t>OBLIGACION POR PACTO INVERSIONES</t>
  </si>
  <si>
    <t>FONDOS MUTUOS POR PAGAR</t>
  </si>
  <si>
    <t>HONORARIOS POR PAGAR</t>
  </si>
  <si>
    <t>GARANTIAS POR PAGAR</t>
  </si>
  <si>
    <t>IMPUESTOS POR PAGAR</t>
  </si>
  <si>
    <t>NOTARIAS POR PAGAR</t>
  </si>
  <si>
    <t>SWAP POR PAGAR</t>
  </si>
  <si>
    <t>CUOTA MORTUORIA POR PAGAR</t>
  </si>
  <si>
    <t>CONTINUIDAD OPERATIVA</t>
  </si>
  <si>
    <t>Renta</t>
  </si>
  <si>
    <t>INVERSIONES POR PAGAR</t>
  </si>
  <si>
    <t>DEVOLUCION MORTALIDAD FAVORABLE POR PAGAR</t>
  </si>
  <si>
    <t>ADMINISTRADORA DE SALUD POR PAGAR</t>
  </si>
  <si>
    <t>SINIESTROS POR PAGAR VIDA</t>
  </si>
  <si>
    <t>COMISIONES RENTAS VITALICIAS VEJEZ</t>
  </si>
  <si>
    <t>SEGUROS EMPLEADOS</t>
  </si>
  <si>
    <t>HONORARIOS</t>
  </si>
  <si>
    <t>IMPLEMENTOS DE COMPUTACION</t>
  </si>
  <si>
    <t>MANTENCION DE SERVIDORES</t>
  </si>
  <si>
    <t>MANTENCION DE PC'S</t>
  </si>
  <si>
    <t>MANTENCION DE IMPRESORAS</t>
  </si>
  <si>
    <t>MANTENCION PLANTA TELEFONICA</t>
  </si>
  <si>
    <t>SOPORTE INTERNO</t>
  </si>
  <si>
    <t>SOPORTE EXTERNO</t>
  </si>
  <si>
    <t>ASESORIAS INFORMATICAS</t>
  </si>
  <si>
    <t>GASTOS ENDOSO MUTUOS</t>
  </si>
  <si>
    <t>CONSUMO DE AGUA POTABLE</t>
  </si>
  <si>
    <t>PROVEEDORES INVERSIONES RENTA FIJA</t>
  </si>
  <si>
    <t>PROVEEDORES INVERSION EXTRANJERA</t>
  </si>
  <si>
    <t>PROVEEDORES GASTOS ADM. INVERSIONES</t>
  </si>
  <si>
    <t>HONORARIOS POR PAGAR SINIESTROS VIDA</t>
  </si>
  <si>
    <t>HONORARIOS POR PAGAR SINIESTROS SALUD</t>
  </si>
  <si>
    <t>DIVIDENDOS INTERAMERICANA VIDA</t>
  </si>
  <si>
    <t>CLIENTES</t>
  </si>
  <si>
    <t>INMOBILIARIA PARQUE QUINTA NORMAL S.A.</t>
  </si>
  <si>
    <t>INMOBILIARIA BBI S.A.</t>
  </si>
  <si>
    <t>HONORARIOS POR PAGAR INVERSION EXTRANJERA</t>
  </si>
  <si>
    <t>HONORARIOS POR PAGAR GASTOS ADM. INVERSIONES</t>
  </si>
  <si>
    <t>PROVEEDORES GASTOS MUTUOS HIPOTECARIOS</t>
  </si>
  <si>
    <t>CHILE CTA. N 14346-04</t>
  </si>
  <si>
    <t>PROVISION PRIMAS INCOBRABLES</t>
  </si>
  <si>
    <t>DEUDORES SINIESTROS</t>
  </si>
  <si>
    <t>CHEQUES GARANTIA REFINANCIAMIENTO</t>
  </si>
  <si>
    <t>SEGUROS POR COBRAR</t>
  </si>
  <si>
    <t>FILTROS EQUIPOS DE CLIMA</t>
  </si>
  <si>
    <t>REACTIVOS QUIMICOS CLIMA</t>
  </si>
  <si>
    <t>Seguros con Ahorro Previsional Voluntario (APV)</t>
  </si>
  <si>
    <t>Dotal Puro o Capital Diferido</t>
  </si>
  <si>
    <t>TOTAL SEGUROS NO PREVISIONALES</t>
  </si>
  <si>
    <t>Seguro de AFP</t>
  </si>
  <si>
    <t>TOTAL RAMOS</t>
  </si>
  <si>
    <r>
      <t xml:space="preserve">Bice </t>
    </r>
    <r>
      <rPr>
        <b/>
        <i/>
        <sz val="18"/>
        <color indexed="18"/>
        <rFont val="Comic Sans MS"/>
        <family val="4"/>
      </rPr>
      <t>Vida</t>
    </r>
  </si>
  <si>
    <t>MENOR VALOR BIENES RAICES</t>
  </si>
  <si>
    <t>ARTICULOS TIENDA COMERCIAL</t>
  </si>
  <si>
    <t>EXISTENCIA BODEGA CIA.</t>
  </si>
  <si>
    <t>EXISTENCIA BODEGA TIENDA COMERCIAL</t>
  </si>
  <si>
    <t>TRASPASO DE EXISTENCIA</t>
  </si>
  <si>
    <t>PAGARE EMPRESAS</t>
  </si>
  <si>
    <t>AVANCE A TENEDORES DE POLIZAS</t>
  </si>
  <si>
    <t>BONOS SECURITIZADOS</t>
  </si>
  <si>
    <t>PROV. MUTUOS HIPOTECARIOS INCOBRABLES</t>
  </si>
  <si>
    <t>BTU TESORERIA GRAL DE LA REPUBLICA</t>
  </si>
  <si>
    <t>GASTOS COMUNES AGENCIAS</t>
  </si>
  <si>
    <t>MANTENCION SOFTWARE</t>
  </si>
  <si>
    <t>GASTOS DEPTO. CREDITOS</t>
  </si>
  <si>
    <t>OTROS GASTOS</t>
  </si>
  <si>
    <t>MANTENCION EQUIPOS</t>
  </si>
  <si>
    <t>DIVIDENDOS BICE VIDA</t>
  </si>
  <si>
    <t>DIVIDENDOS CRUZ DEL SUR</t>
  </si>
  <si>
    <t>DIVIDENDOS METLIFE</t>
  </si>
  <si>
    <t>DIVIDENDOS OHIO NATIONAL</t>
  </si>
  <si>
    <t>DIFERENCIA DE CAMBIO</t>
  </si>
  <si>
    <t>IMPUESTO A LA RENTA</t>
  </si>
  <si>
    <t>Subtotal Selección Items</t>
  </si>
  <si>
    <t>Patrimonio Neto</t>
  </si>
  <si>
    <t>Resultado Periodo</t>
  </si>
  <si>
    <t>Primas Netas</t>
  </si>
  <si>
    <t>DERECHOS DE LLAVES</t>
  </si>
  <si>
    <t xml:space="preserve"> </t>
  </si>
  <si>
    <t>PRIMAS POR COBRAR R.V.</t>
  </si>
  <si>
    <t>ANTICIPO DE CLIENTES</t>
  </si>
  <si>
    <t>Compañía de Seguros S.A.</t>
  </si>
  <si>
    <t>MERCADERIA EN TRANSITO</t>
  </si>
  <si>
    <t>TRASPASO ARTICULOS TIENDA</t>
  </si>
  <si>
    <t>Bancarios</t>
  </si>
  <si>
    <t>ARRIENDO BRU</t>
  </si>
  <si>
    <t>RECUPERACION ARRIENDOS BRU</t>
  </si>
  <si>
    <t>ESCRITURACION</t>
  </si>
  <si>
    <t>INTERESES DEVENG BONOS EXTRANJEROS TRIB ARGENTINA</t>
  </si>
  <si>
    <t>INVERSIONES DCV - VIDA</t>
  </si>
  <si>
    <t>GASTOS CCAF LOS ANDES</t>
  </si>
  <si>
    <t>PUBLICIDAD AGENCIA</t>
  </si>
  <si>
    <t>HONORARIOS POR PAGAR CONTABILIDAD</t>
  </si>
  <si>
    <t>HONORARIOS POR PAGAR MARKETING</t>
  </si>
  <si>
    <t>CUENTA CORRIENTE ADM EDIFICIO.</t>
  </si>
  <si>
    <t>PENSIONES POR PAGAR RENTAS PRIVADAS</t>
  </si>
  <si>
    <t>RES.RIESGO CURSO COLECTIVOS</t>
  </si>
  <si>
    <t>RES.RIESGO CURSO VIDA ENTERA INDIVIDUAL</t>
  </si>
  <si>
    <t>EXCHANGE TRADED FUNDS (ETF)</t>
  </si>
  <si>
    <t>PROVISION EXCHANGE TRADED FUNDS (ETF)</t>
  </si>
  <si>
    <t>FLUCTUACION VALORES ADM RENTAS</t>
  </si>
  <si>
    <t>RESULTADO EN VENTA EXCHANGE TRADED FUNDS (ETF)</t>
  </si>
  <si>
    <t>DIVIDENDOS EXCHANGE TRADED FUNDS (ETF)</t>
  </si>
  <si>
    <t>Invalidez y Sobrevivencia</t>
  </si>
  <si>
    <t>GASTOS MEDICOS</t>
  </si>
  <si>
    <t>ASESORIA MEDICA DESGRAVAMEN</t>
  </si>
  <si>
    <t>ARRIENDOS DEVENGADOS</t>
  </si>
  <si>
    <t>INTERESES PRESTAMOS RELACIONADOS</t>
  </si>
  <si>
    <t>FLUCTUACION DCV VIDA</t>
  </si>
  <si>
    <t>LLAVE601</t>
  </si>
  <si>
    <t>CUENTA</t>
  </si>
  <si>
    <t>M$</t>
  </si>
  <si>
    <t>RECIBOS NO APLICADOS RV</t>
  </si>
  <si>
    <t>RENTA VITALICIA POR DISTRIBUIR RV</t>
  </si>
  <si>
    <t>RENTA VITALICIA POR DISTRIBUIR INVERSIONES</t>
  </si>
  <si>
    <t>BONO DE RECONOCIMIENTO ACTUALIZADO</t>
  </si>
  <si>
    <t>RESPONSABILIDAD NEGOCIO RV BONO</t>
  </si>
  <si>
    <t>RESPONSABILIDAD NEGOCIO RV CTA INDIVIDUAL</t>
  </si>
  <si>
    <t>APORTE FISCAL APV POR COBRAR</t>
  </si>
  <si>
    <t>COMISIONES POR COBRAR RV</t>
  </si>
  <si>
    <t>BICE CTA. N 01-26970-4</t>
  </si>
  <si>
    <t>BICE CTA. N 01-26123-1</t>
  </si>
  <si>
    <t>BICE CTA. N 01-26332-3</t>
  </si>
  <si>
    <t>A. EDWARDS CTA. N 01-61-8100859</t>
  </si>
  <si>
    <t>SANTANDER CTA. N 74-0031743-1</t>
  </si>
  <si>
    <t>SANTANDER CTA. N 4405-9</t>
  </si>
  <si>
    <t>BANCO SANTANDER STGO CTA 42-04886-0</t>
  </si>
  <si>
    <t>CREDITO CTA. N 82021929</t>
  </si>
  <si>
    <t>CITIBANK N 0-105170-00-9</t>
  </si>
  <si>
    <t>BBVA CTA. N° 0504-0089-0100014918</t>
  </si>
  <si>
    <t>ESTADO CTA. N 291391</t>
  </si>
  <si>
    <t>BANCO BICE CTA 01-30497-6</t>
  </si>
  <si>
    <t>BBVA CTA. N° 0504-0089-0100013253</t>
  </si>
  <si>
    <t>BANCO BOSTON CTA N° 5226861</t>
  </si>
  <si>
    <t>CHILE CTA 11639-05</t>
  </si>
  <si>
    <t>BBVA CTA 05040099360600001892</t>
  </si>
  <si>
    <t>SANTANDER CTA 400082084105-7</t>
  </si>
  <si>
    <t>BICE CTA 01-26123-2</t>
  </si>
  <si>
    <t>BCI CTA 10256687-1</t>
  </si>
  <si>
    <t>CHILE CTA. N° 15-02724-01</t>
  </si>
  <si>
    <t>BANCO DE BOSTON CTA N° 5226861</t>
  </si>
  <si>
    <t>BBVA CTA N° 0504-0099-010002248</t>
  </si>
  <si>
    <t>BICE CTA N° 01-28527-0</t>
  </si>
  <si>
    <t>BICE CTA N° 01-29979-4</t>
  </si>
  <si>
    <t>SECURITY CTA. N° E-0482404-22</t>
  </si>
  <si>
    <t>BICE CTA. N° 01-30216-7</t>
  </si>
  <si>
    <t>SCOTIABANK CTA. N° 970670599</t>
  </si>
  <si>
    <t>BANK OF AMERICA NA Nº6550-0-27905 USD</t>
  </si>
  <si>
    <t>JP MORGAN USD CTA N° 790199947</t>
  </si>
  <si>
    <t>WACHOVIA BANK N° 07975032 (GBP)</t>
  </si>
  <si>
    <t>WACHOVIA BANK N° 07975162 (EUR)</t>
  </si>
  <si>
    <t>WELLS FARGO N° 2000192007061 (USD)</t>
  </si>
  <si>
    <t>BICE CTA N° 00-13-00259-5</t>
  </si>
  <si>
    <t>BICE CTA N° 013-01-00834-8</t>
  </si>
  <si>
    <t>SCOTIABANK COMUNIDAD</t>
  </si>
  <si>
    <t>BANCO BICE BRU CTA DIVIDENDOS</t>
  </si>
  <si>
    <t>DEPOSITOS A PLAZO REAJUSTABLE D.P.R.</t>
  </si>
  <si>
    <t>BONOS EMPRESAS</t>
  </si>
  <si>
    <t>C.E.R.O BCCH</t>
  </si>
  <si>
    <t>BONOS EXTRANJEROS</t>
  </si>
  <si>
    <t>CROSS CURRENCY SWAP</t>
  </si>
  <si>
    <t>DEUDORES  RUB POR VENTA DE BIENES</t>
  </si>
  <si>
    <t>PROVISION DEUDORES RUB</t>
  </si>
  <si>
    <t>DEUDORES VARIOS BRU</t>
  </si>
  <si>
    <t>CROSS CURRENCY SWAP FLEXIBLE</t>
  </si>
  <si>
    <t>INVERSION EN MONEDA EXTRANJERA</t>
  </si>
  <si>
    <t>DEUDORES ARRENDATARIOS BRUSA</t>
  </si>
  <si>
    <t>NOTAS ESTRUCTURADAS</t>
  </si>
  <si>
    <t>PROV. ADICIONAL MUTUOS HIPOTECARIOS</t>
  </si>
  <si>
    <t>PROV. MENOR VALOR TASACION LEASING</t>
  </si>
  <si>
    <t>ACCIONES EXTRANJERAS (ACE)</t>
  </si>
  <si>
    <t>PROV. FLUCT. ACCIONES EXTRANJERAS (ACE)</t>
  </si>
  <si>
    <t>CREDITOS SINDICADOS</t>
  </si>
  <si>
    <t>BONOS VIVIENDA LEASING</t>
  </si>
  <si>
    <t>BONOS EMPRESA TASA FLOTANTE</t>
  </si>
  <si>
    <t>BTP BONOS TESORERIA GRAL DE LA REPUBLICA PESOS</t>
  </si>
  <si>
    <t>ACCIONES NACIONALES (ACC)</t>
  </si>
  <si>
    <t>PROVISION ACCIONES PRESENCIA AJUSTADA (ACC)</t>
  </si>
  <si>
    <t>CUOTAS DE FONDOS DE INVERSION (CFI)</t>
  </si>
  <si>
    <t>PROV. CUOTAS DE FONDOS DE INVERSIÓN (CFI)</t>
  </si>
  <si>
    <t>INVERSION FONDOS MUTUOS NACIONALES</t>
  </si>
  <si>
    <t>CUOTAS DE FONDOS DE INVERSION INTERNACIONAL (CFII)</t>
  </si>
  <si>
    <t>FLUCTUACION CUOTAS DE FONDOS MUTUOS NACIONALES</t>
  </si>
  <si>
    <t>PROV. CUOTAS FONDOS DE INVERSION INTERNACIONAL (CFII)</t>
  </si>
  <si>
    <t xml:space="preserve">PROVISION DEUDORES INCOBRABLES APV   </t>
  </si>
  <si>
    <t>GARANTIA BRU COMUNIDAD EDIF. AHUMADA</t>
  </si>
  <si>
    <t>COMU. EDIF. CIA PLAZA DE ARMAS  BRU</t>
  </si>
  <si>
    <t>DEPOSITO A PLAZO FIJO D.P.F. APV</t>
  </si>
  <si>
    <t>PROV. MUTUOS HIPOTECARIOS INCOBRABLES APV</t>
  </si>
  <si>
    <t>C.E.R.O BCCH APV</t>
  </si>
  <si>
    <t>BONOS EXTRANJEROS APV</t>
  </si>
  <si>
    <t>BONO SECURITIZADO APV</t>
  </si>
  <si>
    <t>ACCIONES NACIONALES APV (ACC)</t>
  </si>
  <si>
    <t>PROVISION ACCIONES NACIONALES PRESENCIA AJUSTADA APV (ACC)</t>
  </si>
  <si>
    <t>CUOTAS DE FONDOS DE INVERSION APV (CFI)</t>
  </si>
  <si>
    <t>PROV. CUOTAS DE FONDOS DE INVERSION APV (CFI)</t>
  </si>
  <si>
    <t>CUOTAS DE FONDOS DE INVERSION INTERNACIONAL APV (CFII)</t>
  </si>
  <si>
    <t>PROV. CUOTAS FONDOS DE INVERSION INTERNACIONAL APV (CFII)</t>
  </si>
  <si>
    <t>FLUCTUACION CUOTAS DE FONDOS MUTUOS EXTRANJEROS APV</t>
  </si>
  <si>
    <t>DEPOSITO A PLAZO FIJO D.P.F. CUI</t>
  </si>
  <si>
    <t>PROV. MUTUOS HIPOTECARIOS INCOBRABLES CUI</t>
  </si>
  <si>
    <t>C.E.R.O BCCH CUI</t>
  </si>
  <si>
    <t>B.C.P. FLEXIBLE</t>
  </si>
  <si>
    <t>BONOS EXTRANJEROS CUI</t>
  </si>
  <si>
    <t>LETRAS HIPOTECARIAS RUB</t>
  </si>
  <si>
    <t>BONOS EMPRESA TASA FLOTENTE CUI</t>
  </si>
  <si>
    <t>BONOS SECURITIZADOS CUI</t>
  </si>
  <si>
    <t>BTU TESORERIA GRAL DE LA REPUBLICA CUI</t>
  </si>
  <si>
    <t>ACCIONES NACIONALES CUI (ACC)</t>
  </si>
  <si>
    <t>PROVISION ACCIONES NACIONALES PRESENCIA AJUSTADA CUI (ACC)</t>
  </si>
  <si>
    <t>CUOTAS DE FONDOS DE INVERSION CUI (CFI)</t>
  </si>
  <si>
    <t>PROV. CUOTAS DE FONDOS DE INVERSION CUI (CFI)</t>
  </si>
  <si>
    <t>CUOTAS DE FONDOS DE INVERSION INTERNACIONAL CUI (CFII)</t>
  </si>
  <si>
    <t>PROV CUOTAS FONDOS DE INVERSION INTERNACIONAL (CFII)</t>
  </si>
  <si>
    <t>FLUCTUACION CUOTAS DE FONDOS MUTUOS EXTRANJEROS CUI</t>
  </si>
  <si>
    <t>FLUCTUACION FONDOS INVERSION CUI</t>
  </si>
  <si>
    <t>DIVIDENDOS POR COBRAR</t>
  </si>
  <si>
    <t>DIVIDENDOS SECURITY</t>
  </si>
  <si>
    <t>GTOS OPERACIONALES POR COBRAR</t>
  </si>
  <si>
    <t>EXCHANGE TRADED FUNDS FLEXIBLE</t>
  </si>
  <si>
    <t>PROVISION FLUCTUACION EXCHANGE TRADED FUNDS APV</t>
  </si>
  <si>
    <t>PROVISION FLUCTUACION EXCHANGE TRADED FUNDS FLEXIBLE</t>
  </si>
  <si>
    <t>FACTURAS POR COBRAR TELEMARKETING</t>
  </si>
  <si>
    <t>FACTURAS POR COBRAR INDIVIDUALES</t>
  </si>
  <si>
    <t>PRIMAS POR COBRAR DESGRAVAMEN</t>
  </si>
  <si>
    <t>PRESTAMOS AUTOMATICOS EN TRANSITO</t>
  </si>
  <si>
    <t>PRIMAS POR COBRAR MASIVOS</t>
  </si>
  <si>
    <t>FACTURAS EMITIDAS INDIVIDUALES</t>
  </si>
  <si>
    <t>RECAUDACION INDIVIDUAL</t>
  </si>
  <si>
    <t>PRIMAS POR COBRAR CORPORATIVOS</t>
  </si>
  <si>
    <t>PRIMAS POR COBRAR R.V. PRIVADA</t>
  </si>
  <si>
    <t>PRIMAS COLECTIVAS POR APLICAR</t>
  </si>
  <si>
    <t>NOTAS DE PRODUCCIÓN COLECTIVOS</t>
  </si>
  <si>
    <t>NUEVA FACTURAS POR COBRAR COLECTIVOS</t>
  </si>
  <si>
    <t>NUEVAS NOTAS DE COBRANZA COLECTIVOS</t>
  </si>
  <si>
    <t>RECAUDACION TARJETA CREDITO CAJA</t>
  </si>
  <si>
    <t>PROVISION DEUDORES INCOBRABLES INDIVIDUALES</t>
  </si>
  <si>
    <t>RECIBOS NO APLICADOS APV</t>
  </si>
  <si>
    <t>RECIBOS NO IDENTIFICADOS BRUSA DOS</t>
  </si>
  <si>
    <t>APV PRIMERAS PRIMAS POR COBRAR</t>
  </si>
  <si>
    <t>APV CONTROL PRIMERAS PRIMAS</t>
  </si>
  <si>
    <t>PROVISION SINIESTROS CEDIDOS INCOBRABLES</t>
  </si>
  <si>
    <t>PROV. PART. REASEGUROS</t>
  </si>
  <si>
    <t>PROVISION PARTICIPACION INCOBRABLE</t>
  </si>
  <si>
    <t>CHEQUE EN CARTERA RUB</t>
  </si>
  <si>
    <t>CHEQUE PROTESTADOS EN CARTERA</t>
  </si>
  <si>
    <t>DOCUMENTOS INCOB. BRUSSA DOS</t>
  </si>
  <si>
    <t>CTA CTE ASIGNACION FAMILIAR PENSIONADOS</t>
  </si>
  <si>
    <t>DEV. X COBRAR IMPTO AL MUTUO</t>
  </si>
  <si>
    <t>CTA. CTE. TESORERIA GENERAL DE LA REPUBLICA</t>
  </si>
  <si>
    <t>DONACIONES BRU ART.47 DL 3063</t>
  </si>
  <si>
    <t>PPM BRU ART. 33 BIS</t>
  </si>
  <si>
    <t>APORTE PREVISIONAL SOLIDARIO POR COBRAR IPS</t>
  </si>
  <si>
    <t>APORTE PREVISIONAL SOLIDARIO POR COBRAR PENSIONADO</t>
  </si>
  <si>
    <t>BONOS APORTE PREVISIONAL SOLIDARIO</t>
  </si>
  <si>
    <t>CUOTAS POR COBRAR PENSIONADOS</t>
  </si>
  <si>
    <t>CREDITO CONSUMO HIPOTECARIA</t>
  </si>
  <si>
    <t>CUOTAS CRED CONDUMO HIPOTECARIA POR COBRAR</t>
  </si>
  <si>
    <t>PREPAGOS POR COBRAR CREDITOS DE CONSUMO</t>
  </si>
  <si>
    <t>CUOTAS POR COBRAR LINEA DE CREDITO CREDIVIDA</t>
  </si>
  <si>
    <t>PROVISION INCOB. LINEA DE CREDITO CREDIVIDA</t>
  </si>
  <si>
    <t>CTA X COBRAR DESGRAVAMEN CREDITOS PENSIONADOS</t>
  </si>
  <si>
    <t>DISTRIBUCION APV POR CONVENIOS</t>
  </si>
  <si>
    <t>FONDO FIJO SUC. PAGO SINIESTROS SALUD</t>
  </si>
  <si>
    <t>FONDOS A RENDIR INMOBILIARIOS</t>
  </si>
  <si>
    <t>FONDOS A RENDIR EN EFECTIVO</t>
  </si>
  <si>
    <t>GARANTIAS X COBRAR</t>
  </si>
  <si>
    <t>ANTICIPO COMISIONES</t>
  </si>
  <si>
    <t>FONDOS POR RENDIR TRASSA</t>
  </si>
  <si>
    <t>CUENTA POR COBRAR</t>
  </si>
  <si>
    <t>ARRIENDOS POR COBRAR EX-LEASING</t>
  </si>
  <si>
    <t>RECAUDACIONES INMOBILIARIAS POR DISTRIBUIR</t>
  </si>
  <si>
    <t>CARGOS PAC POR SERVICIOS</t>
  </si>
  <si>
    <t>CTA X COBRAR PROPIEDADES PROCESO CPA/VTA</t>
  </si>
  <si>
    <t>CONTRIBUC. Y SEGUROS X COBRAR INMOBILIARIOS</t>
  </si>
  <si>
    <t>CTA CTE DEUDORES CARGO DIVIDENDO</t>
  </si>
  <si>
    <t>CTAS POR COBRAR INMOBILIARIAS</t>
  </si>
  <si>
    <t>CREDITO ACT. FIJO ART. 33 BIS LIR</t>
  </si>
  <si>
    <t>OTRAS CTAS POR COBRAR INMOBILIARIAS</t>
  </si>
  <si>
    <t>PAGO PROVISIONALES MENSUALES BRU</t>
  </si>
  <si>
    <t>CREDITO 4% ART. 104 LIR (LEY N° 20343)</t>
  </si>
  <si>
    <t>CUENTA CORRIENTE BRUSA</t>
  </si>
  <si>
    <t>CUENTA CORRIENTE POR COBRAR EE.RR.</t>
  </si>
  <si>
    <t>EDIFICIO BURGOS/APOQUINDO EN CONSTRUCCION</t>
  </si>
  <si>
    <t>BICE VIDA CIA DE SEGUROS</t>
  </si>
  <si>
    <t>COASA</t>
  </si>
  <si>
    <t>INMOB. DES Y CONST SANTO TOMAS</t>
  </si>
  <si>
    <t>SANITARIA BCC. S.A.</t>
  </si>
  <si>
    <t>COASA LIMITADA</t>
  </si>
  <si>
    <t>PROYECTO VALLE GRANDE</t>
  </si>
  <si>
    <t>SOC. INMOB. DON TOMAS S.A.</t>
  </si>
  <si>
    <t>NOVAGUAS S.A.</t>
  </si>
  <si>
    <t>CTA CTE SANITARIA BCC S.A.</t>
  </si>
  <si>
    <t>PIEDRA ROJA DESARROLLOS INMOBILIARIOS S.A.</t>
  </si>
  <si>
    <t>FLUCTUACION SANITARIA AGUAS NOVA S.A.</t>
  </si>
  <si>
    <t>DES. INMOB. Y CONST. VALLE GRANDE S.A.</t>
  </si>
  <si>
    <t>DES. INMOB. Y CONST. SANTO TOMAS S.A.</t>
  </si>
  <si>
    <t>FLUCT. DES. INMOB. Y CONST. VALLE GRANDE S.A.</t>
  </si>
  <si>
    <t>FLUCT. DES. INMOB. Y CONST. SANTO TOMAS S.A.</t>
  </si>
  <si>
    <t>INMOB. PARQUE Q. NORMAL S.A.</t>
  </si>
  <si>
    <t>FLUCT. PARQUE Q. NORMAL S.A.</t>
  </si>
  <si>
    <t>FLUCT. INMOBILIARIA BBI S.A.</t>
  </si>
  <si>
    <t>FLUCTUACION INMOB. VICENTE VALDES</t>
  </si>
  <si>
    <t>CTA. CTE. INMOB. VICENTE VALDES</t>
  </si>
  <si>
    <t>INMOBILIARIA LOS MORROS S.A.</t>
  </si>
  <si>
    <t>CTA. CTE. INMOB. LOS MORROS S.A.</t>
  </si>
  <si>
    <t>CTA. CTE. PIEDRA ROJA DESARROLLOS INMOB. S.A.</t>
  </si>
  <si>
    <t>CTA. CTE INMOBILIARIA BBI S.A.</t>
  </si>
  <si>
    <t>CTA CTE INMOB. COSTALMAHUE S.A.</t>
  </si>
  <si>
    <t>COSTALMAHUE S.A.</t>
  </si>
  <si>
    <t>FLUCTUAC. INMOB. LOS MORROS S.A.</t>
  </si>
  <si>
    <t>FLUCTUAC. INMOB. COSTALMAHUE S.A.</t>
  </si>
  <si>
    <t>OTROS ACTIVOS SANTO TOMAS</t>
  </si>
  <si>
    <t>INV. INMOBILIARIAS SEGURAS S.A.</t>
  </si>
  <si>
    <t>FLUCT. VALORES INV. INMOB. SEGURAS S.A.</t>
  </si>
  <si>
    <t>FIP VIÑA DEL MAR</t>
  </si>
  <si>
    <t>FLUCT. FIP VIÑA DEL MAR</t>
  </si>
  <si>
    <t>FLUCT. FIP REPUBLICA DE CUBA</t>
  </si>
  <si>
    <t>CUENTA POR COBRAR APV EMP. RELACIONADAS</t>
  </si>
  <si>
    <t>INV. INMOB Y CONST. NUEVA APOQUINDO S.A.</t>
  </si>
  <si>
    <t>FLUCT. INV. INMOB Y CONST. NUEVA APOQUINDO S.A.</t>
  </si>
  <si>
    <t>CTA. CTE. INV. INMOB Y CONST. NUEVA APOQUINDO S.A.</t>
  </si>
  <si>
    <t>PROV. CTA CTE INMOB PARQUE QUINTA NORMAL S.A.</t>
  </si>
  <si>
    <t>IMP. DIFERIDO POR COBRAR BRU</t>
  </si>
  <si>
    <t>DIVIDENDOS POR COBRAR RENTA VARIABLE</t>
  </si>
  <si>
    <t>ACCIONES NACIONALES POR COBRAR (ACC)</t>
  </si>
  <si>
    <t>VENCIMIENTO BONOS RECONOCIMIENTO POR COBRAR</t>
  </si>
  <si>
    <t>PROVISION DIVIDENDOS  MH  INCOBRABLES</t>
  </si>
  <si>
    <t>INVERSIONES POR DISTRIBUIR RENTA FIJA</t>
  </si>
  <si>
    <t>INVERSIONES POR DISTRIBUIR RENTA VARIABLE</t>
  </si>
  <si>
    <t>INVERSIONES POR DISTRIBUIR FONDOS MUTUOS</t>
  </si>
  <si>
    <t>INVERSIONES POR DISTRIBUIR DOLARES</t>
  </si>
  <si>
    <t>INVERSIONES POR DISTRIBUIR MUTUOS HIPOTECARIOS</t>
  </si>
  <si>
    <t xml:space="preserve"> LEASING POR DISTRIBUIR</t>
  </si>
  <si>
    <t>BANCOS POR DISTRIBUIR</t>
  </si>
  <si>
    <t>ANTICIPO DE SUELDO POR DISTRIBUIR</t>
  </si>
  <si>
    <t>DIVIDENDOS POR COBRAR MH HLC</t>
  </si>
  <si>
    <t>SEGUROS POR COBRAR MH DEUDORES</t>
  </si>
  <si>
    <t>PRIMERAS PRIMAS X COBRAR DEL PERSONAL</t>
  </si>
  <si>
    <t>INVERSIONES POR DISTRIBUIR INMOBILIARIAS</t>
  </si>
  <si>
    <t>EDITORIAL UNIVERSITARIA   BRU</t>
  </si>
  <si>
    <t>DEUDORES POR VTA B. RAIZ  AL. PLAZO BRU</t>
  </si>
  <si>
    <t>DEP. ACUMULADA MAQ Y EQUIPO</t>
  </si>
  <si>
    <t>AMORTIZACION  ACUMULADA SOFTWARE</t>
  </si>
  <si>
    <t>DEP. ACUMULADA EQUIPOS COMPUTACIONALES</t>
  </si>
  <si>
    <t>DEP ACUM REMODELACIONES</t>
  </si>
  <si>
    <t>ACTIVO FIJO INMOBILIARIO EN TRANSITO</t>
  </si>
  <si>
    <t>EDIFICIOS BRUSA DOS</t>
  </si>
  <si>
    <t>DEPRECIACION ACUMULADA BRUSA DOS</t>
  </si>
  <si>
    <t>DEP.ACUMULADA OTROS ACTIVOS</t>
  </si>
  <si>
    <t>MENOR VALOR INVERSION NUEVA APOQUINDO</t>
  </si>
  <si>
    <t>DERECHOS OPCION DE VENTA</t>
  </si>
  <si>
    <t>CUENTA X COBRAR ACTIVOS EN LEASING</t>
  </si>
  <si>
    <t>DEPREC. ACUMULADA ACTIVOS EN LEASING</t>
  </si>
  <si>
    <t>CUENTA X COBRAR DEUDORES MH</t>
  </si>
  <si>
    <t>CUENTAS X COBRAR B.R.A. VENDIDOS</t>
  </si>
  <si>
    <t>DEPRECIACION ACUMULADA BS. RS. ADJUDICADOS</t>
  </si>
  <si>
    <t>OTRAS  CUENTAS POR COBRAR INMOBILIARIAS</t>
  </si>
  <si>
    <t>DERECHOS NEGOCIO RV BONO</t>
  </si>
  <si>
    <t>DERECHOS NEGOCIO RV CTA INDIVIDUAL</t>
  </si>
  <si>
    <t>RECIBOS NO APLICADOS CTA DE ORDEN</t>
  </si>
  <si>
    <t>PAGOS ADMINISTRACION</t>
  </si>
  <si>
    <t>CONTROL CAMBIO BENEFICIARIOS</t>
  </si>
  <si>
    <t>CONTROL L.C. CREDIVIDA APERTURA</t>
  </si>
  <si>
    <t>RES.RIESGO CURSO DESGRAVAMEN COLECTIVOS</t>
  </si>
  <si>
    <t>RES.RIESGO DESGRAVAMEN INDIVIDUAL</t>
  </si>
  <si>
    <t>RES.RIESGO CURSO ACCID. PER. COLECTIVOS</t>
  </si>
  <si>
    <t>RES.RIESGO CURSO TEMPORAL VIDA COLECTIVOS</t>
  </si>
  <si>
    <t>RES.RIESGO CURSO TEMPORAL VIDA INDIVIDUAL</t>
  </si>
  <si>
    <t>RES.RIESGO CURSO INCAPACIDAD O INVALIDEZ INDIV.</t>
  </si>
  <si>
    <t>RES.RIESGO CURSO INCAPACIDAD O INVALIDEZ COLECTIVOS</t>
  </si>
  <si>
    <t>RES.RIESGO CURSO PROTECCION FAMILIAR COLECTIVOS</t>
  </si>
  <si>
    <t>RES.RIESGO CURSO INDIVIDUALES</t>
  </si>
  <si>
    <t>RES.MATEMATICA  C/P ACCID. PER. COLECTIVOS</t>
  </si>
  <si>
    <t>RES.MATEMATICA C/P TEMPORAL VIDA COLECTIVOS</t>
  </si>
  <si>
    <t>RES.MATEMATICA C/P TEMPORAL VIDA INDIVIDUAL</t>
  </si>
  <si>
    <t>RES MATEMATICA C/P VIDA ENTERA INDIVIDUAL</t>
  </si>
  <si>
    <t>RES.MATEMATICA C/P INCAPACIDAD O INVALIDEZ INDIV.</t>
  </si>
  <si>
    <t>RES.MATEMATICA C/P INCAPACIDAD O INVALIDEZ COLECTIVOS</t>
  </si>
  <si>
    <t>RES.MATEMATICA C/P PROTECCION FAMILIAR COLECTIVOS</t>
  </si>
  <si>
    <t>RES.SINIESTROS TEMPORAL VIDA COLECTIVOS</t>
  </si>
  <si>
    <t>RES.SINIESTROS SALUD COLECTIVOS</t>
  </si>
  <si>
    <t>RESERVA OC. Y NO REPORTADO SALUD</t>
  </si>
  <si>
    <t>RESERVA OC. Y NO REP DESGRAVAMEN IND.</t>
  </si>
  <si>
    <t>RESERVA OC. Y NO REP TEMPORAL VIDA COL.</t>
  </si>
  <si>
    <t>RES.SINIESTROS INCAPACIDAD O INVALIDEZ INDIV.</t>
  </si>
  <si>
    <t>RESERVA OC. Y NO REP PROTECCION FAM COLECTIVOS.</t>
  </si>
  <si>
    <t>RESERVA OC. Y NO REP INCAP O INV COL.</t>
  </si>
  <si>
    <t>RESERVA OC. Y NO REP ACCIDENTES PERS. COL</t>
  </si>
  <si>
    <t>RES.SINIESTROS PROTECCION FAMILIAR COLECTIVOS</t>
  </si>
  <si>
    <t>RESERVA OC. Y NO REP VIDA ENTERA IND.</t>
  </si>
  <si>
    <t>RESERVA OC. Y NO REP TEMPORAL VIDA IND.</t>
  </si>
  <si>
    <t>RESERVA OC. Y NO REP OTROS SEGUROS CUI IND.</t>
  </si>
  <si>
    <t>RESERVA OC. Y NO REP MIXTO O DOTAL IND.</t>
  </si>
  <si>
    <t>RESERVA OC. Y NO REP INCAP O INV IND.</t>
  </si>
  <si>
    <t>RESERVA OC. Y NO REP SALUD IND.</t>
  </si>
  <si>
    <t>RESERVA OC. Y NO REP ACCIDENTES PERS. IND.</t>
  </si>
  <si>
    <t>INGRESO ANTICIPADO POR REASEGUROS</t>
  </si>
  <si>
    <t>RECAUDACION DIVIDENDOS BANCO CHILE</t>
  </si>
  <si>
    <t>COTIZACION SALUD PENSIONADOS</t>
  </si>
  <si>
    <t>CAJA COMPENSACION PENSIONADOS</t>
  </si>
  <si>
    <t>PRESTAMOS CAJA COMPENSACION</t>
  </si>
  <si>
    <t>PTMOS CAJA COMPENSACION PENSIONADOS</t>
  </si>
  <si>
    <t>INSTITUTO DE NORMALIZACION PREV. INP</t>
  </si>
  <si>
    <t>RET IMPTO UNICO PENSIONADOS</t>
  </si>
  <si>
    <t>PROVISION IMPUESTO  A LA RENTA</t>
  </si>
  <si>
    <t>IMPUESTO TIMBRE Y ESTAMPILLAS</t>
  </si>
  <si>
    <t>INV POR PAGAR RETRO COMPRA</t>
  </si>
  <si>
    <t>INV POR PAGAR RETRO VENTA</t>
  </si>
  <si>
    <t>CROSS CURRENCY SWAP POR PAGAR</t>
  </si>
  <si>
    <t>SUELDOS POP PAGAR</t>
  </si>
  <si>
    <t>CTA CTE BIENESTAR</t>
  </si>
  <si>
    <t>PENSIONES R.V.POR PAGAR</t>
  </si>
  <si>
    <t>CTA CTE DEUDORES REFINANCIAMIENTO</t>
  </si>
  <si>
    <t>CUENTAS POR PAGAR</t>
  </si>
  <si>
    <t>ABONOS DE DIVIDENDOS HIPOTECARIOS</t>
  </si>
  <si>
    <t>CTA CTE DEUDORES PROCESO</t>
  </si>
  <si>
    <t>CTA CTE REFINANCIAMIENTO PROCESO</t>
  </si>
  <si>
    <t>CTA CTE INMOBILIARIAS PROCESO</t>
  </si>
  <si>
    <t>CUENTAS POR PAGAR EE.RR.</t>
  </si>
  <si>
    <t>HIPOTECARIA LA CONSTRUCCION S.A. POR PAGAR</t>
  </si>
  <si>
    <t>OTRAS CUENTAS POR PAGAR INMOBILIARIAS</t>
  </si>
  <si>
    <t>GARANTIA DE ARRIENDO  BRU</t>
  </si>
  <si>
    <t>RETENCION PARA REPARACIONES  BRU</t>
  </si>
  <si>
    <t>CUENTAS X PAGAR INMOB BRUSA DOS</t>
  </si>
  <si>
    <t>ARRIENDOS ANTICIPADOS  BRU</t>
  </si>
  <si>
    <t>PROVEEDORES REEMISION SINIESTROS SALUD</t>
  </si>
  <si>
    <t>PROVEEDORES PENSIONES Y GASTOS DE ADM. PENSIONES</t>
  </si>
  <si>
    <t>PROVEEDORES DEVOLUCIONES INDIVIDUALES</t>
  </si>
  <si>
    <t>CTA. CTE ACTIVIDADES DEL PERSONAL</t>
  </si>
  <si>
    <t>DERECHOS OPCION DE COMPRA</t>
  </si>
  <si>
    <t>PROVEEDORES SINIESTROS POR PAGAR SALUD</t>
  </si>
  <si>
    <t>CUENTA POR PAGAR CAJA LOS ANDES</t>
  </si>
  <si>
    <t>COMIS.CORREDORES MASIVOS POR PAGAR</t>
  </si>
  <si>
    <t>COMISION CORREDORES DESGRAVAMEN POR PAGAR</t>
  </si>
  <si>
    <t>AJUSTE DE CONTRATOS AFP</t>
  </si>
  <si>
    <t>PRIMERAS PRIMAS 57 BIS</t>
  </si>
  <si>
    <t>RECEPCION OC INVENTARIO TIENDA</t>
  </si>
  <si>
    <t>RECEPCION OC INVENTARIO CIA</t>
  </si>
  <si>
    <t>PRIMAS ANTICIPADAS INDIVIDUAL</t>
  </si>
  <si>
    <t>PROVEEDORES SINIESTROS SALUD</t>
  </si>
  <si>
    <t>DIVIDENDOS POR PAGAR ACCIONISTAS</t>
  </si>
  <si>
    <t>PROVEEDORES RENTA VARIABLE</t>
  </si>
  <si>
    <t>HONORARIOS POR PAGAR VALORES GARANTIZ. INDIV.</t>
  </si>
  <si>
    <t>HONORARIOS POR PAGAR PENSIONES Y GTOS ADM. PENSIONES</t>
  </si>
  <si>
    <t>HONORARIOS POR PAGAR DEVOLUC. INDIVIDUALES</t>
  </si>
  <si>
    <t>HONORARIOS POR PAGAR GTOS. MUTUOS HIPOTECARIOS</t>
  </si>
  <si>
    <t>APORTE PREVISIONAL SOLIDARIO POR PAGAR IPS</t>
  </si>
  <si>
    <t>APORTE PREVISIONAL SOLIDARIO POR PAGAR PENSIONADO</t>
  </si>
  <si>
    <t>CUENTA CORRIENTE CREDITOS POR DEVOLVER PENSIONADOS</t>
  </si>
  <si>
    <t>COMISION CORREDORES TELEMARKETING POR PAGAR</t>
  </si>
  <si>
    <t>COMISION ADMINISTRACION MASIVOS POR PAGAR</t>
  </si>
  <si>
    <t>COMISION ADMINISTRACION DESGRAVAMEN POR PAGAR</t>
  </si>
  <si>
    <t>COMISION ADMINISTRACION TELEMARKETING POR PAGAR</t>
  </si>
  <si>
    <t>AHORRRO CLIENTES APV POR PAGAR</t>
  </si>
  <si>
    <t>SEGURO DESGRAVAMEN POR PAGAR L.C. CREDIVIDA</t>
  </si>
  <si>
    <t>APV AVANCE PRIMERAS PRIMAS</t>
  </si>
  <si>
    <t>PENSIONES DEVENGADAS Y NO COBRADAS</t>
  </si>
  <si>
    <t>ANUALIDADES POR PAGAR SEGUROS UNIVERSITARIOS</t>
  </si>
  <si>
    <t>PROVEEDORES LINEA DE CREDITO</t>
  </si>
  <si>
    <t>OBLIGACION SUSCRIPCION FIP</t>
  </si>
  <si>
    <t>PROVISION VACACIONES</t>
  </si>
  <si>
    <t>PROVISION PRE-PAGO MUTUOS</t>
  </si>
  <si>
    <t>PROVISION DOC.INCOB.</t>
  </si>
  <si>
    <t>PROVISION DOC. INCOB BRUSA DOS</t>
  </si>
  <si>
    <t>PROVISIONES VARIAS BRUSA DOS</t>
  </si>
  <si>
    <t>PROVISION BE ADMINISTRACION</t>
  </si>
  <si>
    <t>IMPUESTO DIFERIDO POR PAGAR C/P</t>
  </si>
  <si>
    <t>ACTIVO COMPLEMENTARIO IMPUESTO DIF POR PAGAR</t>
  </si>
  <si>
    <t>PARTICIPACION CLIENTES TEMPORAL VIDA COLECTIVOS</t>
  </si>
  <si>
    <t>PARTICIPACION CLIENTES SALUD  COLECTIVOS</t>
  </si>
  <si>
    <t>PARTICIPACION CLIENTES DESGRAVAMEN  COLECTIVOS</t>
  </si>
  <si>
    <t>CTA CTE. COMU. EDIF. CIA PLAZA DE ARMAS  BRU</t>
  </si>
  <si>
    <t>DIVIDENDOS PAGADOS POR ADELANTADO</t>
  </si>
  <si>
    <t>OTRAS CUENTAS INMOBILIARIAS</t>
  </si>
  <si>
    <t>INGRESOS PERCIBIDOS POR ADELANTADO</t>
  </si>
  <si>
    <t>RECIBOS ANTICIPADO A CUENTA</t>
  </si>
  <si>
    <t>R.T.L/P VEJEZ</t>
  </si>
  <si>
    <t>R.T.L/P INVALIDEZ</t>
  </si>
  <si>
    <t>R.T.L/P SOBREVIVENCIA</t>
  </si>
  <si>
    <t>R.T.L/P PRIVADA</t>
  </si>
  <si>
    <t>R.T.L/P VEJEZ ANTICIPADA</t>
  </si>
  <si>
    <t>FLUCTUACION R.PRIVADA</t>
  </si>
  <si>
    <t>RES.MATEMATICA L/P DESGRAVAMEN COLECTIVO</t>
  </si>
  <si>
    <t>RES.MATEMATICA L/P TEMPORAL VIDA INDIVIDUAL</t>
  </si>
  <si>
    <t>RES.MATEMATICA L/P TEMPORAL VIDA COLECTIVO</t>
  </si>
  <si>
    <t>RES.MATEMATICA L/PDESGRAVAMEN INDIVIDUAL</t>
  </si>
  <si>
    <t>RES.MATEMATICA  L/P ACCID. PER. COLECTIVOS</t>
  </si>
  <si>
    <t>RES MATEMATICA L/P VIDA ENTERA INDIVIDUAL</t>
  </si>
  <si>
    <t>RES.MATEMATICA L/P INCAPACIDAD O INVALIDEZ INDIV.</t>
  </si>
  <si>
    <t>RES.MATEMATICA L/P INCAPACIDAD O INVALIDEZ COLECTIVOS</t>
  </si>
  <si>
    <t>RES.MATEMATICA L/P PROTECCION FAMILIAR COLECTIVOS</t>
  </si>
  <si>
    <t>IMPUESTO DIFERIDO POR PAGAR L/P</t>
  </si>
  <si>
    <t>PASIVO COMPLEMENTARIO IMPTO DIF X COBRAR L/P</t>
  </si>
  <si>
    <t>MAYOR MENORVALOR VENTA ACC. PROPIAS</t>
  </si>
  <si>
    <t>REVALORIZACION VENTAS ACCIONES PROPIA</t>
  </si>
  <si>
    <t>DIVIDENDOS PROVISORIOS (JUN-07)</t>
  </si>
  <si>
    <t>DIVIDENDOS ABRIL 2008</t>
  </si>
  <si>
    <t>UTILIDAD PERDIDA EJERCICIO ANT.</t>
  </si>
  <si>
    <t>RESULTADO POR IMPTO DIF</t>
  </si>
  <si>
    <t>IMPTO DIFERIDO GOODWILL TRIBUTARIO</t>
  </si>
  <si>
    <t>PRIMA DIRECTA 1ER AÑO</t>
  </si>
  <si>
    <t>PRIMA DIRECTA RENOVACIÓN</t>
  </si>
  <si>
    <t>PRIMA CEDIDA 1ER AÑO</t>
  </si>
  <si>
    <t>PRIMA CEDIDA RENOVACIÓN</t>
  </si>
  <si>
    <t>DESCUENTO COMISION REASEGURO 1ER AÑO</t>
  </si>
  <si>
    <t>INTERES DEV. L/H IVP</t>
  </si>
  <si>
    <t>INTERESES DEV. FONDOS MUTUOS</t>
  </si>
  <si>
    <t>INTERES PERCIB. DPR</t>
  </si>
  <si>
    <t>INTERES PERCIB. L/H IVP</t>
  </si>
  <si>
    <t>INTERES PERCIB. PRC</t>
  </si>
  <si>
    <t>INTERES PERCIB. FONDOS MUTUOS</t>
  </si>
  <si>
    <t>REAJUSTES DPR</t>
  </si>
  <si>
    <t>REAJUSTES BONO RECONOCIMIENTO</t>
  </si>
  <si>
    <t>REAJUSTES PRIMAS CEDIDA</t>
  </si>
  <si>
    <t>PERCIBIDO INVERSION EXTRANJERA RENTA FIJA</t>
  </si>
  <si>
    <t>INTERESES PERCIB. PTMOS ORDINARIOS AV.T</t>
  </si>
  <si>
    <t>DEVENGADO INVERSION EXTRANJERA RENTA FIJA</t>
  </si>
  <si>
    <t>INTERESES DEVENG. PTMOS AUTOMATICOS AV.T</t>
  </si>
  <si>
    <t>REAJUSTES VARIOS</t>
  </si>
  <si>
    <t>INTERESES FLEXIBLES</t>
  </si>
  <si>
    <t>INTERESES CROSS C. SWAP</t>
  </si>
  <si>
    <t>INTERES DEVENGADO CREDITOS SINDICADOS</t>
  </si>
  <si>
    <t>PERCIBIDOS SWAP FLEXIBLE</t>
  </si>
  <si>
    <t>INTERESES CROSS CURRENCY SWAP FLEXIBLE</t>
  </si>
  <si>
    <t>INTERESES PERCIB BONOS EXTRANJEROS TRIB ARGENTINA</t>
  </si>
  <si>
    <t>REAJUSTES BONOS EXTRANJEROS TRIBUTACION ARGENTINA</t>
  </si>
  <si>
    <t>INTERESES PERCIBIDOS DPF</t>
  </si>
  <si>
    <t>INTERESES DEV. BCU</t>
  </si>
  <si>
    <t>INTERESES PERCIBIDOS BCU</t>
  </si>
  <si>
    <t>INTERESES PERCIB. BONOS EXTRANJEROS</t>
  </si>
  <si>
    <t>INTERESES PERCIB. PAGARES EMPRESAS</t>
  </si>
  <si>
    <t>REAJUSTES PAGARE EMPRESAS</t>
  </si>
  <si>
    <t>INTERESES PERCIB. BONOS SECURITIZADOS</t>
  </si>
  <si>
    <t>INTERESES PERCIB. BONOS GARANTIZADOS</t>
  </si>
  <si>
    <t>INTERESES DEVENGADOS BTU</t>
  </si>
  <si>
    <t>INTERESES PERCIBIDOS BTU</t>
  </si>
  <si>
    <t>INTERESES PERCIBIDOS CREDITOS SINDICADOS</t>
  </si>
  <si>
    <t>INTERESES DEV. BONOS VIVIENDA LEASING</t>
  </si>
  <si>
    <t>INTERESES PERCIB. BONOS VIVIENDA LEASING</t>
  </si>
  <si>
    <t>INTERESES DEV. NOTAS ESTRUCTURADAS SERIE B</t>
  </si>
  <si>
    <t>INTERESES PERCIB. NOTAS ESTRUCTURADAS SERIE B</t>
  </si>
  <si>
    <t>COMISIONES GANADAS LINEA DE CREDITO CREDIVIDA</t>
  </si>
  <si>
    <t>REAJUSTES BONOS EMPRESA TASA FLOTANTE</t>
  </si>
  <si>
    <t>INGRESOS POR MUTUOS HIPOTECARIOS VIGENTES</t>
  </si>
  <si>
    <t>DEF REASEGURO</t>
  </si>
  <si>
    <t>DEF REASEGURO COL DESGRAV</t>
  </si>
  <si>
    <t>DEF REASEGURO COL SALUD</t>
  </si>
  <si>
    <t>DEF REASEGURO IND SALUD</t>
  </si>
  <si>
    <t>DEF REASEGURO TEMPORAL VIDA INDIVIDUAL</t>
  </si>
  <si>
    <t>DEF REASEGURO DESGRAVAMEN INDIVIDUAL</t>
  </si>
  <si>
    <t>AJUSTE MERCADO BCU CARTERA FLEXIBLE</t>
  </si>
  <si>
    <t>AJUSTE MERCADO BONO FINANCIERO CARTERA FLEXIBLE</t>
  </si>
  <si>
    <t>AJUSTE MERCADO BTU CARTERA FLEXIBLE</t>
  </si>
  <si>
    <t>AJUSTE MERCADO PRC CARTERA FLEXIBLE</t>
  </si>
  <si>
    <t>PERDIDA AJUSTE TASA S.V.S.</t>
  </si>
  <si>
    <t>UTIL. Y/O PERDIDA VENTA INVERSIONES RENTA FIJA</t>
  </si>
  <si>
    <t>PROVISION DIVIDENDOS INCOBRABLES M. HIPOTECARIOS</t>
  </si>
  <si>
    <t>DIVIDENDOS ACCIONES NACIONALES (ACC)</t>
  </si>
  <si>
    <t>UTILIDAD O PERDIDA VENTA ACCIONES NACIONALES (ACC)</t>
  </si>
  <si>
    <t>PROV. ACCIONES NACIONALES PRESENCIA AJUSTADA (ACC)</t>
  </si>
  <si>
    <t>DIF INTERESES POR CHEQUE A FECHA</t>
  </si>
  <si>
    <t>RESULTADO POR VTA. ACTIVO FIJO</t>
  </si>
  <si>
    <t>ARRIENDOS PERCIBIDOS EX-LEASING</t>
  </si>
  <si>
    <t>ARRIENDOS DEVENGADOS EX-LEASING</t>
  </si>
  <si>
    <t xml:space="preserve"> PERCIBIDO PACTOS</t>
  </si>
  <si>
    <t>DEVENGADO PACTOS</t>
  </si>
  <si>
    <t>INTERESES POR MORA LEASINGS</t>
  </si>
  <si>
    <t>INTERESES POR MORA ARRIENDOS EX-LEASING</t>
  </si>
  <si>
    <t>DIVIDENDOS ACCIONES EXTRANJERAS (ACE)</t>
  </si>
  <si>
    <t>INTERESES LEASING DEVENGADOS PMS/PM</t>
  </si>
  <si>
    <t>PROV. ADICIONAL ACCIONES PRESENCIA AJUSTADA</t>
  </si>
  <si>
    <t>REAJUSTES GARANTIAS ARRIENDOS</t>
  </si>
  <si>
    <t>VENTAS SEGUN ESCRITURAS</t>
  </si>
  <si>
    <t>ARRIENDO DE INMUEBLE</t>
  </si>
  <si>
    <t>COMISION INTERMEDIACION APV</t>
  </si>
  <si>
    <t>FLUCT. INMOB Y CONST. NUEVA APOQUINDO S.A.</t>
  </si>
  <si>
    <t>UTILIDAD O PERDIDA VENTA FONDOS DE INVERSION (CFI)</t>
  </si>
  <si>
    <t>UTILIDAD O PERDIDA VENTA DE ADRS</t>
  </si>
  <si>
    <t>INTERESES VARIOS INT. ARRIENDOS) BRU</t>
  </si>
  <si>
    <t>PROVISIÓN ADICIONAL MH INCOBRABLES</t>
  </si>
  <si>
    <t>FLUCT. INMOB DON TOMAS S.A.</t>
  </si>
  <si>
    <t>FLUCT. INMOB PARQUE LOS NOGALES S.A.</t>
  </si>
  <si>
    <t>FLUCTUACION BONOS BANCARIOS CUI</t>
  </si>
  <si>
    <t>DIVIDENDOS CUOTAS FONDOS DE INVERSION (CFI)</t>
  </si>
  <si>
    <t>DIVIDENDOS CUOTAS FONDOS DE INVERSION INTERNACIONAL (CFII)</t>
  </si>
  <si>
    <t>PERCIBIDO INVERSIÓN EXTRANJERA RENTA VARIABLE</t>
  </si>
  <si>
    <t>DEVENGADO INVERSIÓN EXTRANJERA RENTA VARIABLE</t>
  </si>
  <si>
    <t>PROV. CUOTAS DE FDOS. NACIONALES INV EN EL EXTRANJERO (CFE)</t>
  </si>
  <si>
    <t>RESULTADO EN VENTA CUOTAS DE FDOS. NAC. INV. EN EL EXT. (CFE)</t>
  </si>
  <si>
    <t>DIVIDENDOS CUOTAS FDOS NAC INV EN EL EXT (CFE)</t>
  </si>
  <si>
    <t>FLUCTUACION DES. SANTO TOMAS S.A.</t>
  </si>
  <si>
    <t>PROV. CUOTAS DE FONDOS DE INVERSION INTERNACIONAL (CFII)</t>
  </si>
  <si>
    <t>FLUCT. PARQUE Q.NORMAL S.A.</t>
  </si>
  <si>
    <t>R° FLUCT. INMOB. BBI S.A.</t>
  </si>
  <si>
    <t>FLUCT. INV. INMOBILIARIA DESARR. VALLE GRANDE</t>
  </si>
  <si>
    <t>PROVISION INSTRUMENTOS FINANCIEROS</t>
  </si>
  <si>
    <t>CARGOS POR RESCATES SVI</t>
  </si>
  <si>
    <t>FLUCTUACION INMOB LOS MORROS S.A.</t>
  </si>
  <si>
    <t>FLUCTUACION INMOB COSTALMAHUE S.A.</t>
  </si>
  <si>
    <t>FLUCTUACION INMOB. VICENTE VALDES S.A.</t>
  </si>
  <si>
    <t>INTERESES DEV. BTP BONOS TESORERIA GRAL DE LA REPUBLICA PESOS</t>
  </si>
  <si>
    <t>INTERESES PERCIB. BTP BONOS TESORERIA GRAL DE LA REPUBLICA PESOS</t>
  </si>
  <si>
    <t>REAJUSTES BTP BONOS TESORERIA GRAL DE LA REPUBLICA PESOS</t>
  </si>
  <si>
    <t>AJUSTE MERCADO BR CARTERA APV</t>
  </si>
  <si>
    <t>AJUSTE MERCADO LH CARTERA APV</t>
  </si>
  <si>
    <t>AJUSTE MERCADO BONO EMPRESA FLEXIBLE</t>
  </si>
  <si>
    <t>AJUSTE MERCADO BONO EXTRANJEROS FLEXIBLE</t>
  </si>
  <si>
    <t>AJUSTE MERCADO BR CARTERA FLEXIBLE</t>
  </si>
  <si>
    <t>AJUSTE MERCADO BVL FLEXIBLE</t>
  </si>
  <si>
    <t>AJUSTE MERCADO DPR FLEXIBLE</t>
  </si>
  <si>
    <t>AJUSTE MERCADO LH FLEXIBLE</t>
  </si>
  <si>
    <t>AJUSTE MERCADO MH FLEXIBLE</t>
  </si>
  <si>
    <t>AJUSTE MERCADO BCP FLEXIBLE</t>
  </si>
  <si>
    <t>DIVIDENDOS ACCIONES S.A. CERRADAS</t>
  </si>
  <si>
    <t>R° FLUCTUACION INV. SEGURAS S.A.</t>
  </si>
  <si>
    <t>INTERESES GANADOS LINEA DE CREDITO CREDIVIDA</t>
  </si>
  <si>
    <t>COMISION POR RESCATES SEGUROS CON AHORRO</t>
  </si>
  <si>
    <t>COSTOS DE COBERTURA APV</t>
  </si>
  <si>
    <t>C.M. ACCIONES NACIONALES (ACC)</t>
  </si>
  <si>
    <t>C.M. BONOS RECONOCIMIENTO</t>
  </si>
  <si>
    <t>C.M. LETRAS HIPOTECARIAS IVP</t>
  </si>
  <si>
    <t>C.M. BONOS CROSS C. SWAP</t>
  </si>
  <si>
    <t>C.M. CREDITOS SINDICADOS</t>
  </si>
  <si>
    <t>CORRECION MONETARIA  BRU</t>
  </si>
  <si>
    <t>C.M. BONOS CROSS C. SWAP FLEXIBLE</t>
  </si>
  <si>
    <t>C.M. DEUDORES POR REASEGURO</t>
  </si>
  <si>
    <t>C.M. DEPRECIACION ACUMULADA</t>
  </si>
  <si>
    <t>C.M. BONOS EXTRANJEROS TRIBUTACION ARGENTINA</t>
  </si>
  <si>
    <t>C.M. CUOTAS DE FONDOS DE INVERSION INTERNACIONAL (CFII)</t>
  </si>
  <si>
    <t>C.M. BONOS EMPRESA TASA FLOTANTE</t>
  </si>
  <si>
    <t>C.M. BTP BONOS TESORERIA GRAL REPUBLICA EN PESOS</t>
  </si>
  <si>
    <t>C.M. DEPRECIACION ACUMULADA LICENCIAS</t>
  </si>
  <si>
    <t>C.M. BIENES RAICES ADJUDICADOS</t>
  </si>
  <si>
    <t>C.M. DEPRECIACION ACUMULADA B.R.A.</t>
  </si>
  <si>
    <t>OTROS GASTOS OPERACIONALES</t>
  </si>
  <si>
    <t>ASESORIA ADMINISTRACION</t>
  </si>
  <si>
    <t>SINIESTROS DIRECTOS 1ER AÑO</t>
  </si>
  <si>
    <t>SINIESTROS CEDIDOS 1ER AÑO</t>
  </si>
  <si>
    <t>RESERVAS RIESGO EN CURSO 1ER AÑO</t>
  </si>
  <si>
    <t>RESERVAS RIESGO EN CURSO UNICA</t>
  </si>
  <si>
    <t>RESERVAS RIESGO EN CURSO RENOVACION</t>
  </si>
  <si>
    <t>RESERVAS MATEMATICA 1ER AÑO</t>
  </si>
  <si>
    <t>RESERVAS MATEMATICA UNICA</t>
  </si>
  <si>
    <t>RESERVAS MATEMATICA RENOVACION</t>
  </si>
  <si>
    <t>COSTO MANTENCION</t>
  </si>
  <si>
    <t>PRIMA CEDIDA NO PROPORCIONAL</t>
  </si>
  <si>
    <t>INDEMNIZACION POR TERMINO DE CONTRATO</t>
  </si>
  <si>
    <t>FERIADO LEGAL</t>
  </si>
  <si>
    <t>SEGUROS DEL PERSONAL</t>
  </si>
  <si>
    <t>SUELDOS PERSONAL EXTERNO</t>
  </si>
  <si>
    <t>AGUINALDOS</t>
  </si>
  <si>
    <t>APORTE FONDO CESANTIA</t>
  </si>
  <si>
    <t>BENEFICIOS DEL PERSONAL</t>
  </si>
  <si>
    <t>PREMIOS COLECTIVOS RENTA FIJA</t>
  </si>
  <si>
    <t>PREMIOS MASIVOS RENTA FIJA</t>
  </si>
  <si>
    <t>SEGURO DE INVALIDEZ Y SOBREVIVENCIA</t>
  </si>
  <si>
    <t>MANIFESTACION DEL PERSONAL COMERCIAL</t>
  </si>
  <si>
    <t>GASTOS DE CAPACITACION COMERCIAL</t>
  </si>
  <si>
    <t>BONOS ESPECIALES AGUINALDOS</t>
  </si>
  <si>
    <t>APORTE FONDO DE CESANTIA</t>
  </si>
  <si>
    <t>BONO EJECUTIVOS</t>
  </si>
  <si>
    <t>COMISIONES PRIMERAS PRIMAS R. VARIABLE</t>
  </si>
  <si>
    <t>COMISIONES POR COBRANZA R. VARIABLE</t>
  </si>
  <si>
    <t>PREMIOS CONCURSOS R. VARIABLE</t>
  </si>
  <si>
    <t>PREMIOS COLECTIVOS RENTA VARIABLE</t>
  </si>
  <si>
    <t>PREMIOS MASIVOS RENTA VARIABLE</t>
  </si>
  <si>
    <t>PREMIOS PRODUCCION RENTA VARIABLE</t>
  </si>
  <si>
    <t>SEGURO DE INVALIDEZ Y SOBREVIVENCIA RV</t>
  </si>
  <si>
    <t>PREMIOS TRASPASO APORTE APV</t>
  </si>
  <si>
    <t>MULTAS RR.HH.</t>
  </si>
  <si>
    <t>ARRIENDO INMUEBLES SANTIAGO</t>
  </si>
  <si>
    <t>ARRIENDO AGENCIA</t>
  </si>
  <si>
    <t>CONTRIBUCIONES AGENCIAS</t>
  </si>
  <si>
    <t>MANTENCION EQUIPOS PROYECCION</t>
  </si>
  <si>
    <t>MANTENCION DE LICENCIAS</t>
  </si>
  <si>
    <t>CONTROL DE CALIDAD</t>
  </si>
  <si>
    <t>MANTENCIÓN TECNOLÓGICA</t>
  </si>
  <si>
    <t>MEJORAS FUNCIONALES</t>
  </si>
  <si>
    <t>MEJORAS TECNOLÓGICAS</t>
  </si>
  <si>
    <t>CLASIFICADORAS DE RIESGOS</t>
  </si>
  <si>
    <t>ASOC GREMIAL MUTUOS HIPOTECARIOS</t>
  </si>
  <si>
    <t>PUBL. PRENSA ESCRITA</t>
  </si>
  <si>
    <t>PUBL. RADIAL</t>
  </si>
  <si>
    <t>PUBL. METRO</t>
  </si>
  <si>
    <t>PUBL. VIA PUBLICA</t>
  </si>
  <si>
    <t>IMPRESOS INTERNOS</t>
  </si>
  <si>
    <t>ARTICULOS PROMOCIONALES MASIVOS</t>
  </si>
  <si>
    <t>MATERIAL PROMOCIONAL</t>
  </si>
  <si>
    <t>OTROS INSTITUCIONALES</t>
  </si>
  <si>
    <t>ESTUDIOS COMERCIALES</t>
  </si>
  <si>
    <t>TRASLADOS Y VIATICOS</t>
  </si>
  <si>
    <t>MEMORIA ANUAL</t>
  </si>
  <si>
    <t>MARKETING SUCURSALES</t>
  </si>
  <si>
    <t>PUBLICIDAD TELEVISION</t>
  </si>
  <si>
    <t>OTROS MARKETING</t>
  </si>
  <si>
    <t>FIDELIZACION</t>
  </si>
  <si>
    <t>INCENTIVO AGENTES DIRECTOS</t>
  </si>
  <si>
    <t>TRASLADOS Y VIATICOS COMERCIAL</t>
  </si>
  <si>
    <t>GASTOS DE REPRESENTACION COMERCIAL</t>
  </si>
  <si>
    <t>REMODELACION SUCURSALES</t>
  </si>
  <si>
    <t>GASTOS DE LICITACION</t>
  </si>
  <si>
    <t>INTERESES PTMO EMPRESAS RELACIONADAS</t>
  </si>
  <si>
    <t>GASTOS DE COBRANZA JUDICIAL MH</t>
  </si>
  <si>
    <t>GASTOS POR MUTUOS HIPOTECARIOS VIGENTES</t>
  </si>
  <si>
    <t>EMPASTES Y ENCUADERNACION</t>
  </si>
  <si>
    <t>COSTO VENTA ARTICULOS</t>
  </si>
  <si>
    <t>VARIACION COSTO PROMEDIO CIA</t>
  </si>
  <si>
    <t>GASTO IMPTO REMESA 2% NO RECUPERADO</t>
  </si>
  <si>
    <t>GASTOS SCOMP</t>
  </si>
  <si>
    <t>COMISION COBRANZA</t>
  </si>
  <si>
    <t>COMISION INTERMEDIACION AGF APV SVI</t>
  </si>
  <si>
    <t>AMORTIZACION PROYECTOS</t>
  </si>
  <si>
    <t>PERDIDA O UTILIDAD VTA ACTIVOS INMOBILIARIOS</t>
  </si>
  <si>
    <t>DEPRECIACION MAQ Y EQUIPOS</t>
  </si>
  <si>
    <t>DEPRECIACION BIEN RAICES</t>
  </si>
  <si>
    <t>MENOR VALOR TASACION LEASING</t>
  </si>
  <si>
    <t>AMORTIZACION OTROS ACTIVOS</t>
  </si>
  <si>
    <t>DEPRECIACION BIENES RAICES ADJUDICADOS</t>
  </si>
  <si>
    <t>GASTOS GENERALES Y SERV. BASICOS</t>
  </si>
  <si>
    <t>GASTOS DE CONTRIBUCIONES</t>
  </si>
  <si>
    <t>GASTOS LEGALES Y DE COBRANZA</t>
  </si>
  <si>
    <t>PROVISIONES DE INCOBRABILIDAD INMOB.</t>
  </si>
  <si>
    <t>PROVISION CHEQUES PROTESTADOS BRUSA</t>
  </si>
  <si>
    <t>MEJORAS Y HABILITACIONES</t>
  </si>
  <si>
    <t>GASTOS DE ASESORIAS Y ESTUDIOS</t>
  </si>
  <si>
    <t>GASTOS DE PROPIEDADES VACANTES</t>
  </si>
  <si>
    <t>CASTIGOS INMOBILIARIOS</t>
  </si>
  <si>
    <t>GASTOS RECHAZADOS PROPINAS</t>
  </si>
  <si>
    <t>GASTOS RECHAZADOS OTROS VARIOS</t>
  </si>
  <si>
    <t>ENERGIA ELECTRICA  CHILECTRA</t>
  </si>
  <si>
    <t>AGUA POTABLE  AGUAS ANDINAS</t>
  </si>
  <si>
    <t>EQUIPO DE COMUNICACIONES</t>
  </si>
  <si>
    <t>OTROS  BASH , BARRERA , MARMOL</t>
  </si>
  <si>
    <t>LUBRICANTES GENERADORES</t>
  </si>
  <si>
    <t>INSUMOS ELECTRICOS</t>
  </si>
  <si>
    <t>OTROS GASTOS  REPUESTOS E INSUMOS</t>
  </si>
  <si>
    <t>INTERESES COBRADOS Y/O DEVENGADO</t>
  </si>
  <si>
    <t>UTILIDAD SEGUROS DE VIDA LA CONSTRUCCION</t>
  </si>
  <si>
    <t>TIPO DE CAMBIO CROSS CURRENCY SWAP</t>
  </si>
  <si>
    <t>RESULTADO COMUNIDAD PLAZA DE ARMAS</t>
  </si>
  <si>
    <t>TIPO DE CAMBIO CROSS CURRENCY SWAP FLEXIBLE</t>
  </si>
  <si>
    <t>DIFERENCIA DE CAMBIO TRIBUTACION ARGENTINA</t>
  </si>
  <si>
    <t>OTROS INGRESOS X INDEMNIZ. SINIESTROS RESP. CIVIL</t>
  </si>
  <si>
    <t>DIFERENCIA DE CAMBIO RENTA FIJA INST. CON CROSS</t>
  </si>
  <si>
    <t>IMPUESTO UNICO ART 21</t>
  </si>
  <si>
    <t>IMPUESTOS DIFERIDO</t>
  </si>
  <si>
    <t>OTROS EGRESOS X SINIESTROS RESP. CIVIL</t>
  </si>
  <si>
    <t>RESERVA OC. Y NO REP DESGRAVAMEN COL</t>
  </si>
  <si>
    <t>FONDO MUTUOS POR COBRAR</t>
  </si>
  <si>
    <t>DIVIDENDO POR COBRAR HLC</t>
  </si>
  <si>
    <t>DIVIDENDO POR COBRAR CIMENTA</t>
  </si>
  <si>
    <t>DIVIDENDO POR COBRAR CONCRECES</t>
  </si>
  <si>
    <t>DIVIDENDO POR COBRAR MUTUOS BICE</t>
  </si>
  <si>
    <t>DIVIDENDO POR COBRAR MUTUOS BICE HIPOTECARIA</t>
  </si>
  <si>
    <t>DIVIDENDO GARANTIZADO</t>
  </si>
  <si>
    <t>COMISIONES CREDIVIDA</t>
  </si>
  <si>
    <t>151</t>
  </si>
  <si>
    <t>COMISION DE PREPAGO MH</t>
  </si>
  <si>
    <t>UTILIDAD O PERDIDA EN VTA DE FIP PRIVADOS</t>
  </si>
  <si>
    <t>CONTRIBUCIONES</t>
  </si>
  <si>
    <t>ASESORIAS Y CONSULTORIAS</t>
  </si>
  <si>
    <t>FLUCTUACION COLECTIVO PAX</t>
  </si>
  <si>
    <t>DIVIDENDOS POR PAGAR</t>
  </si>
  <si>
    <t>DIVIDENDOS ABRIL 2011</t>
  </si>
  <si>
    <t>RESERVA DE SINIESTROS COLECTIVOS</t>
  </si>
  <si>
    <t>C.M. RESERVAS DE SINIESTROS</t>
  </si>
  <si>
    <t>RESERVAS DE SINIESTROS</t>
  </si>
  <si>
    <t>REAJUSTES AVISOS DE COBRANZA</t>
  </si>
  <si>
    <t>PROVISION INCOB CREDITOS COMPLEMENTARIOS X BR ADJ.</t>
  </si>
  <si>
    <t>PROVISION INCOB. CREDITO COMPLEMENTARIO X BR ADJUDICADOS</t>
  </si>
  <si>
    <t>RECAUDACION FACTURAS X COBRAR SVI</t>
  </si>
  <si>
    <t xml:space="preserve">RETENCION APORTE FISCAL </t>
  </si>
  <si>
    <t>BROWN BROTHERS HARRIMAN N° 5003330</t>
  </si>
  <si>
    <t>RESERVA DE SINIESTROS EN PROCESO DE LIQUIDACION</t>
  </si>
  <si>
    <t>INTERESES EN MORA ARRIENDOS</t>
  </si>
  <si>
    <t>INTERESES EN MORA FINANCIAMIENTO</t>
  </si>
  <si>
    <t>INVERSIONES POR DISTRIBUIR FFMM 57 BIS ( CFM )</t>
  </si>
  <si>
    <t>VENTA DE CUOTAS FFMM ( CFM )</t>
  </si>
  <si>
    <t>INVERSIONES POR DISTRIBUIR FFMM FLEXIBLE ( CFM )</t>
  </si>
  <si>
    <t>PROV FLUCTUACION FFMM ( 57 BIS Y FLEXIBLE )</t>
  </si>
  <si>
    <t>BONIFICACION FISCAL SALUD</t>
  </si>
  <si>
    <t>CUENTA POR COBRAR CREDITOS</t>
  </si>
  <si>
    <t>DIVIDENDOS FIP PRIVADOS</t>
  </si>
  <si>
    <t>FIDELIZACION AGENTES RV</t>
  </si>
  <si>
    <t>ANTICIPO COMISIONES/PREMIOS</t>
  </si>
  <si>
    <t>PROYECTO DE SISTEMAS IFRS</t>
  </si>
  <si>
    <t>UTILIDAD O PERDIDA VENTA ACC EXTRANJERAS ( ACE)</t>
  </si>
  <si>
    <t>BONO EMPRESA AFP</t>
  </si>
  <si>
    <t>BONOS BANCARIOS AFP</t>
  </si>
  <si>
    <t>BONOS DE RECONOCIMIENTO A</t>
  </si>
  <si>
    <t>CUOTAS DE FONDOS MUTUOS A</t>
  </si>
  <si>
    <t>DEPOSITOS A PLAZO REAJUST</t>
  </si>
  <si>
    <t>LETRAS HIPOTECARIAS UF AF</t>
  </si>
  <si>
    <t>UBS AFP</t>
  </si>
  <si>
    <t>BCU AFP</t>
  </si>
  <si>
    <t>BTU AFP</t>
  </si>
  <si>
    <t>CERO AFP</t>
  </si>
  <si>
    <t>AJUSTE ADOPCION CARTERA A</t>
  </si>
  <si>
    <t>RECIBOS NO APLICADOS INMO</t>
  </si>
  <si>
    <t>DETERIORO CREDITOS TERM.</t>
  </si>
  <si>
    <t>DETERIORO CUOTAS CREDITOS</t>
  </si>
  <si>
    <t>DETERIORO SOBREGIRO POR P</t>
  </si>
  <si>
    <t>GARANTIA FINANCIAMIENTO P</t>
  </si>
  <si>
    <t>FINANCIAMIENTO POR APLICA</t>
  </si>
  <si>
    <t>GARANTIAS POR COBRAR PROY</t>
  </si>
  <si>
    <t>DETERIORO GARANTIAS X COB</t>
  </si>
  <si>
    <t>DETERIORO CREDITO 4% ART</t>
  </si>
  <si>
    <t>AJUSTE ADOPCION PIEDRA RO</t>
  </si>
  <si>
    <t>AJUSTE ADOPCION INMOBILIA</t>
  </si>
  <si>
    <t>AJUSTE ADOPCION VICENTE V</t>
  </si>
  <si>
    <t>AJUSTE ADOPCION INVERSION</t>
  </si>
  <si>
    <t>AJUSTE ADOPCION INMOB Y C</t>
  </si>
  <si>
    <t>AJUSTE ADOPCION MAQUINAS</t>
  </si>
  <si>
    <t>AJUSTE ADOPCION MUEBLES Y</t>
  </si>
  <si>
    <t>AJUSTE ADOPCION OBRAS DE</t>
  </si>
  <si>
    <t>AJUSTE 1RA ADOPCION C.HIS</t>
  </si>
  <si>
    <t>DETERIORO TIENDA COMERCIA</t>
  </si>
  <si>
    <t>DETERIORO BIENES RAICES A</t>
  </si>
  <si>
    <t>ANTICIPO PRECIO POR PAGAR</t>
  </si>
  <si>
    <t>GARANTIAS POR PAGAR PROYE</t>
  </si>
  <si>
    <t>ANTICIPO POR APLICAR PROY</t>
  </si>
  <si>
    <t>RECIBOS ANTICIPADO A CUEN</t>
  </si>
  <si>
    <t>AJUSTE ADOPCION IFRS 1</t>
  </si>
  <si>
    <t>IMPUESTO DIFERIDO ADOPCIO</t>
  </si>
  <si>
    <t>INGRESOS DEVENGADOS Y PER</t>
  </si>
  <si>
    <t>REAJUSTES RESERVAS TECNIC</t>
  </si>
  <si>
    <t>REAJUSTES REASEGUROS</t>
  </si>
  <si>
    <t>REAJUSTES RESERVA DE SINI</t>
  </si>
  <si>
    <t>PARTICIPACIÓN REASEG. RESERVA MATEMATICA</t>
  </si>
  <si>
    <t>PARTICIPACIÓN REASEG. RESERVA SEG INV Y SOBREVIVENCIA</t>
  </si>
  <si>
    <t>PARTICIPACIÓN REASEG. RESERVA RENTA VITALICIA</t>
  </si>
  <si>
    <t>PARTICIPACIÓN REASEG. RESERVA RIESGO EN CURSO</t>
  </si>
  <si>
    <t>GARANTIA THRESHOLD POR PAGAR</t>
  </si>
  <si>
    <t>ESTADO DE SITUACIÓN FINANCIERA</t>
  </si>
  <si>
    <t>TOTAL ACTIVO</t>
  </si>
  <si>
    <t>TOTAL INVERSIONES FINANCIERAS</t>
  </si>
  <si>
    <t>Efectivo y Efectivo Equivalente</t>
  </si>
  <si>
    <t>Activos Financieros a Valor Razonable</t>
  </si>
  <si>
    <t>Activos Financieros a Costo Amortizado</t>
  </si>
  <si>
    <t>Avance Tenedores de Pólizas</t>
  </si>
  <si>
    <t>Préstamos Otorgados</t>
  </si>
  <si>
    <t>Inversiones Seguros Cuenta Única de Inversión (CUI)</t>
  </si>
  <si>
    <t>Participaciones en Entidades del Grupo</t>
  </si>
  <si>
    <t>Participaciones en Empresas Subsidiarias (Filiales)</t>
  </si>
  <si>
    <t>Participaciones en Empresas Asociadas (Coligadas)</t>
  </si>
  <si>
    <t>TOTAL INVERSIONES INMOBILIARIAS</t>
  </si>
  <si>
    <t>Propiedades de Inversión</t>
  </si>
  <si>
    <t>Cuentas por Cobrar Leasing</t>
  </si>
  <si>
    <t>Propiedades, Muebles y Equipos de Uso Propio</t>
  </si>
  <si>
    <t xml:space="preserve">        Propiedades de Uso Propio</t>
  </si>
  <si>
    <t xml:space="preserve">        Muebles y Equipos de Uso Propio</t>
  </si>
  <si>
    <t>ACTIVOS NO CORRIENTES MANTENIDOS PARA LA VENTA</t>
  </si>
  <si>
    <t>TOTAL CUENTAS DE SEGURO</t>
  </si>
  <si>
    <t>Cuentas por Cobrar de Seguros</t>
  </si>
  <si>
    <t>Cuentas por Cobrar Asegurados</t>
  </si>
  <si>
    <t>Deudores por Operaciones de Reaseguro</t>
  </si>
  <si>
    <t xml:space="preserve">        Siniestros por Cobrar a Reaseguradores</t>
  </si>
  <si>
    <t xml:space="preserve">        Primas por Cobrar Reaseguro Aceptado</t>
  </si>
  <si>
    <t xml:space="preserve">        Activo por Reaseguro No Proporcional</t>
  </si>
  <si>
    <t xml:space="preserve">        Otros Deudores por Operaciones de Reaseguro</t>
  </si>
  <si>
    <t>Deudores por Operaciones de Coaseguro</t>
  </si>
  <si>
    <t xml:space="preserve">        Primas por Cobrar por Operaciones de Coaseguro</t>
  </si>
  <si>
    <t xml:space="preserve">        Siniestros por Cobrar por Operaciones de Coaseguro</t>
  </si>
  <si>
    <t>Participación del Reaseguro en las Reservas Técnicas</t>
  </si>
  <si>
    <t>Participación del Reaseguro en la Reserva Riesgos en Curso</t>
  </si>
  <si>
    <t>Participación del Reaseguro en las Reservas Seguros Previsionales</t>
  </si>
  <si>
    <t xml:space="preserve">        Participación del Reaseguro en la Reserva Rentas Vitalicias</t>
  </si>
  <si>
    <t xml:space="preserve">        Participación del Reaseguro en la Reserva Seguro Invalidez y Sobrevivencia</t>
  </si>
  <si>
    <t>Participación del Reaseguro en la Reserva Matemática</t>
  </si>
  <si>
    <t>Participación del Reaseguro en la Reserva Rentas Privadas</t>
  </si>
  <si>
    <t>Participación del Reaseguro en la Reserva de Siniestros</t>
  </si>
  <si>
    <t>Participación del Reaseguro en la Reserva Catastrófica de Terremoto</t>
  </si>
  <si>
    <t>Participación del Reaseguro en la Reserva de Insuficiencia de Primas</t>
  </si>
  <si>
    <t>Participación del Reaseguro en las Otras Reservas Técnicas</t>
  </si>
  <si>
    <t>Goodwill</t>
  </si>
  <si>
    <t>Activos Intagibles Distintos a Goodwill</t>
  </si>
  <si>
    <t>Impuestos por Cobrar</t>
  </si>
  <si>
    <t>Cuenta por Cobrar por Impuestos Corrientes</t>
  </si>
  <si>
    <t>Activo por Impuestos Diferidos</t>
  </si>
  <si>
    <t>Cuentas por Cobrar Intermediarios</t>
  </si>
  <si>
    <t>TOTAL PASIVOS Y PATRIMONIO (B+C)</t>
  </si>
  <si>
    <t>PASIVOS FINANCIEROS</t>
  </si>
  <si>
    <t>PASIVOS NO CORRIENTES MANTENIDOS PARA LA VENTA</t>
  </si>
  <si>
    <t>TOTAL CUENTAS DE SEGUROS</t>
  </si>
  <si>
    <t>Reserva Riesgos en Curso</t>
  </si>
  <si>
    <t>Reservas Seguros Previsionales</t>
  </si>
  <si>
    <t xml:space="preserve">   Reserva Rentas Vitalicias</t>
  </si>
  <si>
    <t xml:space="preserve">   Reserva Seguro Invalidez y Sobrevivencia</t>
  </si>
  <si>
    <t>Reserva Rentas Privadas</t>
  </si>
  <si>
    <t>Reserva de Siniestros</t>
  </si>
  <si>
    <t>Reserva Catastrófica Terremoto</t>
  </si>
  <si>
    <t>Reserva de Insuficiencia de Primas</t>
  </si>
  <si>
    <t>Otras Reservas Técnicas</t>
  </si>
  <si>
    <t>Deudas por Operaciones de Seguro</t>
  </si>
  <si>
    <t>Deudas con Asegurados</t>
  </si>
  <si>
    <t>Deudas por Operaciones Reaseguro</t>
  </si>
  <si>
    <t>Deudas por Operaciones por Coaseguro</t>
  </si>
  <si>
    <t xml:space="preserve">   Primas por Pagar por Operaciones de Coaseguro</t>
  </si>
  <si>
    <t xml:space="preserve">   Siniestros por Pagar por Operaciones de Coaseguro</t>
  </si>
  <si>
    <t>Ingresos Anticipados por Operaciones de Seguros</t>
  </si>
  <si>
    <t>Provisiones</t>
  </si>
  <si>
    <t>Impuestos por Pagar</t>
  </si>
  <si>
    <t xml:space="preserve">   Cuenta por Pagar por Impuestos Corrientes</t>
  </si>
  <si>
    <t xml:space="preserve">   Pasivos por Impuestos Diferidos</t>
  </si>
  <si>
    <t>Deudas Relacionados</t>
  </si>
  <si>
    <t>Ingresos Anticipados</t>
  </si>
  <si>
    <t>Otros Pasivos no Financieros</t>
  </si>
  <si>
    <t>TOTAL PATRIMONIO</t>
  </si>
  <si>
    <t>Reservas</t>
  </si>
  <si>
    <t>Resultados Acumulados</t>
  </si>
  <si>
    <t>Resultados Acumulados Periodos Anteriores</t>
  </si>
  <si>
    <t>Resultado del Ejercicio</t>
  </si>
  <si>
    <t>(Dividendos)</t>
  </si>
  <si>
    <t>Otros Ajustes</t>
  </si>
  <si>
    <t>ESTADO DEL RESULTADO INTEGRAL</t>
  </si>
  <si>
    <t>ESTADO DE RESULTADOS</t>
  </si>
  <si>
    <t>MARGEN DE CONTRIBUCIÓN (MC)</t>
  </si>
  <si>
    <t>Prima Retenida</t>
  </si>
  <si>
    <t xml:space="preserve">      Prima Directa</t>
  </si>
  <si>
    <t xml:space="preserve">      Prima Aceptada</t>
  </si>
  <si>
    <t xml:space="preserve">      Prima Cedida</t>
  </si>
  <si>
    <t>Variación de Reservas Técnicas</t>
  </si>
  <si>
    <t xml:space="preserve">      Variación Reserva de Riesgo en Curso</t>
  </si>
  <si>
    <t xml:space="preserve">      Variación Reserva Matematica</t>
  </si>
  <si>
    <t xml:space="preserve">      Variación Reserva Valor del Fondo</t>
  </si>
  <si>
    <t xml:space="preserve">      Variación Reserva Catastrófica de Terremoto</t>
  </si>
  <si>
    <t xml:space="preserve">      Variación Reserva Insufuciencia de Primas</t>
  </si>
  <si>
    <t xml:space="preserve">      Variación Otras Reservas Técnicas</t>
  </si>
  <si>
    <t xml:space="preserve">Costo de Siniestros </t>
  </si>
  <si>
    <t xml:space="preserve">      Siniestros Directos</t>
  </si>
  <si>
    <t xml:space="preserve">      Siniestros Cedidos</t>
  </si>
  <si>
    <t xml:space="preserve">      Siniestros Aceptados</t>
  </si>
  <si>
    <t xml:space="preserve">Costo de Rentas </t>
  </si>
  <si>
    <t xml:space="preserve">      Rentas Directas</t>
  </si>
  <si>
    <t xml:space="preserve">      Rentas Cedidas</t>
  </si>
  <si>
    <t xml:space="preserve">      Rentas Aceptadas</t>
  </si>
  <si>
    <t xml:space="preserve">      Comisión Agentes Directos</t>
  </si>
  <si>
    <t xml:space="preserve">      Comisión Corredores y Retribución Asesores Previsionales</t>
  </si>
  <si>
    <t xml:space="preserve">      Comisiones de Reaseguro Aceptado</t>
  </si>
  <si>
    <t xml:space="preserve">      Comisiones de Reaseguro Cedido</t>
  </si>
  <si>
    <t>Gastos por Reaseguro No Proporcional</t>
  </si>
  <si>
    <t>Deterioro de Seguros</t>
  </si>
  <si>
    <t>COSTOS DE ADMINISTRACIÓN (CA)</t>
  </si>
  <si>
    <t>RESULTADO DE INVERSIONES (RI)</t>
  </si>
  <si>
    <t>Resultado Neto Inversiones Realizadas</t>
  </si>
  <si>
    <t xml:space="preserve">      Inversiones Inmobiliarias</t>
  </si>
  <si>
    <t xml:space="preserve">      Inversiones Financieras</t>
  </si>
  <si>
    <t>Resultado Neto Inversiones No Realizadas</t>
  </si>
  <si>
    <t>Resultado Neto Inversiones Devengadas</t>
  </si>
  <si>
    <t xml:space="preserve">      Depreciación</t>
  </si>
  <si>
    <t xml:space="preserve">      Gastos de gestión</t>
  </si>
  <si>
    <t>Resultado Neto Inversiones por Seguros con Cuenta Única de Inversiones</t>
  </si>
  <si>
    <t>Deterioro de Inversiones</t>
  </si>
  <si>
    <t>RESULTADO TÉCNICO DE SEGUROS (MC + RI + CA)</t>
  </si>
  <si>
    <t>Otros Gastos</t>
  </si>
  <si>
    <t xml:space="preserve">Utilidad (Pérdida) por Unidades Reajustables </t>
  </si>
  <si>
    <t xml:space="preserve">Resultado de Operaciones Continuas Antes de Impuesto Renta </t>
  </si>
  <si>
    <t>Utilidad (Pérdida) por Operaciones Discontinuas y Disponibles para la Venta (Netas de Impuestos)</t>
  </si>
  <si>
    <t>Impuesto Renta</t>
  </si>
  <si>
    <t>TOTAL RESULTADO DEL PERIODO</t>
  </si>
  <si>
    <t>ESTADO DE RESULTADO INTEGRAL</t>
  </si>
  <si>
    <t>Resultado en la Evaluación Propiedades, Muebles y Equipos</t>
  </si>
  <si>
    <t>Resultado en Activos Financieros</t>
  </si>
  <si>
    <t>Resultado en Coberturas de Flujo de Caja</t>
  </si>
  <si>
    <t>Otros Resultados con Ajuste en Patrimonio</t>
  </si>
  <si>
    <t>TOTAL OTRO RESULTADO INTEGRAL</t>
  </si>
  <si>
    <t>TOTAL DEL RESULTADO INTEGRAL</t>
  </si>
  <si>
    <t>Descripción</t>
  </si>
  <si>
    <t>Otros Deudores por Operaciones de Reaseguro</t>
  </si>
  <si>
    <t>EDIFICIO (Providencia 1806 Uso Propio)</t>
  </si>
  <si>
    <t>TERRENOS (Providencia 1806 Uso Propio)</t>
  </si>
  <si>
    <t>PARTICIPACIÓN REASEG. RESERVA SINIESTROS (ONR)</t>
  </si>
  <si>
    <t>RESERVAS MATEMATICA RENOVACION (RESERVA VALOR DEL FONDO)</t>
  </si>
  <si>
    <t>Pagos Previsionales Mensuales</t>
  </si>
  <si>
    <t>Crédito por Gasto de Capacitación</t>
  </si>
  <si>
    <t>Crédito por Adquisición de Activos Fijos</t>
  </si>
  <si>
    <t>Detalle para Notas</t>
  </si>
  <si>
    <t>Codigo Nota</t>
  </si>
  <si>
    <t>21.1</t>
  </si>
  <si>
    <t>$</t>
  </si>
  <si>
    <t>Cuentas Por Cobrar Varias</t>
  </si>
  <si>
    <t>Garantias De Arriendos Por Cobrar</t>
  </si>
  <si>
    <t>Cuentas Por Cobrar Pensiones y Otros</t>
  </si>
  <si>
    <t>Otras cuentas y documentos por pagar</t>
  </si>
  <si>
    <t>Cuentas por cobrar Inversiones</t>
  </si>
  <si>
    <t>Cuentas por Cobrar Inmobiliaria</t>
  </si>
  <si>
    <t>Inversiones por Pagar</t>
  </si>
  <si>
    <t>Garantías de arriendo</t>
  </si>
  <si>
    <t>Cuentas por pagar a inmobiliarias</t>
  </si>
  <si>
    <t>22.6</t>
  </si>
  <si>
    <t>DETERIORO CTAS X COBRAR DEUDORES MH</t>
  </si>
  <si>
    <t>DETERIORO CTAS X COBRAR BIENES ADJUDICADOS</t>
  </si>
  <si>
    <t>DETERIORO SEGUROS POR COBRAR</t>
  </si>
  <si>
    <t>DETERIORO FONDOS POR RENDIR</t>
  </si>
  <si>
    <t>DETERIORO FONDOS DE GESTION</t>
  </si>
  <si>
    <t>DETERIORO CTAS X COBRAR INMOBILIARIAS</t>
  </si>
  <si>
    <t>DETERIORO CUOTAS X COBRAR PENSIONADOS</t>
  </si>
  <si>
    <t>DETERIORO CTA CTE X COBRAR</t>
  </si>
  <si>
    <t>IVA por Pagar</t>
  </si>
  <si>
    <t>Impuesto de Terceros</t>
  </si>
  <si>
    <t>Otros Impuestos por Cobrar</t>
  </si>
  <si>
    <t>28.1.1</t>
  </si>
  <si>
    <t>Otros Impuestos por Pagar</t>
  </si>
  <si>
    <t>28.6</t>
  </si>
  <si>
    <t xml:space="preserve">Caja De Compensación  </t>
  </si>
  <si>
    <t>Cuentas por pagar pensiones y otros</t>
  </si>
  <si>
    <t>Programas Computacionales</t>
  </si>
  <si>
    <t>Derechos, Marcas, Patentes</t>
  </si>
  <si>
    <t>Menor Valor de Inversiones</t>
  </si>
  <si>
    <t>Cuenta Corriente Mercantiles</t>
  </si>
  <si>
    <t>Otros activos no efectivos</t>
  </si>
  <si>
    <t>48.3</t>
  </si>
  <si>
    <t>Comisiones y Cargos por Administración de Polizas</t>
  </si>
  <si>
    <t>Amortización Acumulada Prog. Comp</t>
  </si>
  <si>
    <t>PROVISION CUOTAS FONDOS MUTUOS RV</t>
  </si>
  <si>
    <t>TASACIONES USADOS POR COBRAR</t>
  </si>
  <si>
    <t xml:space="preserve">DETERIORO B.R.A. </t>
  </si>
  <si>
    <t>DETERIORO DE SEGUROS</t>
  </si>
  <si>
    <t>RESULTADO PROVISION CUOTAS DE FM RV</t>
  </si>
  <si>
    <t>RESERVA VALOR DEL FONDO</t>
  </si>
  <si>
    <t>RESERVA DE RENTA VITALICIA</t>
  </si>
  <si>
    <t>AJUSTE DE RESERVA DE RENTA VITALICIA</t>
  </si>
  <si>
    <t>DETERIORO BIENES RAICES ADJUDICADOS</t>
  </si>
  <si>
    <t>DIFERENCIA DE CAMBIO BONOS EMPRESA</t>
  </si>
  <si>
    <t>DIFERENCIA DE CAMBIO BONO EXTRANJERO</t>
  </si>
  <si>
    <t>DIFERENCIA DE CAMBIO BANCO EN MONEDA EXTRANJERA</t>
  </si>
  <si>
    <t>REAJUSTE CTAS CTES EMPRESAS RELACIONADAS</t>
  </si>
  <si>
    <t>REAJUSTES GARANTIAS</t>
  </si>
  <si>
    <t>REAJUSTES CREDITOS COMPLEMENTARIOS</t>
  </si>
  <si>
    <t>EBS</t>
  </si>
  <si>
    <t>RESULTADO FECU MARZO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</si>
</sst>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5" formatCode="#,##0.00_);\(#,##0.00\)"/>
    <numFmt numFmtId="166" formatCode="_(* #,##0.00_);_(* \(#,##0.00\);_(* &quot;-&quot;??_);_(@_)"/>
    <numFmt numFmtId="167" formatCode="_(* #,##0_);_(* \(#,##0\);_(* &quot;-&quot;??_);_(@_)"/>
    <numFmt numFmtId="179" formatCode="_-* #,##0_-;\-* #,##0_-;_-* &quot;-&quot;??_-;_-@_-"/>
    <numFmt numFmtId="181" formatCode="_-[$€-2]\ * #,##0.00_-;\-[$€-2]\ * #,##0.00_-;_-[$€-2]\ * &quot;-&quot;??_-"/>
  </numFmts>
  <fonts count="52">
    <font>
      <sz val="8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8"/>
      <name val="Arial"/>
      <family val="2"/>
    </font>
    <font>
      <b/>
      <sz val="14"/>
      <color indexed="18"/>
      <name val="Arial"/>
      <family val="2"/>
    </font>
    <font>
      <sz val="8"/>
      <color indexed="10"/>
      <name val="Arial"/>
      <family val="2"/>
    </font>
    <font>
      <b/>
      <sz val="8"/>
      <color indexed="18"/>
      <name val="Arial"/>
      <family val="2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Times New Roman"/>
      <family val="1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sz val="6"/>
      <color indexed="10"/>
      <name val="Arial"/>
      <family val="2"/>
    </font>
    <font>
      <sz val="6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6"/>
      <color indexed="9"/>
      <name val="Arial"/>
      <family val="2"/>
    </font>
    <font>
      <sz val="6"/>
      <color indexed="1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8"/>
      <color indexed="18"/>
      <name val="Comic Sans MS"/>
      <family val="4"/>
    </font>
    <font>
      <b/>
      <sz val="8"/>
      <color indexed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indexed="9"/>
      <name val="Czcionka tekstu podstawowego"/>
      <family val="2"/>
      <charset val="238"/>
    </font>
    <font>
      <sz val="8"/>
      <name val="ＭＳ Ｐゴシック"/>
      <family val="3"/>
      <charset val="128"/>
    </font>
    <font>
      <b/>
      <sz val="8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tted">
        <color indexed="18"/>
      </left>
      <right style="dotted">
        <color indexed="18"/>
      </right>
      <top style="medium">
        <color indexed="18"/>
      </top>
      <bottom style="dotted">
        <color indexed="18"/>
      </bottom>
      <diagonal/>
    </border>
    <border>
      <left style="dotted">
        <color indexed="18"/>
      </left>
      <right style="dotted">
        <color indexed="18"/>
      </right>
      <top style="dotted">
        <color indexed="18"/>
      </top>
      <bottom style="medium">
        <color indexed="18"/>
      </bottom>
      <diagonal/>
    </border>
    <border>
      <left style="dotted">
        <color indexed="18"/>
      </left>
      <right style="medium">
        <color indexed="18"/>
      </right>
      <top style="dotted">
        <color indexed="18"/>
      </top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dotted">
        <color indexed="18"/>
      </left>
      <right style="medium">
        <color indexed="18"/>
      </right>
      <top style="medium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dotted">
        <color indexed="18"/>
      </left>
      <right/>
      <top style="dotted">
        <color indexed="18"/>
      </top>
      <bottom style="medium">
        <color indexed="1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1" applyNumberFormat="0" applyAlignment="0" applyProtection="0"/>
    <xf numFmtId="0" fontId="28" fillId="17" borderId="2" applyNumberFormat="0" applyAlignment="0" applyProtection="0"/>
    <xf numFmtId="0" fontId="29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31" fillId="7" borderId="1" applyNumberFormat="0" applyAlignment="0" applyProtection="0"/>
    <xf numFmtId="181" fontId="42" fillId="0" borderId="0" applyFont="0" applyFill="0" applyBorder="0" applyAlignment="0" applyProtection="0"/>
    <xf numFmtId="0" fontId="32" fillId="3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3" fillId="22" borderId="0" applyNumberFormat="0" applyBorder="0" applyAlignment="0" applyProtection="0"/>
    <xf numFmtId="0" fontId="34" fillId="0" borderId="0"/>
    <xf numFmtId="0" fontId="45" fillId="0" borderId="0"/>
    <xf numFmtId="0" fontId="44" fillId="0" borderId="0"/>
    <xf numFmtId="0" fontId="34" fillId="0" borderId="0"/>
    <xf numFmtId="0" fontId="9" fillId="0" borderId="0"/>
    <xf numFmtId="0" fontId="24" fillId="23" borderId="4" applyNumberFormat="0" applyFont="0" applyAlignment="0" applyProtection="0"/>
    <xf numFmtId="9" fontId="2" fillId="0" borderId="0" applyFont="0" applyFill="0" applyBorder="0" applyAlignment="0" applyProtection="0"/>
    <xf numFmtId="0" fontId="35" fillId="16" borderId="5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30" fillId="0" borderId="8" applyNumberFormat="0" applyFill="0" applyAlignment="0" applyProtection="0"/>
    <xf numFmtId="0" fontId="41" fillId="0" borderId="9" applyNumberFormat="0" applyFill="0" applyAlignment="0" applyProtection="0"/>
    <xf numFmtId="0" fontId="49" fillId="1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0" fillId="0" borderId="0" applyNumberFormat="0" applyFill="0" applyBorder="0">
      <alignment vertical="center"/>
    </xf>
    <xf numFmtId="0" fontId="34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0" fontId="7" fillId="24" borderId="10" xfId="0" applyFont="1" applyFill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vertical="center"/>
    </xf>
    <xf numFmtId="0" fontId="11" fillId="0" borderId="0" xfId="0" applyFont="1"/>
    <xf numFmtId="0" fontId="5" fillId="0" borderId="0" xfId="0" applyFont="1"/>
    <xf numFmtId="0" fontId="12" fillId="0" borderId="0" xfId="0" applyFont="1"/>
    <xf numFmtId="1" fontId="13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25" borderId="11" xfId="0" applyFont="1" applyFill="1" applyBorder="1"/>
    <xf numFmtId="0" fontId="7" fillId="25" borderId="11" xfId="0" applyFont="1" applyFill="1" applyBorder="1"/>
    <xf numFmtId="0" fontId="17" fillId="25" borderId="11" xfId="0" applyFont="1" applyFill="1" applyBorder="1"/>
    <xf numFmtId="0" fontId="16" fillId="25" borderId="11" xfId="0" applyFont="1" applyFill="1" applyBorder="1" applyAlignment="1">
      <alignment horizontal="center"/>
    </xf>
    <xf numFmtId="0" fontId="16" fillId="25" borderId="12" xfId="0" applyFont="1" applyFill="1" applyBorder="1"/>
    <xf numFmtId="0" fontId="16" fillId="25" borderId="12" xfId="0" applyFont="1" applyFill="1" applyBorder="1" applyAlignment="1">
      <alignment horizontal="center"/>
    </xf>
    <xf numFmtId="0" fontId="17" fillId="25" borderId="12" xfId="0" applyFont="1" applyFill="1" applyBorder="1"/>
    <xf numFmtId="0" fontId="17" fillId="25" borderId="12" xfId="0" applyFont="1" applyFill="1" applyBorder="1" applyAlignment="1">
      <alignment horizontal="center"/>
    </xf>
    <xf numFmtId="0" fontId="16" fillId="25" borderId="13" xfId="0" applyFont="1" applyFill="1" applyBorder="1" applyAlignment="1">
      <alignment horizontal="center"/>
    </xf>
    <xf numFmtId="0" fontId="3" fillId="0" borderId="0" xfId="0" applyFont="1"/>
    <xf numFmtId="0" fontId="18" fillId="0" borderId="0" xfId="0" applyFont="1"/>
    <xf numFmtId="0" fontId="6" fillId="0" borderId="0" xfId="0" applyFont="1" applyFill="1"/>
    <xf numFmtId="3" fontId="14" fillId="0" borderId="0" xfId="0" applyNumberFormat="1" applyFont="1"/>
    <xf numFmtId="3" fontId="5" fillId="0" borderId="0" xfId="0" applyNumberFormat="1" applyFont="1"/>
    <xf numFmtId="167" fontId="14" fillId="0" borderId="0" xfId="0" applyNumberFormat="1" applyFont="1"/>
    <xf numFmtId="0" fontId="15" fillId="0" borderId="0" xfId="0" applyFont="1"/>
    <xf numFmtId="0" fontId="4" fillId="0" borderId="0" xfId="41" quotePrefix="1" applyFont="1" applyAlignment="1">
      <alignment horizontal="left"/>
    </xf>
    <xf numFmtId="0" fontId="11" fillId="0" borderId="0" xfId="41" applyFont="1"/>
    <xf numFmtId="0" fontId="4" fillId="0" borderId="14" xfId="41" applyFont="1" applyBorder="1"/>
    <xf numFmtId="0" fontId="11" fillId="0" borderId="14" xfId="41" applyFont="1" applyBorder="1"/>
    <xf numFmtId="0" fontId="11" fillId="0" borderId="0" xfId="41" applyFont="1" applyBorder="1"/>
    <xf numFmtId="0" fontId="14" fillId="0" borderId="0" xfId="41" applyFont="1"/>
    <xf numFmtId="0" fontId="7" fillId="24" borderId="10" xfId="41" applyFont="1" applyFill="1" applyBorder="1" applyAlignment="1">
      <alignment horizontal="center" vertical="center" wrapText="1"/>
    </xf>
    <xf numFmtId="0" fontId="19" fillId="24" borderId="10" xfId="41" applyFont="1" applyFill="1" applyBorder="1" applyAlignment="1">
      <alignment horizontal="center" vertical="center"/>
    </xf>
    <xf numFmtId="0" fontId="19" fillId="24" borderId="10" xfId="41" applyFont="1" applyFill="1" applyBorder="1" applyAlignment="1">
      <alignment vertical="center"/>
    </xf>
    <xf numFmtId="1" fontId="5" fillId="0" borderId="16" xfId="41" applyNumberFormat="1" applyFont="1" applyBorder="1" applyAlignment="1">
      <alignment horizontal="center" vertical="center"/>
    </xf>
    <xf numFmtId="1" fontId="5" fillId="0" borderId="17" xfId="41" applyNumberFormat="1" applyFont="1" applyBorder="1" applyAlignment="1">
      <alignment horizontal="center" vertical="center"/>
    </xf>
    <xf numFmtId="1" fontId="10" fillId="0" borderId="17" xfId="41" applyNumberFormat="1" applyFont="1" applyBorder="1" applyAlignment="1">
      <alignment horizontal="center" vertical="center"/>
    </xf>
    <xf numFmtId="1" fontId="10" fillId="0" borderId="18" xfId="41" applyNumberFormat="1" applyFont="1" applyBorder="1" applyAlignment="1">
      <alignment horizontal="center" vertical="center"/>
    </xf>
    <xf numFmtId="14" fontId="16" fillId="25" borderId="15" xfId="0" applyNumberFormat="1" applyFont="1" applyFill="1" applyBorder="1" applyAlignment="1">
      <alignment horizontal="center"/>
    </xf>
    <xf numFmtId="1" fontId="5" fillId="0" borderId="16" xfId="41" applyNumberFormat="1" applyFont="1" applyBorder="1" applyAlignment="1">
      <alignment horizontal="left" vertical="center" indent="1"/>
    </xf>
    <xf numFmtId="1" fontId="5" fillId="0" borderId="17" xfId="41" applyNumberFormat="1" applyFont="1" applyBorder="1" applyAlignment="1">
      <alignment horizontal="left" vertical="center" indent="1"/>
    </xf>
    <xf numFmtId="1" fontId="10" fillId="0" borderId="17" xfId="41" quotePrefix="1" applyNumberFormat="1" applyFont="1" applyBorder="1" applyAlignment="1">
      <alignment horizontal="left" vertical="center" indent="1"/>
    </xf>
    <xf numFmtId="1" fontId="10" fillId="0" borderId="18" xfId="41" applyNumberFormat="1" applyFont="1" applyBorder="1" applyAlignment="1">
      <alignment horizontal="left" vertical="center" indent="1"/>
    </xf>
    <xf numFmtId="0" fontId="10" fillId="0" borderId="0" xfId="0" applyFont="1" applyFill="1"/>
    <xf numFmtId="167" fontId="5" fillId="0" borderId="0" xfId="35" applyNumberFormat="1" applyFont="1" applyFill="1"/>
    <xf numFmtId="0" fontId="5" fillId="0" borderId="0" xfId="0" applyFont="1" applyFill="1"/>
    <xf numFmtId="0" fontId="14" fillId="0" borderId="0" xfId="0" applyFont="1" applyFill="1"/>
    <xf numFmtId="0" fontId="10" fillId="0" borderId="0" xfId="0" applyFont="1" applyFill="1" applyAlignment="1">
      <alignment horizontal="right"/>
    </xf>
    <xf numFmtId="3" fontId="10" fillId="0" borderId="0" xfId="0" applyNumberFormat="1" applyFont="1" applyFill="1"/>
    <xf numFmtId="167" fontId="5" fillId="0" borderId="0" xfId="0" applyNumberFormat="1" applyFont="1" applyFill="1"/>
    <xf numFmtId="167" fontId="15" fillId="0" borderId="0" xfId="0" applyNumberFormat="1" applyFont="1"/>
    <xf numFmtId="1" fontId="11" fillId="0" borderId="0" xfId="41" applyNumberFormat="1" applyFont="1"/>
    <xf numFmtId="1" fontId="11" fillId="0" borderId="14" xfId="41" applyNumberFormat="1" applyFont="1" applyBorder="1"/>
    <xf numFmtId="4" fontId="11" fillId="0" borderId="0" xfId="43" applyNumberFormat="1" applyFont="1"/>
    <xf numFmtId="4" fontId="11" fillId="0" borderId="0" xfId="43" applyNumberFormat="1" applyFont="1" applyBorder="1"/>
    <xf numFmtId="167" fontId="15" fillId="26" borderId="0" xfId="0" applyNumberFormat="1" applyFont="1" applyFill="1"/>
    <xf numFmtId="3" fontId="5" fillId="26" borderId="0" xfId="0" applyNumberFormat="1" applyFont="1" applyFill="1"/>
    <xf numFmtId="3" fontId="15" fillId="26" borderId="0" xfId="0" applyNumberFormat="1" applyFont="1" applyFill="1"/>
    <xf numFmtId="3" fontId="10" fillId="26" borderId="0" xfId="0" applyNumberFormat="1" applyFont="1" applyFill="1"/>
    <xf numFmtId="3" fontId="15" fillId="0" borderId="0" xfId="0" applyNumberFormat="1" applyFont="1" applyAlignment="1">
      <alignment horizontal="right"/>
    </xf>
    <xf numFmtId="0" fontId="16" fillId="27" borderId="20" xfId="52" applyFont="1" applyFill="1" applyBorder="1" applyAlignment="1">
      <alignment vertical="center"/>
    </xf>
    <xf numFmtId="0" fontId="19" fillId="27" borderId="21" xfId="52" applyFont="1" applyFill="1" applyBorder="1" applyAlignment="1">
      <alignment horizontal="center" vertical="center"/>
    </xf>
    <xf numFmtId="0" fontId="16" fillId="27" borderId="21" xfId="52" applyFont="1" applyFill="1" applyBorder="1" applyAlignment="1">
      <alignment vertical="center"/>
    </xf>
    <xf numFmtId="14" fontId="16" fillId="27" borderId="22" xfId="53" applyNumberFormat="1" applyFont="1" applyFill="1" applyBorder="1" applyAlignment="1">
      <alignment horizontal="center" vertical="center"/>
    </xf>
    <xf numFmtId="0" fontId="47" fillId="0" borderId="0" xfId="54" applyFont="1"/>
    <xf numFmtId="0" fontId="15" fillId="28" borderId="23" xfId="54" applyFont="1" applyFill="1" applyBorder="1" applyAlignment="1">
      <alignment vertical="center"/>
    </xf>
    <xf numFmtId="0" fontId="2" fillId="28" borderId="24" xfId="54" applyFont="1" applyFill="1" applyBorder="1" applyAlignment="1">
      <alignment horizontal="center" vertical="center"/>
    </xf>
    <xf numFmtId="0" fontId="15" fillId="28" borderId="24" xfId="54" applyFont="1" applyFill="1" applyBorder="1" applyAlignment="1">
      <alignment vertical="center"/>
    </xf>
    <xf numFmtId="179" fontId="2" fillId="28" borderId="25" xfId="53" applyNumberFormat="1" applyFont="1" applyFill="1" applyBorder="1" applyAlignment="1">
      <alignment vertical="center"/>
    </xf>
    <xf numFmtId="0" fontId="2" fillId="28" borderId="26" xfId="54" applyFont="1" applyFill="1" applyBorder="1" applyAlignment="1">
      <alignment horizontal="center" vertical="center"/>
    </xf>
    <xf numFmtId="0" fontId="2" fillId="28" borderId="0" xfId="54" applyFont="1" applyFill="1" applyBorder="1" applyAlignment="1">
      <alignment horizontal="center" vertical="center"/>
    </xf>
    <xf numFmtId="0" fontId="15" fillId="28" borderId="0" xfId="54" applyFont="1" applyFill="1" applyBorder="1" applyAlignment="1">
      <alignment vertical="center"/>
    </xf>
    <xf numFmtId="179" fontId="15" fillId="0" borderId="27" xfId="53" applyNumberFormat="1" applyFont="1" applyFill="1" applyBorder="1" applyAlignment="1" applyProtection="1">
      <alignment vertical="center"/>
      <protection locked="0"/>
    </xf>
    <xf numFmtId="0" fontId="2" fillId="28" borderId="0" xfId="54" applyFont="1" applyFill="1" applyBorder="1" applyAlignment="1">
      <alignment vertical="center"/>
    </xf>
    <xf numFmtId="179" fontId="2" fillId="0" borderId="27" xfId="53" applyNumberFormat="1" applyFont="1" applyFill="1" applyBorder="1" applyAlignment="1" applyProtection="1">
      <alignment vertical="center"/>
      <protection locked="0"/>
    </xf>
    <xf numFmtId="179" fontId="15" fillId="28" borderId="27" xfId="53" applyNumberFormat="1" applyFont="1" applyFill="1" applyBorder="1" applyAlignment="1">
      <alignment vertical="center"/>
    </xf>
    <xf numFmtId="0" fontId="2" fillId="28" borderId="0" xfId="54" applyFont="1" applyFill="1" applyBorder="1" applyAlignment="1">
      <alignment vertical="center" wrapText="1"/>
    </xf>
    <xf numFmtId="0" fontId="2" fillId="28" borderId="0" xfId="54" applyFont="1" applyFill="1" applyBorder="1" applyAlignment="1" applyProtection="1">
      <alignment vertical="center" wrapText="1"/>
    </xf>
    <xf numFmtId="179" fontId="47" fillId="0" borderId="0" xfId="54" applyNumberFormat="1" applyFont="1"/>
    <xf numFmtId="0" fontId="2" fillId="28" borderId="0" xfId="55" applyFont="1" applyFill="1" applyBorder="1" applyAlignment="1" applyProtection="1">
      <alignment horizontal="center" vertical="center"/>
    </xf>
    <xf numFmtId="0" fontId="15" fillId="28" borderId="0" xfId="54" applyFont="1" applyFill="1" applyBorder="1" applyAlignment="1" applyProtection="1">
      <alignment vertical="center" wrapText="1"/>
    </xf>
    <xf numFmtId="0" fontId="47" fillId="0" borderId="0" xfId="54" applyFont="1" applyAlignment="1">
      <alignment horizontal="left"/>
    </xf>
    <xf numFmtId="0" fontId="2" fillId="28" borderId="20" xfId="54" applyFont="1" applyFill="1" applyBorder="1" applyAlignment="1">
      <alignment horizontal="center" vertical="center"/>
    </xf>
    <xf numFmtId="0" fontId="2" fillId="28" borderId="21" xfId="54" applyFont="1" applyFill="1" applyBorder="1" applyAlignment="1">
      <alignment horizontal="center" vertical="center"/>
    </xf>
    <xf numFmtId="0" fontId="2" fillId="28" borderId="28" xfId="54" applyFont="1" applyFill="1" applyBorder="1" applyAlignment="1" applyProtection="1">
      <alignment vertical="center" wrapText="1"/>
    </xf>
    <xf numFmtId="0" fontId="47" fillId="0" borderId="0" xfId="54" applyFont="1" applyAlignment="1">
      <alignment horizontal="center"/>
    </xf>
    <xf numFmtId="0" fontId="47" fillId="0" borderId="0" xfId="54" applyFont="1" applyAlignment="1"/>
    <xf numFmtId="179" fontId="47" fillId="0" borderId="0" xfId="53" applyNumberFormat="1" applyFont="1"/>
    <xf numFmtId="179" fontId="51" fillId="0" borderId="0" xfId="54" applyNumberFormat="1" applyFont="1"/>
    <xf numFmtId="179" fontId="2" fillId="28" borderId="29" xfId="53" applyNumberFormat="1" applyFont="1" applyFill="1" applyBorder="1" applyAlignment="1">
      <alignment vertical="center"/>
    </xf>
    <xf numFmtId="0" fontId="15" fillId="28" borderId="0" xfId="54" applyFont="1" applyFill="1" applyBorder="1" applyAlignment="1">
      <alignment vertical="center" wrapText="1"/>
    </xf>
    <xf numFmtId="0" fontId="2" fillId="28" borderId="21" xfId="54" applyFont="1" applyFill="1" applyBorder="1" applyAlignment="1" applyProtection="1">
      <alignment vertical="center" wrapText="1"/>
    </xf>
    <xf numFmtId="0" fontId="15" fillId="28" borderId="26" xfId="54" applyFont="1" applyFill="1" applyBorder="1" applyAlignment="1">
      <alignment vertical="center"/>
    </xf>
    <xf numFmtId="179" fontId="2" fillId="0" borderId="30" xfId="53" applyNumberFormat="1" applyFont="1" applyFill="1" applyBorder="1" applyAlignment="1" applyProtection="1">
      <alignment vertical="center"/>
      <protection locked="0"/>
    </xf>
    <xf numFmtId="0" fontId="15" fillId="28" borderId="31" xfId="54" applyFont="1" applyFill="1" applyBorder="1" applyAlignment="1">
      <alignment horizontal="center" vertical="center"/>
    </xf>
    <xf numFmtId="0" fontId="15" fillId="28" borderId="32" xfId="54" applyFont="1" applyFill="1" applyBorder="1" applyAlignment="1">
      <alignment horizontal="center" vertical="center"/>
    </xf>
    <xf numFmtId="0" fontId="15" fillId="28" borderId="32" xfId="54" applyFont="1" applyFill="1" applyBorder="1" applyAlignment="1">
      <alignment vertical="center"/>
    </xf>
    <xf numFmtId="179" fontId="2" fillId="0" borderId="22" xfId="53" applyNumberFormat="1" applyFont="1" applyFill="1" applyBorder="1" applyAlignment="1" applyProtection="1">
      <alignment vertical="center"/>
      <protection locked="0"/>
    </xf>
    <xf numFmtId="0" fontId="2" fillId="28" borderId="31" xfId="54" applyFont="1" applyFill="1" applyBorder="1" applyAlignment="1">
      <alignment horizontal="center" vertical="center"/>
    </xf>
    <xf numFmtId="179" fontId="2" fillId="28" borderId="27" xfId="53" applyNumberFormat="1" applyFont="1" applyFill="1" applyBorder="1" applyAlignment="1">
      <alignment vertical="center"/>
    </xf>
    <xf numFmtId="0" fontId="2" fillId="0" borderId="31" xfId="54" applyFont="1" applyFill="1" applyBorder="1" applyAlignment="1">
      <alignment horizontal="center" vertical="center"/>
    </xf>
    <xf numFmtId="0" fontId="2" fillId="0" borderId="32" xfId="54" applyFont="1" applyFill="1" applyBorder="1" applyAlignment="1">
      <alignment horizontal="center" vertical="center"/>
    </xf>
    <xf numFmtId="0" fontId="2" fillId="0" borderId="32" xfId="54" applyFont="1" applyFill="1" applyBorder="1" applyAlignment="1" applyProtection="1">
      <alignment vertical="center" wrapText="1"/>
    </xf>
    <xf numFmtId="179" fontId="2" fillId="0" borderId="32" xfId="53" applyNumberFormat="1" applyFont="1" applyFill="1" applyBorder="1" applyAlignment="1" applyProtection="1">
      <alignment vertical="center"/>
      <protection locked="0"/>
    </xf>
    <xf numFmtId="0" fontId="15" fillId="28" borderId="26" xfId="54" applyFont="1" applyFill="1" applyBorder="1" applyAlignment="1">
      <alignment horizontal="left" vertical="center"/>
    </xf>
    <xf numFmtId="179" fontId="2" fillId="28" borderId="25" xfId="53" applyNumberFormat="1" applyFont="1" applyFill="1" applyBorder="1" applyAlignment="1" applyProtection="1">
      <alignment vertical="center" wrapText="1"/>
    </xf>
    <xf numFmtId="0" fontId="51" fillId="0" borderId="0" xfId="54" applyFont="1" applyAlignment="1">
      <alignment horizontal="right"/>
    </xf>
    <xf numFmtId="0" fontId="14" fillId="0" borderId="0" xfId="41" applyFont="1" applyBorder="1"/>
    <xf numFmtId="0" fontId="16" fillId="27" borderId="31" xfId="52" applyFont="1" applyFill="1" applyBorder="1" applyAlignment="1">
      <alignment vertical="center"/>
    </xf>
    <xf numFmtId="0" fontId="19" fillId="27" borderId="32" xfId="52" applyFont="1" applyFill="1" applyBorder="1" applyAlignment="1">
      <alignment horizontal="center" vertical="center"/>
    </xf>
    <xf numFmtId="0" fontId="16" fillId="27" borderId="32" xfId="52" applyFont="1" applyFill="1" applyBorder="1" applyAlignment="1">
      <alignment vertical="center"/>
    </xf>
    <xf numFmtId="14" fontId="16" fillId="27" borderId="27" xfId="53" applyNumberFormat="1" applyFont="1" applyFill="1" applyBorder="1" applyAlignment="1">
      <alignment horizontal="center" vertical="center"/>
    </xf>
    <xf numFmtId="179" fontId="15" fillId="28" borderId="28" xfId="53" applyNumberFormat="1" applyFont="1" applyFill="1" applyBorder="1" applyAlignment="1">
      <alignment vertical="center"/>
    </xf>
    <xf numFmtId="0" fontId="16" fillId="25" borderId="19" xfId="0" applyFont="1" applyFill="1" applyBorder="1" applyAlignment="1">
      <alignment horizontal="center"/>
    </xf>
    <xf numFmtId="0" fontId="2" fillId="0" borderId="0" xfId="0" applyFont="1"/>
    <xf numFmtId="0" fontId="14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167" fontId="5" fillId="0" borderId="0" xfId="35" applyNumberFormat="1" applyFont="1" applyFill="1" applyProtection="1">
      <protection locked="0"/>
    </xf>
    <xf numFmtId="167" fontId="14" fillId="0" borderId="0" xfId="35" applyNumberFormat="1" applyFont="1" applyFill="1" applyProtection="1">
      <protection locked="0"/>
    </xf>
    <xf numFmtId="0" fontId="10" fillId="0" borderId="0" xfId="0" applyFont="1" applyFill="1" applyProtection="1">
      <protection locked="0"/>
    </xf>
    <xf numFmtId="167" fontId="14" fillId="0" borderId="0" xfId="0" applyNumberFormat="1" applyFont="1" applyFill="1" applyProtection="1">
      <protection locked="0"/>
    </xf>
    <xf numFmtId="0" fontId="23" fillId="0" borderId="0" xfId="0" applyFont="1" applyFill="1" applyProtection="1">
      <protection locked="0"/>
    </xf>
    <xf numFmtId="0" fontId="3" fillId="0" borderId="0" xfId="0" applyFont="1" applyFill="1" applyProtection="1"/>
    <xf numFmtId="1" fontId="18" fillId="0" borderId="0" xfId="0" applyNumberFormat="1" applyFont="1" applyFill="1" applyProtection="1"/>
    <xf numFmtId="0" fontId="18" fillId="0" borderId="0" xfId="0" applyFont="1" applyFill="1" applyProtection="1"/>
    <xf numFmtId="1" fontId="3" fillId="0" borderId="0" xfId="0" applyNumberFormat="1" applyFont="1" applyFill="1" applyProtection="1"/>
    <xf numFmtId="0" fontId="8" fillId="0" borderId="0" xfId="0" applyFont="1" applyFill="1" applyProtection="1"/>
    <xf numFmtId="0" fontId="14" fillId="0" borderId="0" xfId="0" applyFont="1" applyFill="1" applyProtection="1"/>
    <xf numFmtId="0" fontId="5" fillId="0" borderId="0" xfId="0" applyFont="1" applyFill="1" applyProtection="1"/>
    <xf numFmtId="0" fontId="12" fillId="0" borderId="0" xfId="0" applyFont="1" applyFill="1" applyProtection="1"/>
    <xf numFmtId="167" fontId="43" fillId="0" borderId="0" xfId="35" applyNumberFormat="1" applyFont="1" applyFill="1" applyProtection="1">
      <protection locked="0"/>
    </xf>
    <xf numFmtId="1" fontId="7" fillId="24" borderId="10" xfId="41" applyNumberFormat="1" applyFont="1" applyFill="1" applyBorder="1" applyAlignment="1">
      <alignment horizontal="center" vertical="center" wrapText="1"/>
    </xf>
    <xf numFmtId="167" fontId="48" fillId="0" borderId="0" xfId="0" applyNumberFormat="1" applyFont="1" applyFill="1" applyProtection="1">
      <protection locked="0"/>
    </xf>
    <xf numFmtId="0" fontId="3" fillId="0" borderId="0" xfId="41" applyFont="1" applyFill="1" applyProtection="1"/>
    <xf numFmtId="0" fontId="46" fillId="0" borderId="0" xfId="0" applyFont="1" applyFill="1" applyProtection="1">
      <protection locked="0"/>
    </xf>
    <xf numFmtId="167" fontId="15" fillId="0" borderId="0" xfId="35" applyNumberFormat="1" applyFont="1" applyFill="1" applyProtection="1">
      <protection locked="0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akcent 1" xfId="52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Millares 2" xfId="33"/>
    <cellStyle name="Millares 3" xfId="34"/>
    <cellStyle name="Millares 4" xfId="53"/>
    <cellStyle name="Millares_Fecu" xfId="35"/>
    <cellStyle name="Neutral" xfId="36" builtinId="28" customBuiltin="1"/>
    <cellStyle name="Normal" xfId="0" builtinId="0"/>
    <cellStyle name="Normal 2" xfId="37"/>
    <cellStyle name="Normal 3" xfId="38"/>
    <cellStyle name="Normal 3 2" xfId="56"/>
    <cellStyle name="Normal 4" xfId="39"/>
    <cellStyle name="Normal 5" xfId="54"/>
    <cellStyle name="Normal 7" xfId="40"/>
    <cellStyle name="Normal_Fecu" xfId="41"/>
    <cellStyle name="Normal_linkpresentacion" xfId="55"/>
    <cellStyle name="Notas" xfId="42" builtinId="10" customBuiltin="1"/>
    <cellStyle name="Porcentaje" xfId="43" builtinId="5"/>
    <cellStyle name="Salida" xfId="44" builtinId="21" customBuiltin="1"/>
    <cellStyle name="Texto de advertencia" xfId="45" builtinId="11" customBuiltin="1"/>
    <cellStyle name="Texto explicativo" xfId="46" builtinId="53" customBuiltin="1"/>
    <cellStyle name="Título" xfId="47" builtinId="15" customBuiltin="1"/>
    <cellStyle name="Título 1" xfId="48" builtinId="16" customBuiltin="1"/>
    <cellStyle name="Título 2" xfId="49" builtinId="17" customBuiltin="1"/>
    <cellStyle name="Título 3" xfId="50" builtinId="18" customBuiltin="1"/>
    <cellStyle name="Total" xfId="5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branza%20y%20Cuentas%20Corrientes\Reportes\07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iturra\Configuraci&#243;n%20local\Archivos%20temporales%20de%20Internet\OLK12A\Reservas%20de%20Descalce%20Flexibles%20y%20APV-Diciembre%20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Marzo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Reportes"/>
      <sheetName val="Operaciones por Cia"/>
      <sheetName val="Deuda Mora por Cia"/>
      <sheetName val="Deuda Vig por Cia"/>
      <sheetName val="Tablas"/>
      <sheetName val="Estadistic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P2" t="str">
            <v>Codigo
Compañía</v>
          </cell>
          <cell r="Q2" t="str">
            <v>Nombre Compañía</v>
          </cell>
        </row>
        <row r="3">
          <cell r="P3">
            <v>9300</v>
          </cell>
          <cell r="Q3" t="str">
            <v>BICE Mutuos</v>
          </cell>
        </row>
        <row r="4">
          <cell r="P4">
            <v>9301</v>
          </cell>
          <cell r="Q4" t="str">
            <v>BICE Mutuos "Mochila"</v>
          </cell>
        </row>
        <row r="5">
          <cell r="P5">
            <v>9400</v>
          </cell>
          <cell r="Q5" t="str">
            <v>Principal</v>
          </cell>
        </row>
        <row r="6">
          <cell r="P6">
            <v>9401</v>
          </cell>
          <cell r="Q6" t="str">
            <v>BICE Vida</v>
          </cell>
        </row>
        <row r="7">
          <cell r="P7">
            <v>9403</v>
          </cell>
          <cell r="Q7" t="str">
            <v>El Roble</v>
          </cell>
        </row>
        <row r="8">
          <cell r="P8">
            <v>9405</v>
          </cell>
          <cell r="Q8" t="str">
            <v>Cruz del Sur</v>
          </cell>
        </row>
        <row r="9">
          <cell r="P9">
            <v>9406</v>
          </cell>
          <cell r="Q9" t="str">
            <v>Metlife Chile</v>
          </cell>
        </row>
        <row r="10">
          <cell r="P10">
            <v>9407</v>
          </cell>
          <cell r="Q10" t="str">
            <v>La Interamericana</v>
          </cell>
        </row>
        <row r="11">
          <cell r="P11">
            <v>9408</v>
          </cell>
          <cell r="Q11" t="str">
            <v>Inter Rentas</v>
          </cell>
        </row>
        <row r="12">
          <cell r="P12">
            <v>9409</v>
          </cell>
          <cell r="Q12" t="str">
            <v>Ohio</v>
          </cell>
        </row>
        <row r="14">
          <cell r="P14" t="str">
            <v>????</v>
          </cell>
          <cell r="Q14" t="str">
            <v>Todos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eservas"/>
      <sheetName val="Descalce-Flexible"/>
      <sheetName val="Descalce-APV"/>
      <sheetName val="Inversiones"/>
      <sheetName val="Rescates"/>
      <sheetName val="Tasas"/>
      <sheetName val="Salida"/>
    </sheetNames>
    <sheetDataSet>
      <sheetData sheetId="0"/>
      <sheetData sheetId="1"/>
      <sheetData sheetId="2"/>
      <sheetData sheetId="3"/>
      <sheetData sheetId="4"/>
      <sheetData sheetId="5">
        <row r="25">
          <cell r="B25">
            <v>37925</v>
          </cell>
          <cell r="C25">
            <v>1.3816510341835286E-2</v>
          </cell>
          <cell r="D25">
            <v>4.6287177868405971E-2</v>
          </cell>
          <cell r="E25">
            <v>1.0878402984580982E-2</v>
          </cell>
          <cell r="F25">
            <v>4.7883953416469227E-2</v>
          </cell>
        </row>
        <row r="26">
          <cell r="B26">
            <v>37955</v>
          </cell>
          <cell r="C26">
            <v>-3.4803112275613168E-3</v>
          </cell>
          <cell r="D26">
            <v>-3.9311319019869506E-2</v>
          </cell>
          <cell r="E26">
            <v>-2.5155914378960365E-3</v>
          </cell>
          <cell r="F26">
            <v>-4.9019288814126427E-2</v>
          </cell>
        </row>
        <row r="27">
          <cell r="B27">
            <v>37986</v>
          </cell>
          <cell r="C27">
            <v>-1.134886363877341E-2</v>
          </cell>
          <cell r="D27">
            <v>2.0385168794326392E-2</v>
          </cell>
          <cell r="E27">
            <v>-1.2249949109493841E-2</v>
          </cell>
          <cell r="F27">
            <v>4.0841003546099319E-2</v>
          </cell>
        </row>
        <row r="28">
          <cell r="B28">
            <v>38017</v>
          </cell>
          <cell r="C28">
            <v>1.3640922768304753E-2</v>
          </cell>
          <cell r="D28">
            <v>-4.0320962888666156E-2</v>
          </cell>
          <cell r="E28">
            <v>2.5275827482447166E-2</v>
          </cell>
          <cell r="F28">
            <v>-4.8445336008024142E-2</v>
          </cell>
        </row>
        <row r="29">
          <cell r="B29">
            <v>38045</v>
          </cell>
          <cell r="C29">
            <v>1.4983967232438777E-2</v>
          </cell>
          <cell r="D29">
            <v>9.1255597435251801E-2</v>
          </cell>
          <cell r="E29">
            <v>1.0373592739233217E-2</v>
          </cell>
          <cell r="F29">
            <v>8.5242065487592278E-2</v>
          </cell>
        </row>
        <row r="30">
          <cell r="B30">
            <v>38077</v>
          </cell>
          <cell r="C30">
            <v>1.2329124026058125E-2</v>
          </cell>
          <cell r="D30">
            <v>-8.7833122998760005E-2</v>
          </cell>
          <cell r="E30">
            <v>1.893322822549659E-2</v>
          </cell>
          <cell r="F30">
            <v>-8.1128956614481385E-2</v>
          </cell>
        </row>
        <row r="31">
          <cell r="B31">
            <v>38107</v>
          </cell>
          <cell r="C31">
            <v>7.779911536060391E-3</v>
          </cell>
          <cell r="D31">
            <v>-3.0413211966641929E-2</v>
          </cell>
          <cell r="E31">
            <v>3.091517172568703E-2</v>
          </cell>
          <cell r="F31">
            <v>-2.8219351086591127E-2</v>
          </cell>
        </row>
        <row r="32">
          <cell r="B32">
            <v>38138</v>
          </cell>
          <cell r="C32">
            <v>1.3407412666856189E-2</v>
          </cell>
          <cell r="D32">
            <v>8.2283281008928011E-3</v>
          </cell>
          <cell r="E32">
            <v>-1.4977954665827298E-2</v>
          </cell>
          <cell r="F32">
            <v>7.0331547395168226E-3</v>
          </cell>
        </row>
        <row r="33">
          <cell r="B33">
            <v>38168</v>
          </cell>
          <cell r="C33">
            <v>-1.6185631812024259E-2</v>
          </cell>
          <cell r="D33">
            <v>3.1093994340271269E-2</v>
          </cell>
          <cell r="E33">
            <v>2.2334821495214374E-2</v>
          </cell>
          <cell r="F33">
            <v>2.5519975257053185E-2</v>
          </cell>
        </row>
        <row r="34">
          <cell r="B34">
            <v>38199</v>
          </cell>
          <cell r="C34">
            <v>1.1113247179288077E-2</v>
          </cell>
          <cell r="D34">
            <v>5.2387339755874951E-3</v>
          </cell>
          <cell r="E34">
            <v>-1.0094741166274623E-2</v>
          </cell>
          <cell r="F34">
            <v>1.6542852411263187E-3</v>
          </cell>
        </row>
        <row r="35">
          <cell r="B35">
            <v>38230</v>
          </cell>
          <cell r="C35">
            <v>3.4105564333355431E-3</v>
          </cell>
          <cell r="D35">
            <v>7.0936296662497345E-2</v>
          </cell>
          <cell r="E35">
            <v>8.29794383544602E-3</v>
          </cell>
          <cell r="F35">
            <v>7.2133207863014137E-2</v>
          </cell>
        </row>
        <row r="36">
          <cell r="B36">
            <v>38260</v>
          </cell>
          <cell r="C36">
            <v>-6.0595708280836158E-3</v>
          </cell>
          <cell r="D36">
            <v>2.6330947519542347E-2</v>
          </cell>
          <cell r="E36">
            <v>2.7726231386824507E-2</v>
          </cell>
          <cell r="F36">
            <v>3.8390186658197045E-2</v>
          </cell>
        </row>
        <row r="37">
          <cell r="B37">
            <v>38291</v>
          </cell>
          <cell r="C37">
            <v>9.0741001150165257E-3</v>
          </cell>
          <cell r="D37">
            <v>2.5442859009068286E-2</v>
          </cell>
          <cell r="E37">
            <v>-1.8074085367800863E-2</v>
          </cell>
          <cell r="F37">
            <v>4.2310665430377759E-2</v>
          </cell>
        </row>
        <row r="38">
          <cell r="B38">
            <v>38321</v>
          </cell>
          <cell r="C38">
            <v>-1.5053771007399463E-2</v>
          </cell>
          <cell r="D38">
            <v>2.6347290983072424E-2</v>
          </cell>
          <cell r="E38">
            <v>-3.7899176298527237E-2</v>
          </cell>
          <cell r="F38">
            <v>1.0999145658052711E-4</v>
          </cell>
        </row>
        <row r="39">
          <cell r="B39">
            <v>38352</v>
          </cell>
          <cell r="C39">
            <v>-3.2829927730182451E-4</v>
          </cell>
          <cell r="D39">
            <v>8.544821433212002E-3</v>
          </cell>
          <cell r="E39">
            <v>-7.9053461761673383E-3</v>
          </cell>
          <cell r="F39">
            <v>1.691945221616864E-2</v>
          </cell>
        </row>
        <row r="40">
          <cell r="B40">
            <v>38383</v>
          </cell>
          <cell r="C40">
            <v>3.075023834887336E-3</v>
          </cell>
          <cell r="D40">
            <v>-4.0933044208137925E-3</v>
          </cell>
          <cell r="E40">
            <v>-9.7349638582433506E-4</v>
          </cell>
          <cell r="F40">
            <v>-2.6789887457609685E-2</v>
          </cell>
        </row>
        <row r="41">
          <cell r="B41">
            <v>38411</v>
          </cell>
          <cell r="C41">
            <v>1.7906224300998863E-2</v>
          </cell>
          <cell r="D41">
            <v>5.5201266606712096E-2</v>
          </cell>
          <cell r="E41">
            <v>4.3092194631961345E-2</v>
          </cell>
          <cell r="F41">
            <v>6.8644310582052004E-2</v>
          </cell>
        </row>
        <row r="42">
          <cell r="B42">
            <v>38442</v>
          </cell>
          <cell r="C42">
            <v>2.1123285057615515E-2</v>
          </cell>
          <cell r="D42">
            <v>4.2824227523876157E-2</v>
          </cell>
          <cell r="E42">
            <v>4.6804398449667106E-2</v>
          </cell>
          <cell r="F42">
            <v>9.2393061566504953E-2</v>
          </cell>
        </row>
        <row r="43">
          <cell r="B43">
            <v>38472</v>
          </cell>
          <cell r="C43">
            <v>-7.1374577390570515E-3</v>
          </cell>
          <cell r="D43">
            <v>-1.3798952809837894E-2</v>
          </cell>
          <cell r="E43">
            <v>5.3522925586028114E-2</v>
          </cell>
          <cell r="F43">
            <v>1.5094722398633298E-2</v>
          </cell>
        </row>
        <row r="44">
          <cell r="B44">
            <v>38503</v>
          </cell>
          <cell r="C44">
            <v>-2.7869883534952233E-3</v>
          </cell>
          <cell r="D44">
            <v>1.6973923585892559E-2</v>
          </cell>
          <cell r="E44">
            <v>6.5275511041069656E-3</v>
          </cell>
          <cell r="F44">
            <v>-8.1195913433920186E-3</v>
          </cell>
        </row>
        <row r="45">
          <cell r="B45">
            <v>38533</v>
          </cell>
          <cell r="C45">
            <v>-9.9548546419433448E-3</v>
          </cell>
          <cell r="D45">
            <v>5.5305667236031031E-2</v>
          </cell>
          <cell r="E45">
            <v>-9.2520229161749956E-3</v>
          </cell>
          <cell r="F45">
            <v>-4.6868790828652473E-3</v>
          </cell>
        </row>
        <row r="46">
          <cell r="B46">
            <v>38564</v>
          </cell>
          <cell r="C46">
            <v>3.5564048448648578E-3</v>
          </cell>
          <cell r="D46">
            <v>7.5746732029202679E-3</v>
          </cell>
          <cell r="E46">
            <v>-3.2817346171216677E-3</v>
          </cell>
          <cell r="F46">
            <v>-3.7249410981939901E-3</v>
          </cell>
        </row>
        <row r="47">
          <cell r="B47">
            <v>38595</v>
          </cell>
          <cell r="C47">
            <v>-2.1549416554187406E-3</v>
          </cell>
          <cell r="D47">
            <v>-2.4271333682662988E-2</v>
          </cell>
          <cell r="E47">
            <v>8.0382721547209712E-3</v>
          </cell>
          <cell r="F47">
            <v>-5.3898719360082614E-3</v>
          </cell>
        </row>
        <row r="48">
          <cell r="B48">
            <v>38625</v>
          </cell>
          <cell r="C48">
            <v>-7.4311139768719059E-3</v>
          </cell>
          <cell r="D48">
            <v>1.4650567885822419E-2</v>
          </cell>
          <cell r="E48">
            <v>-5.366822836444296E-3</v>
          </cell>
          <cell r="F48">
            <v>5.3898719360082597E-3</v>
          </cell>
        </row>
        <row r="49">
          <cell r="B49">
            <v>38656</v>
          </cell>
          <cell r="C49">
            <v>-6.7483295828211221E-3</v>
          </cell>
          <cell r="D49">
            <v>-2.2830715254503309E-2</v>
          </cell>
          <cell r="E49">
            <v>-1.8970027201314466E-2</v>
          </cell>
          <cell r="F49">
            <v>0</v>
          </cell>
        </row>
        <row r="50">
          <cell r="B50">
            <v>38686</v>
          </cell>
          <cell r="C50">
            <v>9.0454301400912929E-3</v>
          </cell>
          <cell r="D50">
            <v>-2.7466259678920024E-2</v>
          </cell>
          <cell r="E50">
            <v>-5.1301834878357599E-2</v>
          </cell>
          <cell r="F50">
            <v>0</v>
          </cell>
        </row>
        <row r="51">
          <cell r="B51">
            <v>38717</v>
          </cell>
          <cell r="C51">
            <v>8.0455133363543929E-4</v>
          </cell>
          <cell r="D51">
            <v>-5.266742997743723E-2</v>
          </cell>
          <cell r="E51">
            <v>-2.6735611570504192E-3</v>
          </cell>
          <cell r="F51">
            <v>0</v>
          </cell>
        </row>
      </sheetData>
      <sheetData sheetId="6">
        <row r="2">
          <cell r="C2">
            <v>38717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0">
          <cell r="A10">
            <v>110001</v>
          </cell>
          <cell r="B10" t="str">
            <v>CAJA</v>
          </cell>
          <cell r="C10">
            <v>268215607813</v>
          </cell>
          <cell r="D10">
            <v>268213023371</v>
          </cell>
          <cell r="E10">
            <v>2584442</v>
          </cell>
          <cell r="F10">
            <v>0</v>
          </cell>
          <cell r="G10">
            <v>2584442</v>
          </cell>
          <cell r="H10">
            <v>0</v>
          </cell>
          <cell r="I10">
            <v>0</v>
          </cell>
          <cell r="J10">
            <v>0</v>
          </cell>
          <cell r="K10">
            <v>2584442</v>
          </cell>
        </row>
        <row r="11">
          <cell r="A11">
            <v>110002</v>
          </cell>
          <cell r="B11" t="str">
            <v>CAJA SUCURSALES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110003</v>
          </cell>
          <cell r="B12" t="str">
            <v>VALORES POR DEPOSITAR</v>
          </cell>
          <cell r="C12">
            <v>579163622</v>
          </cell>
          <cell r="D12">
            <v>174536196</v>
          </cell>
          <cell r="E12">
            <v>404627426</v>
          </cell>
          <cell r="F12">
            <v>0</v>
          </cell>
          <cell r="G12">
            <v>404627426</v>
          </cell>
          <cell r="H12">
            <v>0</v>
          </cell>
          <cell r="I12">
            <v>0</v>
          </cell>
          <cell r="J12">
            <v>0</v>
          </cell>
          <cell r="K12">
            <v>404627426</v>
          </cell>
        </row>
        <row r="13">
          <cell r="A13">
            <v>110004</v>
          </cell>
          <cell r="B13" t="str">
            <v>CANJE</v>
          </cell>
          <cell r="C13">
            <v>15705032287</v>
          </cell>
          <cell r="D13">
            <v>15541471330</v>
          </cell>
          <cell r="E13">
            <v>163560957</v>
          </cell>
          <cell r="F13">
            <v>0</v>
          </cell>
          <cell r="G13">
            <v>163560957</v>
          </cell>
          <cell r="H13">
            <v>0</v>
          </cell>
          <cell r="I13">
            <v>0</v>
          </cell>
          <cell r="J13">
            <v>0</v>
          </cell>
          <cell r="K13">
            <v>163560957</v>
          </cell>
        </row>
        <row r="14">
          <cell r="A14">
            <v>110005</v>
          </cell>
          <cell r="B14" t="str">
            <v>CAJA MONEDA EXTRANJERA</v>
          </cell>
          <cell r="C14">
            <v>3000</v>
          </cell>
          <cell r="D14">
            <v>3000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110101</v>
          </cell>
          <cell r="B15" t="str">
            <v>BICE CTA. N 01-26970-4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110102</v>
          </cell>
          <cell r="B16" t="str">
            <v>BICE CTA. N 01-26123-1</v>
          </cell>
          <cell r="C16">
            <v>352509914510</v>
          </cell>
          <cell r="D16">
            <v>351897154469</v>
          </cell>
          <cell r="E16">
            <v>612760041</v>
          </cell>
          <cell r="F16">
            <v>0</v>
          </cell>
          <cell r="G16">
            <v>612760041</v>
          </cell>
          <cell r="H16">
            <v>0</v>
          </cell>
          <cell r="I16">
            <v>0</v>
          </cell>
          <cell r="J16">
            <v>0</v>
          </cell>
          <cell r="K16">
            <v>612760041</v>
          </cell>
        </row>
        <row r="17">
          <cell r="A17">
            <v>110103</v>
          </cell>
          <cell r="B17" t="str">
            <v>BICE CTA. N 01-26332-3</v>
          </cell>
          <cell r="C17">
            <v>1458865403</v>
          </cell>
          <cell r="D17">
            <v>1458500000</v>
          </cell>
          <cell r="E17">
            <v>365403</v>
          </cell>
          <cell r="F17">
            <v>0</v>
          </cell>
          <cell r="G17">
            <v>365403</v>
          </cell>
          <cell r="H17">
            <v>0</v>
          </cell>
          <cell r="I17">
            <v>0</v>
          </cell>
          <cell r="J17">
            <v>0</v>
          </cell>
          <cell r="K17">
            <v>365403</v>
          </cell>
        </row>
        <row r="18">
          <cell r="A18">
            <v>110104</v>
          </cell>
          <cell r="B18" t="str">
            <v>CHILE CTA. N 14346-04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110105</v>
          </cell>
          <cell r="B19" t="str">
            <v>CHILE CTA. N 50017-08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110106</v>
          </cell>
          <cell r="B20" t="str">
            <v>CHILE CTA. N 11639-04</v>
          </cell>
          <cell r="C20">
            <v>14851703466</v>
          </cell>
          <cell r="D20">
            <v>14919425158</v>
          </cell>
          <cell r="E20">
            <v>0</v>
          </cell>
          <cell r="F20">
            <v>67721692</v>
          </cell>
          <cell r="G20">
            <v>0</v>
          </cell>
          <cell r="H20">
            <v>67721692</v>
          </cell>
          <cell r="I20">
            <v>0</v>
          </cell>
          <cell r="J20">
            <v>0</v>
          </cell>
          <cell r="K20">
            <v>-67721692</v>
          </cell>
        </row>
        <row r="21">
          <cell r="A21">
            <v>110107</v>
          </cell>
          <cell r="B21" t="str">
            <v>CHILE CTA. N 11743-09</v>
          </cell>
          <cell r="C21">
            <v>169248026</v>
          </cell>
          <cell r="D21">
            <v>164994625</v>
          </cell>
          <cell r="E21">
            <v>4253401</v>
          </cell>
          <cell r="F21">
            <v>0</v>
          </cell>
          <cell r="G21">
            <v>4253401</v>
          </cell>
          <cell r="H21">
            <v>0</v>
          </cell>
          <cell r="I21">
            <v>0</v>
          </cell>
          <cell r="J21">
            <v>0</v>
          </cell>
          <cell r="K21">
            <v>4253401</v>
          </cell>
        </row>
        <row r="22">
          <cell r="A22">
            <v>110108</v>
          </cell>
          <cell r="B22" t="str">
            <v>A. EDWARDS CTA. N 01-61-8</v>
          </cell>
          <cell r="C22">
            <v>2162885219</v>
          </cell>
          <cell r="D22">
            <v>1939352380</v>
          </cell>
          <cell r="E22">
            <v>223532839</v>
          </cell>
          <cell r="F22">
            <v>0</v>
          </cell>
          <cell r="G22">
            <v>223532839</v>
          </cell>
          <cell r="H22">
            <v>0</v>
          </cell>
          <cell r="I22">
            <v>0</v>
          </cell>
          <cell r="J22">
            <v>0</v>
          </cell>
          <cell r="K22">
            <v>223532839</v>
          </cell>
        </row>
        <row r="23">
          <cell r="A23">
            <v>110109</v>
          </cell>
          <cell r="B23" t="str">
            <v>SANTANDER CTA. N 74-00317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110110</v>
          </cell>
          <cell r="B24" t="str">
            <v>SANTANDER CTA. N 4405-9</v>
          </cell>
          <cell r="C24">
            <v>332820659</v>
          </cell>
          <cell r="D24">
            <v>336917908</v>
          </cell>
          <cell r="E24">
            <v>0</v>
          </cell>
          <cell r="F24">
            <v>4097249</v>
          </cell>
          <cell r="G24">
            <v>0</v>
          </cell>
          <cell r="H24">
            <v>4097249</v>
          </cell>
          <cell r="I24">
            <v>0</v>
          </cell>
          <cell r="J24">
            <v>0</v>
          </cell>
          <cell r="K24">
            <v>-4097249</v>
          </cell>
        </row>
        <row r="25">
          <cell r="A25">
            <v>110111</v>
          </cell>
          <cell r="B25" t="str">
            <v>SANTANDER BIENESTAR 25828</v>
          </cell>
          <cell r="C25">
            <v>126146</v>
          </cell>
          <cell r="D25">
            <v>26146</v>
          </cell>
          <cell r="E25">
            <v>100000</v>
          </cell>
          <cell r="F25">
            <v>0</v>
          </cell>
          <cell r="G25">
            <v>100000</v>
          </cell>
          <cell r="H25">
            <v>0</v>
          </cell>
          <cell r="I25">
            <v>0</v>
          </cell>
          <cell r="J25">
            <v>0</v>
          </cell>
          <cell r="K25">
            <v>100000</v>
          </cell>
        </row>
        <row r="26">
          <cell r="A26">
            <v>110112</v>
          </cell>
          <cell r="B26" t="str">
            <v>BANCO SANTANDER STGO CTA</v>
          </cell>
          <cell r="C26">
            <v>10335850769</v>
          </cell>
          <cell r="D26">
            <v>10321915671</v>
          </cell>
          <cell r="E26">
            <v>13935098</v>
          </cell>
          <cell r="F26">
            <v>0</v>
          </cell>
          <cell r="G26">
            <v>13935098</v>
          </cell>
          <cell r="H26">
            <v>0</v>
          </cell>
          <cell r="I26">
            <v>0</v>
          </cell>
          <cell r="J26">
            <v>0</v>
          </cell>
          <cell r="K26">
            <v>13935098</v>
          </cell>
        </row>
        <row r="27">
          <cell r="A27">
            <v>110113</v>
          </cell>
          <cell r="B27" t="str">
            <v>CREDITO CTA. N 82021929</v>
          </cell>
          <cell r="C27">
            <v>850576554</v>
          </cell>
          <cell r="D27">
            <v>851558281</v>
          </cell>
          <cell r="E27">
            <v>0</v>
          </cell>
          <cell r="F27">
            <v>981727</v>
          </cell>
          <cell r="G27">
            <v>0</v>
          </cell>
          <cell r="H27">
            <v>981727</v>
          </cell>
          <cell r="I27">
            <v>0</v>
          </cell>
          <cell r="J27">
            <v>0</v>
          </cell>
          <cell r="K27">
            <v>-981727</v>
          </cell>
        </row>
        <row r="28">
          <cell r="A28">
            <v>110114</v>
          </cell>
          <cell r="B28" t="str">
            <v>CITIBANK N 0-105170-00-9</v>
          </cell>
          <cell r="C28">
            <v>6042367</v>
          </cell>
          <cell r="D28">
            <v>0</v>
          </cell>
          <cell r="E28">
            <v>6042367</v>
          </cell>
          <cell r="F28">
            <v>0</v>
          </cell>
          <cell r="G28">
            <v>6042367</v>
          </cell>
          <cell r="H28">
            <v>0</v>
          </cell>
          <cell r="I28">
            <v>0</v>
          </cell>
          <cell r="J28">
            <v>0</v>
          </cell>
          <cell r="K28">
            <v>6042367</v>
          </cell>
        </row>
        <row r="29">
          <cell r="A29">
            <v>110116</v>
          </cell>
          <cell r="B29" t="str">
            <v>BBVA CTA. N° 0504-0089-01</v>
          </cell>
          <cell r="C29">
            <v>1442568</v>
          </cell>
          <cell r="D29">
            <v>0</v>
          </cell>
          <cell r="E29">
            <v>1442568</v>
          </cell>
          <cell r="F29">
            <v>0</v>
          </cell>
          <cell r="G29">
            <v>1442568</v>
          </cell>
          <cell r="H29">
            <v>0</v>
          </cell>
          <cell r="I29">
            <v>0</v>
          </cell>
          <cell r="J29">
            <v>0</v>
          </cell>
          <cell r="K29">
            <v>1442568</v>
          </cell>
        </row>
        <row r="30">
          <cell r="A30">
            <v>110117</v>
          </cell>
          <cell r="B30" t="str">
            <v>ESTADO CTA. N 291391</v>
          </cell>
          <cell r="C30">
            <v>323062</v>
          </cell>
          <cell r="D30">
            <v>200396</v>
          </cell>
          <cell r="E30">
            <v>122666</v>
          </cell>
          <cell r="F30">
            <v>0</v>
          </cell>
          <cell r="G30">
            <v>122666</v>
          </cell>
          <cell r="H30">
            <v>0</v>
          </cell>
          <cell r="I30">
            <v>0</v>
          </cell>
          <cell r="J30">
            <v>0</v>
          </cell>
          <cell r="K30">
            <v>122666</v>
          </cell>
        </row>
        <row r="31">
          <cell r="A31">
            <v>110118</v>
          </cell>
          <cell r="B31" t="str">
            <v>BANCO BICE CTA 01-30497-6</v>
          </cell>
          <cell r="C31">
            <v>300000</v>
          </cell>
          <cell r="D31">
            <v>0</v>
          </cell>
          <cell r="E31">
            <v>300000</v>
          </cell>
          <cell r="F31">
            <v>0</v>
          </cell>
          <cell r="G31">
            <v>300000</v>
          </cell>
          <cell r="H31">
            <v>0</v>
          </cell>
          <cell r="I31">
            <v>0</v>
          </cell>
          <cell r="J31">
            <v>0</v>
          </cell>
          <cell r="K31">
            <v>300000</v>
          </cell>
        </row>
        <row r="32">
          <cell r="A32">
            <v>110120</v>
          </cell>
          <cell r="B32" t="str">
            <v>BICE CTA.N° 02-00369-4</v>
          </cell>
          <cell r="C32">
            <v>14573716247</v>
          </cell>
          <cell r="D32">
            <v>14573076766</v>
          </cell>
          <cell r="E32">
            <v>639481</v>
          </cell>
          <cell r="F32">
            <v>0</v>
          </cell>
          <cell r="G32">
            <v>639481</v>
          </cell>
          <cell r="H32">
            <v>0</v>
          </cell>
          <cell r="I32">
            <v>0</v>
          </cell>
          <cell r="J32">
            <v>0</v>
          </cell>
          <cell r="K32">
            <v>639481</v>
          </cell>
        </row>
        <row r="33">
          <cell r="A33">
            <v>110121</v>
          </cell>
          <cell r="B33" t="str">
            <v>CHILE CTA. N° 66298-04</v>
          </cell>
          <cell r="C33">
            <v>271675656</v>
          </cell>
          <cell r="D33">
            <v>268600000</v>
          </cell>
          <cell r="E33">
            <v>3075656</v>
          </cell>
          <cell r="F33">
            <v>0</v>
          </cell>
          <cell r="G33">
            <v>3075656</v>
          </cell>
          <cell r="H33">
            <v>0</v>
          </cell>
          <cell r="I33">
            <v>0</v>
          </cell>
          <cell r="J33">
            <v>0</v>
          </cell>
          <cell r="K33">
            <v>3075656</v>
          </cell>
        </row>
        <row r="34">
          <cell r="A34">
            <v>110122</v>
          </cell>
          <cell r="B34" t="str">
            <v>CHILE CTA. N° 159-14461-0</v>
          </cell>
          <cell r="C34">
            <v>575394146</v>
          </cell>
          <cell r="D34">
            <v>710695212</v>
          </cell>
          <cell r="E34">
            <v>0</v>
          </cell>
          <cell r="F34">
            <v>135301066</v>
          </cell>
          <cell r="G34">
            <v>0</v>
          </cell>
          <cell r="H34">
            <v>135301066</v>
          </cell>
          <cell r="I34">
            <v>0</v>
          </cell>
          <cell r="J34">
            <v>0</v>
          </cell>
          <cell r="K34">
            <v>-135301066</v>
          </cell>
        </row>
        <row r="35">
          <cell r="A35">
            <v>110123</v>
          </cell>
          <cell r="B35" t="str">
            <v>CHILE CTA. N° 000-11580-0</v>
          </cell>
          <cell r="C35">
            <v>8484301</v>
          </cell>
          <cell r="D35">
            <v>4000000</v>
          </cell>
          <cell r="E35">
            <v>4484301</v>
          </cell>
          <cell r="F35">
            <v>0</v>
          </cell>
          <cell r="G35">
            <v>4484301</v>
          </cell>
          <cell r="H35">
            <v>0</v>
          </cell>
          <cell r="I35">
            <v>0</v>
          </cell>
          <cell r="J35">
            <v>0</v>
          </cell>
          <cell r="K35">
            <v>4484301</v>
          </cell>
        </row>
        <row r="36">
          <cell r="A36">
            <v>110124</v>
          </cell>
          <cell r="B36" t="str">
            <v>SANTANDER SANTIAGO CTA N°</v>
          </cell>
          <cell r="C36">
            <v>300728844278</v>
          </cell>
          <cell r="D36">
            <v>300727020334</v>
          </cell>
          <cell r="E36">
            <v>1823944</v>
          </cell>
          <cell r="F36">
            <v>0</v>
          </cell>
          <cell r="G36">
            <v>1823944</v>
          </cell>
          <cell r="H36">
            <v>0</v>
          </cell>
          <cell r="I36">
            <v>0</v>
          </cell>
          <cell r="J36">
            <v>0</v>
          </cell>
          <cell r="K36">
            <v>1823944</v>
          </cell>
        </row>
        <row r="37">
          <cell r="A37">
            <v>110125</v>
          </cell>
          <cell r="B37" t="str">
            <v>CREDITO CTA N° 10256687</v>
          </cell>
          <cell r="C37">
            <v>20058149</v>
          </cell>
          <cell r="D37">
            <v>19195424</v>
          </cell>
          <cell r="E37">
            <v>862725</v>
          </cell>
          <cell r="F37">
            <v>0</v>
          </cell>
          <cell r="G37">
            <v>862725</v>
          </cell>
          <cell r="H37">
            <v>0</v>
          </cell>
          <cell r="I37">
            <v>0</v>
          </cell>
          <cell r="J37">
            <v>0</v>
          </cell>
          <cell r="K37">
            <v>862725</v>
          </cell>
        </row>
        <row r="38">
          <cell r="A38">
            <v>110127</v>
          </cell>
          <cell r="B38" t="str">
            <v>BANCO SECURITY CTA N° E-0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110128</v>
          </cell>
          <cell r="B39" t="str">
            <v>BBVA CTA. N° 0504-0089-01</v>
          </cell>
          <cell r="C39">
            <v>6318436</v>
          </cell>
          <cell r="D39">
            <v>0</v>
          </cell>
          <cell r="E39">
            <v>6318436</v>
          </cell>
          <cell r="F39">
            <v>0</v>
          </cell>
          <cell r="G39">
            <v>6318436</v>
          </cell>
          <cell r="H39">
            <v>0</v>
          </cell>
          <cell r="I39">
            <v>0</v>
          </cell>
          <cell r="J39">
            <v>0</v>
          </cell>
          <cell r="K39">
            <v>6318436</v>
          </cell>
        </row>
        <row r="40">
          <cell r="A40">
            <v>110129</v>
          </cell>
          <cell r="B40" t="str">
            <v>ESTADO CTA N° 221180</v>
          </cell>
          <cell r="C40">
            <v>170695063</v>
          </cell>
          <cell r="D40">
            <v>162927667</v>
          </cell>
          <cell r="E40">
            <v>7767396</v>
          </cell>
          <cell r="F40">
            <v>0</v>
          </cell>
          <cell r="G40">
            <v>7767396</v>
          </cell>
          <cell r="H40">
            <v>0</v>
          </cell>
          <cell r="I40">
            <v>0</v>
          </cell>
          <cell r="J40">
            <v>0</v>
          </cell>
          <cell r="K40">
            <v>7767396</v>
          </cell>
        </row>
        <row r="41">
          <cell r="A41">
            <v>110131</v>
          </cell>
          <cell r="B41" t="str">
            <v>BANCO BOSTON CTA N° 52268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110132</v>
          </cell>
          <cell r="B42" t="str">
            <v>BANCO CORPBANCA CTA N° 11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110133</v>
          </cell>
          <cell r="B43" t="str">
            <v>SANTANDER CTA. N 37-59045</v>
          </cell>
          <cell r="C43">
            <v>100000</v>
          </cell>
          <cell r="D43">
            <v>0</v>
          </cell>
          <cell r="E43">
            <v>100000</v>
          </cell>
          <cell r="F43">
            <v>0</v>
          </cell>
          <cell r="G43">
            <v>100000</v>
          </cell>
          <cell r="H43">
            <v>0</v>
          </cell>
          <cell r="I43">
            <v>0</v>
          </cell>
          <cell r="J43">
            <v>0</v>
          </cell>
          <cell r="K43">
            <v>100000</v>
          </cell>
        </row>
        <row r="44">
          <cell r="A44">
            <v>110134</v>
          </cell>
          <cell r="B44" t="str">
            <v>SANTIAGO CTA. N 01-07886-</v>
          </cell>
          <cell r="C44">
            <v>460391812</v>
          </cell>
          <cell r="D44">
            <v>406806965</v>
          </cell>
          <cell r="E44">
            <v>53584847</v>
          </cell>
          <cell r="F44">
            <v>0</v>
          </cell>
          <cell r="G44">
            <v>53584847</v>
          </cell>
          <cell r="H44">
            <v>0</v>
          </cell>
          <cell r="I44">
            <v>0</v>
          </cell>
          <cell r="J44">
            <v>0</v>
          </cell>
          <cell r="K44">
            <v>53584847</v>
          </cell>
        </row>
        <row r="45">
          <cell r="A45">
            <v>110135</v>
          </cell>
          <cell r="B45" t="str">
            <v>SANTANDER CTA. N 0-020-00</v>
          </cell>
          <cell r="C45">
            <v>0</v>
          </cell>
          <cell r="D45">
            <v>1</v>
          </cell>
          <cell r="E45">
            <v>0</v>
          </cell>
          <cell r="F45">
            <v>1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-1</v>
          </cell>
        </row>
        <row r="46">
          <cell r="A46">
            <v>110136</v>
          </cell>
          <cell r="B46" t="str">
            <v>CHILE CTA 11639-05</v>
          </cell>
          <cell r="C46">
            <v>0</v>
          </cell>
          <cell r="D46">
            <v>10000000200</v>
          </cell>
          <cell r="E46">
            <v>0</v>
          </cell>
          <cell r="F46">
            <v>10000000200</v>
          </cell>
          <cell r="G46">
            <v>0</v>
          </cell>
          <cell r="H46">
            <v>10000000200</v>
          </cell>
          <cell r="I46">
            <v>0</v>
          </cell>
          <cell r="J46">
            <v>0</v>
          </cell>
          <cell r="K46">
            <v>-10000000200</v>
          </cell>
        </row>
        <row r="47">
          <cell r="A47">
            <v>110137</v>
          </cell>
          <cell r="B47" t="str">
            <v>BBVA CTA 0504009936060000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>
            <v>110139</v>
          </cell>
          <cell r="B48" t="str">
            <v>BICE CTA 01-26123-2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110140</v>
          </cell>
          <cell r="B49" t="str">
            <v>BCI CTA 10256687-1</v>
          </cell>
          <cell r="C49">
            <v>0</v>
          </cell>
          <cell r="D49">
            <v>1</v>
          </cell>
          <cell r="E49">
            <v>0</v>
          </cell>
          <cell r="F49">
            <v>1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-1</v>
          </cell>
        </row>
        <row r="50">
          <cell r="A50">
            <v>110142</v>
          </cell>
          <cell r="B50" t="str">
            <v>CHILE CTA. N° 15-02724-01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110143</v>
          </cell>
          <cell r="B51" t="str">
            <v>BANCO ITAU CTA N° 2020163</v>
          </cell>
          <cell r="C51">
            <v>2533359</v>
          </cell>
          <cell r="D51">
            <v>0</v>
          </cell>
          <cell r="E51">
            <v>2533359</v>
          </cell>
          <cell r="F51">
            <v>0</v>
          </cell>
          <cell r="G51">
            <v>2533359</v>
          </cell>
          <cell r="H51">
            <v>0</v>
          </cell>
          <cell r="I51">
            <v>0</v>
          </cell>
          <cell r="J51">
            <v>0</v>
          </cell>
          <cell r="K51">
            <v>2533359</v>
          </cell>
        </row>
        <row r="52">
          <cell r="A52">
            <v>110151</v>
          </cell>
          <cell r="B52" t="str">
            <v>BBVA CTA N° 0504-0099-010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110154</v>
          </cell>
          <cell r="B53" t="str">
            <v>BICE CTA N° 01-28527-0</v>
          </cell>
          <cell r="C53">
            <v>87165515</v>
          </cell>
          <cell r="D53">
            <v>93726413</v>
          </cell>
          <cell r="E53">
            <v>0</v>
          </cell>
          <cell r="F53">
            <v>6560898</v>
          </cell>
          <cell r="G53">
            <v>0</v>
          </cell>
          <cell r="H53">
            <v>6560898</v>
          </cell>
          <cell r="I53">
            <v>0</v>
          </cell>
          <cell r="J53">
            <v>0</v>
          </cell>
          <cell r="K53">
            <v>-6560898</v>
          </cell>
        </row>
        <row r="54">
          <cell r="A54">
            <v>110155</v>
          </cell>
          <cell r="B54" t="str">
            <v>BICE CTA N° 01-29979-4</v>
          </cell>
          <cell r="C54">
            <v>40984579</v>
          </cell>
          <cell r="D54">
            <v>22878243</v>
          </cell>
          <cell r="E54">
            <v>18106336</v>
          </cell>
          <cell r="F54">
            <v>0</v>
          </cell>
          <cell r="G54">
            <v>18106336</v>
          </cell>
          <cell r="H54">
            <v>0</v>
          </cell>
          <cell r="I54">
            <v>0</v>
          </cell>
          <cell r="J54">
            <v>0</v>
          </cell>
          <cell r="K54">
            <v>18106336</v>
          </cell>
        </row>
        <row r="55">
          <cell r="A55">
            <v>110157</v>
          </cell>
          <cell r="B55" t="str">
            <v>CORBANCA CTA. N° 30151926</v>
          </cell>
          <cell r="C55">
            <v>8732118375</v>
          </cell>
          <cell r="D55">
            <v>8722600201</v>
          </cell>
          <cell r="E55">
            <v>9518174</v>
          </cell>
          <cell r="F55">
            <v>0</v>
          </cell>
          <cell r="G55">
            <v>9518174</v>
          </cell>
          <cell r="H55">
            <v>0</v>
          </cell>
          <cell r="I55">
            <v>0</v>
          </cell>
          <cell r="J55">
            <v>0</v>
          </cell>
          <cell r="K55">
            <v>9518174</v>
          </cell>
        </row>
        <row r="56">
          <cell r="A56">
            <v>110158</v>
          </cell>
          <cell r="B56" t="str">
            <v>SECURITY CTA. N° E-048240</v>
          </cell>
          <cell r="C56">
            <v>942937</v>
          </cell>
          <cell r="D56">
            <v>0</v>
          </cell>
          <cell r="E56">
            <v>942937</v>
          </cell>
          <cell r="F56">
            <v>0</v>
          </cell>
          <cell r="G56">
            <v>942937</v>
          </cell>
          <cell r="H56">
            <v>0</v>
          </cell>
          <cell r="I56">
            <v>0</v>
          </cell>
          <cell r="J56">
            <v>0</v>
          </cell>
          <cell r="K56">
            <v>942937</v>
          </cell>
        </row>
        <row r="57">
          <cell r="A57">
            <v>110159</v>
          </cell>
          <cell r="B57" t="str">
            <v>BICE CTA. N° 01-30216-7</v>
          </cell>
          <cell r="C57">
            <v>927791206</v>
          </cell>
          <cell r="D57">
            <v>906463236</v>
          </cell>
          <cell r="E57">
            <v>21327970</v>
          </cell>
          <cell r="F57">
            <v>0</v>
          </cell>
          <cell r="G57">
            <v>21327970</v>
          </cell>
          <cell r="H57">
            <v>0</v>
          </cell>
          <cell r="I57">
            <v>0</v>
          </cell>
          <cell r="J57">
            <v>0</v>
          </cell>
          <cell r="K57">
            <v>21327970</v>
          </cell>
        </row>
        <row r="58">
          <cell r="A58">
            <v>110160</v>
          </cell>
          <cell r="B58" t="str">
            <v>SCOTIABANK CTA. N° 970670</v>
          </cell>
          <cell r="C58">
            <v>93706986</v>
          </cell>
          <cell r="D58">
            <v>93000000</v>
          </cell>
          <cell r="E58">
            <v>706986</v>
          </cell>
          <cell r="F58">
            <v>0</v>
          </cell>
          <cell r="G58">
            <v>706986</v>
          </cell>
          <cell r="H58">
            <v>0</v>
          </cell>
          <cell r="I58">
            <v>0</v>
          </cell>
          <cell r="J58">
            <v>0</v>
          </cell>
          <cell r="K58">
            <v>706986</v>
          </cell>
        </row>
        <row r="59">
          <cell r="A59">
            <v>110161</v>
          </cell>
          <cell r="B59" t="str">
            <v>BICE CTA. N° 01-30263-9</v>
          </cell>
          <cell r="C59">
            <v>782924615</v>
          </cell>
          <cell r="D59">
            <v>781208664</v>
          </cell>
          <cell r="E59">
            <v>1715951</v>
          </cell>
          <cell r="F59">
            <v>0</v>
          </cell>
          <cell r="G59">
            <v>1715951</v>
          </cell>
          <cell r="H59">
            <v>0</v>
          </cell>
          <cell r="I59">
            <v>0</v>
          </cell>
          <cell r="J59">
            <v>0</v>
          </cell>
          <cell r="K59">
            <v>1715951</v>
          </cell>
        </row>
        <row r="60">
          <cell r="A60">
            <v>110201</v>
          </cell>
          <cell r="B60" t="str">
            <v>BICE CTA. N 13-000259-5 U</v>
          </cell>
          <cell r="C60">
            <v>28837</v>
          </cell>
          <cell r="D60">
            <v>492767</v>
          </cell>
          <cell r="E60">
            <v>0</v>
          </cell>
          <cell r="F60">
            <v>463930</v>
          </cell>
          <cell r="G60">
            <v>0</v>
          </cell>
          <cell r="H60">
            <v>463930</v>
          </cell>
          <cell r="I60">
            <v>0</v>
          </cell>
          <cell r="J60">
            <v>0</v>
          </cell>
          <cell r="K60">
            <v>-463930</v>
          </cell>
        </row>
        <row r="61">
          <cell r="A61">
            <v>110203</v>
          </cell>
          <cell r="B61" t="str">
            <v>BANK OF AMERICA NA Nº6550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110204</v>
          </cell>
          <cell r="B62" t="str">
            <v>WACHOVIA BANK N.A.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>
            <v>110205</v>
          </cell>
          <cell r="B63" t="str">
            <v>JP MORGAN USD CTA N° 7901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110206</v>
          </cell>
          <cell r="B64" t="str">
            <v>WACHOVIA BANK N° 07975032</v>
          </cell>
          <cell r="C64">
            <v>246128</v>
          </cell>
          <cell r="D64">
            <v>68211</v>
          </cell>
          <cell r="E64">
            <v>177917</v>
          </cell>
          <cell r="F64">
            <v>0</v>
          </cell>
          <cell r="G64">
            <v>177917</v>
          </cell>
          <cell r="H64">
            <v>0</v>
          </cell>
          <cell r="I64">
            <v>0</v>
          </cell>
          <cell r="J64">
            <v>0</v>
          </cell>
          <cell r="K64">
            <v>177917</v>
          </cell>
        </row>
        <row r="65">
          <cell r="A65">
            <v>110207</v>
          </cell>
          <cell r="B65" t="str">
            <v>WACHOVIA BANK N° 07975162</v>
          </cell>
          <cell r="C65">
            <v>152961</v>
          </cell>
          <cell r="D65">
            <v>0</v>
          </cell>
          <cell r="E65">
            <v>152961</v>
          </cell>
          <cell r="F65">
            <v>0</v>
          </cell>
          <cell r="G65">
            <v>152961</v>
          </cell>
          <cell r="H65">
            <v>0</v>
          </cell>
          <cell r="I65">
            <v>0</v>
          </cell>
          <cell r="J65">
            <v>0</v>
          </cell>
          <cell r="K65">
            <v>152961</v>
          </cell>
        </row>
        <row r="66">
          <cell r="A66">
            <v>110208</v>
          </cell>
          <cell r="B66" t="str">
            <v>WELLS FARGO N° 2000192007</v>
          </cell>
          <cell r="C66">
            <v>274344492</v>
          </cell>
          <cell r="D66">
            <v>271637020</v>
          </cell>
          <cell r="E66">
            <v>2707472</v>
          </cell>
          <cell r="F66">
            <v>0</v>
          </cell>
          <cell r="G66">
            <v>2707472</v>
          </cell>
          <cell r="H66">
            <v>0</v>
          </cell>
          <cell r="I66">
            <v>0</v>
          </cell>
          <cell r="J66">
            <v>0</v>
          </cell>
          <cell r="K66">
            <v>2707472</v>
          </cell>
        </row>
        <row r="67">
          <cell r="A67">
            <v>110209</v>
          </cell>
          <cell r="B67" t="str">
            <v>BROWN BROTHERS HARRIMAN N</v>
          </cell>
          <cell r="C67">
            <v>66484910717</v>
          </cell>
          <cell r="D67">
            <v>66484896083</v>
          </cell>
          <cell r="E67">
            <v>14634</v>
          </cell>
          <cell r="F67">
            <v>0</v>
          </cell>
          <cell r="G67">
            <v>14634</v>
          </cell>
          <cell r="H67">
            <v>0</v>
          </cell>
          <cell r="I67">
            <v>0</v>
          </cell>
          <cell r="J67">
            <v>0</v>
          </cell>
          <cell r="K67">
            <v>14634</v>
          </cell>
        </row>
        <row r="68">
          <cell r="A68">
            <v>110218</v>
          </cell>
          <cell r="B68" t="str">
            <v>BROWN BROTHERS HARRIMAN (</v>
          </cell>
          <cell r="C68">
            <v>516494514</v>
          </cell>
          <cell r="D68">
            <v>516494084</v>
          </cell>
          <cell r="E68">
            <v>430</v>
          </cell>
          <cell r="F68">
            <v>0</v>
          </cell>
          <cell r="G68">
            <v>430</v>
          </cell>
          <cell r="H68">
            <v>0</v>
          </cell>
          <cell r="I68">
            <v>0</v>
          </cell>
          <cell r="J68">
            <v>0</v>
          </cell>
          <cell r="K68">
            <v>430</v>
          </cell>
        </row>
        <row r="69">
          <cell r="A69">
            <v>110401</v>
          </cell>
          <cell r="B69" t="str">
            <v>DEPOSITOS A PLAZO REAJUST</v>
          </cell>
          <cell r="C69">
            <v>28783752119</v>
          </cell>
          <cell r="D69">
            <v>22403221981</v>
          </cell>
          <cell r="E69">
            <v>6380530138</v>
          </cell>
          <cell r="F69">
            <v>0</v>
          </cell>
          <cell r="G69">
            <v>6380530138</v>
          </cell>
          <cell r="H69">
            <v>0</v>
          </cell>
          <cell r="I69">
            <v>0</v>
          </cell>
          <cell r="J69">
            <v>0</v>
          </cell>
          <cell r="K69">
            <v>6380530138</v>
          </cell>
        </row>
        <row r="70">
          <cell r="A70">
            <v>110402</v>
          </cell>
          <cell r="B70" t="str">
            <v>DEPOSITO A PLAZO FIJO (DP</v>
          </cell>
          <cell r="C70">
            <v>6906850270</v>
          </cell>
          <cell r="D70">
            <v>5669392755</v>
          </cell>
          <cell r="E70">
            <v>1237457515</v>
          </cell>
          <cell r="F70">
            <v>0</v>
          </cell>
          <cell r="G70">
            <v>1237457515</v>
          </cell>
          <cell r="H70">
            <v>0</v>
          </cell>
          <cell r="I70">
            <v>0</v>
          </cell>
          <cell r="J70">
            <v>0</v>
          </cell>
          <cell r="K70">
            <v>1237457515</v>
          </cell>
        </row>
        <row r="71">
          <cell r="A71">
            <v>110501</v>
          </cell>
          <cell r="B71" t="str">
            <v>LETRAS HIPOTECARIAS U.F.</v>
          </cell>
          <cell r="C71">
            <v>33756179259</v>
          </cell>
          <cell r="D71">
            <v>1904879575</v>
          </cell>
          <cell r="E71">
            <v>31851299684</v>
          </cell>
          <cell r="F71">
            <v>0</v>
          </cell>
          <cell r="G71">
            <v>31851299684</v>
          </cell>
          <cell r="H71">
            <v>0</v>
          </cell>
          <cell r="I71">
            <v>0</v>
          </cell>
          <cell r="J71">
            <v>0</v>
          </cell>
          <cell r="K71">
            <v>31851299684</v>
          </cell>
        </row>
        <row r="72">
          <cell r="A72">
            <v>110502</v>
          </cell>
          <cell r="B72" t="str">
            <v>LETRAS HIPOTECARIAS IVP</v>
          </cell>
          <cell r="C72">
            <v>399218133</v>
          </cell>
          <cell r="D72">
            <v>3347804</v>
          </cell>
          <cell r="E72">
            <v>395870329</v>
          </cell>
          <cell r="F72">
            <v>0</v>
          </cell>
          <cell r="G72">
            <v>395870329</v>
          </cell>
          <cell r="H72">
            <v>0</v>
          </cell>
          <cell r="I72">
            <v>0</v>
          </cell>
          <cell r="J72">
            <v>0</v>
          </cell>
          <cell r="K72">
            <v>395870329</v>
          </cell>
        </row>
        <row r="73">
          <cell r="A73">
            <v>110503</v>
          </cell>
          <cell r="B73" t="str">
            <v>BONOS BANCARIOS</v>
          </cell>
          <cell r="C73">
            <v>86436216207</v>
          </cell>
          <cell r="D73">
            <v>4158285803</v>
          </cell>
          <cell r="E73">
            <v>82277930404</v>
          </cell>
          <cell r="F73">
            <v>0</v>
          </cell>
          <cell r="G73">
            <v>82277930404</v>
          </cell>
          <cell r="H73">
            <v>0</v>
          </cell>
          <cell r="I73">
            <v>0</v>
          </cell>
          <cell r="J73">
            <v>0</v>
          </cell>
          <cell r="K73">
            <v>82277930404</v>
          </cell>
        </row>
        <row r="74">
          <cell r="A74">
            <v>110504</v>
          </cell>
          <cell r="B74" t="str">
            <v>BONOS SUBORDINADOS</v>
          </cell>
          <cell r="C74">
            <v>79687883514</v>
          </cell>
          <cell r="D74">
            <v>4746611241</v>
          </cell>
          <cell r="E74">
            <v>74941272273</v>
          </cell>
          <cell r="F74">
            <v>0</v>
          </cell>
          <cell r="G74">
            <v>74941272273</v>
          </cell>
          <cell r="H74">
            <v>0</v>
          </cell>
          <cell r="I74">
            <v>0</v>
          </cell>
          <cell r="J74">
            <v>0</v>
          </cell>
          <cell r="K74">
            <v>74941272273</v>
          </cell>
        </row>
        <row r="75">
          <cell r="A75">
            <v>110505</v>
          </cell>
          <cell r="B75" t="str">
            <v>BONOS EMPRESAS</v>
          </cell>
          <cell r="C75">
            <v>598983270495</v>
          </cell>
          <cell r="D75">
            <v>14038340161</v>
          </cell>
          <cell r="E75">
            <v>584944930334</v>
          </cell>
          <cell r="F75">
            <v>0</v>
          </cell>
          <cell r="G75">
            <v>584944930334</v>
          </cell>
          <cell r="H75">
            <v>0</v>
          </cell>
          <cell r="I75">
            <v>0</v>
          </cell>
          <cell r="J75">
            <v>0</v>
          </cell>
          <cell r="K75">
            <v>584944930334</v>
          </cell>
        </row>
        <row r="76">
          <cell r="A76">
            <v>110506</v>
          </cell>
          <cell r="B76" t="str">
            <v>BONOS LEASING</v>
          </cell>
          <cell r="C76">
            <v>2634176362</v>
          </cell>
          <cell r="D76">
            <v>20442150</v>
          </cell>
          <cell r="E76">
            <v>2613734212</v>
          </cell>
          <cell r="F76">
            <v>0</v>
          </cell>
          <cell r="G76">
            <v>2613734212</v>
          </cell>
          <cell r="H76">
            <v>0</v>
          </cell>
          <cell r="I76">
            <v>0</v>
          </cell>
          <cell r="J76">
            <v>0</v>
          </cell>
          <cell r="K76">
            <v>2613734212</v>
          </cell>
        </row>
        <row r="77">
          <cell r="A77">
            <v>110507</v>
          </cell>
          <cell r="B77" t="str">
            <v>MUTUOS HIPOTECARIOS</v>
          </cell>
          <cell r="C77">
            <v>312271737242</v>
          </cell>
          <cell r="D77">
            <v>12320169324</v>
          </cell>
          <cell r="E77">
            <v>299951567918</v>
          </cell>
          <cell r="F77">
            <v>0</v>
          </cell>
          <cell r="G77">
            <v>299951567918</v>
          </cell>
          <cell r="H77">
            <v>0</v>
          </cell>
          <cell r="I77">
            <v>0</v>
          </cell>
          <cell r="J77">
            <v>0</v>
          </cell>
          <cell r="K77">
            <v>299951567918</v>
          </cell>
        </row>
        <row r="78">
          <cell r="A78">
            <v>110508</v>
          </cell>
          <cell r="B78" t="str">
            <v>P.R.C.</v>
          </cell>
          <cell r="C78">
            <v>128924146</v>
          </cell>
          <cell r="D78">
            <v>18121821</v>
          </cell>
          <cell r="E78">
            <v>110802325</v>
          </cell>
          <cell r="F78">
            <v>0</v>
          </cell>
          <cell r="G78">
            <v>110802325</v>
          </cell>
          <cell r="H78">
            <v>0</v>
          </cell>
          <cell r="I78">
            <v>0</v>
          </cell>
          <cell r="J78">
            <v>0</v>
          </cell>
          <cell r="K78">
            <v>110802325</v>
          </cell>
        </row>
        <row r="79">
          <cell r="A79">
            <v>110509</v>
          </cell>
          <cell r="B79" t="str">
            <v>B.C.U.</v>
          </cell>
          <cell r="C79">
            <v>14872865622</v>
          </cell>
          <cell r="D79">
            <v>13911335095</v>
          </cell>
          <cell r="E79">
            <v>961530527</v>
          </cell>
          <cell r="F79">
            <v>0</v>
          </cell>
          <cell r="G79">
            <v>961530527</v>
          </cell>
          <cell r="H79">
            <v>0</v>
          </cell>
          <cell r="I79">
            <v>0</v>
          </cell>
          <cell r="J79">
            <v>0</v>
          </cell>
          <cell r="K79">
            <v>961530527</v>
          </cell>
        </row>
        <row r="80">
          <cell r="A80">
            <v>110510</v>
          </cell>
          <cell r="B80" t="str">
            <v>C.E.R.O BCCH</v>
          </cell>
          <cell r="C80">
            <v>573211253</v>
          </cell>
          <cell r="D80">
            <v>42581132</v>
          </cell>
          <cell r="E80">
            <v>530630121</v>
          </cell>
          <cell r="F80">
            <v>0</v>
          </cell>
          <cell r="G80">
            <v>530630121</v>
          </cell>
          <cell r="H80">
            <v>0</v>
          </cell>
          <cell r="I80">
            <v>0</v>
          </cell>
          <cell r="J80">
            <v>0</v>
          </cell>
          <cell r="K80">
            <v>530630121</v>
          </cell>
        </row>
        <row r="81">
          <cell r="A81">
            <v>110511</v>
          </cell>
          <cell r="B81" t="str">
            <v>BONOS DE RECONOCIMIENTO</v>
          </cell>
          <cell r="C81">
            <v>54855935552</v>
          </cell>
          <cell r="D81">
            <v>2723942245</v>
          </cell>
          <cell r="E81">
            <v>52131993307</v>
          </cell>
          <cell r="F81">
            <v>0</v>
          </cell>
          <cell r="G81">
            <v>52131993307</v>
          </cell>
          <cell r="H81">
            <v>0</v>
          </cell>
          <cell r="I81">
            <v>0</v>
          </cell>
          <cell r="J81">
            <v>0</v>
          </cell>
          <cell r="K81">
            <v>52131993307</v>
          </cell>
        </row>
        <row r="82">
          <cell r="A82">
            <v>110512</v>
          </cell>
          <cell r="B82" t="str">
            <v>DEUDORES LEASING</v>
          </cell>
          <cell r="C82">
            <v>134105186772</v>
          </cell>
          <cell r="D82">
            <v>8629520711</v>
          </cell>
          <cell r="E82">
            <v>125475666061</v>
          </cell>
          <cell r="F82">
            <v>0</v>
          </cell>
          <cell r="G82">
            <v>125475666061</v>
          </cell>
          <cell r="H82">
            <v>0</v>
          </cell>
          <cell r="I82">
            <v>0</v>
          </cell>
          <cell r="J82">
            <v>0</v>
          </cell>
          <cell r="K82">
            <v>125475666061</v>
          </cell>
        </row>
        <row r="83">
          <cell r="A83">
            <v>110513</v>
          </cell>
          <cell r="B83" t="str">
            <v>INTERESES DIFERIDOS POR L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110514</v>
          </cell>
          <cell r="B84" t="str">
            <v>BONOS EXTRANJEROS</v>
          </cell>
          <cell r="C84">
            <v>131770861786</v>
          </cell>
          <cell r="D84">
            <v>3541461121</v>
          </cell>
          <cell r="E84">
            <v>128229400665</v>
          </cell>
          <cell r="F84">
            <v>0</v>
          </cell>
          <cell r="G84">
            <v>128229400665</v>
          </cell>
          <cell r="H84">
            <v>0</v>
          </cell>
          <cell r="I84">
            <v>0</v>
          </cell>
          <cell r="J84">
            <v>0</v>
          </cell>
          <cell r="K84">
            <v>128229400665</v>
          </cell>
        </row>
        <row r="85">
          <cell r="A85">
            <v>110515</v>
          </cell>
          <cell r="B85" t="str">
            <v>PAGARE EMPRESAS</v>
          </cell>
          <cell r="C85">
            <v>11206933122</v>
          </cell>
          <cell r="D85">
            <v>72846639</v>
          </cell>
          <cell r="E85">
            <v>11134086483</v>
          </cell>
          <cell r="F85">
            <v>0</v>
          </cell>
          <cell r="G85">
            <v>11134086483</v>
          </cell>
          <cell r="H85">
            <v>0</v>
          </cell>
          <cell r="I85">
            <v>0</v>
          </cell>
          <cell r="J85">
            <v>0</v>
          </cell>
          <cell r="K85">
            <v>11134086483</v>
          </cell>
        </row>
        <row r="86">
          <cell r="A86">
            <v>110516</v>
          </cell>
          <cell r="B86" t="str">
            <v>SVI AVANCE TENEDORES DE P</v>
          </cell>
          <cell r="C86">
            <v>3248288549</v>
          </cell>
          <cell r="D86">
            <v>126994991</v>
          </cell>
          <cell r="E86">
            <v>3121293558</v>
          </cell>
          <cell r="F86">
            <v>0</v>
          </cell>
          <cell r="G86">
            <v>3121293558</v>
          </cell>
          <cell r="H86">
            <v>0</v>
          </cell>
          <cell r="I86">
            <v>0</v>
          </cell>
          <cell r="J86">
            <v>0</v>
          </cell>
          <cell r="K86">
            <v>3121293558</v>
          </cell>
        </row>
        <row r="87">
          <cell r="A87">
            <v>110517</v>
          </cell>
          <cell r="B87" t="str">
            <v>BONOS SECURITIZADOS</v>
          </cell>
          <cell r="C87">
            <v>62067259192</v>
          </cell>
          <cell r="D87">
            <v>1094252003</v>
          </cell>
          <cell r="E87">
            <v>60973007189</v>
          </cell>
          <cell r="F87">
            <v>0</v>
          </cell>
          <cell r="G87">
            <v>60973007189</v>
          </cell>
          <cell r="H87">
            <v>0</v>
          </cell>
          <cell r="I87">
            <v>0</v>
          </cell>
          <cell r="J87">
            <v>0</v>
          </cell>
          <cell r="K87">
            <v>60973007189</v>
          </cell>
        </row>
        <row r="88">
          <cell r="A88">
            <v>110518</v>
          </cell>
          <cell r="B88" t="str">
            <v>BONOS GARANTIZADOS</v>
          </cell>
          <cell r="C88">
            <v>56968073226</v>
          </cell>
          <cell r="D88">
            <v>37003142588</v>
          </cell>
          <cell r="E88">
            <v>19964930638</v>
          </cell>
          <cell r="F88">
            <v>0</v>
          </cell>
          <cell r="G88">
            <v>19964930638</v>
          </cell>
          <cell r="H88">
            <v>0</v>
          </cell>
          <cell r="I88">
            <v>0</v>
          </cell>
          <cell r="J88">
            <v>0</v>
          </cell>
          <cell r="K88">
            <v>19964930638</v>
          </cell>
        </row>
        <row r="89">
          <cell r="A89">
            <v>110519</v>
          </cell>
          <cell r="B89" t="str">
            <v>CROSS CURRENCY SWAP</v>
          </cell>
          <cell r="C89">
            <v>48896551778</v>
          </cell>
          <cell r="D89">
            <v>4784646021</v>
          </cell>
          <cell r="E89">
            <v>44111905757</v>
          </cell>
          <cell r="F89">
            <v>0</v>
          </cell>
          <cell r="G89">
            <v>44111905757</v>
          </cell>
          <cell r="H89">
            <v>0</v>
          </cell>
          <cell r="I89">
            <v>0</v>
          </cell>
          <cell r="J89">
            <v>0</v>
          </cell>
          <cell r="K89">
            <v>44111905757</v>
          </cell>
        </row>
        <row r="90">
          <cell r="A90">
            <v>110520</v>
          </cell>
          <cell r="B90" t="str">
            <v>DEUDORES ARRENDATARIOS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>
            <v>110522</v>
          </cell>
          <cell r="B91" t="str">
            <v>PROVISION DEUDORES RUB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110524</v>
          </cell>
          <cell r="B92" t="str">
            <v>CROSS CURRENCY SWAP FLEXI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110525</v>
          </cell>
          <cell r="B93" t="str">
            <v>NOTAS ESTRUCTURADAS SERIE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>
            <v>110526</v>
          </cell>
          <cell r="B94" t="str">
            <v>INVERSION EN MONEDA EXTRA</v>
          </cell>
          <cell r="C94">
            <v>1103473055</v>
          </cell>
          <cell r="D94">
            <v>602842132</v>
          </cell>
          <cell r="E94">
            <v>500630923</v>
          </cell>
          <cell r="F94">
            <v>0</v>
          </cell>
          <cell r="G94">
            <v>500630923</v>
          </cell>
          <cell r="H94">
            <v>0</v>
          </cell>
          <cell r="I94">
            <v>0</v>
          </cell>
          <cell r="J94">
            <v>0</v>
          </cell>
          <cell r="K94">
            <v>500630923</v>
          </cell>
        </row>
        <row r="95">
          <cell r="A95">
            <v>110527</v>
          </cell>
          <cell r="B95" t="str">
            <v>DEUDORES ARRENDATARIOS BR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>
            <v>110528</v>
          </cell>
          <cell r="B96" t="str">
            <v>NOTAS ESTRUCTURADAS</v>
          </cell>
          <cell r="C96">
            <v>6792928333</v>
          </cell>
          <cell r="D96">
            <v>194181594</v>
          </cell>
          <cell r="E96">
            <v>6598746739</v>
          </cell>
          <cell r="F96">
            <v>0</v>
          </cell>
          <cell r="G96">
            <v>6598746739</v>
          </cell>
          <cell r="H96">
            <v>0</v>
          </cell>
          <cell r="I96">
            <v>0</v>
          </cell>
          <cell r="J96">
            <v>0</v>
          </cell>
          <cell r="K96">
            <v>6598746739</v>
          </cell>
        </row>
        <row r="97">
          <cell r="A97">
            <v>110550</v>
          </cell>
          <cell r="B97" t="str">
            <v>PROV. MUTUOS HIPOTECARIOS</v>
          </cell>
          <cell r="C97">
            <v>21002487010</v>
          </cell>
          <cell r="D97">
            <v>27960639328</v>
          </cell>
          <cell r="E97">
            <v>0</v>
          </cell>
          <cell r="F97">
            <v>6958152318</v>
          </cell>
          <cell r="G97">
            <v>0</v>
          </cell>
          <cell r="H97">
            <v>6958152318</v>
          </cell>
          <cell r="I97">
            <v>0</v>
          </cell>
          <cell r="J97">
            <v>0</v>
          </cell>
          <cell r="K97">
            <v>-6958152318</v>
          </cell>
        </row>
        <row r="98">
          <cell r="A98">
            <v>110551</v>
          </cell>
          <cell r="B98" t="str">
            <v>PROV. ADICIONAL MUTUOS HI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110559</v>
          </cell>
          <cell r="B99" t="str">
            <v>MENOR VALOR LEASING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110560</v>
          </cell>
          <cell r="B100" t="str">
            <v>PROV. MENOR VALOR TASACIO</v>
          </cell>
          <cell r="C100">
            <v>0</v>
          </cell>
          <cell r="D100">
            <v>1108639998</v>
          </cell>
          <cell r="E100">
            <v>0</v>
          </cell>
          <cell r="F100">
            <v>1108639998</v>
          </cell>
          <cell r="G100">
            <v>0</v>
          </cell>
          <cell r="H100">
            <v>1108639998</v>
          </cell>
          <cell r="I100">
            <v>0</v>
          </cell>
          <cell r="J100">
            <v>0</v>
          </cell>
          <cell r="K100">
            <v>-1108639998</v>
          </cell>
        </row>
        <row r="101">
          <cell r="A101">
            <v>110561</v>
          </cell>
          <cell r="B101" t="str">
            <v>BTU TESORERIA GRAL DE LA</v>
          </cell>
          <cell r="C101">
            <v>5801858469</v>
          </cell>
          <cell r="D101">
            <v>5613707375</v>
          </cell>
          <cell r="E101">
            <v>188151094</v>
          </cell>
          <cell r="F101">
            <v>0</v>
          </cell>
          <cell r="G101">
            <v>188151094</v>
          </cell>
          <cell r="H101">
            <v>0</v>
          </cell>
          <cell r="I101">
            <v>0</v>
          </cell>
          <cell r="J101">
            <v>0</v>
          </cell>
          <cell r="K101">
            <v>188151094</v>
          </cell>
        </row>
        <row r="102">
          <cell r="A102">
            <v>110562</v>
          </cell>
          <cell r="B102" t="str">
            <v>ACCIONES EXTRANJERAS (ACE</v>
          </cell>
          <cell r="C102">
            <v>0</v>
          </cell>
          <cell r="D102">
            <v>6</v>
          </cell>
          <cell r="E102">
            <v>0</v>
          </cell>
          <cell r="F102">
            <v>6</v>
          </cell>
          <cell r="G102">
            <v>0</v>
          </cell>
          <cell r="H102">
            <v>6</v>
          </cell>
          <cell r="I102">
            <v>0</v>
          </cell>
          <cell r="J102">
            <v>0</v>
          </cell>
          <cell r="K102">
            <v>-6</v>
          </cell>
        </row>
        <row r="103">
          <cell r="A103">
            <v>110563</v>
          </cell>
          <cell r="B103" t="str">
            <v>PROV. FLUCT. ACCIONES EXT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110564</v>
          </cell>
          <cell r="B104" t="str">
            <v>CREDITOS SINDICADOS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>
            <v>110565</v>
          </cell>
          <cell r="B105" t="str">
            <v>INSTRUMENTOS US TREASSURY</v>
          </cell>
          <cell r="C105">
            <v>26510439</v>
          </cell>
          <cell r="D105">
            <v>26510439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110566</v>
          </cell>
          <cell r="B106" t="str">
            <v>BONOS VIVIENDA LEASING</v>
          </cell>
          <cell r="C106">
            <v>5036825785</v>
          </cell>
          <cell r="D106">
            <v>134180624</v>
          </cell>
          <cell r="E106">
            <v>4902645161</v>
          </cell>
          <cell r="F106">
            <v>0</v>
          </cell>
          <cell r="G106">
            <v>4902645161</v>
          </cell>
          <cell r="H106">
            <v>0</v>
          </cell>
          <cell r="I106">
            <v>0</v>
          </cell>
          <cell r="J106">
            <v>0</v>
          </cell>
          <cell r="K106">
            <v>4902645161</v>
          </cell>
        </row>
        <row r="107">
          <cell r="A107">
            <v>110567</v>
          </cell>
          <cell r="B107" t="str">
            <v>BONOS EXTRANJEROS TRIBUTA</v>
          </cell>
          <cell r="C107">
            <v>16594237883</v>
          </cell>
          <cell r="D107">
            <v>306100357</v>
          </cell>
          <cell r="E107">
            <v>16288137526</v>
          </cell>
          <cell r="F107">
            <v>0</v>
          </cell>
          <cell r="G107">
            <v>16288137526</v>
          </cell>
          <cell r="H107">
            <v>0</v>
          </cell>
          <cell r="I107">
            <v>0</v>
          </cell>
          <cell r="J107">
            <v>0</v>
          </cell>
          <cell r="K107">
            <v>16288137526</v>
          </cell>
        </row>
        <row r="108">
          <cell r="A108">
            <v>110568</v>
          </cell>
          <cell r="B108" t="str">
            <v>B.C.P.</v>
          </cell>
          <cell r="C108">
            <v>2822676649</v>
          </cell>
          <cell r="D108">
            <v>34086781</v>
          </cell>
          <cell r="E108">
            <v>2788589868</v>
          </cell>
          <cell r="F108">
            <v>0</v>
          </cell>
          <cell r="G108">
            <v>2788589868</v>
          </cell>
          <cell r="H108">
            <v>0</v>
          </cell>
          <cell r="I108">
            <v>0</v>
          </cell>
          <cell r="J108">
            <v>0</v>
          </cell>
          <cell r="K108">
            <v>2788589868</v>
          </cell>
        </row>
        <row r="109">
          <cell r="A109">
            <v>110569</v>
          </cell>
          <cell r="B109" t="str">
            <v>BONOS EMPRESA TASA FLOTAN</v>
          </cell>
          <cell r="C109">
            <v>9367087045</v>
          </cell>
          <cell r="D109">
            <v>199383552</v>
          </cell>
          <cell r="E109">
            <v>9167703493</v>
          </cell>
          <cell r="F109">
            <v>0</v>
          </cell>
          <cell r="G109">
            <v>9167703493</v>
          </cell>
          <cell r="H109">
            <v>0</v>
          </cell>
          <cell r="I109">
            <v>0</v>
          </cell>
          <cell r="J109">
            <v>0</v>
          </cell>
          <cell r="K109">
            <v>9167703493</v>
          </cell>
        </row>
        <row r="110">
          <cell r="A110">
            <v>110570</v>
          </cell>
          <cell r="B110" t="str">
            <v>BTP BONOS TESORERIA GRAL</v>
          </cell>
          <cell r="C110">
            <v>1082107267</v>
          </cell>
          <cell r="D110">
            <v>163011196</v>
          </cell>
          <cell r="E110">
            <v>919096071</v>
          </cell>
          <cell r="F110">
            <v>0</v>
          </cell>
          <cell r="G110">
            <v>919096071</v>
          </cell>
          <cell r="H110">
            <v>0</v>
          </cell>
          <cell r="I110">
            <v>0</v>
          </cell>
          <cell r="J110">
            <v>0</v>
          </cell>
          <cell r="K110">
            <v>919096071</v>
          </cell>
        </row>
        <row r="111">
          <cell r="A111">
            <v>110573</v>
          </cell>
          <cell r="B111" t="str">
            <v>BONO EMPRESA AFP</v>
          </cell>
          <cell r="C111">
            <v>1989299403</v>
          </cell>
          <cell r="D111">
            <v>1113244627</v>
          </cell>
          <cell r="E111">
            <v>876054776</v>
          </cell>
          <cell r="F111">
            <v>0</v>
          </cell>
          <cell r="G111">
            <v>876054776</v>
          </cell>
          <cell r="H111">
            <v>0</v>
          </cell>
          <cell r="I111">
            <v>0</v>
          </cell>
          <cell r="J111">
            <v>0</v>
          </cell>
          <cell r="K111">
            <v>876054776</v>
          </cell>
        </row>
        <row r="112">
          <cell r="A112">
            <v>110574</v>
          </cell>
          <cell r="B112" t="str">
            <v>BONOS BANCARIOS AFP</v>
          </cell>
          <cell r="C112">
            <v>3134947126</v>
          </cell>
          <cell r="D112">
            <v>2313422900</v>
          </cell>
          <cell r="E112">
            <v>821524226</v>
          </cell>
          <cell r="F112">
            <v>0</v>
          </cell>
          <cell r="G112">
            <v>821524226</v>
          </cell>
          <cell r="H112">
            <v>0</v>
          </cell>
          <cell r="I112">
            <v>0</v>
          </cell>
          <cell r="J112">
            <v>0</v>
          </cell>
          <cell r="K112">
            <v>821524226</v>
          </cell>
        </row>
        <row r="113">
          <cell r="A113">
            <v>110575</v>
          </cell>
          <cell r="B113" t="str">
            <v>BONOS DE RECONOCIMIENTO A</v>
          </cell>
          <cell r="C113">
            <v>755993816</v>
          </cell>
          <cell r="D113">
            <v>70130571</v>
          </cell>
          <cell r="E113">
            <v>685863245</v>
          </cell>
          <cell r="F113">
            <v>0</v>
          </cell>
          <cell r="G113">
            <v>685863245</v>
          </cell>
          <cell r="H113">
            <v>0</v>
          </cell>
          <cell r="I113">
            <v>0</v>
          </cell>
          <cell r="J113">
            <v>0</v>
          </cell>
          <cell r="K113">
            <v>685863245</v>
          </cell>
        </row>
        <row r="114">
          <cell r="A114">
            <v>110576</v>
          </cell>
          <cell r="B114" t="str">
            <v>CUOTAS DE FONDOS MUTUOS A</v>
          </cell>
          <cell r="C114">
            <v>11183419349</v>
          </cell>
          <cell r="D114">
            <v>10558311671</v>
          </cell>
          <cell r="E114">
            <v>625107678</v>
          </cell>
          <cell r="F114">
            <v>0</v>
          </cell>
          <cell r="G114">
            <v>625107678</v>
          </cell>
          <cell r="H114">
            <v>0</v>
          </cell>
          <cell r="I114">
            <v>0</v>
          </cell>
          <cell r="J114">
            <v>0</v>
          </cell>
          <cell r="K114">
            <v>625107678</v>
          </cell>
        </row>
        <row r="115">
          <cell r="A115">
            <v>110577</v>
          </cell>
          <cell r="B115" t="str">
            <v>DEPOSITOS A PLAZO REAJUST</v>
          </cell>
          <cell r="C115">
            <v>8507702094</v>
          </cell>
          <cell r="D115">
            <v>2367663126</v>
          </cell>
          <cell r="E115">
            <v>6140038968</v>
          </cell>
          <cell r="F115">
            <v>0</v>
          </cell>
          <cell r="G115">
            <v>6140038968</v>
          </cell>
          <cell r="H115">
            <v>0</v>
          </cell>
          <cell r="I115">
            <v>0</v>
          </cell>
          <cell r="J115">
            <v>0</v>
          </cell>
          <cell r="K115">
            <v>6140038968</v>
          </cell>
        </row>
        <row r="116">
          <cell r="A116">
            <v>110578</v>
          </cell>
          <cell r="B116" t="str">
            <v>LETRAS HIPOTECARIAS UF AF</v>
          </cell>
          <cell r="C116">
            <v>1080271820</v>
          </cell>
          <cell r="D116">
            <v>587851910</v>
          </cell>
          <cell r="E116">
            <v>492419910</v>
          </cell>
          <cell r="F116">
            <v>0</v>
          </cell>
          <cell r="G116">
            <v>492419910</v>
          </cell>
          <cell r="H116">
            <v>0</v>
          </cell>
          <cell r="I116">
            <v>0</v>
          </cell>
          <cell r="J116">
            <v>0</v>
          </cell>
          <cell r="K116">
            <v>492419910</v>
          </cell>
        </row>
        <row r="117">
          <cell r="A117">
            <v>110579</v>
          </cell>
          <cell r="B117" t="str">
            <v>UBS AFP</v>
          </cell>
          <cell r="C117">
            <v>339907249</v>
          </cell>
          <cell r="D117">
            <v>91608873</v>
          </cell>
          <cell r="E117">
            <v>248298376</v>
          </cell>
          <cell r="F117">
            <v>0</v>
          </cell>
          <cell r="G117">
            <v>248298376</v>
          </cell>
          <cell r="H117">
            <v>0</v>
          </cell>
          <cell r="I117">
            <v>0</v>
          </cell>
          <cell r="J117">
            <v>0</v>
          </cell>
          <cell r="K117">
            <v>248298376</v>
          </cell>
        </row>
        <row r="118">
          <cell r="A118">
            <v>110580</v>
          </cell>
          <cell r="B118" t="str">
            <v>BCU AFP</v>
          </cell>
          <cell r="C118">
            <v>4213674792</v>
          </cell>
          <cell r="D118">
            <v>1537275363</v>
          </cell>
          <cell r="E118">
            <v>2676399429</v>
          </cell>
          <cell r="F118">
            <v>0</v>
          </cell>
          <cell r="G118">
            <v>2676399429</v>
          </cell>
          <cell r="H118">
            <v>0</v>
          </cell>
          <cell r="I118">
            <v>0</v>
          </cell>
          <cell r="J118">
            <v>0</v>
          </cell>
          <cell r="K118">
            <v>2676399429</v>
          </cell>
        </row>
        <row r="119">
          <cell r="A119">
            <v>110581</v>
          </cell>
          <cell r="B119" t="str">
            <v>BTU AFP</v>
          </cell>
          <cell r="C119">
            <v>800944676</v>
          </cell>
          <cell r="D119">
            <v>4120376</v>
          </cell>
          <cell r="E119">
            <v>796824300</v>
          </cell>
          <cell r="F119">
            <v>0</v>
          </cell>
          <cell r="G119">
            <v>796824300</v>
          </cell>
          <cell r="H119">
            <v>0</v>
          </cell>
          <cell r="I119">
            <v>0</v>
          </cell>
          <cell r="J119">
            <v>0</v>
          </cell>
          <cell r="K119">
            <v>796824300</v>
          </cell>
        </row>
        <row r="120">
          <cell r="A120">
            <v>110582</v>
          </cell>
          <cell r="B120" t="str">
            <v>CERO AFP</v>
          </cell>
          <cell r="C120">
            <v>22600209</v>
          </cell>
          <cell r="D120">
            <v>131518</v>
          </cell>
          <cell r="E120">
            <v>22468691</v>
          </cell>
          <cell r="F120">
            <v>0</v>
          </cell>
          <cell r="G120">
            <v>22468691</v>
          </cell>
          <cell r="H120">
            <v>0</v>
          </cell>
          <cell r="I120">
            <v>0</v>
          </cell>
          <cell r="J120">
            <v>0</v>
          </cell>
          <cell r="K120">
            <v>22468691</v>
          </cell>
        </row>
        <row r="121">
          <cell r="A121">
            <v>110587</v>
          </cell>
          <cell r="B121" t="str">
            <v>AJUSTE ADOPCION CARTERA 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110601</v>
          </cell>
          <cell r="B122" t="str">
            <v>ACCIONES NACIONALES (ACC)</v>
          </cell>
          <cell r="C122">
            <v>47857594819</v>
          </cell>
          <cell r="D122">
            <v>4163622378</v>
          </cell>
          <cell r="E122">
            <v>43693972441</v>
          </cell>
          <cell r="F122">
            <v>0</v>
          </cell>
          <cell r="G122">
            <v>43693972441</v>
          </cell>
          <cell r="H122">
            <v>0</v>
          </cell>
          <cell r="I122">
            <v>0</v>
          </cell>
          <cell r="J122">
            <v>0</v>
          </cell>
          <cell r="K122">
            <v>43693972441</v>
          </cell>
        </row>
        <row r="123">
          <cell r="A123">
            <v>110602</v>
          </cell>
          <cell r="B123" t="str">
            <v>PROVISION ACCIONES PRESEN</v>
          </cell>
          <cell r="C123">
            <v>5775473900</v>
          </cell>
          <cell r="D123">
            <v>85467364</v>
          </cell>
          <cell r="E123">
            <v>5690006536</v>
          </cell>
          <cell r="F123">
            <v>0</v>
          </cell>
          <cell r="G123">
            <v>5690006536</v>
          </cell>
          <cell r="H123">
            <v>0</v>
          </cell>
          <cell r="I123">
            <v>0</v>
          </cell>
          <cell r="J123">
            <v>0</v>
          </cell>
          <cell r="K123">
            <v>5690006536</v>
          </cell>
        </row>
        <row r="124">
          <cell r="A124">
            <v>110603</v>
          </cell>
          <cell r="B124" t="str">
            <v>CUOTAS DE FONDOS DE INVER</v>
          </cell>
          <cell r="C124">
            <v>34338197260</v>
          </cell>
          <cell r="D124">
            <v>211913170</v>
          </cell>
          <cell r="E124">
            <v>34126284090</v>
          </cell>
          <cell r="F124">
            <v>0</v>
          </cell>
          <cell r="G124">
            <v>34126284090</v>
          </cell>
          <cell r="H124">
            <v>0</v>
          </cell>
          <cell r="I124">
            <v>0</v>
          </cell>
          <cell r="J124">
            <v>0</v>
          </cell>
          <cell r="K124">
            <v>34126284090</v>
          </cell>
        </row>
        <row r="125">
          <cell r="A125">
            <v>110604</v>
          </cell>
          <cell r="B125" t="str">
            <v>PROV. CUOTAS DE FONDOS DE</v>
          </cell>
          <cell r="C125">
            <v>31942015296</v>
          </cell>
          <cell r="D125">
            <v>20590391211</v>
          </cell>
          <cell r="E125">
            <v>11351624085</v>
          </cell>
          <cell r="F125">
            <v>0</v>
          </cell>
          <cell r="G125">
            <v>11351624085</v>
          </cell>
          <cell r="H125">
            <v>0</v>
          </cell>
          <cell r="I125">
            <v>0</v>
          </cell>
          <cell r="J125">
            <v>0</v>
          </cell>
          <cell r="K125">
            <v>11351624085</v>
          </cell>
        </row>
        <row r="126">
          <cell r="A126">
            <v>110605</v>
          </cell>
          <cell r="B126" t="str">
            <v>INVERSION FONDOS MUTUOS N</v>
          </cell>
          <cell r="C126">
            <v>9424950803</v>
          </cell>
          <cell r="D126">
            <v>9424950803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110606</v>
          </cell>
          <cell r="B127" t="str">
            <v>FONDO MUTUOS POR COBRAR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110607</v>
          </cell>
          <cell r="B128" t="str">
            <v>CUOTAS DE FONDOS DE INVER</v>
          </cell>
          <cell r="C128">
            <v>12621999307</v>
          </cell>
          <cell r="D128">
            <v>187826118</v>
          </cell>
          <cell r="E128">
            <v>12434173189</v>
          </cell>
          <cell r="F128">
            <v>0</v>
          </cell>
          <cell r="G128">
            <v>12434173189</v>
          </cell>
          <cell r="H128">
            <v>0</v>
          </cell>
          <cell r="I128">
            <v>0</v>
          </cell>
          <cell r="J128">
            <v>0</v>
          </cell>
          <cell r="K128">
            <v>12434173189</v>
          </cell>
        </row>
        <row r="129">
          <cell r="A129">
            <v>110609</v>
          </cell>
          <cell r="B129" t="str">
            <v>PROV. CUOTAS FONDOS DE IN</v>
          </cell>
          <cell r="C129">
            <v>519802505</v>
          </cell>
          <cell r="D129">
            <v>40029942</v>
          </cell>
          <cell r="E129">
            <v>479772563</v>
          </cell>
          <cell r="F129">
            <v>0</v>
          </cell>
          <cell r="G129">
            <v>479772563</v>
          </cell>
          <cell r="H129">
            <v>0</v>
          </cell>
          <cell r="I129">
            <v>0</v>
          </cell>
          <cell r="J129">
            <v>0</v>
          </cell>
          <cell r="K129">
            <v>479772563</v>
          </cell>
        </row>
        <row r="130">
          <cell r="A130">
            <v>110615</v>
          </cell>
          <cell r="B130" t="str">
            <v>CUENTA CORRIENTE POR COBR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110616</v>
          </cell>
          <cell r="B131" t="str">
            <v>ADRS</v>
          </cell>
          <cell r="C131">
            <v>200934610</v>
          </cell>
          <cell r="D131">
            <v>4641207</v>
          </cell>
          <cell r="E131">
            <v>196293403</v>
          </cell>
          <cell r="F131">
            <v>0</v>
          </cell>
          <cell r="G131">
            <v>196293403</v>
          </cell>
          <cell r="H131">
            <v>0</v>
          </cell>
          <cell r="I131">
            <v>0</v>
          </cell>
          <cell r="J131">
            <v>0</v>
          </cell>
          <cell r="K131">
            <v>196293403</v>
          </cell>
        </row>
        <row r="132">
          <cell r="A132">
            <v>110617</v>
          </cell>
          <cell r="B132" t="str">
            <v>PROVISION FLUCTUACION ADR</v>
          </cell>
          <cell r="C132">
            <v>31440077</v>
          </cell>
          <cell r="D132">
            <v>41609</v>
          </cell>
          <cell r="E132">
            <v>31398468</v>
          </cell>
          <cell r="F132">
            <v>0</v>
          </cell>
          <cell r="G132">
            <v>31398468</v>
          </cell>
          <cell r="H132">
            <v>0</v>
          </cell>
          <cell r="I132">
            <v>0</v>
          </cell>
          <cell r="J132">
            <v>0</v>
          </cell>
          <cell r="K132">
            <v>31398468</v>
          </cell>
        </row>
        <row r="133">
          <cell r="A133">
            <v>110618</v>
          </cell>
          <cell r="B133" t="str">
            <v>CUOTAS DE FDOS. NACIONALE</v>
          </cell>
          <cell r="C133">
            <v>8827271471</v>
          </cell>
          <cell r="D133">
            <v>1134174201</v>
          </cell>
          <cell r="E133">
            <v>7693097270</v>
          </cell>
          <cell r="F133">
            <v>0</v>
          </cell>
          <cell r="G133">
            <v>7693097270</v>
          </cell>
          <cell r="H133">
            <v>0</v>
          </cell>
          <cell r="I133">
            <v>0</v>
          </cell>
          <cell r="J133">
            <v>0</v>
          </cell>
          <cell r="K133">
            <v>7693097270</v>
          </cell>
        </row>
        <row r="134">
          <cell r="A134">
            <v>110619</v>
          </cell>
          <cell r="B134" t="str">
            <v>PROVISION CUOTAS DE FDOS.</v>
          </cell>
          <cell r="C134">
            <v>284219788</v>
          </cell>
          <cell r="D134">
            <v>106924466</v>
          </cell>
          <cell r="E134">
            <v>177295322</v>
          </cell>
          <cell r="F134">
            <v>0</v>
          </cell>
          <cell r="G134">
            <v>177295322</v>
          </cell>
          <cell r="H134">
            <v>0</v>
          </cell>
          <cell r="I134">
            <v>0</v>
          </cell>
          <cell r="J134">
            <v>0</v>
          </cell>
          <cell r="K134">
            <v>177295322</v>
          </cell>
        </row>
        <row r="135">
          <cell r="A135">
            <v>110621</v>
          </cell>
          <cell r="B135" t="str">
            <v>EXCHANGE TRADED FUNDS (ET</v>
          </cell>
          <cell r="C135">
            <v>49635098593</v>
          </cell>
          <cell r="D135">
            <v>13729385668</v>
          </cell>
          <cell r="E135">
            <v>35905712925</v>
          </cell>
          <cell r="F135">
            <v>0</v>
          </cell>
          <cell r="G135">
            <v>35905712925</v>
          </cell>
          <cell r="H135">
            <v>0</v>
          </cell>
          <cell r="I135">
            <v>0</v>
          </cell>
          <cell r="J135">
            <v>0</v>
          </cell>
          <cell r="K135">
            <v>35905712925</v>
          </cell>
        </row>
        <row r="136">
          <cell r="A136">
            <v>110622</v>
          </cell>
          <cell r="B136" t="str">
            <v>PROVISION EXCHANGE TRADED</v>
          </cell>
          <cell r="C136">
            <v>1930533860</v>
          </cell>
          <cell r="D136">
            <v>104600071</v>
          </cell>
          <cell r="E136">
            <v>1825933789</v>
          </cell>
          <cell r="F136">
            <v>0</v>
          </cell>
          <cell r="G136">
            <v>1825933789</v>
          </cell>
          <cell r="H136">
            <v>0</v>
          </cell>
          <cell r="I136">
            <v>0</v>
          </cell>
          <cell r="J136">
            <v>0</v>
          </cell>
          <cell r="K136">
            <v>1825933789</v>
          </cell>
        </row>
        <row r="137">
          <cell r="A137">
            <v>110625</v>
          </cell>
          <cell r="B137" t="str">
            <v>INSTRUMENTOS US TREASURY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110629</v>
          </cell>
          <cell r="B138" t="str">
            <v>B.C.P. APV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110630</v>
          </cell>
          <cell r="B139" t="str">
            <v>LETRAS HIPOTECARIAS U.F.</v>
          </cell>
          <cell r="C139">
            <v>12837</v>
          </cell>
          <cell r="D139">
            <v>12837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110641</v>
          </cell>
          <cell r="B140" t="str">
            <v>BONOS RECONOCIMIENTO APV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110645</v>
          </cell>
          <cell r="B141" t="str">
            <v>BONOS EXTRANJEROS APV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>
            <v>110665</v>
          </cell>
          <cell r="B142" t="str">
            <v>DEPOSITOS A PLAZO REAJUST</v>
          </cell>
          <cell r="C142">
            <v>12681654739</v>
          </cell>
          <cell r="D142">
            <v>592671113</v>
          </cell>
          <cell r="E142">
            <v>12088983626</v>
          </cell>
          <cell r="F142">
            <v>0</v>
          </cell>
          <cell r="G142">
            <v>12088983626</v>
          </cell>
          <cell r="H142">
            <v>0</v>
          </cell>
          <cell r="I142">
            <v>0</v>
          </cell>
          <cell r="J142">
            <v>0</v>
          </cell>
          <cell r="K142">
            <v>12088983626</v>
          </cell>
        </row>
        <row r="143">
          <cell r="A143">
            <v>110666</v>
          </cell>
          <cell r="B143" t="str">
            <v>BONOS VIVIENDA LEASING CU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110670</v>
          </cell>
          <cell r="B144" t="str">
            <v>LETRAS HIPOTECARIAS U.F.</v>
          </cell>
          <cell r="C144">
            <v>324155970</v>
          </cell>
          <cell r="D144">
            <v>4644301</v>
          </cell>
          <cell r="E144">
            <v>319511669</v>
          </cell>
          <cell r="F144">
            <v>0</v>
          </cell>
          <cell r="G144">
            <v>319511669</v>
          </cell>
          <cell r="H144">
            <v>0</v>
          </cell>
          <cell r="I144">
            <v>0</v>
          </cell>
          <cell r="J144">
            <v>0</v>
          </cell>
          <cell r="K144">
            <v>319511669</v>
          </cell>
        </row>
        <row r="145">
          <cell r="A145">
            <v>110671</v>
          </cell>
          <cell r="B145" t="str">
            <v>LETRAS HIPOTECARIAS IVP C</v>
          </cell>
          <cell r="C145">
            <v>9520576</v>
          </cell>
          <cell r="D145">
            <v>14038036</v>
          </cell>
          <cell r="E145">
            <v>0</v>
          </cell>
          <cell r="F145">
            <v>4517460</v>
          </cell>
          <cell r="G145">
            <v>0</v>
          </cell>
          <cell r="H145">
            <v>4517460</v>
          </cell>
          <cell r="I145">
            <v>0</v>
          </cell>
          <cell r="J145">
            <v>0</v>
          </cell>
          <cell r="K145">
            <v>-4517460</v>
          </cell>
        </row>
        <row r="146">
          <cell r="A146">
            <v>110672</v>
          </cell>
          <cell r="B146" t="str">
            <v>BONOS BANCARIOS CUI</v>
          </cell>
          <cell r="C146">
            <v>4207302785</v>
          </cell>
          <cell r="D146">
            <v>31217857</v>
          </cell>
          <cell r="E146">
            <v>4176084928</v>
          </cell>
          <cell r="F146">
            <v>0</v>
          </cell>
          <cell r="G146">
            <v>4176084928</v>
          </cell>
          <cell r="H146">
            <v>0</v>
          </cell>
          <cell r="I146">
            <v>0</v>
          </cell>
          <cell r="J146">
            <v>0</v>
          </cell>
          <cell r="K146">
            <v>4176084928</v>
          </cell>
        </row>
        <row r="147">
          <cell r="A147">
            <v>110674</v>
          </cell>
          <cell r="B147" t="str">
            <v>BONOS EMPRESA CUI</v>
          </cell>
          <cell r="C147">
            <v>5146689422</v>
          </cell>
          <cell r="D147">
            <v>101992279</v>
          </cell>
          <cell r="E147">
            <v>5044697143</v>
          </cell>
          <cell r="F147">
            <v>0</v>
          </cell>
          <cell r="G147">
            <v>5044697143</v>
          </cell>
          <cell r="H147">
            <v>0</v>
          </cell>
          <cell r="I147">
            <v>0</v>
          </cell>
          <cell r="J147">
            <v>0</v>
          </cell>
          <cell r="K147">
            <v>5044697143</v>
          </cell>
        </row>
        <row r="148">
          <cell r="A148">
            <v>110676</v>
          </cell>
          <cell r="B148" t="str">
            <v>MUTUOS HIPOTECARIOS CUI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110678</v>
          </cell>
          <cell r="B149" t="str">
            <v>P.R.C. CUI</v>
          </cell>
          <cell r="C149">
            <v>231107060</v>
          </cell>
          <cell r="D149">
            <v>5460440</v>
          </cell>
          <cell r="E149">
            <v>225646620</v>
          </cell>
          <cell r="F149">
            <v>0</v>
          </cell>
          <cell r="G149">
            <v>225646620</v>
          </cell>
          <cell r="H149">
            <v>0</v>
          </cell>
          <cell r="I149">
            <v>0</v>
          </cell>
          <cell r="J149">
            <v>0</v>
          </cell>
          <cell r="K149">
            <v>225646620</v>
          </cell>
        </row>
        <row r="150">
          <cell r="A150">
            <v>110679</v>
          </cell>
          <cell r="B150" t="str">
            <v>B.C.U. CUI</v>
          </cell>
          <cell r="C150">
            <v>3764203784</v>
          </cell>
          <cell r="D150">
            <v>86685578</v>
          </cell>
          <cell r="E150">
            <v>3677518206</v>
          </cell>
          <cell r="F150">
            <v>0</v>
          </cell>
          <cell r="G150">
            <v>3677518206</v>
          </cell>
          <cell r="H150">
            <v>0</v>
          </cell>
          <cell r="I150">
            <v>0</v>
          </cell>
          <cell r="J150">
            <v>0</v>
          </cell>
          <cell r="K150">
            <v>3677518206</v>
          </cell>
        </row>
        <row r="151">
          <cell r="A151">
            <v>110681</v>
          </cell>
          <cell r="B151" t="str">
            <v>BONOS RECONOCIMIENTO CUI</v>
          </cell>
          <cell r="C151">
            <v>564863753</v>
          </cell>
          <cell r="D151">
            <v>199868237</v>
          </cell>
          <cell r="E151">
            <v>364995516</v>
          </cell>
          <cell r="F151">
            <v>0</v>
          </cell>
          <cell r="G151">
            <v>364995516</v>
          </cell>
          <cell r="H151">
            <v>0</v>
          </cell>
          <cell r="I151">
            <v>0</v>
          </cell>
          <cell r="J151">
            <v>0</v>
          </cell>
          <cell r="K151">
            <v>364995516</v>
          </cell>
        </row>
        <row r="152">
          <cell r="A152">
            <v>110683</v>
          </cell>
          <cell r="B152" t="str">
            <v>B.C.P. FLEXIBLE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110685</v>
          </cell>
          <cell r="B153" t="str">
            <v>BONOS EXTRANJEROS CUI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110688</v>
          </cell>
          <cell r="B154" t="str">
            <v>BONOS SECURITIZADOS CUI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110689</v>
          </cell>
          <cell r="B155" t="str">
            <v>BTU TESORERIA GRAL DE LA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110690</v>
          </cell>
          <cell r="B156" t="str">
            <v>ACCIONES NACIONALES CUI (</v>
          </cell>
          <cell r="C156">
            <v>5732939530</v>
          </cell>
          <cell r="D156">
            <v>726361050</v>
          </cell>
          <cell r="E156">
            <v>5006578480</v>
          </cell>
          <cell r="F156">
            <v>0</v>
          </cell>
          <cell r="G156">
            <v>5006578480</v>
          </cell>
          <cell r="H156">
            <v>0</v>
          </cell>
          <cell r="I156">
            <v>0</v>
          </cell>
          <cell r="J156">
            <v>0</v>
          </cell>
          <cell r="K156">
            <v>5006578480</v>
          </cell>
        </row>
        <row r="157">
          <cell r="A157">
            <v>110691</v>
          </cell>
          <cell r="B157" t="str">
            <v>PROVISION ACCIONES NACION</v>
          </cell>
          <cell r="C157">
            <v>332163668</v>
          </cell>
          <cell r="D157">
            <v>39856475</v>
          </cell>
          <cell r="E157">
            <v>292307193</v>
          </cell>
          <cell r="F157">
            <v>0</v>
          </cell>
          <cell r="G157">
            <v>292307193</v>
          </cell>
          <cell r="H157">
            <v>0</v>
          </cell>
          <cell r="I157">
            <v>0</v>
          </cell>
          <cell r="J157">
            <v>0</v>
          </cell>
          <cell r="K157">
            <v>292307193</v>
          </cell>
        </row>
        <row r="158">
          <cell r="A158">
            <v>110694</v>
          </cell>
          <cell r="B158" t="str">
            <v>INVERSION FONDOS MUTUOS C</v>
          </cell>
          <cell r="C158">
            <v>5984453924</v>
          </cell>
          <cell r="D158">
            <v>5609389317</v>
          </cell>
          <cell r="E158">
            <v>375064607</v>
          </cell>
          <cell r="F158">
            <v>0</v>
          </cell>
          <cell r="G158">
            <v>375064607</v>
          </cell>
          <cell r="H158">
            <v>0</v>
          </cell>
          <cell r="I158">
            <v>0</v>
          </cell>
          <cell r="J158">
            <v>0</v>
          </cell>
          <cell r="K158">
            <v>375064607</v>
          </cell>
        </row>
        <row r="159">
          <cell r="A159">
            <v>110699</v>
          </cell>
          <cell r="B159" t="str">
            <v>INVERSIONES FONDOS MUTUOS</v>
          </cell>
          <cell r="C159">
            <v>1489900000</v>
          </cell>
          <cell r="D159">
            <v>140000</v>
          </cell>
          <cell r="E159">
            <v>1489760000</v>
          </cell>
          <cell r="F159">
            <v>0</v>
          </cell>
          <cell r="G159">
            <v>1489760000</v>
          </cell>
          <cell r="H159">
            <v>0</v>
          </cell>
          <cell r="I159">
            <v>0</v>
          </cell>
          <cell r="J159">
            <v>0</v>
          </cell>
          <cell r="K159">
            <v>1489760000</v>
          </cell>
        </row>
        <row r="160">
          <cell r="A160">
            <v>110710</v>
          </cell>
          <cell r="B160" t="str">
            <v>DIVIDENDOS CHILENA CONSOL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110751</v>
          </cell>
          <cell r="B161" t="str">
            <v>EXCHANGE TRADED FUNDS FLE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110752</v>
          </cell>
          <cell r="B162" t="str">
            <v>PROVISION FLUCTUACION EXC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110753</v>
          </cell>
          <cell r="B163" t="str">
            <v>PROVISION FLUCTUACION EXC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>
            <v>110754</v>
          </cell>
          <cell r="B164" t="str">
            <v>PROVISION CUOTAS FONDOS M</v>
          </cell>
          <cell r="C164">
            <v>28766932</v>
          </cell>
          <cell r="D164">
            <v>0</v>
          </cell>
          <cell r="E164">
            <v>28766932</v>
          </cell>
          <cell r="F164">
            <v>0</v>
          </cell>
          <cell r="G164">
            <v>28766932</v>
          </cell>
          <cell r="H164">
            <v>0</v>
          </cell>
          <cell r="I164">
            <v>0</v>
          </cell>
          <cell r="J164">
            <v>0</v>
          </cell>
          <cell r="K164">
            <v>28766932</v>
          </cell>
        </row>
        <row r="165">
          <cell r="A165">
            <v>110801</v>
          </cell>
          <cell r="B165" t="str">
            <v>CLIENTES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>
            <v>110802</v>
          </cell>
          <cell r="B166" t="str">
            <v>FACTURAS POR COBRAR TELEM</v>
          </cell>
          <cell r="C166">
            <v>455769692</v>
          </cell>
          <cell r="D166">
            <v>409558070</v>
          </cell>
          <cell r="E166">
            <v>46211622</v>
          </cell>
          <cell r="F166">
            <v>0</v>
          </cell>
          <cell r="G166">
            <v>46211622</v>
          </cell>
          <cell r="H166">
            <v>0</v>
          </cell>
          <cell r="I166">
            <v>0</v>
          </cell>
          <cell r="J166">
            <v>0</v>
          </cell>
          <cell r="K166">
            <v>46211622</v>
          </cell>
        </row>
        <row r="167">
          <cell r="A167">
            <v>110803</v>
          </cell>
          <cell r="B167" t="str">
            <v>NOTAS DE COBRANZA COLECTI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>
            <v>110804</v>
          </cell>
          <cell r="B168" t="str">
            <v>SVI FACTURAS POR COBRAR</v>
          </cell>
          <cell r="C168">
            <v>22215158</v>
          </cell>
          <cell r="D168">
            <v>22215158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>
            <v>110805</v>
          </cell>
          <cell r="B169" t="str">
            <v>SVI CTAS X COBRAR PRIMAS</v>
          </cell>
          <cell r="C169">
            <v>2641726968</v>
          </cell>
          <cell r="D169">
            <v>2519579385</v>
          </cell>
          <cell r="E169">
            <v>122147583</v>
          </cell>
          <cell r="F169">
            <v>0</v>
          </cell>
          <cell r="G169">
            <v>122147583</v>
          </cell>
          <cell r="H169">
            <v>0</v>
          </cell>
          <cell r="I169">
            <v>0</v>
          </cell>
          <cell r="J169">
            <v>0</v>
          </cell>
          <cell r="K169">
            <v>122147583</v>
          </cell>
        </row>
        <row r="170">
          <cell r="A170">
            <v>110806</v>
          </cell>
          <cell r="B170" t="str">
            <v>PRIMAS POR COBRAR DESGRAV</v>
          </cell>
          <cell r="C170">
            <v>1088956256</v>
          </cell>
          <cell r="D170">
            <v>546982061</v>
          </cell>
          <cell r="E170">
            <v>541974195</v>
          </cell>
          <cell r="F170">
            <v>0</v>
          </cell>
          <cell r="G170">
            <v>541974195</v>
          </cell>
          <cell r="H170">
            <v>0</v>
          </cell>
          <cell r="I170">
            <v>0</v>
          </cell>
          <cell r="J170">
            <v>0</v>
          </cell>
          <cell r="K170">
            <v>541974195</v>
          </cell>
        </row>
        <row r="171">
          <cell r="A171">
            <v>110807</v>
          </cell>
          <cell r="B171" t="str">
            <v>ANTICIPO DE CLIENTES</v>
          </cell>
          <cell r="C171">
            <v>69176896</v>
          </cell>
          <cell r="D171">
            <v>266476141</v>
          </cell>
          <cell r="E171">
            <v>0</v>
          </cell>
          <cell r="F171">
            <v>197299245</v>
          </cell>
          <cell r="G171">
            <v>0</v>
          </cell>
          <cell r="H171">
            <v>197299245</v>
          </cell>
          <cell r="I171">
            <v>0</v>
          </cell>
          <cell r="J171">
            <v>0</v>
          </cell>
          <cell r="K171">
            <v>-197299245</v>
          </cell>
        </row>
        <row r="172">
          <cell r="A172">
            <v>110808</v>
          </cell>
          <cell r="B172" t="str">
            <v>SVI PROVISION PRIMAS INCO</v>
          </cell>
          <cell r="C172">
            <v>140008157</v>
          </cell>
          <cell r="D172">
            <v>278237393</v>
          </cell>
          <cell r="E172">
            <v>0</v>
          </cell>
          <cell r="F172">
            <v>138229236</v>
          </cell>
          <cell r="G172">
            <v>0</v>
          </cell>
          <cell r="H172">
            <v>138229236</v>
          </cell>
          <cell r="I172">
            <v>0</v>
          </cell>
          <cell r="J172">
            <v>0</v>
          </cell>
          <cell r="K172">
            <v>-138229236</v>
          </cell>
        </row>
        <row r="173">
          <cell r="A173">
            <v>110809</v>
          </cell>
          <cell r="B173" t="str">
            <v>PRIMAS POR COBRAR R.V.</v>
          </cell>
          <cell r="C173">
            <v>222143830560</v>
          </cell>
          <cell r="D173">
            <v>222143830560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110810</v>
          </cell>
          <cell r="B174" t="str">
            <v>PRESTAMOS AUTOMATICOS EN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110812</v>
          </cell>
          <cell r="B175" t="str">
            <v>PRIMAS POR COBRAR MASIVOS</v>
          </cell>
          <cell r="C175">
            <v>2331728421</v>
          </cell>
          <cell r="D175">
            <v>998686924</v>
          </cell>
          <cell r="E175">
            <v>1333041497</v>
          </cell>
          <cell r="F175">
            <v>0</v>
          </cell>
          <cell r="G175">
            <v>1333041497</v>
          </cell>
          <cell r="H175">
            <v>0</v>
          </cell>
          <cell r="I175">
            <v>0</v>
          </cell>
          <cell r="J175">
            <v>0</v>
          </cell>
          <cell r="K175">
            <v>1333041497</v>
          </cell>
        </row>
        <row r="176">
          <cell r="A176">
            <v>110813</v>
          </cell>
          <cell r="B176" t="str">
            <v>SVI RECAUDACION FACTURAS</v>
          </cell>
          <cell r="C176">
            <v>18284648</v>
          </cell>
          <cell r="D176">
            <v>18284648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110814</v>
          </cell>
          <cell r="B177" t="str">
            <v>PRIMAS AFP</v>
          </cell>
          <cell r="C177">
            <v>23064881</v>
          </cell>
          <cell r="D177">
            <v>11798125</v>
          </cell>
          <cell r="E177">
            <v>11266756</v>
          </cell>
          <cell r="F177">
            <v>0</v>
          </cell>
          <cell r="G177">
            <v>11266756</v>
          </cell>
          <cell r="H177">
            <v>0</v>
          </cell>
          <cell r="I177">
            <v>0</v>
          </cell>
          <cell r="J177">
            <v>0</v>
          </cell>
          <cell r="K177">
            <v>11266756</v>
          </cell>
        </row>
        <row r="178">
          <cell r="A178">
            <v>110815</v>
          </cell>
          <cell r="B178" t="str">
            <v>SVI RECAUDACION PRIMAS</v>
          </cell>
          <cell r="C178">
            <v>2075150985</v>
          </cell>
          <cell r="D178">
            <v>2075355467</v>
          </cell>
          <cell r="E178">
            <v>0</v>
          </cell>
          <cell r="F178">
            <v>204482</v>
          </cell>
          <cell r="G178">
            <v>0</v>
          </cell>
          <cell r="H178">
            <v>204482</v>
          </cell>
          <cell r="I178">
            <v>0</v>
          </cell>
          <cell r="J178">
            <v>0</v>
          </cell>
          <cell r="K178">
            <v>-204482</v>
          </cell>
        </row>
        <row r="179">
          <cell r="A179">
            <v>110816</v>
          </cell>
          <cell r="B179" t="str">
            <v>PRIMAS POR COBRAR COL. DE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110817</v>
          </cell>
          <cell r="B180" t="str">
            <v>PRIMAS POR COBRAR CORPORA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110818</v>
          </cell>
          <cell r="B181" t="str">
            <v>PRIMAS POR COBRAR R.V. PR</v>
          </cell>
          <cell r="C181">
            <v>1199846237</v>
          </cell>
          <cell r="D181">
            <v>1199846237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110819</v>
          </cell>
          <cell r="B182" t="str">
            <v>PRIMAS COLECTIVAS POR APL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110820</v>
          </cell>
          <cell r="B183" t="str">
            <v>NOTAS DE PRODUCCIÓN COLEC</v>
          </cell>
          <cell r="C183">
            <v>4220621802</v>
          </cell>
          <cell r="D183">
            <v>3570398794</v>
          </cell>
          <cell r="E183">
            <v>650223008</v>
          </cell>
          <cell r="F183">
            <v>0</v>
          </cell>
          <cell r="G183">
            <v>650223008</v>
          </cell>
          <cell r="H183">
            <v>0</v>
          </cell>
          <cell r="I183">
            <v>0</v>
          </cell>
          <cell r="J183">
            <v>0</v>
          </cell>
          <cell r="K183">
            <v>650223008</v>
          </cell>
        </row>
        <row r="184">
          <cell r="A184">
            <v>110821</v>
          </cell>
          <cell r="B184" t="str">
            <v>NUEVA FACTURAS POR COBRAR</v>
          </cell>
          <cell r="C184">
            <v>11934746210</v>
          </cell>
          <cell r="D184">
            <v>5701062181</v>
          </cell>
          <cell r="E184">
            <v>6233684029</v>
          </cell>
          <cell r="F184">
            <v>0</v>
          </cell>
          <cell r="G184">
            <v>6233684029</v>
          </cell>
          <cell r="H184">
            <v>0</v>
          </cell>
          <cell r="I184">
            <v>0</v>
          </cell>
          <cell r="J184">
            <v>0</v>
          </cell>
          <cell r="K184">
            <v>6233684029</v>
          </cell>
        </row>
        <row r="185">
          <cell r="A185">
            <v>110822</v>
          </cell>
          <cell r="B185" t="str">
            <v>NUEVAS NOTAS DE COBRANZA</v>
          </cell>
          <cell r="C185">
            <v>54701726</v>
          </cell>
          <cell r="D185">
            <v>54701726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110825</v>
          </cell>
          <cell r="B186" t="str">
            <v>RECAUDACION TARJETA CREDI</v>
          </cell>
          <cell r="C186">
            <v>17174806</v>
          </cell>
          <cell r="D186">
            <v>12303287</v>
          </cell>
          <cell r="E186">
            <v>4871519</v>
          </cell>
          <cell r="F186">
            <v>0</v>
          </cell>
          <cell r="G186">
            <v>4871519</v>
          </cell>
          <cell r="H186">
            <v>0</v>
          </cell>
          <cell r="I186">
            <v>0</v>
          </cell>
          <cell r="J186">
            <v>0</v>
          </cell>
          <cell r="K186">
            <v>4871519</v>
          </cell>
        </row>
        <row r="187">
          <cell r="A187">
            <v>110827</v>
          </cell>
          <cell r="B187" t="str">
            <v>FACTURAS POR COBRAR APV</v>
          </cell>
          <cell r="C187">
            <v>126173163</v>
          </cell>
          <cell r="D187">
            <v>126173163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110829</v>
          </cell>
          <cell r="B188" t="str">
            <v>SVI PROVISION DEUDORES IN</v>
          </cell>
          <cell r="C188">
            <v>56566794</v>
          </cell>
          <cell r="D188">
            <v>114354174</v>
          </cell>
          <cell r="E188">
            <v>0</v>
          </cell>
          <cell r="F188">
            <v>57787380</v>
          </cell>
          <cell r="G188">
            <v>0</v>
          </cell>
          <cell r="H188">
            <v>57787380</v>
          </cell>
          <cell r="I188">
            <v>0</v>
          </cell>
          <cell r="J188">
            <v>0</v>
          </cell>
          <cell r="K188">
            <v>-57787380</v>
          </cell>
        </row>
        <row r="189">
          <cell r="A189">
            <v>110832</v>
          </cell>
          <cell r="B189" t="str">
            <v>SVI RECAUDACION FACTURAS</v>
          </cell>
          <cell r="C189">
            <v>17220999</v>
          </cell>
          <cell r="D189">
            <v>17220999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110840</v>
          </cell>
          <cell r="B190" t="str">
            <v>RECIBOS NO APLICADOS</v>
          </cell>
          <cell r="C190">
            <v>17089189736</v>
          </cell>
          <cell r="D190">
            <v>17097934831</v>
          </cell>
          <cell r="E190">
            <v>0</v>
          </cell>
          <cell r="F190">
            <v>8745095</v>
          </cell>
          <cell r="G190">
            <v>0</v>
          </cell>
          <cell r="H190">
            <v>8745095</v>
          </cell>
          <cell r="I190">
            <v>0</v>
          </cell>
          <cell r="J190">
            <v>0</v>
          </cell>
          <cell r="K190">
            <v>-8745095</v>
          </cell>
        </row>
        <row r="191">
          <cell r="A191">
            <v>110841</v>
          </cell>
          <cell r="B191" t="str">
            <v>RECIBOS NO IDENTIFICADOS</v>
          </cell>
          <cell r="C191">
            <v>113949584</v>
          </cell>
          <cell r="D191">
            <v>125275154</v>
          </cell>
          <cell r="E191">
            <v>0</v>
          </cell>
          <cell r="F191">
            <v>11325570</v>
          </cell>
          <cell r="G191">
            <v>0</v>
          </cell>
          <cell r="H191">
            <v>11325570</v>
          </cell>
          <cell r="I191">
            <v>0</v>
          </cell>
          <cell r="J191">
            <v>0</v>
          </cell>
          <cell r="K191">
            <v>-11325570</v>
          </cell>
        </row>
        <row r="192">
          <cell r="A192">
            <v>110842</v>
          </cell>
          <cell r="B192" t="str">
            <v>DIF. TIPO DE CAMBIO</v>
          </cell>
          <cell r="C192">
            <v>1497020166</v>
          </cell>
          <cell r="D192">
            <v>1497020166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110843</v>
          </cell>
          <cell r="B193" t="str">
            <v>FACTURAS DESCONTADAS</v>
          </cell>
          <cell r="C193">
            <v>589953922</v>
          </cell>
          <cell r="D193">
            <v>596227978</v>
          </cell>
          <cell r="E193">
            <v>0</v>
          </cell>
          <cell r="F193">
            <v>6274056</v>
          </cell>
          <cell r="G193">
            <v>0</v>
          </cell>
          <cell r="H193">
            <v>6274056</v>
          </cell>
          <cell r="I193">
            <v>0</v>
          </cell>
          <cell r="J193">
            <v>0</v>
          </cell>
          <cell r="K193">
            <v>-6274056</v>
          </cell>
        </row>
        <row r="194">
          <cell r="A194">
            <v>110845</v>
          </cell>
          <cell r="B194" t="str">
            <v>SVI RECAUDACION VENTA CUO</v>
          </cell>
          <cell r="C194">
            <v>973142691</v>
          </cell>
          <cell r="D194">
            <v>973142691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110846</v>
          </cell>
          <cell r="B195" t="str">
            <v>RECIBOS NO IDENTIFICADOS</v>
          </cell>
          <cell r="C195">
            <v>0</v>
          </cell>
          <cell r="D195">
            <v>94458</v>
          </cell>
          <cell r="E195">
            <v>0</v>
          </cell>
          <cell r="F195">
            <v>94458</v>
          </cell>
          <cell r="G195">
            <v>0</v>
          </cell>
          <cell r="H195">
            <v>94458</v>
          </cell>
          <cell r="I195">
            <v>0</v>
          </cell>
          <cell r="J195">
            <v>0</v>
          </cell>
          <cell r="K195">
            <v>-94458</v>
          </cell>
        </row>
        <row r="196">
          <cell r="A196">
            <v>110849</v>
          </cell>
          <cell r="B196" t="str">
            <v>SVI CONTROL PRIMERAS PRIM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110851</v>
          </cell>
          <cell r="B197" t="str">
            <v>RECIBOS NO APLICADOS RV</v>
          </cell>
          <cell r="C197">
            <v>306327257</v>
          </cell>
          <cell r="D197">
            <v>306327257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110852</v>
          </cell>
          <cell r="B198" t="str">
            <v>RENTA VITALICIA POR DISTR</v>
          </cell>
          <cell r="C198">
            <v>11383133158</v>
          </cell>
          <cell r="D198">
            <v>11383133158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>
            <v>110853</v>
          </cell>
          <cell r="B199" t="str">
            <v>RENTA VITALICIA POR DISTR</v>
          </cell>
          <cell r="C199">
            <v>306327257</v>
          </cell>
          <cell r="D199">
            <v>306327257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110869</v>
          </cell>
          <cell r="B200" t="str">
            <v>RECIBOS NO APLICADOS INMO</v>
          </cell>
          <cell r="C200">
            <v>2858871559</v>
          </cell>
          <cell r="D200">
            <v>2858871559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>
            <v>110901</v>
          </cell>
          <cell r="B201" t="str">
            <v>DEUDORES SINIESTROS</v>
          </cell>
          <cell r="C201">
            <v>384068806</v>
          </cell>
          <cell r="D201">
            <v>0</v>
          </cell>
          <cell r="E201">
            <v>384068806</v>
          </cell>
          <cell r="F201">
            <v>0</v>
          </cell>
          <cell r="G201">
            <v>384068806</v>
          </cell>
          <cell r="H201">
            <v>0</v>
          </cell>
          <cell r="I201">
            <v>0</v>
          </cell>
          <cell r="J201">
            <v>0</v>
          </cell>
          <cell r="K201">
            <v>384068806</v>
          </cell>
        </row>
        <row r="202">
          <cell r="A202">
            <v>111001</v>
          </cell>
          <cell r="B202" t="str">
            <v>SINIESTROS POR COBRAR</v>
          </cell>
          <cell r="C202">
            <v>1139116914</v>
          </cell>
          <cell r="D202">
            <v>0</v>
          </cell>
          <cell r="E202">
            <v>1139116914</v>
          </cell>
          <cell r="F202">
            <v>0</v>
          </cell>
          <cell r="G202">
            <v>1139116914</v>
          </cell>
          <cell r="H202">
            <v>0</v>
          </cell>
          <cell r="I202">
            <v>0</v>
          </cell>
          <cell r="J202">
            <v>0</v>
          </cell>
          <cell r="K202">
            <v>1139116914</v>
          </cell>
        </row>
        <row r="203">
          <cell r="A203">
            <v>111002</v>
          </cell>
          <cell r="B203" t="str">
            <v>REASEGUROS POR COBRAR</v>
          </cell>
          <cell r="C203">
            <v>396426183</v>
          </cell>
          <cell r="D203">
            <v>0</v>
          </cell>
          <cell r="E203">
            <v>396426183</v>
          </cell>
          <cell r="F203">
            <v>0</v>
          </cell>
          <cell r="G203">
            <v>396426183</v>
          </cell>
          <cell r="H203">
            <v>0</v>
          </cell>
          <cell r="I203">
            <v>0</v>
          </cell>
          <cell r="J203">
            <v>0</v>
          </cell>
          <cell r="K203">
            <v>396426183</v>
          </cell>
        </row>
        <row r="204">
          <cell r="A204">
            <v>111003</v>
          </cell>
          <cell r="B204" t="str">
            <v>PROVISION SINIESTROS CEDI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111101</v>
          </cell>
          <cell r="B205" t="str">
            <v>PROV. PART. REASEGUROS</v>
          </cell>
          <cell r="C205">
            <v>828774089</v>
          </cell>
          <cell r="D205">
            <v>7756638</v>
          </cell>
          <cell r="E205">
            <v>821017451</v>
          </cell>
          <cell r="F205">
            <v>0</v>
          </cell>
          <cell r="G205">
            <v>821017451</v>
          </cell>
          <cell r="H205">
            <v>0</v>
          </cell>
          <cell r="I205">
            <v>0</v>
          </cell>
          <cell r="J205">
            <v>0</v>
          </cell>
          <cell r="K205">
            <v>821017451</v>
          </cell>
        </row>
        <row r="206">
          <cell r="A206">
            <v>111102</v>
          </cell>
          <cell r="B206" t="str">
            <v>PROVISION PARTICIPACION I</v>
          </cell>
          <cell r="C206">
            <v>0</v>
          </cell>
          <cell r="D206">
            <v>93894432</v>
          </cell>
          <cell r="E206">
            <v>0</v>
          </cell>
          <cell r="F206">
            <v>93894432</v>
          </cell>
          <cell r="G206">
            <v>0</v>
          </cell>
          <cell r="H206">
            <v>93894432</v>
          </cell>
          <cell r="I206">
            <v>0</v>
          </cell>
          <cell r="J206">
            <v>0</v>
          </cell>
          <cell r="K206">
            <v>-93894432</v>
          </cell>
        </row>
        <row r="207">
          <cell r="A207">
            <v>111103</v>
          </cell>
          <cell r="B207" t="str">
            <v>PARTICIPACIÓN REASEG. RES</v>
          </cell>
          <cell r="C207">
            <v>176024327</v>
          </cell>
          <cell r="D207">
            <v>1277873</v>
          </cell>
          <cell r="E207">
            <v>174746454</v>
          </cell>
          <cell r="F207">
            <v>0</v>
          </cell>
          <cell r="G207">
            <v>174746454</v>
          </cell>
          <cell r="H207">
            <v>0</v>
          </cell>
          <cell r="I207">
            <v>0</v>
          </cell>
          <cell r="J207">
            <v>0</v>
          </cell>
          <cell r="K207">
            <v>174746454</v>
          </cell>
        </row>
        <row r="208">
          <cell r="A208">
            <v>111104</v>
          </cell>
          <cell r="B208" t="str">
            <v>PARTICIPACIÓN REASEG. RES</v>
          </cell>
          <cell r="C208">
            <v>6515691923</v>
          </cell>
          <cell r="D208">
            <v>20293197</v>
          </cell>
          <cell r="E208">
            <v>6495398726</v>
          </cell>
          <cell r="F208">
            <v>0</v>
          </cell>
          <cell r="G208">
            <v>6495398726</v>
          </cell>
          <cell r="H208">
            <v>0</v>
          </cell>
          <cell r="I208">
            <v>0</v>
          </cell>
          <cell r="J208">
            <v>0</v>
          </cell>
          <cell r="K208">
            <v>6495398726</v>
          </cell>
        </row>
        <row r="209">
          <cell r="A209">
            <v>111106</v>
          </cell>
          <cell r="B209" t="str">
            <v>PARTICIPACIÓN REASEG. RES</v>
          </cell>
          <cell r="C209">
            <v>450834891</v>
          </cell>
          <cell r="D209">
            <v>4574198</v>
          </cell>
          <cell r="E209">
            <v>446260693</v>
          </cell>
          <cell r="F209">
            <v>0</v>
          </cell>
          <cell r="G209">
            <v>446260693</v>
          </cell>
          <cell r="H209">
            <v>0</v>
          </cell>
          <cell r="I209">
            <v>0</v>
          </cell>
          <cell r="J209">
            <v>0</v>
          </cell>
          <cell r="K209">
            <v>446260693</v>
          </cell>
        </row>
        <row r="210">
          <cell r="A210">
            <v>111108</v>
          </cell>
          <cell r="B210" t="str">
            <v>PARTICIPACIÓN REASEG. RES</v>
          </cell>
          <cell r="C210">
            <v>46419051</v>
          </cell>
          <cell r="D210">
            <v>140067</v>
          </cell>
          <cell r="E210">
            <v>46278984</v>
          </cell>
          <cell r="F210">
            <v>0</v>
          </cell>
          <cell r="G210">
            <v>46278984</v>
          </cell>
          <cell r="H210">
            <v>0</v>
          </cell>
          <cell r="I210">
            <v>0</v>
          </cell>
          <cell r="J210">
            <v>0</v>
          </cell>
          <cell r="K210">
            <v>46278984</v>
          </cell>
        </row>
        <row r="211">
          <cell r="A211">
            <v>111201</v>
          </cell>
          <cell r="B211" t="str">
            <v>DOCUMENTOS POR COBRAR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111202</v>
          </cell>
          <cell r="B212" t="str">
            <v>CHEQUES GARANTIA REFINANC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A213">
            <v>111203</v>
          </cell>
          <cell r="B213" t="str">
            <v>SEGUROS POR COBRAR</v>
          </cell>
          <cell r="C213">
            <v>148197839</v>
          </cell>
          <cell r="D213">
            <v>61516572</v>
          </cell>
          <cell r="E213">
            <v>86681267</v>
          </cell>
          <cell r="F213">
            <v>0</v>
          </cell>
          <cell r="G213">
            <v>86681267</v>
          </cell>
          <cell r="H213">
            <v>0</v>
          </cell>
          <cell r="I213">
            <v>0</v>
          </cell>
          <cell r="J213">
            <v>0</v>
          </cell>
          <cell r="K213">
            <v>86681267</v>
          </cell>
        </row>
        <row r="214">
          <cell r="A214">
            <v>111205</v>
          </cell>
          <cell r="B214" t="str">
            <v>DOCUMENTOS INCOBRABLES</v>
          </cell>
          <cell r="C214">
            <v>98979740</v>
          </cell>
          <cell r="D214">
            <v>12857204</v>
          </cell>
          <cell r="E214">
            <v>86122536</v>
          </cell>
          <cell r="F214">
            <v>0</v>
          </cell>
          <cell r="G214">
            <v>86122536</v>
          </cell>
          <cell r="H214">
            <v>0</v>
          </cell>
          <cell r="I214">
            <v>0</v>
          </cell>
          <cell r="J214">
            <v>0</v>
          </cell>
          <cell r="K214">
            <v>86122536</v>
          </cell>
        </row>
        <row r="215">
          <cell r="A215">
            <v>111206</v>
          </cell>
          <cell r="B215" t="str">
            <v>CHEQUE EN CARTERA RUB</v>
          </cell>
          <cell r="C215">
            <v>459835902</v>
          </cell>
          <cell r="D215">
            <v>459835902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111207</v>
          </cell>
          <cell r="B216" t="str">
            <v>CHEQUE PROTESTADOS EN CAR</v>
          </cell>
          <cell r="C216">
            <v>13040815</v>
          </cell>
          <cell r="D216">
            <v>6716449</v>
          </cell>
          <cell r="E216">
            <v>6324366</v>
          </cell>
          <cell r="F216">
            <v>0</v>
          </cell>
          <cell r="G216">
            <v>6324366</v>
          </cell>
          <cell r="H216">
            <v>0</v>
          </cell>
          <cell r="I216">
            <v>0</v>
          </cell>
          <cell r="J216">
            <v>0</v>
          </cell>
          <cell r="K216">
            <v>6324366</v>
          </cell>
        </row>
        <row r="217">
          <cell r="A217">
            <v>111208</v>
          </cell>
          <cell r="B217" t="str">
            <v>DOCUMENTOS EN COBRANZA JU</v>
          </cell>
          <cell r="C217">
            <v>49003585</v>
          </cell>
          <cell r="D217">
            <v>0</v>
          </cell>
          <cell r="E217">
            <v>49003585</v>
          </cell>
          <cell r="F217">
            <v>0</v>
          </cell>
          <cell r="G217">
            <v>49003585</v>
          </cell>
          <cell r="H217">
            <v>0</v>
          </cell>
          <cell r="I217">
            <v>0</v>
          </cell>
          <cell r="J217">
            <v>0</v>
          </cell>
          <cell r="K217">
            <v>49003585</v>
          </cell>
        </row>
        <row r="218">
          <cell r="A218">
            <v>111209</v>
          </cell>
          <cell r="B218" t="str">
            <v>DOCUMENTOS INCOB. BRUSSA</v>
          </cell>
          <cell r="C218">
            <v>17717670</v>
          </cell>
          <cell r="D218">
            <v>0</v>
          </cell>
          <cell r="E218">
            <v>17717670</v>
          </cell>
          <cell r="F218">
            <v>0</v>
          </cell>
          <cell r="G218">
            <v>17717670</v>
          </cell>
          <cell r="H218">
            <v>0</v>
          </cell>
          <cell r="I218">
            <v>0</v>
          </cell>
          <cell r="J218">
            <v>0</v>
          </cell>
          <cell r="K218">
            <v>17717670</v>
          </cell>
        </row>
        <row r="219">
          <cell r="A219">
            <v>111213</v>
          </cell>
          <cell r="B219" t="str">
            <v>PROVISION ARRIENDOS INCOB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111214</v>
          </cell>
          <cell r="B220" t="str">
            <v>DETERIORO SEGUROS POR COB</v>
          </cell>
          <cell r="C220">
            <v>0</v>
          </cell>
          <cell r="D220">
            <v>50147106</v>
          </cell>
          <cell r="E220">
            <v>0</v>
          </cell>
          <cell r="F220">
            <v>50147106</v>
          </cell>
          <cell r="G220">
            <v>0</v>
          </cell>
          <cell r="H220">
            <v>50147106</v>
          </cell>
          <cell r="I220">
            <v>0</v>
          </cell>
          <cell r="J220">
            <v>0</v>
          </cell>
          <cell r="K220">
            <v>-50147106</v>
          </cell>
        </row>
        <row r="221">
          <cell r="A221">
            <v>111301</v>
          </cell>
          <cell r="B221" t="str">
            <v>ASIGNACION FAMILIAR</v>
          </cell>
          <cell r="C221">
            <v>74783727</v>
          </cell>
          <cell r="D221">
            <v>1234886</v>
          </cell>
          <cell r="E221">
            <v>73548841</v>
          </cell>
          <cell r="F221">
            <v>0</v>
          </cell>
          <cell r="G221">
            <v>73548841</v>
          </cell>
          <cell r="H221">
            <v>0</v>
          </cell>
          <cell r="I221">
            <v>0</v>
          </cell>
          <cell r="J221">
            <v>0</v>
          </cell>
          <cell r="K221">
            <v>73548841</v>
          </cell>
        </row>
        <row r="222">
          <cell r="A222">
            <v>111302</v>
          </cell>
          <cell r="B222" t="str">
            <v>CTA CTE ASIGNACION FAMILI</v>
          </cell>
          <cell r="C222">
            <v>228350837</v>
          </cell>
          <cell r="D222">
            <v>0</v>
          </cell>
          <cell r="E222">
            <v>228350837</v>
          </cell>
          <cell r="F222">
            <v>0</v>
          </cell>
          <cell r="G222">
            <v>228350837</v>
          </cell>
          <cell r="H222">
            <v>0</v>
          </cell>
          <cell r="I222">
            <v>0</v>
          </cell>
          <cell r="J222">
            <v>0</v>
          </cell>
          <cell r="K222">
            <v>228350837</v>
          </cell>
        </row>
        <row r="223">
          <cell r="A223">
            <v>111303</v>
          </cell>
          <cell r="B223" t="str">
            <v>GARANTIA ESTATAL POR COBR</v>
          </cell>
          <cell r="C223">
            <v>196823452</v>
          </cell>
          <cell r="D223">
            <v>152993307</v>
          </cell>
          <cell r="E223">
            <v>43830145</v>
          </cell>
          <cell r="F223">
            <v>0</v>
          </cell>
          <cell r="G223">
            <v>43830145</v>
          </cell>
          <cell r="H223">
            <v>0</v>
          </cell>
          <cell r="I223">
            <v>0</v>
          </cell>
          <cell r="J223">
            <v>0</v>
          </cell>
          <cell r="K223">
            <v>43830145</v>
          </cell>
        </row>
        <row r="224">
          <cell r="A224">
            <v>111305</v>
          </cell>
          <cell r="B224" t="str">
            <v>DONACIONES</v>
          </cell>
          <cell r="C224">
            <v>100000000</v>
          </cell>
          <cell r="D224">
            <v>0</v>
          </cell>
          <cell r="E224">
            <v>100000000</v>
          </cell>
          <cell r="F224">
            <v>0</v>
          </cell>
          <cell r="G224">
            <v>100000000</v>
          </cell>
          <cell r="H224">
            <v>0</v>
          </cell>
          <cell r="I224">
            <v>0</v>
          </cell>
          <cell r="J224">
            <v>0</v>
          </cell>
          <cell r="K224">
            <v>100000000</v>
          </cell>
        </row>
        <row r="225">
          <cell r="A225">
            <v>111307</v>
          </cell>
          <cell r="B225" t="str">
            <v>BONOS DE GARANTIA ESTATAL</v>
          </cell>
          <cell r="C225">
            <v>183963</v>
          </cell>
          <cell r="D225">
            <v>230368</v>
          </cell>
          <cell r="E225">
            <v>0</v>
          </cell>
          <cell r="F225">
            <v>46405</v>
          </cell>
          <cell r="G225">
            <v>0</v>
          </cell>
          <cell r="H225">
            <v>46405</v>
          </cell>
          <cell r="I225">
            <v>0</v>
          </cell>
          <cell r="J225">
            <v>0</v>
          </cell>
          <cell r="K225">
            <v>-46405</v>
          </cell>
        </row>
        <row r="226">
          <cell r="A226">
            <v>111308</v>
          </cell>
          <cell r="B226" t="str">
            <v>AJUSTE PENSION MINIMA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>
            <v>111309</v>
          </cell>
          <cell r="B227" t="str">
            <v>CTA. CTE. TESORERIA GENER</v>
          </cell>
          <cell r="C227">
            <v>39355</v>
          </cell>
          <cell r="D227">
            <v>39355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>
            <v>111311</v>
          </cell>
          <cell r="B228" t="str">
            <v>PPM BRU ART. 33 BIS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A229">
            <v>111313</v>
          </cell>
          <cell r="B229" t="str">
            <v>APORTE PREVISIONAL SOLIDA</v>
          </cell>
          <cell r="C229">
            <v>474883498</v>
          </cell>
          <cell r="D229">
            <v>468300815</v>
          </cell>
          <cell r="E229">
            <v>6582683</v>
          </cell>
          <cell r="F229">
            <v>0</v>
          </cell>
          <cell r="G229">
            <v>6582683</v>
          </cell>
          <cell r="H229">
            <v>0</v>
          </cell>
          <cell r="I229">
            <v>0</v>
          </cell>
          <cell r="J229">
            <v>0</v>
          </cell>
          <cell r="K229">
            <v>6582683</v>
          </cell>
        </row>
        <row r="230">
          <cell r="A230">
            <v>111314</v>
          </cell>
          <cell r="B230" t="str">
            <v>APORTE PREVISIONAL SOLIDA</v>
          </cell>
          <cell r="C230">
            <v>106539</v>
          </cell>
          <cell r="D230">
            <v>2216</v>
          </cell>
          <cell r="E230">
            <v>104323</v>
          </cell>
          <cell r="F230">
            <v>0</v>
          </cell>
          <cell r="G230">
            <v>104323</v>
          </cell>
          <cell r="H230">
            <v>0</v>
          </cell>
          <cell r="I230">
            <v>0</v>
          </cell>
          <cell r="J230">
            <v>0</v>
          </cell>
          <cell r="K230">
            <v>104323</v>
          </cell>
        </row>
        <row r="231">
          <cell r="A231">
            <v>111315</v>
          </cell>
          <cell r="B231" t="str">
            <v>APORTE FISCAL APV POR COB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111316</v>
          </cell>
          <cell r="B232" t="str">
            <v>BONOS APORTE PREVISIONAL</v>
          </cell>
          <cell r="C232">
            <v>10690957</v>
          </cell>
          <cell r="D232">
            <v>193200</v>
          </cell>
          <cell r="E232">
            <v>10497757</v>
          </cell>
          <cell r="F232">
            <v>0</v>
          </cell>
          <cell r="G232">
            <v>10497757</v>
          </cell>
          <cell r="H232">
            <v>0</v>
          </cell>
          <cell r="I232">
            <v>0</v>
          </cell>
          <cell r="J232">
            <v>0</v>
          </cell>
          <cell r="K232">
            <v>10497757</v>
          </cell>
        </row>
        <row r="233">
          <cell r="A233">
            <v>111317</v>
          </cell>
          <cell r="B233" t="str">
            <v>BONOS POST LABORAL</v>
          </cell>
          <cell r="C233">
            <v>57380669</v>
          </cell>
          <cell r="D233">
            <v>57260073</v>
          </cell>
          <cell r="E233">
            <v>120596</v>
          </cell>
          <cell r="F233">
            <v>0</v>
          </cell>
          <cell r="G233">
            <v>120596</v>
          </cell>
          <cell r="H233">
            <v>0</v>
          </cell>
          <cell r="I233">
            <v>0</v>
          </cell>
          <cell r="J233">
            <v>0</v>
          </cell>
          <cell r="K233">
            <v>120596</v>
          </cell>
        </row>
        <row r="234">
          <cell r="A234">
            <v>111318</v>
          </cell>
          <cell r="B234" t="str">
            <v>BONOS HIJO NACIDO VIVO</v>
          </cell>
          <cell r="C234">
            <v>525703</v>
          </cell>
          <cell r="D234">
            <v>502607</v>
          </cell>
          <cell r="E234">
            <v>23096</v>
          </cell>
          <cell r="F234">
            <v>0</v>
          </cell>
          <cell r="G234">
            <v>23096</v>
          </cell>
          <cell r="H234">
            <v>0</v>
          </cell>
          <cell r="I234">
            <v>0</v>
          </cell>
          <cell r="J234">
            <v>0</v>
          </cell>
          <cell r="K234">
            <v>23096</v>
          </cell>
        </row>
        <row r="235">
          <cell r="A235">
            <v>111319</v>
          </cell>
          <cell r="B235" t="str">
            <v>BONIFICACION FISCAL SALUD</v>
          </cell>
          <cell r="C235">
            <v>266435759</v>
          </cell>
          <cell r="D235">
            <v>133689949</v>
          </cell>
          <cell r="E235">
            <v>132745810</v>
          </cell>
          <cell r="F235">
            <v>0</v>
          </cell>
          <cell r="G235">
            <v>132745810</v>
          </cell>
          <cell r="H235">
            <v>0</v>
          </cell>
          <cell r="I235">
            <v>0</v>
          </cell>
          <cell r="J235">
            <v>0</v>
          </cell>
          <cell r="K235">
            <v>132745810</v>
          </cell>
        </row>
        <row r="236">
          <cell r="A236">
            <v>111401</v>
          </cell>
          <cell r="B236" t="str">
            <v>PRESTAMOS POR COBRAR PENS</v>
          </cell>
          <cell r="C236">
            <v>2307132167</v>
          </cell>
          <cell r="D236">
            <v>1538338311</v>
          </cell>
          <cell r="E236">
            <v>768793856</v>
          </cell>
          <cell r="F236">
            <v>0</v>
          </cell>
          <cell r="G236">
            <v>768793856</v>
          </cell>
          <cell r="H236">
            <v>0</v>
          </cell>
          <cell r="I236">
            <v>0</v>
          </cell>
          <cell r="J236">
            <v>0</v>
          </cell>
          <cell r="K236">
            <v>768793856</v>
          </cell>
        </row>
        <row r="237">
          <cell r="A237">
            <v>111402</v>
          </cell>
          <cell r="B237" t="str">
            <v>CUOTAS POR COBRAR PENSION</v>
          </cell>
          <cell r="C237">
            <v>194724</v>
          </cell>
          <cell r="D237">
            <v>0</v>
          </cell>
          <cell r="E237">
            <v>194724</v>
          </cell>
          <cell r="F237">
            <v>0</v>
          </cell>
          <cell r="G237">
            <v>194724</v>
          </cell>
          <cell r="H237">
            <v>0</v>
          </cell>
          <cell r="I237">
            <v>0</v>
          </cell>
          <cell r="J237">
            <v>0</v>
          </cell>
          <cell r="K237">
            <v>194724</v>
          </cell>
        </row>
        <row r="238">
          <cell r="A238">
            <v>111403</v>
          </cell>
          <cell r="B238" t="str">
            <v>ANTICIPOS PENSIONADOS</v>
          </cell>
          <cell r="C238">
            <v>3706677</v>
          </cell>
          <cell r="D238">
            <v>662513</v>
          </cell>
          <cell r="E238">
            <v>3044164</v>
          </cell>
          <cell r="F238">
            <v>0</v>
          </cell>
          <cell r="G238">
            <v>3044164</v>
          </cell>
          <cell r="H238">
            <v>0</v>
          </cell>
          <cell r="I238">
            <v>0</v>
          </cell>
          <cell r="J238">
            <v>0</v>
          </cell>
          <cell r="K238">
            <v>3044164</v>
          </cell>
        </row>
        <row r="239">
          <cell r="A239">
            <v>111404</v>
          </cell>
          <cell r="B239" t="str">
            <v>CREDITOS DE CONSUMO</v>
          </cell>
          <cell r="C239">
            <v>25837459280</v>
          </cell>
          <cell r="D239">
            <v>2126720726</v>
          </cell>
          <cell r="E239">
            <v>23710738554</v>
          </cell>
          <cell r="F239">
            <v>0</v>
          </cell>
          <cell r="G239">
            <v>23710738554</v>
          </cell>
          <cell r="H239">
            <v>0</v>
          </cell>
          <cell r="I239">
            <v>0</v>
          </cell>
          <cell r="J239">
            <v>0</v>
          </cell>
          <cell r="K239">
            <v>23710738554</v>
          </cell>
        </row>
        <row r="240">
          <cell r="A240">
            <v>111405</v>
          </cell>
          <cell r="B240" t="str">
            <v>CREDITOS TERMINADOS POR I</v>
          </cell>
          <cell r="C240">
            <v>7379062</v>
          </cell>
          <cell r="D240">
            <v>0</v>
          </cell>
          <cell r="E240">
            <v>7379062</v>
          </cell>
          <cell r="F240">
            <v>0</v>
          </cell>
          <cell r="G240">
            <v>7379062</v>
          </cell>
          <cell r="H240">
            <v>0</v>
          </cell>
          <cell r="I240">
            <v>0</v>
          </cell>
          <cell r="J240">
            <v>0</v>
          </cell>
          <cell r="K240">
            <v>7379062</v>
          </cell>
        </row>
        <row r="241">
          <cell r="A241">
            <v>111406</v>
          </cell>
          <cell r="B241" t="str">
            <v>CREDITOS DE CONSUMO EN TR</v>
          </cell>
          <cell r="C241">
            <v>1388887820</v>
          </cell>
          <cell r="D241">
            <v>1217278291</v>
          </cell>
          <cell r="E241">
            <v>171609529</v>
          </cell>
          <cell r="F241">
            <v>0</v>
          </cell>
          <cell r="G241">
            <v>171609529</v>
          </cell>
          <cell r="H241">
            <v>0</v>
          </cell>
          <cell r="I241">
            <v>0</v>
          </cell>
          <cell r="J241">
            <v>0</v>
          </cell>
          <cell r="K241">
            <v>171609529</v>
          </cell>
        </row>
        <row r="242">
          <cell r="A242">
            <v>111407</v>
          </cell>
          <cell r="B242" t="str">
            <v>PROVISION INCOB. CREDITO</v>
          </cell>
          <cell r="C242">
            <v>1657976122</v>
          </cell>
          <cell r="D242">
            <v>3491253443</v>
          </cell>
          <cell r="E242">
            <v>0</v>
          </cell>
          <cell r="F242">
            <v>1833277321</v>
          </cell>
          <cell r="G242">
            <v>0</v>
          </cell>
          <cell r="H242">
            <v>1833277321</v>
          </cell>
          <cell r="I242">
            <v>0</v>
          </cell>
          <cell r="J242">
            <v>0</v>
          </cell>
          <cell r="K242">
            <v>-1833277321</v>
          </cell>
        </row>
        <row r="243">
          <cell r="A243">
            <v>111408</v>
          </cell>
          <cell r="B243" t="str">
            <v>CUOTAS CRED. CONSUMO POR</v>
          </cell>
          <cell r="C243">
            <v>9064337</v>
          </cell>
          <cell r="D243">
            <v>363462</v>
          </cell>
          <cell r="E243">
            <v>8700875</v>
          </cell>
          <cell r="F243">
            <v>0</v>
          </cell>
          <cell r="G243">
            <v>8700875</v>
          </cell>
          <cell r="H243">
            <v>0</v>
          </cell>
          <cell r="I243">
            <v>0</v>
          </cell>
          <cell r="J243">
            <v>0</v>
          </cell>
          <cell r="K243">
            <v>8700875</v>
          </cell>
        </row>
        <row r="244">
          <cell r="A244">
            <v>111409</v>
          </cell>
          <cell r="B244" t="str">
            <v>CTA CTE POR COBRAR R.V.</v>
          </cell>
          <cell r="C244">
            <v>708008</v>
          </cell>
          <cell r="D244">
            <v>546201</v>
          </cell>
          <cell r="E244">
            <v>161807</v>
          </cell>
          <cell r="F244">
            <v>0</v>
          </cell>
          <cell r="G244">
            <v>161807</v>
          </cell>
          <cell r="H244">
            <v>0</v>
          </cell>
          <cell r="I244">
            <v>0</v>
          </cell>
          <cell r="J244">
            <v>0</v>
          </cell>
          <cell r="K244">
            <v>161807</v>
          </cell>
        </row>
        <row r="245">
          <cell r="A245">
            <v>111410</v>
          </cell>
          <cell r="B245" t="str">
            <v>CREDITO CONSUMO HIPOTECAR</v>
          </cell>
          <cell r="C245">
            <v>11007865613</v>
          </cell>
          <cell r="D245">
            <v>166393557</v>
          </cell>
          <cell r="E245">
            <v>10841472056</v>
          </cell>
          <cell r="F245">
            <v>0</v>
          </cell>
          <cell r="G245">
            <v>10841472056</v>
          </cell>
          <cell r="H245">
            <v>0</v>
          </cell>
          <cell r="I245">
            <v>0</v>
          </cell>
          <cell r="J245">
            <v>0</v>
          </cell>
          <cell r="K245">
            <v>10841472056</v>
          </cell>
        </row>
        <row r="246">
          <cell r="A246">
            <v>111411</v>
          </cell>
          <cell r="B246" t="str">
            <v>CUOTAS CRED CONDUMO HIPOT</v>
          </cell>
          <cell r="C246">
            <v>221619989</v>
          </cell>
          <cell r="D246">
            <v>91062362</v>
          </cell>
          <cell r="E246">
            <v>130557627</v>
          </cell>
          <cell r="F246">
            <v>0</v>
          </cell>
          <cell r="G246">
            <v>130557627</v>
          </cell>
          <cell r="H246">
            <v>0</v>
          </cell>
          <cell r="I246">
            <v>0</v>
          </cell>
          <cell r="J246">
            <v>0</v>
          </cell>
          <cell r="K246">
            <v>130557627</v>
          </cell>
        </row>
        <row r="247">
          <cell r="A247">
            <v>111412</v>
          </cell>
          <cell r="B247" t="str">
            <v>PROVISION INCOB. CREDITO</v>
          </cell>
          <cell r="C247">
            <v>1041350786</v>
          </cell>
          <cell r="D247">
            <v>2085395932</v>
          </cell>
          <cell r="E247">
            <v>0</v>
          </cell>
          <cell r="F247">
            <v>1044045146</v>
          </cell>
          <cell r="G247">
            <v>0</v>
          </cell>
          <cell r="H247">
            <v>1044045146</v>
          </cell>
          <cell r="I247">
            <v>0</v>
          </cell>
          <cell r="J247">
            <v>0</v>
          </cell>
          <cell r="K247">
            <v>-1044045146</v>
          </cell>
        </row>
        <row r="248">
          <cell r="A248">
            <v>111413</v>
          </cell>
          <cell r="B248" t="str">
            <v>PREPAGOS POR COBRAR CREDI</v>
          </cell>
          <cell r="C248">
            <v>63599216</v>
          </cell>
          <cell r="D248">
            <v>63599216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>
            <v>111414</v>
          </cell>
          <cell r="B249" t="str">
            <v>LINEA DE CREDITO CREDIVID</v>
          </cell>
          <cell r="C249">
            <v>238994017</v>
          </cell>
          <cell r="D249">
            <v>126083176</v>
          </cell>
          <cell r="E249">
            <v>112910841</v>
          </cell>
          <cell r="F249">
            <v>0</v>
          </cell>
          <cell r="G249">
            <v>112910841</v>
          </cell>
          <cell r="H249">
            <v>0</v>
          </cell>
          <cell r="I249">
            <v>0</v>
          </cell>
          <cell r="J249">
            <v>0</v>
          </cell>
          <cell r="K249">
            <v>112910841</v>
          </cell>
        </row>
        <row r="250">
          <cell r="A250">
            <v>111415</v>
          </cell>
          <cell r="B250" t="str">
            <v>CUOTAS POR COBRAR LINEA D</v>
          </cell>
          <cell r="C250">
            <v>11919419</v>
          </cell>
          <cell r="D250">
            <v>5891683</v>
          </cell>
          <cell r="E250">
            <v>6027736</v>
          </cell>
          <cell r="F250">
            <v>0</v>
          </cell>
          <cell r="G250">
            <v>6027736</v>
          </cell>
          <cell r="H250">
            <v>0</v>
          </cell>
          <cell r="I250">
            <v>0</v>
          </cell>
          <cell r="J250">
            <v>0</v>
          </cell>
          <cell r="K250">
            <v>6027736</v>
          </cell>
        </row>
        <row r="251">
          <cell r="A251">
            <v>111416</v>
          </cell>
          <cell r="B251" t="str">
            <v>PROVISION INCOB. LINEA DE</v>
          </cell>
          <cell r="C251">
            <v>6054415</v>
          </cell>
          <cell r="D251">
            <v>12156514</v>
          </cell>
          <cell r="E251">
            <v>0</v>
          </cell>
          <cell r="F251">
            <v>6102099</v>
          </cell>
          <cell r="G251">
            <v>0</v>
          </cell>
          <cell r="H251">
            <v>6102099</v>
          </cell>
          <cell r="I251">
            <v>0</v>
          </cell>
          <cell r="J251">
            <v>0</v>
          </cell>
          <cell r="K251">
            <v>-6102099</v>
          </cell>
        </row>
        <row r="252">
          <cell r="A252">
            <v>111417</v>
          </cell>
          <cell r="B252" t="str">
            <v>CUENTAS X COBRAR CREDITOS</v>
          </cell>
          <cell r="C252">
            <v>2440308</v>
          </cell>
          <cell r="D252">
            <v>325324</v>
          </cell>
          <cell r="E252">
            <v>2114984</v>
          </cell>
          <cell r="F252">
            <v>0</v>
          </cell>
          <cell r="G252">
            <v>2114984</v>
          </cell>
          <cell r="H252">
            <v>0</v>
          </cell>
          <cell r="I252">
            <v>0</v>
          </cell>
          <cell r="J252">
            <v>0</v>
          </cell>
          <cell r="K252">
            <v>2114984</v>
          </cell>
        </row>
        <row r="253">
          <cell r="A253">
            <v>111418</v>
          </cell>
          <cell r="B253" t="str">
            <v>CTA X COBRAR DESGRAVAMEN</v>
          </cell>
          <cell r="C253">
            <v>54588870</v>
          </cell>
          <cell r="D253">
            <v>30006406</v>
          </cell>
          <cell r="E253">
            <v>24582464</v>
          </cell>
          <cell r="F253">
            <v>0</v>
          </cell>
          <cell r="G253">
            <v>24582464</v>
          </cell>
          <cell r="H253">
            <v>0</v>
          </cell>
          <cell r="I253">
            <v>0</v>
          </cell>
          <cell r="J253">
            <v>0</v>
          </cell>
          <cell r="K253">
            <v>24582464</v>
          </cell>
        </row>
        <row r="254">
          <cell r="A254">
            <v>111419</v>
          </cell>
          <cell r="B254" t="str">
            <v>PROV. INCOB. CREDITO COMP</v>
          </cell>
          <cell r="C254">
            <v>0</v>
          </cell>
          <cell r="D254">
            <v>8583673</v>
          </cell>
          <cell r="E254">
            <v>0</v>
          </cell>
          <cell r="F254">
            <v>8583673</v>
          </cell>
          <cell r="G254">
            <v>0</v>
          </cell>
          <cell r="H254">
            <v>8583673</v>
          </cell>
          <cell r="I254">
            <v>0</v>
          </cell>
          <cell r="J254">
            <v>0</v>
          </cell>
          <cell r="K254">
            <v>-8583673</v>
          </cell>
        </row>
        <row r="255">
          <cell r="A255">
            <v>111421</v>
          </cell>
          <cell r="B255" t="str">
            <v>SVI BOLETAS POR COBRAR</v>
          </cell>
          <cell r="C255">
            <v>345955</v>
          </cell>
          <cell r="D255">
            <v>345955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>
            <v>111422</v>
          </cell>
          <cell r="B256" t="str">
            <v>DETERIORO CUOTAS X COBRAR</v>
          </cell>
          <cell r="C256">
            <v>0</v>
          </cell>
          <cell r="D256">
            <v>194724</v>
          </cell>
          <cell r="E256">
            <v>0</v>
          </cell>
          <cell r="F256">
            <v>194724</v>
          </cell>
          <cell r="G256">
            <v>0</v>
          </cell>
          <cell r="H256">
            <v>194724</v>
          </cell>
          <cell r="I256">
            <v>0</v>
          </cell>
          <cell r="J256">
            <v>0</v>
          </cell>
          <cell r="K256">
            <v>-194724</v>
          </cell>
        </row>
        <row r="257">
          <cell r="A257">
            <v>111423</v>
          </cell>
          <cell r="B257" t="str">
            <v>DETERIORO CREDITOS TERM.</v>
          </cell>
          <cell r="C257">
            <v>0</v>
          </cell>
          <cell r="D257">
            <v>7379062</v>
          </cell>
          <cell r="E257">
            <v>0</v>
          </cell>
          <cell r="F257">
            <v>7379062</v>
          </cell>
          <cell r="G257">
            <v>0</v>
          </cell>
          <cell r="H257">
            <v>7379062</v>
          </cell>
          <cell r="I257">
            <v>0</v>
          </cell>
          <cell r="J257">
            <v>0</v>
          </cell>
          <cell r="K257">
            <v>-7379062</v>
          </cell>
        </row>
        <row r="258">
          <cell r="A258">
            <v>111424</v>
          </cell>
          <cell r="B258" t="str">
            <v>DETERIORO CUOTAS CREDITOS</v>
          </cell>
          <cell r="C258">
            <v>0</v>
          </cell>
          <cell r="D258">
            <v>8551024</v>
          </cell>
          <cell r="E258">
            <v>0</v>
          </cell>
          <cell r="F258">
            <v>8551024</v>
          </cell>
          <cell r="G258">
            <v>0</v>
          </cell>
          <cell r="H258">
            <v>8551024</v>
          </cell>
          <cell r="I258">
            <v>0</v>
          </cell>
          <cell r="J258">
            <v>0</v>
          </cell>
          <cell r="K258">
            <v>-8551024</v>
          </cell>
        </row>
        <row r="259">
          <cell r="A259">
            <v>111501</v>
          </cell>
          <cell r="B259" t="str">
            <v>CUENTA CORRIENTE PERSONAL</v>
          </cell>
          <cell r="C259">
            <v>2077728464</v>
          </cell>
          <cell r="D259">
            <v>1706155381</v>
          </cell>
          <cell r="E259">
            <v>371573083</v>
          </cell>
          <cell r="F259">
            <v>0</v>
          </cell>
          <cell r="G259">
            <v>371573083</v>
          </cell>
          <cell r="H259">
            <v>0</v>
          </cell>
          <cell r="I259">
            <v>0</v>
          </cell>
          <cell r="J259">
            <v>0</v>
          </cell>
          <cell r="K259">
            <v>371573083</v>
          </cell>
        </row>
        <row r="260">
          <cell r="A260">
            <v>111503</v>
          </cell>
          <cell r="B260" t="str">
            <v>FONDOS A RENDIR</v>
          </cell>
          <cell r="C260">
            <v>3478035</v>
          </cell>
          <cell r="D260">
            <v>2661824</v>
          </cell>
          <cell r="E260">
            <v>816211</v>
          </cell>
          <cell r="F260">
            <v>0</v>
          </cell>
          <cell r="G260">
            <v>816211</v>
          </cell>
          <cell r="H260">
            <v>0</v>
          </cell>
          <cell r="I260">
            <v>0</v>
          </cell>
          <cell r="J260">
            <v>0</v>
          </cell>
          <cell r="K260">
            <v>816211</v>
          </cell>
        </row>
        <row r="261">
          <cell r="A261">
            <v>111504</v>
          </cell>
          <cell r="B261" t="str">
            <v>SOBREGIRO POR COBRAR REMU</v>
          </cell>
          <cell r="C261">
            <v>35428146</v>
          </cell>
          <cell r="D261">
            <v>9942519</v>
          </cell>
          <cell r="E261">
            <v>25485627</v>
          </cell>
          <cell r="F261">
            <v>0</v>
          </cell>
          <cell r="G261">
            <v>25485627</v>
          </cell>
          <cell r="H261">
            <v>0</v>
          </cell>
          <cell r="I261">
            <v>0</v>
          </cell>
          <cell r="J261">
            <v>0</v>
          </cell>
          <cell r="K261">
            <v>25485627</v>
          </cell>
        </row>
        <row r="262">
          <cell r="A262">
            <v>111505</v>
          </cell>
          <cell r="B262" t="str">
            <v>PRESTAMOS PERSONAL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>
            <v>111506</v>
          </cell>
          <cell r="B263" t="str">
            <v>FONDO FIJO</v>
          </cell>
          <cell r="C263">
            <v>850000</v>
          </cell>
          <cell r="D263">
            <v>0</v>
          </cell>
          <cell r="E263">
            <v>850000</v>
          </cell>
          <cell r="F263">
            <v>0</v>
          </cell>
          <cell r="G263">
            <v>850000</v>
          </cell>
          <cell r="H263">
            <v>0</v>
          </cell>
          <cell r="I263">
            <v>0</v>
          </cell>
          <cell r="J263">
            <v>0</v>
          </cell>
          <cell r="K263">
            <v>850000</v>
          </cell>
        </row>
        <row r="264">
          <cell r="A264">
            <v>111510</v>
          </cell>
          <cell r="B264" t="str">
            <v>FONDO FIJO SUCURSALES</v>
          </cell>
          <cell r="C264">
            <v>2590000</v>
          </cell>
          <cell r="D264">
            <v>0</v>
          </cell>
          <cell r="E264">
            <v>2590000</v>
          </cell>
          <cell r="F264">
            <v>0</v>
          </cell>
          <cell r="G264">
            <v>2590000</v>
          </cell>
          <cell r="H264">
            <v>0</v>
          </cell>
          <cell r="I264">
            <v>0</v>
          </cell>
          <cell r="J264">
            <v>0</v>
          </cell>
          <cell r="K264">
            <v>2590000</v>
          </cell>
        </row>
        <row r="265">
          <cell r="A265">
            <v>111511</v>
          </cell>
          <cell r="B265" t="str">
            <v>FONDO FIJO SUC. PAGO SINI</v>
          </cell>
          <cell r="C265">
            <v>54218514</v>
          </cell>
          <cell r="D265">
            <v>52549691</v>
          </cell>
          <cell r="E265">
            <v>1668823</v>
          </cell>
          <cell r="F265">
            <v>0</v>
          </cell>
          <cell r="G265">
            <v>1668823</v>
          </cell>
          <cell r="H265">
            <v>0</v>
          </cell>
          <cell r="I265">
            <v>0</v>
          </cell>
          <cell r="J265">
            <v>0</v>
          </cell>
          <cell r="K265">
            <v>1668823</v>
          </cell>
        </row>
        <row r="266">
          <cell r="A266">
            <v>111512</v>
          </cell>
          <cell r="B266" t="str">
            <v>FONDOS A RENDIR INMOBILIA</v>
          </cell>
          <cell r="C266">
            <v>27172101</v>
          </cell>
          <cell r="D266">
            <v>0</v>
          </cell>
          <cell r="E266">
            <v>27172101</v>
          </cell>
          <cell r="F266">
            <v>0</v>
          </cell>
          <cell r="G266">
            <v>27172101</v>
          </cell>
          <cell r="H266">
            <v>0</v>
          </cell>
          <cell r="I266">
            <v>0</v>
          </cell>
          <cell r="J266">
            <v>0</v>
          </cell>
          <cell r="K266">
            <v>27172101</v>
          </cell>
        </row>
        <row r="267">
          <cell r="A267">
            <v>111513</v>
          </cell>
          <cell r="B267" t="str">
            <v>FONDOS A RENDIR EN EFECTI</v>
          </cell>
          <cell r="C267">
            <v>21734324</v>
          </cell>
          <cell r="D267">
            <v>17450779</v>
          </cell>
          <cell r="E267">
            <v>4283545</v>
          </cell>
          <cell r="F267">
            <v>0</v>
          </cell>
          <cell r="G267">
            <v>4283545</v>
          </cell>
          <cell r="H267">
            <v>0</v>
          </cell>
          <cell r="I267">
            <v>0</v>
          </cell>
          <cell r="J267">
            <v>0</v>
          </cell>
          <cell r="K267">
            <v>4283545</v>
          </cell>
        </row>
        <row r="268">
          <cell r="A268">
            <v>111514</v>
          </cell>
          <cell r="B268" t="str">
            <v>DETERIORO FONDOS POR REND</v>
          </cell>
          <cell r="C268">
            <v>0</v>
          </cell>
          <cell r="D268">
            <v>499384</v>
          </cell>
          <cell r="E268">
            <v>0</v>
          </cell>
          <cell r="F268">
            <v>499384</v>
          </cell>
          <cell r="G268">
            <v>0</v>
          </cell>
          <cell r="H268">
            <v>499384</v>
          </cell>
          <cell r="I268">
            <v>0</v>
          </cell>
          <cell r="J268">
            <v>0</v>
          </cell>
          <cell r="K268">
            <v>-499384</v>
          </cell>
        </row>
        <row r="269">
          <cell r="A269">
            <v>111515</v>
          </cell>
          <cell r="B269" t="str">
            <v>DETERIORO SOBREGIRO POR P</v>
          </cell>
          <cell r="C269">
            <v>0</v>
          </cell>
          <cell r="D269">
            <v>23688622</v>
          </cell>
          <cell r="E269">
            <v>0</v>
          </cell>
          <cell r="F269">
            <v>23688622</v>
          </cell>
          <cell r="G269">
            <v>0</v>
          </cell>
          <cell r="H269">
            <v>23688622</v>
          </cell>
          <cell r="I269">
            <v>0</v>
          </cell>
          <cell r="J269">
            <v>0</v>
          </cell>
          <cell r="K269">
            <v>-23688622</v>
          </cell>
        </row>
        <row r="270">
          <cell r="A270">
            <v>111601</v>
          </cell>
          <cell r="B270" t="str">
            <v>GASTOS ANTICIPADOS</v>
          </cell>
          <cell r="C270">
            <v>2873075</v>
          </cell>
          <cell r="D270">
            <v>287308</v>
          </cell>
          <cell r="E270">
            <v>2585767</v>
          </cell>
          <cell r="F270">
            <v>0</v>
          </cell>
          <cell r="G270">
            <v>2585767</v>
          </cell>
          <cell r="H270">
            <v>0</v>
          </cell>
          <cell r="I270">
            <v>0</v>
          </cell>
          <cell r="J270">
            <v>0</v>
          </cell>
          <cell r="K270">
            <v>2585767</v>
          </cell>
        </row>
        <row r="271">
          <cell r="A271">
            <v>111603</v>
          </cell>
          <cell r="B271" t="str">
            <v>ANTICIPO PROVEEDORES</v>
          </cell>
          <cell r="C271">
            <v>272255555</v>
          </cell>
          <cell r="D271">
            <v>192237683</v>
          </cell>
          <cell r="E271">
            <v>80017872</v>
          </cell>
          <cell r="F271">
            <v>0</v>
          </cell>
          <cell r="G271">
            <v>80017872</v>
          </cell>
          <cell r="H271">
            <v>0</v>
          </cell>
          <cell r="I271">
            <v>0</v>
          </cell>
          <cell r="J271">
            <v>0</v>
          </cell>
          <cell r="K271">
            <v>80017872</v>
          </cell>
        </row>
        <row r="272">
          <cell r="A272">
            <v>111604</v>
          </cell>
          <cell r="B272" t="str">
            <v>FONDO DE GESTION</v>
          </cell>
          <cell r="C272">
            <v>12121133</v>
          </cell>
          <cell r="D272">
            <v>11621133</v>
          </cell>
          <cell r="E272">
            <v>500000</v>
          </cell>
          <cell r="F272">
            <v>0</v>
          </cell>
          <cell r="G272">
            <v>500000</v>
          </cell>
          <cell r="H272">
            <v>0</v>
          </cell>
          <cell r="I272">
            <v>0</v>
          </cell>
          <cell r="J272">
            <v>0</v>
          </cell>
          <cell r="K272">
            <v>500000</v>
          </cell>
        </row>
        <row r="273">
          <cell r="A273">
            <v>111605</v>
          </cell>
          <cell r="B273" t="str">
            <v>GARANTIAS X COBRAR</v>
          </cell>
          <cell r="C273">
            <v>494600266</v>
          </cell>
          <cell r="D273">
            <v>0</v>
          </cell>
          <cell r="E273">
            <v>494600266</v>
          </cell>
          <cell r="F273">
            <v>0</v>
          </cell>
          <cell r="G273">
            <v>494600266</v>
          </cell>
          <cell r="H273">
            <v>0</v>
          </cell>
          <cell r="I273">
            <v>0</v>
          </cell>
          <cell r="J273">
            <v>0</v>
          </cell>
          <cell r="K273">
            <v>494600266</v>
          </cell>
        </row>
        <row r="274">
          <cell r="A274">
            <v>111606</v>
          </cell>
          <cell r="B274" t="str">
            <v>ANTICIPO COMISIONES</v>
          </cell>
          <cell r="C274">
            <v>712562</v>
          </cell>
          <cell r="D274">
            <v>0</v>
          </cell>
          <cell r="E274">
            <v>712562</v>
          </cell>
          <cell r="F274">
            <v>0</v>
          </cell>
          <cell r="G274">
            <v>712562</v>
          </cell>
          <cell r="H274">
            <v>0</v>
          </cell>
          <cell r="I274">
            <v>0</v>
          </cell>
          <cell r="J274">
            <v>0</v>
          </cell>
          <cell r="K274">
            <v>712562</v>
          </cell>
        </row>
        <row r="275">
          <cell r="A275">
            <v>111607</v>
          </cell>
          <cell r="B275" t="str">
            <v>CUENTAS CORRIENTES COMISI</v>
          </cell>
          <cell r="C275">
            <v>51808124</v>
          </cell>
          <cell r="D275">
            <v>2726736</v>
          </cell>
          <cell r="E275">
            <v>49081388</v>
          </cell>
          <cell r="F275">
            <v>0</v>
          </cell>
          <cell r="G275">
            <v>49081388</v>
          </cell>
          <cell r="H275">
            <v>0</v>
          </cell>
          <cell r="I275">
            <v>0</v>
          </cell>
          <cell r="J275">
            <v>0</v>
          </cell>
          <cell r="K275">
            <v>49081388</v>
          </cell>
        </row>
        <row r="276">
          <cell r="A276">
            <v>111608</v>
          </cell>
          <cell r="B276" t="str">
            <v>ANTICIPOS SVI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>
            <v>111610</v>
          </cell>
          <cell r="B277" t="str">
            <v>ARRIENDOS POR COBRAR</v>
          </cell>
          <cell r="C277">
            <v>1326599116</v>
          </cell>
          <cell r="D277">
            <v>1174341444</v>
          </cell>
          <cell r="E277">
            <v>152257672</v>
          </cell>
          <cell r="F277">
            <v>0</v>
          </cell>
          <cell r="G277">
            <v>152257672</v>
          </cell>
          <cell r="H277">
            <v>0</v>
          </cell>
          <cell r="I277">
            <v>0</v>
          </cell>
          <cell r="J277">
            <v>0</v>
          </cell>
          <cell r="K277">
            <v>152257672</v>
          </cell>
        </row>
        <row r="278">
          <cell r="A278">
            <v>111611</v>
          </cell>
          <cell r="B278" t="str">
            <v>DIVIDENDOS POR COBRAR LEA</v>
          </cell>
          <cell r="C278">
            <v>1108168247</v>
          </cell>
          <cell r="D278">
            <v>748611546</v>
          </cell>
          <cell r="E278">
            <v>359556701</v>
          </cell>
          <cell r="F278">
            <v>0</v>
          </cell>
          <cell r="G278">
            <v>359556701</v>
          </cell>
          <cell r="H278">
            <v>0</v>
          </cell>
          <cell r="I278">
            <v>0</v>
          </cell>
          <cell r="J278">
            <v>0</v>
          </cell>
          <cell r="K278">
            <v>359556701</v>
          </cell>
        </row>
        <row r="279">
          <cell r="A279">
            <v>111612</v>
          </cell>
          <cell r="B279" t="str">
            <v>DEUDORES POR INVERSION</v>
          </cell>
          <cell r="C279">
            <v>2132131675</v>
          </cell>
          <cell r="D279">
            <v>2131637788</v>
          </cell>
          <cell r="E279">
            <v>493887</v>
          </cell>
          <cell r="F279">
            <v>0</v>
          </cell>
          <cell r="G279">
            <v>493887</v>
          </cell>
          <cell r="H279">
            <v>0</v>
          </cell>
          <cell r="I279">
            <v>0</v>
          </cell>
          <cell r="J279">
            <v>0</v>
          </cell>
          <cell r="K279">
            <v>493887</v>
          </cell>
        </row>
        <row r="280">
          <cell r="A280">
            <v>111613</v>
          </cell>
          <cell r="B280" t="str">
            <v>FONDOS POR RENDIR TRASSA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111614</v>
          </cell>
          <cell r="B281" t="str">
            <v>CUENTA CORRIENTE POR COB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111615</v>
          </cell>
          <cell r="B282" t="str">
            <v>CUENTA POR COBRAR</v>
          </cell>
          <cell r="C282">
            <v>1315067</v>
          </cell>
          <cell r="D282">
            <v>304660</v>
          </cell>
          <cell r="E282">
            <v>1010407</v>
          </cell>
          <cell r="F282">
            <v>0</v>
          </cell>
          <cell r="G282">
            <v>1010407</v>
          </cell>
          <cell r="H282">
            <v>0</v>
          </cell>
          <cell r="I282">
            <v>0</v>
          </cell>
          <cell r="J282">
            <v>0</v>
          </cell>
          <cell r="K282">
            <v>1010407</v>
          </cell>
        </row>
        <row r="283">
          <cell r="A283">
            <v>111617</v>
          </cell>
          <cell r="B283" t="str">
            <v>TRASPASO DE SALDOS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111619</v>
          </cell>
          <cell r="B284" t="str">
            <v>SEGUROS ANTICIPADOS</v>
          </cell>
          <cell r="C284">
            <v>29443623</v>
          </cell>
          <cell r="D284">
            <v>2944362</v>
          </cell>
          <cell r="E284">
            <v>26499261</v>
          </cell>
          <cell r="F284">
            <v>0</v>
          </cell>
          <cell r="G284">
            <v>26499261</v>
          </cell>
          <cell r="H284">
            <v>0</v>
          </cell>
          <cell r="I284">
            <v>0</v>
          </cell>
          <cell r="J284">
            <v>0</v>
          </cell>
          <cell r="K284">
            <v>26499261</v>
          </cell>
        </row>
        <row r="285">
          <cell r="A285">
            <v>111621</v>
          </cell>
          <cell r="B285" t="str">
            <v>ARRIENDOS POR COBRAR EX-L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111622</v>
          </cell>
          <cell r="B286" t="str">
            <v>CUOTAS PACTOS POR COBRAR</v>
          </cell>
          <cell r="C286">
            <v>200933697</v>
          </cell>
          <cell r="D286">
            <v>0</v>
          </cell>
          <cell r="E286">
            <v>200933697</v>
          </cell>
          <cell r="F286">
            <v>0</v>
          </cell>
          <cell r="G286">
            <v>200933697</v>
          </cell>
          <cell r="H286">
            <v>0</v>
          </cell>
          <cell r="I286">
            <v>0</v>
          </cell>
          <cell r="J286">
            <v>0</v>
          </cell>
          <cell r="K286">
            <v>200933697</v>
          </cell>
        </row>
        <row r="287">
          <cell r="A287">
            <v>111623</v>
          </cell>
          <cell r="B287" t="str">
            <v>RECAUDACIONES INMOBILIARI</v>
          </cell>
          <cell r="C287">
            <v>934425492</v>
          </cell>
          <cell r="D287">
            <v>934425492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111625</v>
          </cell>
          <cell r="B288" t="str">
            <v>CTA X COBRAR PROPIEDADES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111626</v>
          </cell>
          <cell r="B289" t="str">
            <v>CONTRIBUC. Y SEGUROS X CO</v>
          </cell>
          <cell r="C289">
            <v>41019065</v>
          </cell>
          <cell r="D289">
            <v>27143466</v>
          </cell>
          <cell r="E289">
            <v>13875599</v>
          </cell>
          <cell r="F289">
            <v>0</v>
          </cell>
          <cell r="G289">
            <v>13875599</v>
          </cell>
          <cell r="H289">
            <v>0</v>
          </cell>
          <cell r="I289">
            <v>0</v>
          </cell>
          <cell r="J289">
            <v>0</v>
          </cell>
          <cell r="K289">
            <v>13875599</v>
          </cell>
        </row>
        <row r="290">
          <cell r="A290">
            <v>111629</v>
          </cell>
          <cell r="B290" t="str">
            <v>CTA CTE ISAPRE NORMEDICA</v>
          </cell>
          <cell r="C290">
            <v>3097463</v>
          </cell>
          <cell r="D290">
            <v>0</v>
          </cell>
          <cell r="E290">
            <v>3097463</v>
          </cell>
          <cell r="F290">
            <v>0</v>
          </cell>
          <cell r="G290">
            <v>3097463</v>
          </cell>
          <cell r="H290">
            <v>0</v>
          </cell>
          <cell r="I290">
            <v>0</v>
          </cell>
          <cell r="J290">
            <v>0</v>
          </cell>
          <cell r="K290">
            <v>3097463</v>
          </cell>
        </row>
        <row r="291">
          <cell r="A291">
            <v>111630</v>
          </cell>
          <cell r="B291" t="str">
            <v>ANTICIPO DE COMISIONES RE</v>
          </cell>
          <cell r="C291">
            <v>178916353</v>
          </cell>
          <cell r="D291">
            <v>105254541</v>
          </cell>
          <cell r="E291">
            <v>73661812</v>
          </cell>
          <cell r="F291">
            <v>0</v>
          </cell>
          <cell r="G291">
            <v>73661812</v>
          </cell>
          <cell r="H291">
            <v>0</v>
          </cell>
          <cell r="I291">
            <v>0</v>
          </cell>
          <cell r="J291">
            <v>0</v>
          </cell>
          <cell r="K291">
            <v>73661812</v>
          </cell>
        </row>
        <row r="292">
          <cell r="A292">
            <v>111632</v>
          </cell>
          <cell r="B292" t="str">
            <v>CTAS POR COBRAR INMOBILIA</v>
          </cell>
          <cell r="C292">
            <v>17532510</v>
          </cell>
          <cell r="D292">
            <v>4124656</v>
          </cell>
          <cell r="E292">
            <v>13407854</v>
          </cell>
          <cell r="F292">
            <v>0</v>
          </cell>
          <cell r="G292">
            <v>13407854</v>
          </cell>
          <cell r="H292">
            <v>0</v>
          </cell>
          <cell r="I292">
            <v>0</v>
          </cell>
          <cell r="J292">
            <v>0</v>
          </cell>
          <cell r="K292">
            <v>13407854</v>
          </cell>
        </row>
        <row r="293">
          <cell r="A293">
            <v>111633</v>
          </cell>
          <cell r="B293" t="str">
            <v>GARANTIA ARRIENDO POR APL</v>
          </cell>
          <cell r="C293">
            <v>7555624655</v>
          </cell>
          <cell r="D293">
            <v>6868803270</v>
          </cell>
          <cell r="E293">
            <v>686821385</v>
          </cell>
          <cell r="F293">
            <v>0</v>
          </cell>
          <cell r="G293">
            <v>686821385</v>
          </cell>
          <cell r="H293">
            <v>0</v>
          </cell>
          <cell r="I293">
            <v>0</v>
          </cell>
          <cell r="J293">
            <v>0</v>
          </cell>
          <cell r="K293">
            <v>686821385</v>
          </cell>
        </row>
        <row r="294">
          <cell r="A294">
            <v>111634</v>
          </cell>
          <cell r="B294" t="str">
            <v>ADJUDICACIONES POR TERCER</v>
          </cell>
          <cell r="C294">
            <v>399973773</v>
          </cell>
          <cell r="D294">
            <v>76198811</v>
          </cell>
          <cell r="E294">
            <v>323774962</v>
          </cell>
          <cell r="F294">
            <v>0</v>
          </cell>
          <cell r="G294">
            <v>323774962</v>
          </cell>
          <cell r="H294">
            <v>0</v>
          </cell>
          <cell r="I294">
            <v>0</v>
          </cell>
          <cell r="J294">
            <v>0</v>
          </cell>
          <cell r="K294">
            <v>323774962</v>
          </cell>
        </row>
        <row r="295">
          <cell r="A295">
            <v>111636</v>
          </cell>
          <cell r="B295" t="str">
            <v>DEUDORES ARRENDATARIOS</v>
          </cell>
          <cell r="C295">
            <v>44947311</v>
          </cell>
          <cell r="D295">
            <v>24768898</v>
          </cell>
          <cell r="E295">
            <v>20178413</v>
          </cell>
          <cell r="F295">
            <v>0</v>
          </cell>
          <cell r="G295">
            <v>20178413</v>
          </cell>
          <cell r="H295">
            <v>0</v>
          </cell>
          <cell r="I295">
            <v>0</v>
          </cell>
          <cell r="J295">
            <v>0</v>
          </cell>
          <cell r="K295">
            <v>20178413</v>
          </cell>
        </row>
        <row r="296">
          <cell r="A296">
            <v>111637</v>
          </cell>
          <cell r="B296" t="str">
            <v>PROVISION DEUDORES ARREND</v>
          </cell>
          <cell r="C296">
            <v>67501654</v>
          </cell>
          <cell r="D296">
            <v>135914066</v>
          </cell>
          <cell r="E296">
            <v>0</v>
          </cell>
          <cell r="F296">
            <v>68412412</v>
          </cell>
          <cell r="G296">
            <v>0</v>
          </cell>
          <cell r="H296">
            <v>68412412</v>
          </cell>
          <cell r="I296">
            <v>0</v>
          </cell>
          <cell r="J296">
            <v>0</v>
          </cell>
          <cell r="K296">
            <v>-68412412</v>
          </cell>
        </row>
        <row r="297">
          <cell r="A297">
            <v>111638</v>
          </cell>
          <cell r="B297" t="str">
            <v>COMISIONES POR COBRAR RV</v>
          </cell>
          <cell r="C297">
            <v>6761925</v>
          </cell>
          <cell r="D297">
            <v>901496</v>
          </cell>
          <cell r="E297">
            <v>5860429</v>
          </cell>
          <cell r="F297">
            <v>0</v>
          </cell>
          <cell r="G297">
            <v>5860429</v>
          </cell>
          <cell r="H297">
            <v>0</v>
          </cell>
          <cell r="I297">
            <v>0</v>
          </cell>
          <cell r="J297">
            <v>0</v>
          </cell>
          <cell r="K297">
            <v>5860429</v>
          </cell>
        </row>
        <row r="298">
          <cell r="A298">
            <v>111640</v>
          </cell>
          <cell r="B298" t="str">
            <v>DIVIDENDO POR COBRAR CIME</v>
          </cell>
          <cell r="C298">
            <v>8621179</v>
          </cell>
          <cell r="D298">
            <v>3493930</v>
          </cell>
          <cell r="E298">
            <v>5127249</v>
          </cell>
          <cell r="F298">
            <v>0</v>
          </cell>
          <cell r="G298">
            <v>5127249</v>
          </cell>
          <cell r="H298">
            <v>0</v>
          </cell>
          <cell r="I298">
            <v>0</v>
          </cell>
          <cell r="J298">
            <v>0</v>
          </cell>
          <cell r="K298">
            <v>5127249</v>
          </cell>
        </row>
        <row r="299">
          <cell r="A299">
            <v>111641</v>
          </cell>
          <cell r="B299" t="str">
            <v>DIVIDENDO POR COBRAR CONC</v>
          </cell>
          <cell r="C299">
            <v>157589333</v>
          </cell>
          <cell r="D299">
            <v>110757471</v>
          </cell>
          <cell r="E299">
            <v>46831862</v>
          </cell>
          <cell r="F299">
            <v>0</v>
          </cell>
          <cell r="G299">
            <v>46831862</v>
          </cell>
          <cell r="H299">
            <v>0</v>
          </cell>
          <cell r="I299">
            <v>0</v>
          </cell>
          <cell r="J299">
            <v>0</v>
          </cell>
          <cell r="K299">
            <v>46831862</v>
          </cell>
        </row>
        <row r="300">
          <cell r="A300">
            <v>111642</v>
          </cell>
          <cell r="B300" t="str">
            <v>DIVIDENDO POR COBRAR HLC</v>
          </cell>
          <cell r="C300">
            <v>2225005119</v>
          </cell>
          <cell r="D300">
            <v>929878615</v>
          </cell>
          <cell r="E300">
            <v>1295126504</v>
          </cell>
          <cell r="F300">
            <v>0</v>
          </cell>
          <cell r="G300">
            <v>1295126504</v>
          </cell>
          <cell r="H300">
            <v>0</v>
          </cell>
          <cell r="I300">
            <v>0</v>
          </cell>
          <cell r="J300">
            <v>0</v>
          </cell>
          <cell r="K300">
            <v>1295126504</v>
          </cell>
        </row>
        <row r="301">
          <cell r="A301">
            <v>111643</v>
          </cell>
          <cell r="B301" t="str">
            <v>DIVIDENDO POR COBRAR MUTU</v>
          </cell>
          <cell r="C301">
            <v>14283818</v>
          </cell>
          <cell r="D301">
            <v>1578293</v>
          </cell>
          <cell r="E301">
            <v>12705525</v>
          </cell>
          <cell r="F301">
            <v>0</v>
          </cell>
          <cell r="G301">
            <v>12705525</v>
          </cell>
          <cell r="H301">
            <v>0</v>
          </cell>
          <cell r="I301">
            <v>0</v>
          </cell>
          <cell r="J301">
            <v>0</v>
          </cell>
          <cell r="K301">
            <v>12705525</v>
          </cell>
        </row>
        <row r="302">
          <cell r="A302">
            <v>111644</v>
          </cell>
          <cell r="B302" t="str">
            <v>DIVIDENDO POR COBRAR MUTU</v>
          </cell>
          <cell r="C302">
            <v>4981851297</v>
          </cell>
          <cell r="D302">
            <v>4168802747</v>
          </cell>
          <cell r="E302">
            <v>813048550</v>
          </cell>
          <cell r="F302">
            <v>0</v>
          </cell>
          <cell r="G302">
            <v>813048550</v>
          </cell>
          <cell r="H302">
            <v>0</v>
          </cell>
          <cell r="I302">
            <v>0</v>
          </cell>
          <cell r="J302">
            <v>0</v>
          </cell>
          <cell r="K302">
            <v>813048550</v>
          </cell>
        </row>
        <row r="303">
          <cell r="A303">
            <v>111645</v>
          </cell>
          <cell r="B303" t="str">
            <v>ANTICIPO COMISIONES/PREMI</v>
          </cell>
          <cell r="C303">
            <v>0</v>
          </cell>
          <cell r="D303">
            <v>5149996</v>
          </cell>
          <cell r="E303">
            <v>0</v>
          </cell>
          <cell r="F303">
            <v>5149996</v>
          </cell>
          <cell r="G303">
            <v>0</v>
          </cell>
          <cell r="H303">
            <v>5149996</v>
          </cell>
          <cell r="I303">
            <v>0</v>
          </cell>
          <cell r="J303">
            <v>0</v>
          </cell>
          <cell r="K303">
            <v>-5149996</v>
          </cell>
        </row>
        <row r="304">
          <cell r="A304">
            <v>111648</v>
          </cell>
          <cell r="B304" t="str">
            <v>GARANTIA FINANCIAMIENTO P</v>
          </cell>
          <cell r="C304">
            <v>8158174743</v>
          </cell>
          <cell r="D304">
            <v>49950854</v>
          </cell>
          <cell r="E304">
            <v>8108223889</v>
          </cell>
          <cell r="F304">
            <v>0</v>
          </cell>
          <cell r="G304">
            <v>8108223889</v>
          </cell>
          <cell r="H304">
            <v>0</v>
          </cell>
          <cell r="I304">
            <v>0</v>
          </cell>
          <cell r="J304">
            <v>0</v>
          </cell>
          <cell r="K304">
            <v>8108223889</v>
          </cell>
        </row>
        <row r="305">
          <cell r="A305">
            <v>111649</v>
          </cell>
          <cell r="B305" t="str">
            <v>FINANCIAMIENTO POR APLICA</v>
          </cell>
          <cell r="C305">
            <v>11606427383</v>
          </cell>
          <cell r="D305">
            <v>0</v>
          </cell>
          <cell r="E305">
            <v>11606427383</v>
          </cell>
          <cell r="F305">
            <v>0</v>
          </cell>
          <cell r="G305">
            <v>11606427383</v>
          </cell>
          <cell r="H305">
            <v>0</v>
          </cell>
          <cell r="I305">
            <v>0</v>
          </cell>
          <cell r="J305">
            <v>0</v>
          </cell>
          <cell r="K305">
            <v>11606427383</v>
          </cell>
        </row>
        <row r="306">
          <cell r="A306">
            <v>111651</v>
          </cell>
          <cell r="B306" t="str">
            <v>TASACIONES USADOS X COBRA</v>
          </cell>
          <cell r="C306">
            <v>77421</v>
          </cell>
          <cell r="D306">
            <v>0</v>
          </cell>
          <cell r="E306">
            <v>77421</v>
          </cell>
          <cell r="F306">
            <v>0</v>
          </cell>
          <cell r="G306">
            <v>77421</v>
          </cell>
          <cell r="H306">
            <v>0</v>
          </cell>
          <cell r="I306">
            <v>0</v>
          </cell>
          <cell r="J306">
            <v>0</v>
          </cell>
          <cell r="K306">
            <v>77421</v>
          </cell>
        </row>
        <row r="307">
          <cell r="A307">
            <v>111652</v>
          </cell>
          <cell r="B307" t="str">
            <v>INTERESES EN MORA ARRIEND</v>
          </cell>
          <cell r="C307">
            <v>7391121</v>
          </cell>
          <cell r="D307">
            <v>3823873</v>
          </cell>
          <cell r="E307">
            <v>3567248</v>
          </cell>
          <cell r="F307">
            <v>0</v>
          </cell>
          <cell r="G307">
            <v>3567248</v>
          </cell>
          <cell r="H307">
            <v>0</v>
          </cell>
          <cell r="I307">
            <v>0</v>
          </cell>
          <cell r="J307">
            <v>0</v>
          </cell>
          <cell r="K307">
            <v>3567248</v>
          </cell>
        </row>
        <row r="308">
          <cell r="A308">
            <v>111653</v>
          </cell>
          <cell r="B308" t="str">
            <v>INTERESES EN MORA FINANCI</v>
          </cell>
          <cell r="C308">
            <v>4850291</v>
          </cell>
          <cell r="D308">
            <v>1554143</v>
          </cell>
          <cell r="E308">
            <v>3296148</v>
          </cell>
          <cell r="F308">
            <v>0</v>
          </cell>
          <cell r="G308">
            <v>3296148</v>
          </cell>
          <cell r="H308">
            <v>0</v>
          </cell>
          <cell r="I308">
            <v>0</v>
          </cell>
          <cell r="J308">
            <v>0</v>
          </cell>
          <cell r="K308">
            <v>3296148</v>
          </cell>
        </row>
        <row r="309">
          <cell r="A309">
            <v>111655</v>
          </cell>
          <cell r="B309" t="str">
            <v>GARANTIAS POR COBRAR PROY</v>
          </cell>
          <cell r="C309">
            <v>6894746383</v>
          </cell>
          <cell r="D309">
            <v>0</v>
          </cell>
          <cell r="E309">
            <v>6894746383</v>
          </cell>
          <cell r="F309">
            <v>0</v>
          </cell>
          <cell r="G309">
            <v>6894746383</v>
          </cell>
          <cell r="H309">
            <v>0</v>
          </cell>
          <cell r="I309">
            <v>0</v>
          </cell>
          <cell r="J309">
            <v>0</v>
          </cell>
          <cell r="K309">
            <v>6894746383</v>
          </cell>
        </row>
        <row r="310">
          <cell r="A310">
            <v>111660</v>
          </cell>
          <cell r="B310" t="str">
            <v>DETERIORO FONDOS DE GESTI</v>
          </cell>
          <cell r="C310">
            <v>0</v>
          </cell>
          <cell r="D310">
            <v>500000</v>
          </cell>
          <cell r="E310">
            <v>0</v>
          </cell>
          <cell r="F310">
            <v>500000</v>
          </cell>
          <cell r="G310">
            <v>0</v>
          </cell>
          <cell r="H310">
            <v>500000</v>
          </cell>
          <cell r="I310">
            <v>0</v>
          </cell>
          <cell r="J310">
            <v>0</v>
          </cell>
          <cell r="K310">
            <v>-500000</v>
          </cell>
        </row>
        <row r="311">
          <cell r="A311">
            <v>111661</v>
          </cell>
          <cell r="B311" t="str">
            <v>DETERIORO CTA CTE X COBRA</v>
          </cell>
          <cell r="C311">
            <v>0</v>
          </cell>
          <cell r="D311">
            <v>56560</v>
          </cell>
          <cell r="E311">
            <v>0</v>
          </cell>
          <cell r="F311">
            <v>56560</v>
          </cell>
          <cell r="G311">
            <v>0</v>
          </cell>
          <cell r="H311">
            <v>56560</v>
          </cell>
          <cell r="I311">
            <v>0</v>
          </cell>
          <cell r="J311">
            <v>0</v>
          </cell>
          <cell r="K311">
            <v>-56560</v>
          </cell>
        </row>
        <row r="312">
          <cell r="A312">
            <v>111662</v>
          </cell>
          <cell r="B312" t="str">
            <v>DETERIORO GARANTIAS X COB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>
            <v>111663</v>
          </cell>
          <cell r="B313" t="str">
            <v>DETERIORO CTAS X COBRAR I</v>
          </cell>
          <cell r="C313">
            <v>0</v>
          </cell>
          <cell r="D313">
            <v>719576</v>
          </cell>
          <cell r="E313">
            <v>0</v>
          </cell>
          <cell r="F313">
            <v>719576</v>
          </cell>
          <cell r="G313">
            <v>0</v>
          </cell>
          <cell r="H313">
            <v>719576</v>
          </cell>
          <cell r="I313">
            <v>0</v>
          </cell>
          <cell r="J313">
            <v>0</v>
          </cell>
          <cell r="K313">
            <v>-719576</v>
          </cell>
        </row>
        <row r="314">
          <cell r="A314">
            <v>111703</v>
          </cell>
          <cell r="B314" t="str">
            <v>PAGOS PROVISIONALES MENSU</v>
          </cell>
          <cell r="C314">
            <v>1527261277</v>
          </cell>
          <cell r="D314">
            <v>0</v>
          </cell>
          <cell r="E314">
            <v>1527261277</v>
          </cell>
          <cell r="F314">
            <v>0</v>
          </cell>
          <cell r="G314">
            <v>1527261277</v>
          </cell>
          <cell r="H314">
            <v>0</v>
          </cell>
          <cell r="I314">
            <v>0</v>
          </cell>
          <cell r="J314">
            <v>0</v>
          </cell>
          <cell r="K314">
            <v>1527261277</v>
          </cell>
        </row>
        <row r="315">
          <cell r="A315">
            <v>111705</v>
          </cell>
          <cell r="B315" t="str">
            <v>IVA CREDITO FISCAL</v>
          </cell>
          <cell r="C315">
            <v>305521626</v>
          </cell>
          <cell r="D315">
            <v>252616744</v>
          </cell>
          <cell r="E315">
            <v>52904882</v>
          </cell>
          <cell r="F315">
            <v>0</v>
          </cell>
          <cell r="G315">
            <v>52904882</v>
          </cell>
          <cell r="H315">
            <v>0</v>
          </cell>
          <cell r="I315">
            <v>0</v>
          </cell>
          <cell r="J315">
            <v>0</v>
          </cell>
          <cell r="K315">
            <v>52904882</v>
          </cell>
        </row>
        <row r="316">
          <cell r="A316">
            <v>111706</v>
          </cell>
          <cell r="B316" t="str">
            <v>IMPUESTOS POR COBRAR</v>
          </cell>
          <cell r="C316">
            <v>177320874</v>
          </cell>
          <cell r="D316">
            <v>0</v>
          </cell>
          <cell r="E316">
            <v>177320874</v>
          </cell>
          <cell r="F316">
            <v>0</v>
          </cell>
          <cell r="G316">
            <v>177320874</v>
          </cell>
          <cell r="H316">
            <v>0</v>
          </cell>
          <cell r="I316">
            <v>0</v>
          </cell>
          <cell r="J316">
            <v>0</v>
          </cell>
          <cell r="K316">
            <v>177320874</v>
          </cell>
        </row>
        <row r="317">
          <cell r="A317">
            <v>111707</v>
          </cell>
          <cell r="B317" t="str">
            <v>CAPACITACION DEL PERSONAL</v>
          </cell>
          <cell r="C317">
            <v>97536818</v>
          </cell>
          <cell r="D317">
            <v>0</v>
          </cell>
          <cell r="E317">
            <v>97536818</v>
          </cell>
          <cell r="F317">
            <v>0</v>
          </cell>
          <cell r="G317">
            <v>97536818</v>
          </cell>
          <cell r="H317">
            <v>0</v>
          </cell>
          <cell r="I317">
            <v>0</v>
          </cell>
          <cell r="J317">
            <v>0</v>
          </cell>
          <cell r="K317">
            <v>97536818</v>
          </cell>
        </row>
        <row r="318">
          <cell r="A318">
            <v>111708</v>
          </cell>
          <cell r="B318" t="str">
            <v>CREDITO ACT. FIJO ART. 33</v>
          </cell>
          <cell r="C318">
            <v>14114048</v>
          </cell>
          <cell r="D318">
            <v>0</v>
          </cell>
          <cell r="E318">
            <v>14114048</v>
          </cell>
          <cell r="F318">
            <v>0</v>
          </cell>
          <cell r="G318">
            <v>14114048</v>
          </cell>
          <cell r="H318">
            <v>0</v>
          </cell>
          <cell r="I318">
            <v>0</v>
          </cell>
          <cell r="J318">
            <v>0</v>
          </cell>
          <cell r="K318">
            <v>14114048</v>
          </cell>
        </row>
        <row r="319">
          <cell r="A319">
            <v>111709</v>
          </cell>
          <cell r="B319" t="str">
            <v>REMANENTE CREDITO FISCAL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111710</v>
          </cell>
          <cell r="B320" t="str">
            <v>OTRAS CTAS POR COBRAR INM</v>
          </cell>
          <cell r="C320">
            <v>498787015</v>
          </cell>
          <cell r="D320">
            <v>473729600</v>
          </cell>
          <cell r="E320">
            <v>25057415</v>
          </cell>
          <cell r="F320">
            <v>0</v>
          </cell>
          <cell r="G320">
            <v>25057415</v>
          </cell>
          <cell r="H320">
            <v>0</v>
          </cell>
          <cell r="I320">
            <v>0</v>
          </cell>
          <cell r="J320">
            <v>0</v>
          </cell>
          <cell r="K320">
            <v>25057415</v>
          </cell>
        </row>
        <row r="321">
          <cell r="A321">
            <v>111711</v>
          </cell>
          <cell r="B321" t="str">
            <v>PAGO PROVISIONALES MENSUA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111712</v>
          </cell>
          <cell r="B322" t="str">
            <v>CREDITO 4% ART. 104 LIR (</v>
          </cell>
          <cell r="C322">
            <v>19193021</v>
          </cell>
          <cell r="D322">
            <v>0</v>
          </cell>
          <cell r="E322">
            <v>19193021</v>
          </cell>
          <cell r="F322">
            <v>0</v>
          </cell>
          <cell r="G322">
            <v>19193021</v>
          </cell>
          <cell r="H322">
            <v>0</v>
          </cell>
          <cell r="I322">
            <v>0</v>
          </cell>
          <cell r="J322">
            <v>0</v>
          </cell>
          <cell r="K322">
            <v>19193021</v>
          </cell>
        </row>
        <row r="323">
          <cell r="A323">
            <v>111713</v>
          </cell>
          <cell r="B323" t="str">
            <v>DETERIORO CTAS X COBRAR I</v>
          </cell>
          <cell r="C323">
            <v>0</v>
          </cell>
          <cell r="D323">
            <v>1746752</v>
          </cell>
          <cell r="E323">
            <v>0</v>
          </cell>
          <cell r="F323">
            <v>1746752</v>
          </cell>
          <cell r="G323">
            <v>0</v>
          </cell>
          <cell r="H323">
            <v>1746752</v>
          </cell>
          <cell r="I323">
            <v>0</v>
          </cell>
          <cell r="J323">
            <v>0</v>
          </cell>
          <cell r="K323">
            <v>-1746752</v>
          </cell>
        </row>
        <row r="324">
          <cell r="A324">
            <v>111714</v>
          </cell>
          <cell r="B324" t="str">
            <v>DETERIORO CREDITO 4% ART</v>
          </cell>
          <cell r="C324">
            <v>0</v>
          </cell>
          <cell r="D324">
            <v>18856831</v>
          </cell>
          <cell r="E324">
            <v>0</v>
          </cell>
          <cell r="F324">
            <v>18856831</v>
          </cell>
          <cell r="G324">
            <v>0</v>
          </cell>
          <cell r="H324">
            <v>18856831</v>
          </cell>
          <cell r="I324">
            <v>0</v>
          </cell>
          <cell r="J324">
            <v>0</v>
          </cell>
          <cell r="K324">
            <v>-18856831</v>
          </cell>
        </row>
        <row r="325">
          <cell r="A325">
            <v>111801</v>
          </cell>
          <cell r="B325" t="str">
            <v>CUENTA CORRIENTE SOCIEDAD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>
            <v>111802</v>
          </cell>
          <cell r="B326" t="str">
            <v>CUENTA CORRIENTE BRUSA</v>
          </cell>
          <cell r="C326">
            <v>465577250</v>
          </cell>
          <cell r="D326">
            <v>326718180</v>
          </cell>
          <cell r="E326">
            <v>138859070</v>
          </cell>
          <cell r="F326">
            <v>0</v>
          </cell>
          <cell r="G326">
            <v>138859070</v>
          </cell>
          <cell r="H326">
            <v>0</v>
          </cell>
          <cell r="I326">
            <v>0</v>
          </cell>
          <cell r="J326">
            <v>0</v>
          </cell>
          <cell r="K326">
            <v>138859070</v>
          </cell>
        </row>
        <row r="327">
          <cell r="A327">
            <v>111805</v>
          </cell>
          <cell r="B327" t="str">
            <v>INVERSIONES DCV - VIDA</v>
          </cell>
          <cell r="C327">
            <v>114702667</v>
          </cell>
          <cell r="D327">
            <v>56047704</v>
          </cell>
          <cell r="E327">
            <v>58654963</v>
          </cell>
          <cell r="F327">
            <v>0</v>
          </cell>
          <cell r="G327">
            <v>58654963</v>
          </cell>
          <cell r="H327">
            <v>0</v>
          </cell>
          <cell r="I327">
            <v>0</v>
          </cell>
          <cell r="J327">
            <v>0</v>
          </cell>
          <cell r="K327">
            <v>58654963</v>
          </cell>
        </row>
        <row r="328">
          <cell r="A328">
            <v>111806</v>
          </cell>
          <cell r="B328" t="str">
            <v>CUENTA CORRIENTE ADM EDIF</v>
          </cell>
          <cell r="C328">
            <v>86590115</v>
          </cell>
          <cell r="D328">
            <v>53590115</v>
          </cell>
          <cell r="E328">
            <v>33000000</v>
          </cell>
          <cell r="F328">
            <v>0</v>
          </cell>
          <cell r="G328">
            <v>33000000</v>
          </cell>
          <cell r="H328">
            <v>0</v>
          </cell>
          <cell r="I328">
            <v>0</v>
          </cell>
          <cell r="J328">
            <v>0</v>
          </cell>
          <cell r="K328">
            <v>33000000</v>
          </cell>
        </row>
        <row r="329">
          <cell r="A329">
            <v>111807</v>
          </cell>
          <cell r="B329" t="str">
            <v>CUENTA CORRIENTE COMUNIDA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111809</v>
          </cell>
          <cell r="B330" t="str">
            <v>CUENTA CORRIENTE POR COBR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111810</v>
          </cell>
          <cell r="B331" t="str">
            <v>INMOBILARIA APOQUINDO 200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>
            <v>111811</v>
          </cell>
          <cell r="B332" t="str">
            <v>EDIFICIO BURGOS/APOQUINDO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111820</v>
          </cell>
          <cell r="B333" t="str">
            <v>INMOB. DES Y CONST SANTO</v>
          </cell>
          <cell r="C333">
            <v>5207353</v>
          </cell>
          <cell r="D333">
            <v>5207353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111821</v>
          </cell>
          <cell r="B334" t="str">
            <v>SANITARIA BCC. S.A.</v>
          </cell>
          <cell r="C334">
            <v>119649131</v>
          </cell>
          <cell r="D334">
            <v>119649131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111822</v>
          </cell>
          <cell r="B335" t="str">
            <v>FLUCT. INV. INMOBILIARIA</v>
          </cell>
          <cell r="C335">
            <v>5169413</v>
          </cell>
          <cell r="D335">
            <v>5169413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111823</v>
          </cell>
          <cell r="B336" t="str">
            <v>FLUCTUACION SOCIEDAD BCC</v>
          </cell>
          <cell r="C336">
            <v>108870220</v>
          </cell>
          <cell r="D336">
            <v>108870220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111824</v>
          </cell>
          <cell r="B337" t="str">
            <v>FLUCTUACION INMOBILIARIA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111825</v>
          </cell>
          <cell r="B338" t="str">
            <v>COASA LIMITADA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>
            <v>111826</v>
          </cell>
          <cell r="B339" t="str">
            <v>PROYECTO VALLE GRANDE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111827</v>
          </cell>
          <cell r="B340" t="str">
            <v>SOC. INMOB. DON TOMAS S.A</v>
          </cell>
          <cell r="C340">
            <v>57985455</v>
          </cell>
          <cell r="D340">
            <v>57985455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111828</v>
          </cell>
          <cell r="B341" t="str">
            <v>CTA. CTE. EL COIGUE DOS S</v>
          </cell>
          <cell r="C341">
            <v>696715708</v>
          </cell>
          <cell r="D341">
            <v>246264867</v>
          </cell>
          <cell r="E341">
            <v>450450841</v>
          </cell>
          <cell r="F341">
            <v>0</v>
          </cell>
          <cell r="G341">
            <v>450450841</v>
          </cell>
          <cell r="H341">
            <v>0</v>
          </cell>
          <cell r="I341">
            <v>0</v>
          </cell>
          <cell r="J341">
            <v>0</v>
          </cell>
          <cell r="K341">
            <v>450450841</v>
          </cell>
        </row>
        <row r="342">
          <cell r="A342">
            <v>111829</v>
          </cell>
          <cell r="B342" t="str">
            <v>SOC. INMOB. PARQUE LOS NO</v>
          </cell>
          <cell r="C342">
            <v>118864892</v>
          </cell>
          <cell r="D342">
            <v>118864892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111831</v>
          </cell>
          <cell r="B343" t="str">
            <v>CTA CTE PROY. PARQUE LOS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A344">
            <v>111832</v>
          </cell>
          <cell r="B344" t="str">
            <v>NOVAGUAS S.A.</v>
          </cell>
          <cell r="C344">
            <v>30855679</v>
          </cell>
          <cell r="D344">
            <v>30855679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>
            <v>111833</v>
          </cell>
          <cell r="B345" t="str">
            <v>CTA CTE NOVATERRA S.A.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>
            <v>111834</v>
          </cell>
          <cell r="B346" t="str">
            <v>CTA CTE PARQUE LOS NOGALE</v>
          </cell>
          <cell r="C346">
            <v>1022380360</v>
          </cell>
          <cell r="D346">
            <v>1022380360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A347">
            <v>111835</v>
          </cell>
          <cell r="B347" t="str">
            <v>CTA CTE AGUAS NOVA S.A.</v>
          </cell>
          <cell r="C347">
            <v>1097752037</v>
          </cell>
          <cell r="D347">
            <v>1097752037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>
            <v>111836</v>
          </cell>
          <cell r="B348" t="str">
            <v>FLUCTUACION SOC. INMOB DO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>
            <v>111837</v>
          </cell>
          <cell r="B349" t="str">
            <v>FLUCTUACION SOC. INMOB. P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A350">
            <v>111838</v>
          </cell>
          <cell r="B350" t="str">
            <v>CTA CTE INMOB SANTO TOMAS</v>
          </cell>
          <cell r="C350">
            <v>367227077</v>
          </cell>
          <cell r="D350">
            <v>367227077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>
            <v>111839</v>
          </cell>
          <cell r="B351" t="str">
            <v>CTA CTE SANITARIA BCC S.A</v>
          </cell>
          <cell r="C351">
            <v>607585778</v>
          </cell>
          <cell r="D351">
            <v>607585778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111840</v>
          </cell>
          <cell r="B352" t="str">
            <v>SOC. INMOB. PARQUE QUINTA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A353">
            <v>111841</v>
          </cell>
          <cell r="B353" t="str">
            <v>INMOBILIARIA PARQUE QUINT</v>
          </cell>
          <cell r="C353">
            <v>461359313</v>
          </cell>
          <cell r="D353">
            <v>461359313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A354">
            <v>111842</v>
          </cell>
          <cell r="B354" t="str">
            <v>PIEDRA ROJA DESARROLLOS I</v>
          </cell>
          <cell r="C354">
            <v>5881168199</v>
          </cell>
          <cell r="D354">
            <v>717650240</v>
          </cell>
          <cell r="E354">
            <v>5163517959</v>
          </cell>
          <cell r="F354">
            <v>0</v>
          </cell>
          <cell r="G354">
            <v>5163517959</v>
          </cell>
          <cell r="H354">
            <v>0</v>
          </cell>
          <cell r="I354">
            <v>0</v>
          </cell>
          <cell r="J354">
            <v>0</v>
          </cell>
          <cell r="K354">
            <v>5163517959</v>
          </cell>
        </row>
        <row r="355">
          <cell r="A355">
            <v>111843</v>
          </cell>
          <cell r="B355" t="str">
            <v>FLUCTUACION SANITARIA AGU</v>
          </cell>
          <cell r="C355">
            <v>30855678</v>
          </cell>
          <cell r="D355">
            <v>30855678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111844</v>
          </cell>
          <cell r="B356" t="str">
            <v>INMOBILIARIA EL COIHUE DO</v>
          </cell>
          <cell r="C356">
            <v>134992864</v>
          </cell>
          <cell r="D356">
            <v>134992864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111845</v>
          </cell>
          <cell r="B357" t="str">
            <v>FLUCTUACION EL COIHUE DOS</v>
          </cell>
          <cell r="C357">
            <v>32289430</v>
          </cell>
          <cell r="D357">
            <v>32289430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A358">
            <v>111846</v>
          </cell>
          <cell r="B358" t="str">
            <v>OTROS ACTIVOS VALLE GRAND</v>
          </cell>
          <cell r="C358">
            <v>284870292</v>
          </cell>
          <cell r="D358">
            <v>279854416</v>
          </cell>
          <cell r="E358">
            <v>5015876</v>
          </cell>
          <cell r="F358">
            <v>0</v>
          </cell>
          <cell r="G358">
            <v>5015876</v>
          </cell>
          <cell r="H358">
            <v>0</v>
          </cell>
          <cell r="I358">
            <v>0</v>
          </cell>
          <cell r="J358">
            <v>0</v>
          </cell>
          <cell r="K358">
            <v>5015876</v>
          </cell>
        </row>
        <row r="359">
          <cell r="A359">
            <v>111847</v>
          </cell>
          <cell r="B359" t="str">
            <v>CTA CTE DESARR. CONST VAL</v>
          </cell>
          <cell r="C359">
            <v>22293823</v>
          </cell>
          <cell r="D359">
            <v>22293823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A360">
            <v>111848</v>
          </cell>
          <cell r="B360" t="str">
            <v>CTA CTE DESARR. CONST STO</v>
          </cell>
          <cell r="C360">
            <v>147605455</v>
          </cell>
          <cell r="D360">
            <v>147605455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>
            <v>111850</v>
          </cell>
          <cell r="B361" t="str">
            <v>DES. INMOB. Y CONST. VALL</v>
          </cell>
          <cell r="C361">
            <v>1816817</v>
          </cell>
          <cell r="D361">
            <v>1816817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A362">
            <v>111851</v>
          </cell>
          <cell r="B362" t="str">
            <v>DES. INMOB. Y CONST. SANT</v>
          </cell>
          <cell r="C362">
            <v>1845757</v>
          </cell>
          <cell r="D362">
            <v>1845757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111852</v>
          </cell>
          <cell r="B363" t="str">
            <v>FLUCT. DES. INMOB. Y CONS</v>
          </cell>
          <cell r="C363">
            <v>1838853</v>
          </cell>
          <cell r="D363">
            <v>1838853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A364">
            <v>111853</v>
          </cell>
          <cell r="B364" t="str">
            <v>FLUCT. DES. INMOB. Y CONS</v>
          </cell>
          <cell r="C364">
            <v>1838853</v>
          </cell>
          <cell r="D364">
            <v>1838853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>
            <v>111854</v>
          </cell>
          <cell r="B365" t="str">
            <v>INMOB. PARQUE Q. NORMAL S</v>
          </cell>
          <cell r="C365">
            <v>474976784</v>
          </cell>
          <cell r="D365">
            <v>0</v>
          </cell>
          <cell r="E365">
            <v>474976784</v>
          </cell>
          <cell r="F365">
            <v>0</v>
          </cell>
          <cell r="G365">
            <v>474976784</v>
          </cell>
          <cell r="H365">
            <v>0</v>
          </cell>
          <cell r="I365">
            <v>0</v>
          </cell>
          <cell r="J365">
            <v>0</v>
          </cell>
          <cell r="K365">
            <v>474976784</v>
          </cell>
        </row>
        <row r="366">
          <cell r="A366">
            <v>111855</v>
          </cell>
          <cell r="B366" t="str">
            <v>FLUCT. PARQUE Q. NORMAL S</v>
          </cell>
          <cell r="C366">
            <v>22945</v>
          </cell>
          <cell r="D366">
            <v>308889053</v>
          </cell>
          <cell r="E366">
            <v>0</v>
          </cell>
          <cell r="F366">
            <v>308866108</v>
          </cell>
          <cell r="G366">
            <v>0</v>
          </cell>
          <cell r="H366">
            <v>308866108</v>
          </cell>
          <cell r="I366">
            <v>0</v>
          </cell>
          <cell r="J366">
            <v>0</v>
          </cell>
          <cell r="K366">
            <v>-308866108</v>
          </cell>
        </row>
        <row r="367">
          <cell r="A367">
            <v>111856</v>
          </cell>
          <cell r="B367" t="str">
            <v>INMOBILIARIA BBI S.A.</v>
          </cell>
          <cell r="C367">
            <v>4901964</v>
          </cell>
          <cell r="D367">
            <v>21296</v>
          </cell>
          <cell r="E367">
            <v>4880668</v>
          </cell>
          <cell r="F367">
            <v>0</v>
          </cell>
          <cell r="G367">
            <v>4880668</v>
          </cell>
          <cell r="H367">
            <v>0</v>
          </cell>
          <cell r="I367">
            <v>0</v>
          </cell>
          <cell r="J367">
            <v>0</v>
          </cell>
          <cell r="K367">
            <v>4880668</v>
          </cell>
        </row>
        <row r="368">
          <cell r="A368">
            <v>111857</v>
          </cell>
          <cell r="B368" t="str">
            <v>FLUCT. INMOBILIARIA BBI S</v>
          </cell>
          <cell r="C368">
            <v>33598966</v>
          </cell>
          <cell r="D368">
            <v>38479633</v>
          </cell>
          <cell r="E368">
            <v>0</v>
          </cell>
          <cell r="F368">
            <v>4880667</v>
          </cell>
          <cell r="G368">
            <v>0</v>
          </cell>
          <cell r="H368">
            <v>4880667</v>
          </cell>
          <cell r="I368">
            <v>0</v>
          </cell>
          <cell r="J368">
            <v>0</v>
          </cell>
          <cell r="K368">
            <v>-4880667</v>
          </cell>
        </row>
        <row r="369">
          <cell r="A369">
            <v>111858</v>
          </cell>
          <cell r="B369" t="str">
            <v>CTA CTE NOVATERRA 2 S.A.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111859</v>
          </cell>
          <cell r="B370" t="str">
            <v>INMOBILIARIA VICENTE VALD</v>
          </cell>
          <cell r="C370">
            <v>3969772</v>
          </cell>
          <cell r="D370">
            <v>0</v>
          </cell>
          <cell r="E370">
            <v>3969772</v>
          </cell>
          <cell r="F370">
            <v>0</v>
          </cell>
          <cell r="G370">
            <v>3969772</v>
          </cell>
          <cell r="H370">
            <v>0</v>
          </cell>
          <cell r="I370">
            <v>0</v>
          </cell>
          <cell r="J370">
            <v>0</v>
          </cell>
          <cell r="K370">
            <v>3969772</v>
          </cell>
        </row>
        <row r="371">
          <cell r="A371">
            <v>111860</v>
          </cell>
          <cell r="B371" t="str">
            <v>FLUCTUACION INMOB. VICENT</v>
          </cell>
          <cell r="C371">
            <v>23839200</v>
          </cell>
          <cell r="D371">
            <v>27808971</v>
          </cell>
          <cell r="E371">
            <v>0</v>
          </cell>
          <cell r="F371">
            <v>3969771</v>
          </cell>
          <cell r="G371">
            <v>0</v>
          </cell>
          <cell r="H371">
            <v>3969771</v>
          </cell>
          <cell r="I371">
            <v>0</v>
          </cell>
          <cell r="J371">
            <v>0</v>
          </cell>
          <cell r="K371">
            <v>-3969771</v>
          </cell>
        </row>
        <row r="372">
          <cell r="A372">
            <v>111861</v>
          </cell>
          <cell r="B372" t="str">
            <v>CTA. CTE. INMOB. VICENTE</v>
          </cell>
          <cell r="C372">
            <v>1453600902</v>
          </cell>
          <cell r="D372">
            <v>0</v>
          </cell>
          <cell r="E372">
            <v>1453600902</v>
          </cell>
          <cell r="F372">
            <v>0</v>
          </cell>
          <cell r="G372">
            <v>1453600902</v>
          </cell>
          <cell r="H372">
            <v>0</v>
          </cell>
          <cell r="I372">
            <v>0</v>
          </cell>
          <cell r="J372">
            <v>0</v>
          </cell>
          <cell r="K372">
            <v>1453600902</v>
          </cell>
        </row>
        <row r="373">
          <cell r="A373">
            <v>111862</v>
          </cell>
          <cell r="B373" t="str">
            <v>INMOBILIARIA LOS MORROS S</v>
          </cell>
          <cell r="C373">
            <v>1813382</v>
          </cell>
          <cell r="D373">
            <v>1813382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A374">
            <v>111863</v>
          </cell>
          <cell r="B374" t="str">
            <v>CTA. CTE. INMOB. LOS MORR</v>
          </cell>
          <cell r="C374">
            <v>812201131</v>
          </cell>
          <cell r="D374">
            <v>812201131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111864</v>
          </cell>
          <cell r="B375" t="str">
            <v>CTA. CTE. PIEDRA ROJA DES</v>
          </cell>
          <cell r="C375">
            <v>309152673</v>
          </cell>
          <cell r="D375">
            <v>275646966</v>
          </cell>
          <cell r="E375">
            <v>33505707</v>
          </cell>
          <cell r="F375">
            <v>0</v>
          </cell>
          <cell r="G375">
            <v>33505707</v>
          </cell>
          <cell r="H375">
            <v>0</v>
          </cell>
          <cell r="I375">
            <v>0</v>
          </cell>
          <cell r="J375">
            <v>0</v>
          </cell>
          <cell r="K375">
            <v>33505707</v>
          </cell>
        </row>
        <row r="376">
          <cell r="A376">
            <v>111865</v>
          </cell>
          <cell r="B376" t="str">
            <v>CTA. CTE INMOBILIARIA BBI</v>
          </cell>
          <cell r="C376">
            <v>2193408709</v>
          </cell>
          <cell r="D376">
            <v>0</v>
          </cell>
          <cell r="E376">
            <v>2193408709</v>
          </cell>
          <cell r="F376">
            <v>0</v>
          </cell>
          <cell r="G376">
            <v>2193408709</v>
          </cell>
          <cell r="H376">
            <v>0</v>
          </cell>
          <cell r="I376">
            <v>0</v>
          </cell>
          <cell r="J376">
            <v>0</v>
          </cell>
          <cell r="K376">
            <v>2193408709</v>
          </cell>
        </row>
        <row r="377">
          <cell r="A377">
            <v>111867</v>
          </cell>
          <cell r="B377" t="str">
            <v>CTA CTE INMOB. COSTALMAHU</v>
          </cell>
          <cell r="C377">
            <v>157649622</v>
          </cell>
          <cell r="D377">
            <v>157649622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A378">
            <v>111868</v>
          </cell>
          <cell r="B378" t="str">
            <v>NUEVACO S.A.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111869</v>
          </cell>
          <cell r="B379" t="str">
            <v>EXISTENCIAS NUEVACO S.A.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111870</v>
          </cell>
          <cell r="B380" t="str">
            <v>INV. FIP BADAJOZ</v>
          </cell>
          <cell r="C380">
            <v>2648716843</v>
          </cell>
          <cell r="D380">
            <v>2417792649</v>
          </cell>
          <cell r="E380">
            <v>230924194</v>
          </cell>
          <cell r="F380">
            <v>0</v>
          </cell>
          <cell r="G380">
            <v>230924194</v>
          </cell>
          <cell r="H380">
            <v>0</v>
          </cell>
          <cell r="I380">
            <v>0</v>
          </cell>
          <cell r="J380">
            <v>0</v>
          </cell>
          <cell r="K380">
            <v>230924194</v>
          </cell>
        </row>
        <row r="381">
          <cell r="A381">
            <v>111871</v>
          </cell>
          <cell r="B381" t="str">
            <v>COSTALMAHUE S.A.</v>
          </cell>
          <cell r="C381">
            <v>201559</v>
          </cell>
          <cell r="D381">
            <v>201559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111872</v>
          </cell>
          <cell r="B382" t="str">
            <v>FLUCTUAC. INMOB. LOS MORR</v>
          </cell>
          <cell r="C382">
            <v>1647431</v>
          </cell>
          <cell r="D382">
            <v>1647431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111873</v>
          </cell>
          <cell r="B383" t="str">
            <v>FLUCTUAC. INMOB. COSTALMA</v>
          </cell>
          <cell r="C383">
            <v>198269</v>
          </cell>
          <cell r="D383">
            <v>198269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111874</v>
          </cell>
          <cell r="B384" t="str">
            <v>FIP REPUBLICA DE CUBA</v>
          </cell>
          <cell r="C384">
            <v>54520316</v>
          </cell>
          <cell r="D384">
            <v>46197675</v>
          </cell>
          <cell r="E384">
            <v>8322641</v>
          </cell>
          <cell r="F384">
            <v>0</v>
          </cell>
          <cell r="G384">
            <v>8322641</v>
          </cell>
          <cell r="H384">
            <v>0</v>
          </cell>
          <cell r="I384">
            <v>0</v>
          </cell>
          <cell r="J384">
            <v>0</v>
          </cell>
          <cell r="K384">
            <v>8322641</v>
          </cell>
        </row>
        <row r="385">
          <cell r="A385">
            <v>111875</v>
          </cell>
          <cell r="B385" t="str">
            <v>OTROS ACTIVOS SANTO TOMAS</v>
          </cell>
          <cell r="C385">
            <v>8395943</v>
          </cell>
          <cell r="D385">
            <v>0</v>
          </cell>
          <cell r="E385">
            <v>8395943</v>
          </cell>
          <cell r="F385">
            <v>0</v>
          </cell>
          <cell r="G385">
            <v>8395943</v>
          </cell>
          <cell r="H385">
            <v>0</v>
          </cell>
          <cell r="I385">
            <v>0</v>
          </cell>
          <cell r="J385">
            <v>0</v>
          </cell>
          <cell r="K385">
            <v>8395943</v>
          </cell>
        </row>
        <row r="386">
          <cell r="A386">
            <v>111876</v>
          </cell>
          <cell r="B386" t="str">
            <v>INV. INMOBILIARIAS SEGURA</v>
          </cell>
          <cell r="C386">
            <v>1727384764</v>
          </cell>
          <cell r="D386">
            <v>552973</v>
          </cell>
          <cell r="E386">
            <v>1726831791</v>
          </cell>
          <cell r="F386">
            <v>0</v>
          </cell>
          <cell r="G386">
            <v>1726831791</v>
          </cell>
          <cell r="H386">
            <v>0</v>
          </cell>
          <cell r="I386">
            <v>0</v>
          </cell>
          <cell r="J386">
            <v>0</v>
          </cell>
          <cell r="K386">
            <v>1726831791</v>
          </cell>
        </row>
        <row r="387">
          <cell r="A387">
            <v>111877</v>
          </cell>
          <cell r="B387" t="str">
            <v>FLUCT. VALORES INV. INMOB</v>
          </cell>
          <cell r="C387">
            <v>552973</v>
          </cell>
          <cell r="D387">
            <v>1727384763</v>
          </cell>
          <cell r="E387">
            <v>0</v>
          </cell>
          <cell r="F387">
            <v>1726831790</v>
          </cell>
          <cell r="G387">
            <v>0</v>
          </cell>
          <cell r="H387">
            <v>1726831790</v>
          </cell>
          <cell r="I387">
            <v>0</v>
          </cell>
          <cell r="J387">
            <v>0</v>
          </cell>
          <cell r="K387">
            <v>-1726831790</v>
          </cell>
        </row>
        <row r="388">
          <cell r="A388">
            <v>111878</v>
          </cell>
          <cell r="B388" t="str">
            <v>CTA. CTE INV. INMOBILIARI</v>
          </cell>
          <cell r="C388">
            <v>4882424593</v>
          </cell>
          <cell r="D388">
            <v>18882552</v>
          </cell>
          <cell r="E388">
            <v>4863542041</v>
          </cell>
          <cell r="F388">
            <v>0</v>
          </cell>
          <cell r="G388">
            <v>4863542041</v>
          </cell>
          <cell r="H388">
            <v>0</v>
          </cell>
          <cell r="I388">
            <v>0</v>
          </cell>
          <cell r="J388">
            <v>0</v>
          </cell>
          <cell r="K388">
            <v>4863542041</v>
          </cell>
        </row>
        <row r="389">
          <cell r="A389">
            <v>111879</v>
          </cell>
          <cell r="B389" t="str">
            <v>FIP VIÑA DEL MAR</v>
          </cell>
          <cell r="C389">
            <v>696556393</v>
          </cell>
          <cell r="D389">
            <v>3487540</v>
          </cell>
          <cell r="E389">
            <v>693068853</v>
          </cell>
          <cell r="F389">
            <v>0</v>
          </cell>
          <cell r="G389">
            <v>693068853</v>
          </cell>
          <cell r="H389">
            <v>0</v>
          </cell>
          <cell r="I389">
            <v>0</v>
          </cell>
          <cell r="J389">
            <v>0</v>
          </cell>
          <cell r="K389">
            <v>693068853</v>
          </cell>
        </row>
        <row r="390">
          <cell r="A390">
            <v>111880</v>
          </cell>
          <cell r="B390" t="str">
            <v>FIP SAN FRANCISCO</v>
          </cell>
          <cell r="C390">
            <v>508627694</v>
          </cell>
          <cell r="D390">
            <v>508627694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>
            <v>111881</v>
          </cell>
          <cell r="B391" t="str">
            <v>FLUCT. FIP VIÑA DEL MAR</v>
          </cell>
          <cell r="C391">
            <v>221185707</v>
          </cell>
          <cell r="D391">
            <v>0</v>
          </cell>
          <cell r="E391">
            <v>221185707</v>
          </cell>
          <cell r="F391">
            <v>0</v>
          </cell>
          <cell r="G391">
            <v>221185707</v>
          </cell>
          <cell r="H391">
            <v>0</v>
          </cell>
          <cell r="I391">
            <v>0</v>
          </cell>
          <cell r="J391">
            <v>0</v>
          </cell>
          <cell r="K391">
            <v>221185707</v>
          </cell>
        </row>
        <row r="392">
          <cell r="A392">
            <v>111882</v>
          </cell>
          <cell r="B392" t="str">
            <v>FLUCT. FIP SAN FRANCISCO</v>
          </cell>
          <cell r="C392">
            <v>26594802</v>
          </cell>
          <cell r="D392">
            <v>26594802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>
            <v>111883</v>
          </cell>
          <cell r="B393" t="str">
            <v>FLUCT. FIP BADAJOZ</v>
          </cell>
          <cell r="C393">
            <v>75375902</v>
          </cell>
          <cell r="D393">
            <v>18170988</v>
          </cell>
          <cell r="E393">
            <v>57204914</v>
          </cell>
          <cell r="F393">
            <v>0</v>
          </cell>
          <cell r="G393">
            <v>57204914</v>
          </cell>
          <cell r="H393">
            <v>0</v>
          </cell>
          <cell r="I393">
            <v>0</v>
          </cell>
          <cell r="J393">
            <v>0</v>
          </cell>
          <cell r="K393">
            <v>57204914</v>
          </cell>
        </row>
        <row r="394">
          <cell r="A394">
            <v>111884</v>
          </cell>
          <cell r="B394" t="str">
            <v>FLUCT. FIP REPUBLICA DE C</v>
          </cell>
          <cell r="C394">
            <v>68620158</v>
          </cell>
          <cell r="D394">
            <v>53245657</v>
          </cell>
          <cell r="E394">
            <v>15374501</v>
          </cell>
          <cell r="F394">
            <v>0</v>
          </cell>
          <cell r="G394">
            <v>15374501</v>
          </cell>
          <cell r="H394">
            <v>0</v>
          </cell>
          <cell r="I394">
            <v>0</v>
          </cell>
          <cell r="J394">
            <v>0</v>
          </cell>
          <cell r="K394">
            <v>15374501</v>
          </cell>
        </row>
        <row r="395">
          <cell r="A395">
            <v>111885</v>
          </cell>
          <cell r="B395" t="str">
            <v>SVI CTAS X COBRAR VENTA C</v>
          </cell>
          <cell r="C395">
            <v>921778665</v>
          </cell>
          <cell r="D395">
            <v>879781602</v>
          </cell>
          <cell r="E395">
            <v>41997063</v>
          </cell>
          <cell r="F395">
            <v>0</v>
          </cell>
          <cell r="G395">
            <v>41997063</v>
          </cell>
          <cell r="H395">
            <v>0</v>
          </cell>
          <cell r="I395">
            <v>0</v>
          </cell>
          <cell r="J395">
            <v>0</v>
          </cell>
          <cell r="K395">
            <v>41997063</v>
          </cell>
        </row>
        <row r="396">
          <cell r="A396">
            <v>111886</v>
          </cell>
          <cell r="B396" t="str">
            <v>CTA. CTE FIP REPUBLICA DE</v>
          </cell>
          <cell r="C396">
            <v>13200139</v>
          </cell>
          <cell r="D396">
            <v>13200139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111887</v>
          </cell>
          <cell r="B397" t="str">
            <v>DERECHOS SUSCRIPCION FIP</v>
          </cell>
          <cell r="C397">
            <v>5846054640</v>
          </cell>
          <cell r="D397">
            <v>5846054640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111891</v>
          </cell>
          <cell r="B398" t="str">
            <v>INV. INMOB Y CONST. NUEVA</v>
          </cell>
          <cell r="C398">
            <v>27687095</v>
          </cell>
          <cell r="D398">
            <v>0</v>
          </cell>
          <cell r="E398">
            <v>27687095</v>
          </cell>
          <cell r="F398">
            <v>0</v>
          </cell>
          <cell r="G398">
            <v>27687095</v>
          </cell>
          <cell r="H398">
            <v>0</v>
          </cell>
          <cell r="I398">
            <v>0</v>
          </cell>
          <cell r="J398">
            <v>0</v>
          </cell>
          <cell r="K398">
            <v>27687095</v>
          </cell>
        </row>
        <row r="399">
          <cell r="A399">
            <v>111892</v>
          </cell>
          <cell r="B399" t="str">
            <v>FLUCT. INV. INMOB Y CONST</v>
          </cell>
          <cell r="C399">
            <v>0</v>
          </cell>
          <cell r="D399">
            <v>27687094</v>
          </cell>
          <cell r="E399">
            <v>0</v>
          </cell>
          <cell r="F399">
            <v>27687094</v>
          </cell>
          <cell r="G399">
            <v>0</v>
          </cell>
          <cell r="H399">
            <v>27687094</v>
          </cell>
          <cell r="I399">
            <v>0</v>
          </cell>
          <cell r="J399">
            <v>0</v>
          </cell>
          <cell r="K399">
            <v>-27687094</v>
          </cell>
        </row>
        <row r="400">
          <cell r="A400">
            <v>111893</v>
          </cell>
          <cell r="B400" t="str">
            <v>CTA. CTE. INV. INMOB Y CO</v>
          </cell>
          <cell r="C400">
            <v>1975775559</v>
          </cell>
          <cell r="D400">
            <v>0</v>
          </cell>
          <cell r="E400">
            <v>1975775559</v>
          </cell>
          <cell r="F400">
            <v>0</v>
          </cell>
          <cell r="G400">
            <v>1975775559</v>
          </cell>
          <cell r="H400">
            <v>0</v>
          </cell>
          <cell r="I400">
            <v>0</v>
          </cell>
          <cell r="J400">
            <v>0</v>
          </cell>
          <cell r="K400">
            <v>1975775559</v>
          </cell>
        </row>
        <row r="401">
          <cell r="A401">
            <v>111894</v>
          </cell>
          <cell r="B401" t="str">
            <v>PROV. CTA CTE INMOB PARQU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A402">
            <v>111895</v>
          </cell>
          <cell r="B402" t="str">
            <v>AJUSTE ADOPCION PIEDRA RO</v>
          </cell>
          <cell r="C402">
            <v>9108037329</v>
          </cell>
          <cell r="D402">
            <v>0</v>
          </cell>
          <cell r="E402">
            <v>9108037329</v>
          </cell>
          <cell r="F402">
            <v>0</v>
          </cell>
          <cell r="G402">
            <v>9108037329</v>
          </cell>
          <cell r="H402">
            <v>0</v>
          </cell>
          <cell r="I402">
            <v>0</v>
          </cell>
          <cell r="J402">
            <v>0</v>
          </cell>
          <cell r="K402">
            <v>9108037329</v>
          </cell>
        </row>
        <row r="403">
          <cell r="A403">
            <v>111896</v>
          </cell>
          <cell r="B403" t="str">
            <v>AJUSTE ADOPCION INMOBILIA</v>
          </cell>
          <cell r="C403">
            <v>0</v>
          </cell>
          <cell r="D403">
            <v>57508687</v>
          </cell>
          <cell r="E403">
            <v>0</v>
          </cell>
          <cell r="F403">
            <v>57508687</v>
          </cell>
          <cell r="G403">
            <v>0</v>
          </cell>
          <cell r="H403">
            <v>57508687</v>
          </cell>
          <cell r="I403">
            <v>0</v>
          </cell>
          <cell r="J403">
            <v>0</v>
          </cell>
          <cell r="K403">
            <v>-57508687</v>
          </cell>
        </row>
        <row r="404">
          <cell r="A404">
            <v>111897</v>
          </cell>
          <cell r="B404" t="str">
            <v>AJUSTE ADOPCION VICENTE V</v>
          </cell>
          <cell r="C404">
            <v>0</v>
          </cell>
          <cell r="D404">
            <v>64806450</v>
          </cell>
          <cell r="E404">
            <v>0</v>
          </cell>
          <cell r="F404">
            <v>64806450</v>
          </cell>
          <cell r="G404">
            <v>0</v>
          </cell>
          <cell r="H404">
            <v>64806450</v>
          </cell>
          <cell r="I404">
            <v>0</v>
          </cell>
          <cell r="J404">
            <v>0</v>
          </cell>
          <cell r="K404">
            <v>-64806450</v>
          </cell>
        </row>
        <row r="405">
          <cell r="A405">
            <v>111898</v>
          </cell>
          <cell r="B405" t="str">
            <v>AJUSTE ADOPCION INVERSION</v>
          </cell>
          <cell r="C405">
            <v>0</v>
          </cell>
          <cell r="D405">
            <v>836470509</v>
          </cell>
          <cell r="E405">
            <v>0</v>
          </cell>
          <cell r="F405">
            <v>836470509</v>
          </cell>
          <cell r="G405">
            <v>0</v>
          </cell>
          <cell r="H405">
            <v>836470509</v>
          </cell>
          <cell r="I405">
            <v>0</v>
          </cell>
          <cell r="J405">
            <v>0</v>
          </cell>
          <cell r="K405">
            <v>-836470509</v>
          </cell>
        </row>
        <row r="406">
          <cell r="A406">
            <v>111899</v>
          </cell>
          <cell r="B406" t="str">
            <v>AJUSTE ADOPCION INMOB Y C</v>
          </cell>
          <cell r="C406">
            <v>0</v>
          </cell>
          <cell r="D406">
            <v>15613747</v>
          </cell>
          <cell r="E406">
            <v>0</v>
          </cell>
          <cell r="F406">
            <v>15613747</v>
          </cell>
          <cell r="G406">
            <v>0</v>
          </cell>
          <cell r="H406">
            <v>15613747</v>
          </cell>
          <cell r="I406">
            <v>0</v>
          </cell>
          <cell r="J406">
            <v>0</v>
          </cell>
          <cell r="K406">
            <v>-15613747</v>
          </cell>
        </row>
        <row r="407">
          <cell r="A407">
            <v>111901</v>
          </cell>
          <cell r="B407" t="str">
            <v>IMPUESTO DIFERIDO POR COB</v>
          </cell>
          <cell r="C407">
            <v>4832602458</v>
          </cell>
          <cell r="D407">
            <v>0</v>
          </cell>
          <cell r="E407">
            <v>4832602458</v>
          </cell>
          <cell r="F407">
            <v>0</v>
          </cell>
          <cell r="G407">
            <v>4832602458</v>
          </cell>
          <cell r="H407">
            <v>0</v>
          </cell>
          <cell r="I407">
            <v>0</v>
          </cell>
          <cell r="J407">
            <v>0</v>
          </cell>
          <cell r="K407">
            <v>4832602458</v>
          </cell>
        </row>
        <row r="408">
          <cell r="A408">
            <v>112001</v>
          </cell>
          <cell r="B408" t="str">
            <v>DIVIDENDOS POR COBRAR REN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A409">
            <v>112002</v>
          </cell>
          <cell r="B409" t="str">
            <v>ACCIONES NACIONALES POR C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>
            <v>112003</v>
          </cell>
          <cell r="B410" t="str">
            <v>BONOS RECONOCIMIENTO POR</v>
          </cell>
          <cell r="C410">
            <v>14185440340</v>
          </cell>
          <cell r="D410">
            <v>12366508808</v>
          </cell>
          <cell r="E410">
            <v>1818931532</v>
          </cell>
          <cell r="F410">
            <v>0</v>
          </cell>
          <cell r="G410">
            <v>1818931532</v>
          </cell>
          <cell r="H410">
            <v>0</v>
          </cell>
          <cell r="I410">
            <v>0</v>
          </cell>
          <cell r="J410">
            <v>0</v>
          </cell>
          <cell r="K410">
            <v>1818931532</v>
          </cell>
        </row>
        <row r="411">
          <cell r="A411">
            <v>112004</v>
          </cell>
          <cell r="B411" t="str">
            <v>VENCIMIENTO BONOS RECONOC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112005</v>
          </cell>
          <cell r="B412" t="str">
            <v>INVERSIONES POR COBRAR</v>
          </cell>
          <cell r="C412">
            <v>7910316411</v>
          </cell>
          <cell r="D412">
            <v>3607791541</v>
          </cell>
          <cell r="E412">
            <v>4302524870</v>
          </cell>
          <cell r="F412">
            <v>0</v>
          </cell>
          <cell r="G412">
            <v>4302524870</v>
          </cell>
          <cell r="H412">
            <v>0</v>
          </cell>
          <cell r="I412">
            <v>0</v>
          </cell>
          <cell r="J412">
            <v>0</v>
          </cell>
          <cell r="K412">
            <v>4302524870</v>
          </cell>
        </row>
        <row r="413">
          <cell r="A413">
            <v>112006</v>
          </cell>
          <cell r="B413" t="str">
            <v>FORWARD POR COBRAR</v>
          </cell>
          <cell r="C413">
            <v>318497932</v>
          </cell>
          <cell r="D413">
            <v>318497932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112007</v>
          </cell>
          <cell r="B414" t="str">
            <v>DIVIDENDOS POR COBRAR MUT</v>
          </cell>
          <cell r="C414">
            <v>516420920</v>
          </cell>
          <cell r="D414">
            <v>7721888</v>
          </cell>
          <cell r="E414">
            <v>508699032</v>
          </cell>
          <cell r="F414">
            <v>0</v>
          </cell>
          <cell r="G414">
            <v>508699032</v>
          </cell>
          <cell r="H414">
            <v>0</v>
          </cell>
          <cell r="I414">
            <v>0</v>
          </cell>
          <cell r="J414">
            <v>0</v>
          </cell>
          <cell r="K414">
            <v>508699032</v>
          </cell>
        </row>
        <row r="415">
          <cell r="A415">
            <v>112010</v>
          </cell>
          <cell r="B415" t="str">
            <v>FINANCIAMIENTO US$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112011</v>
          </cell>
          <cell r="B416" t="str">
            <v>FINANCIAMIENTO DE INVERSI</v>
          </cell>
          <cell r="C416">
            <v>170381963997</v>
          </cell>
          <cell r="D416">
            <v>170381963997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112012</v>
          </cell>
          <cell r="B417" t="str">
            <v>SWAP POR COBRAR</v>
          </cell>
          <cell r="C417">
            <v>22623110</v>
          </cell>
          <cell r="D417">
            <v>0</v>
          </cell>
          <cell r="E417">
            <v>22623110</v>
          </cell>
          <cell r="F417">
            <v>0</v>
          </cell>
          <cell r="G417">
            <v>22623110</v>
          </cell>
          <cell r="H417">
            <v>0</v>
          </cell>
          <cell r="I417">
            <v>0</v>
          </cell>
          <cell r="J417">
            <v>0</v>
          </cell>
          <cell r="K417">
            <v>22623110</v>
          </cell>
        </row>
        <row r="418">
          <cell r="A418">
            <v>112013</v>
          </cell>
          <cell r="B418" t="str">
            <v>INVERSIONES POR DISTRIBUI</v>
          </cell>
          <cell r="C418">
            <v>94873940251</v>
          </cell>
          <cell r="D418">
            <v>94873940251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112015</v>
          </cell>
          <cell r="B419" t="str">
            <v>INVERSIONES POR DISTRIBUI</v>
          </cell>
          <cell r="C419">
            <v>14997974245</v>
          </cell>
          <cell r="D419">
            <v>14997974245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112016</v>
          </cell>
          <cell r="B420" t="str">
            <v>INVERSIONES POR DISTRIBUI</v>
          </cell>
          <cell r="C420">
            <v>52211361792</v>
          </cell>
          <cell r="D420">
            <v>52211361793</v>
          </cell>
          <cell r="E420">
            <v>0</v>
          </cell>
          <cell r="F420">
            <v>1</v>
          </cell>
          <cell r="G420">
            <v>0</v>
          </cell>
          <cell r="H420">
            <v>1</v>
          </cell>
          <cell r="I420">
            <v>0</v>
          </cell>
          <cell r="J420">
            <v>0</v>
          </cell>
          <cell r="K420">
            <v>-1</v>
          </cell>
        </row>
        <row r="421">
          <cell r="A421">
            <v>112017</v>
          </cell>
          <cell r="B421" t="str">
            <v>INVERSIONES POR DISTRIBUI</v>
          </cell>
          <cell r="C421">
            <v>75188336185</v>
          </cell>
          <cell r="D421">
            <v>75188336185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>
            <v>112018</v>
          </cell>
          <cell r="B422" t="str">
            <v>INVERSIONES POR DISTRIBUI</v>
          </cell>
          <cell r="C422">
            <v>15014118936</v>
          </cell>
          <cell r="D422">
            <v>15014118936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>
            <v>112019</v>
          </cell>
          <cell r="B423" t="str">
            <v>LEASING POR DISTRIBUIR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112020</v>
          </cell>
          <cell r="B424" t="str">
            <v>BANCOS POR DISTRIBUIR</v>
          </cell>
          <cell r="C424">
            <v>139177224609</v>
          </cell>
          <cell r="D424">
            <v>139175304160</v>
          </cell>
          <cell r="E424">
            <v>1920449</v>
          </cell>
          <cell r="F424">
            <v>0</v>
          </cell>
          <cell r="G424">
            <v>1920449</v>
          </cell>
          <cell r="H424">
            <v>0</v>
          </cell>
          <cell r="I424">
            <v>0</v>
          </cell>
          <cell r="J424">
            <v>0</v>
          </cell>
          <cell r="K424">
            <v>1920449</v>
          </cell>
        </row>
        <row r="425">
          <cell r="A425">
            <v>112021</v>
          </cell>
          <cell r="B425" t="str">
            <v>ANTICIPO DE SUELDO POR DI</v>
          </cell>
          <cell r="C425">
            <v>50000</v>
          </cell>
          <cell r="D425">
            <v>50000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112022</v>
          </cell>
          <cell r="B426" t="str">
            <v>DIVIDENDOS POR COBRAR MH</v>
          </cell>
          <cell r="C426">
            <v>694267238</v>
          </cell>
          <cell r="D426">
            <v>93496685</v>
          </cell>
          <cell r="E426">
            <v>600770553</v>
          </cell>
          <cell r="F426">
            <v>0</v>
          </cell>
          <cell r="G426">
            <v>600770553</v>
          </cell>
          <cell r="H426">
            <v>0</v>
          </cell>
          <cell r="I426">
            <v>0</v>
          </cell>
          <cell r="J426">
            <v>0</v>
          </cell>
          <cell r="K426">
            <v>600770553</v>
          </cell>
        </row>
        <row r="427">
          <cell r="A427">
            <v>112029</v>
          </cell>
          <cell r="B427" t="str">
            <v>CTA CTE PERSONAL POR DIST</v>
          </cell>
          <cell r="C427">
            <v>3227235</v>
          </cell>
          <cell r="D427">
            <v>1237839</v>
          </cell>
          <cell r="E427">
            <v>1989396</v>
          </cell>
          <cell r="F427">
            <v>0</v>
          </cell>
          <cell r="G427">
            <v>1989396</v>
          </cell>
          <cell r="H427">
            <v>0</v>
          </cell>
          <cell r="I427">
            <v>0</v>
          </cell>
          <cell r="J427">
            <v>0</v>
          </cell>
          <cell r="K427">
            <v>1989396</v>
          </cell>
        </row>
        <row r="428">
          <cell r="A428">
            <v>112030</v>
          </cell>
          <cell r="B428" t="str">
            <v>FORWARD DE TASA POR COBRA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112031</v>
          </cell>
          <cell r="B429" t="str">
            <v>CREDIVIDA POR DISTRIBUIR</v>
          </cell>
          <cell r="C429">
            <v>13363705</v>
          </cell>
          <cell r="D429">
            <v>19441148</v>
          </cell>
          <cell r="E429">
            <v>0</v>
          </cell>
          <cell r="F429">
            <v>6077443</v>
          </cell>
          <cell r="G429">
            <v>0</v>
          </cell>
          <cell r="H429">
            <v>6077443</v>
          </cell>
          <cell r="I429">
            <v>0</v>
          </cell>
          <cell r="J429">
            <v>0</v>
          </cell>
          <cell r="K429">
            <v>-6077443</v>
          </cell>
        </row>
        <row r="430">
          <cell r="A430">
            <v>112032</v>
          </cell>
          <cell r="B430" t="str">
            <v>BONO DE RECONOCIMIENTO AC</v>
          </cell>
          <cell r="C430">
            <v>306327257</v>
          </cell>
          <cell r="D430">
            <v>306327257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A431">
            <v>112033</v>
          </cell>
          <cell r="B431" t="str">
            <v>INVERSIONES POR DIST. FFM</v>
          </cell>
          <cell r="C431">
            <v>298439730</v>
          </cell>
          <cell r="D431">
            <v>20327711</v>
          </cell>
          <cell r="E431">
            <v>278112019</v>
          </cell>
          <cell r="F431">
            <v>0</v>
          </cell>
          <cell r="G431">
            <v>278112019</v>
          </cell>
          <cell r="H431">
            <v>0</v>
          </cell>
          <cell r="I431">
            <v>0</v>
          </cell>
          <cell r="J431">
            <v>0</v>
          </cell>
          <cell r="K431">
            <v>278112019</v>
          </cell>
        </row>
        <row r="432">
          <cell r="A432">
            <v>112034</v>
          </cell>
          <cell r="B432" t="str">
            <v>VENTA DE CUOTAS FFMM VARI</v>
          </cell>
          <cell r="C432">
            <v>22716513</v>
          </cell>
          <cell r="D432">
            <v>22498916</v>
          </cell>
          <cell r="E432">
            <v>217597</v>
          </cell>
          <cell r="F432">
            <v>0</v>
          </cell>
          <cell r="G432">
            <v>217597</v>
          </cell>
          <cell r="H432">
            <v>0</v>
          </cell>
          <cell r="I432">
            <v>0</v>
          </cell>
          <cell r="J432">
            <v>0</v>
          </cell>
          <cell r="K432">
            <v>217597</v>
          </cell>
        </row>
        <row r="433">
          <cell r="A433">
            <v>112036</v>
          </cell>
          <cell r="B433" t="str">
            <v>INVERSIONES POR DIST. FFM</v>
          </cell>
          <cell r="C433">
            <v>56088722</v>
          </cell>
          <cell r="D433">
            <v>2738199</v>
          </cell>
          <cell r="E433">
            <v>53350523</v>
          </cell>
          <cell r="F433">
            <v>0</v>
          </cell>
          <cell r="G433">
            <v>53350523</v>
          </cell>
          <cell r="H433">
            <v>0</v>
          </cell>
          <cell r="I433">
            <v>0</v>
          </cell>
          <cell r="J433">
            <v>0</v>
          </cell>
          <cell r="K433">
            <v>53350523</v>
          </cell>
        </row>
        <row r="434">
          <cell r="A434">
            <v>113001</v>
          </cell>
          <cell r="B434" t="str">
            <v>EDIFICIO</v>
          </cell>
          <cell r="C434">
            <v>41169032975</v>
          </cell>
          <cell r="D434">
            <v>0</v>
          </cell>
          <cell r="E434">
            <v>41169032975</v>
          </cell>
          <cell r="F434">
            <v>0</v>
          </cell>
          <cell r="G434">
            <v>41169032975</v>
          </cell>
          <cell r="H434">
            <v>0</v>
          </cell>
          <cell r="I434">
            <v>0</v>
          </cell>
          <cell r="J434">
            <v>0</v>
          </cell>
          <cell r="K434">
            <v>41169032975</v>
          </cell>
        </row>
        <row r="435">
          <cell r="A435">
            <v>113002</v>
          </cell>
          <cell r="B435" t="str">
            <v>DEP ACUMULADA EDIFICIO</v>
          </cell>
          <cell r="C435">
            <v>0</v>
          </cell>
          <cell r="D435">
            <v>5245172922</v>
          </cell>
          <cell r="E435">
            <v>0</v>
          </cell>
          <cell r="F435">
            <v>5245172922</v>
          </cell>
          <cell r="G435">
            <v>0</v>
          </cell>
          <cell r="H435">
            <v>5245172922</v>
          </cell>
          <cell r="I435">
            <v>0</v>
          </cell>
          <cell r="J435">
            <v>0</v>
          </cell>
          <cell r="K435">
            <v>-5245172922</v>
          </cell>
        </row>
        <row r="436">
          <cell r="A436">
            <v>113003</v>
          </cell>
          <cell r="B436" t="str">
            <v>TERRENOS</v>
          </cell>
          <cell r="C436">
            <v>45125923189</v>
          </cell>
          <cell r="D436">
            <v>0</v>
          </cell>
          <cell r="E436">
            <v>45125923189</v>
          </cell>
          <cell r="F436">
            <v>0</v>
          </cell>
          <cell r="G436">
            <v>45125923189</v>
          </cell>
          <cell r="H436">
            <v>0</v>
          </cell>
          <cell r="I436">
            <v>0</v>
          </cell>
          <cell r="J436">
            <v>0</v>
          </cell>
          <cell r="K436">
            <v>45125923189</v>
          </cell>
        </row>
        <row r="437">
          <cell r="A437">
            <v>113004</v>
          </cell>
          <cell r="B437" t="str">
            <v>MUEBLES Y UTILES</v>
          </cell>
          <cell r="C437">
            <v>161852124</v>
          </cell>
          <cell r="D437">
            <v>0</v>
          </cell>
          <cell r="E437">
            <v>161852124</v>
          </cell>
          <cell r="F437">
            <v>0</v>
          </cell>
          <cell r="G437">
            <v>161852124</v>
          </cell>
          <cell r="H437">
            <v>0</v>
          </cell>
          <cell r="I437">
            <v>0</v>
          </cell>
          <cell r="J437">
            <v>0</v>
          </cell>
          <cell r="K437">
            <v>161852124</v>
          </cell>
        </row>
        <row r="438">
          <cell r="A438">
            <v>113005</v>
          </cell>
          <cell r="B438" t="str">
            <v>DEP. ACUMULADA MUEBLES Y</v>
          </cell>
          <cell r="C438">
            <v>0</v>
          </cell>
          <cell r="D438">
            <v>9559076</v>
          </cell>
          <cell r="E438">
            <v>0</v>
          </cell>
          <cell r="F438">
            <v>9559076</v>
          </cell>
          <cell r="G438">
            <v>0</v>
          </cell>
          <cell r="H438">
            <v>9559076</v>
          </cell>
          <cell r="I438">
            <v>0</v>
          </cell>
          <cell r="J438">
            <v>0</v>
          </cell>
          <cell r="K438">
            <v>-9559076</v>
          </cell>
        </row>
        <row r="439">
          <cell r="A439">
            <v>113006</v>
          </cell>
          <cell r="B439" t="str">
            <v>MAQUINARIA Y EQUIPOS</v>
          </cell>
          <cell r="C439">
            <v>369231672</v>
          </cell>
          <cell r="D439">
            <v>0</v>
          </cell>
          <cell r="E439">
            <v>369231672</v>
          </cell>
          <cell r="F439">
            <v>0</v>
          </cell>
          <cell r="G439">
            <v>369231672</v>
          </cell>
          <cell r="H439">
            <v>0</v>
          </cell>
          <cell r="I439">
            <v>0</v>
          </cell>
          <cell r="J439">
            <v>0</v>
          </cell>
          <cell r="K439">
            <v>369231672</v>
          </cell>
        </row>
        <row r="440">
          <cell r="A440">
            <v>113007</v>
          </cell>
          <cell r="B440" t="str">
            <v>DEP. ACUMULADA MAQ Y EQUI</v>
          </cell>
          <cell r="C440">
            <v>0</v>
          </cell>
          <cell r="D440">
            <v>67517567</v>
          </cell>
          <cell r="E440">
            <v>0</v>
          </cell>
          <cell r="F440">
            <v>67517567</v>
          </cell>
          <cell r="G440">
            <v>0</v>
          </cell>
          <cell r="H440">
            <v>67517567</v>
          </cell>
          <cell r="I440">
            <v>0</v>
          </cell>
          <cell r="J440">
            <v>0</v>
          </cell>
          <cell r="K440">
            <v>-67517567</v>
          </cell>
        </row>
        <row r="441">
          <cell r="A441">
            <v>113008</v>
          </cell>
          <cell r="B441" t="str">
            <v>SOFTWARE COMPUTACIONALES</v>
          </cell>
          <cell r="C441">
            <v>133977162</v>
          </cell>
          <cell r="D441">
            <v>0</v>
          </cell>
          <cell r="E441">
            <v>133977162</v>
          </cell>
          <cell r="F441">
            <v>0</v>
          </cell>
          <cell r="G441">
            <v>133977162</v>
          </cell>
          <cell r="H441">
            <v>0</v>
          </cell>
          <cell r="I441">
            <v>0</v>
          </cell>
          <cell r="J441">
            <v>0</v>
          </cell>
          <cell r="K441">
            <v>133977162</v>
          </cell>
        </row>
        <row r="442">
          <cell r="A442">
            <v>113009</v>
          </cell>
          <cell r="B442" t="str">
            <v>AMORTIZACION  ACUMULADA S</v>
          </cell>
          <cell r="C442">
            <v>0</v>
          </cell>
          <cell r="D442">
            <v>35820534</v>
          </cell>
          <cell r="E442">
            <v>0</v>
          </cell>
          <cell r="F442">
            <v>35820534</v>
          </cell>
          <cell r="G442">
            <v>0</v>
          </cell>
          <cell r="H442">
            <v>35820534</v>
          </cell>
          <cell r="I442">
            <v>0</v>
          </cell>
          <cell r="J442">
            <v>0</v>
          </cell>
          <cell r="K442">
            <v>-35820534</v>
          </cell>
        </row>
        <row r="443">
          <cell r="A443">
            <v>113010</v>
          </cell>
          <cell r="B443" t="str">
            <v>VEHICULOS</v>
          </cell>
          <cell r="C443">
            <v>14597808</v>
          </cell>
          <cell r="D443">
            <v>0</v>
          </cell>
          <cell r="E443">
            <v>14597808</v>
          </cell>
          <cell r="F443">
            <v>0</v>
          </cell>
          <cell r="G443">
            <v>14597808</v>
          </cell>
          <cell r="H443">
            <v>0</v>
          </cell>
          <cell r="I443">
            <v>0</v>
          </cell>
          <cell r="J443">
            <v>0</v>
          </cell>
          <cell r="K443">
            <v>14597808</v>
          </cell>
        </row>
        <row r="444">
          <cell r="A444">
            <v>113011</v>
          </cell>
          <cell r="B444" t="str">
            <v>DEP. ACUMULADA VEHICULO</v>
          </cell>
          <cell r="C444">
            <v>0</v>
          </cell>
          <cell r="D444">
            <v>779343</v>
          </cell>
          <cell r="E444">
            <v>0</v>
          </cell>
          <cell r="F444">
            <v>779343</v>
          </cell>
          <cell r="G444">
            <v>0</v>
          </cell>
          <cell r="H444">
            <v>779343</v>
          </cell>
          <cell r="I444">
            <v>0</v>
          </cell>
          <cell r="J444">
            <v>0</v>
          </cell>
          <cell r="K444">
            <v>-779343</v>
          </cell>
        </row>
        <row r="445">
          <cell r="A445">
            <v>113012</v>
          </cell>
          <cell r="B445" t="str">
            <v>EQUIPOS COMPUTACIONALES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>
            <v>113013</v>
          </cell>
          <cell r="B446" t="str">
            <v>DEP. ACUMULADA EQUIPOS CO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>
            <v>113014</v>
          </cell>
          <cell r="B447" t="str">
            <v>REMODELACIONES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A448">
            <v>113015</v>
          </cell>
          <cell r="B448" t="str">
            <v>DEP ACUM REMODELACIONES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>
            <v>113016</v>
          </cell>
          <cell r="B449" t="str">
            <v>ACTIVO FIJO EN TRANSITO</v>
          </cell>
          <cell r="C449">
            <v>12084788744</v>
          </cell>
          <cell r="D449">
            <v>12084095317</v>
          </cell>
          <cell r="E449">
            <v>693427</v>
          </cell>
          <cell r="F449">
            <v>0</v>
          </cell>
          <cell r="G449">
            <v>693427</v>
          </cell>
          <cell r="H449">
            <v>0</v>
          </cell>
          <cell r="I449">
            <v>0</v>
          </cell>
          <cell r="J449">
            <v>0</v>
          </cell>
          <cell r="K449">
            <v>693427</v>
          </cell>
        </row>
        <row r="450">
          <cell r="A450">
            <v>113017</v>
          </cell>
          <cell r="B450" t="str">
            <v>PROYECTOS</v>
          </cell>
          <cell r="C450">
            <v>50435990</v>
          </cell>
          <cell r="D450">
            <v>50435990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A451">
            <v>113018</v>
          </cell>
          <cell r="B451" t="str">
            <v>ACTIVO FIJO INMOBILIARIO</v>
          </cell>
          <cell r="C451">
            <v>49064861287</v>
          </cell>
          <cell r="D451">
            <v>49064861287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A452">
            <v>113019</v>
          </cell>
          <cell r="B452" t="str">
            <v>MENOR VALOR BIENES RAICES</v>
          </cell>
          <cell r="C452">
            <v>80946</v>
          </cell>
          <cell r="D452">
            <v>5311709</v>
          </cell>
          <cell r="E452">
            <v>0</v>
          </cell>
          <cell r="F452">
            <v>5230763</v>
          </cell>
          <cell r="G452">
            <v>0</v>
          </cell>
          <cell r="H452">
            <v>5230763</v>
          </cell>
          <cell r="I452">
            <v>0</v>
          </cell>
          <cell r="J452">
            <v>0</v>
          </cell>
          <cell r="K452">
            <v>-5230763</v>
          </cell>
        </row>
        <row r="453">
          <cell r="A453">
            <v>113020</v>
          </cell>
          <cell r="B453" t="str">
            <v>EDIFICIOS BRUSA DOS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>
            <v>113021</v>
          </cell>
          <cell r="B454" t="str">
            <v>DEPRECIACION ACUMULADA BR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>
            <v>113022</v>
          </cell>
          <cell r="B455" t="str">
            <v>TERRENOS BRUSA DOS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A456">
            <v>113023</v>
          </cell>
          <cell r="B456" t="str">
            <v>AJUSTE ADOPCION MAQUINAS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A457">
            <v>113024</v>
          </cell>
          <cell r="B457" t="str">
            <v>AJUSTE ADOPCION MUEBLES Y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A458">
            <v>113025</v>
          </cell>
          <cell r="B458" t="str">
            <v>AJUSTE ADOPCION OBRAS DE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>
            <v>113026</v>
          </cell>
          <cell r="B459" t="str">
            <v>AJUSTE 1RA ADOPCION C.HIS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A460">
            <v>113027</v>
          </cell>
          <cell r="B460" t="str">
            <v>AJUSTE 1RA ADOPCION C.HIS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>
            <v>113028</v>
          </cell>
          <cell r="B461" t="str">
            <v>DETERIORO TIENDA COMERCIA</v>
          </cell>
          <cell r="C461">
            <v>0</v>
          </cell>
          <cell r="D461">
            <v>445250</v>
          </cell>
          <cell r="E461">
            <v>0</v>
          </cell>
          <cell r="F461">
            <v>445250</v>
          </cell>
          <cell r="G461">
            <v>0</v>
          </cell>
          <cell r="H461">
            <v>445250</v>
          </cell>
          <cell r="I461">
            <v>0</v>
          </cell>
          <cell r="J461">
            <v>0</v>
          </cell>
          <cell r="K461">
            <v>-445250</v>
          </cell>
        </row>
        <row r="462">
          <cell r="A462">
            <v>113050</v>
          </cell>
          <cell r="B462" t="str">
            <v>ARTICULOS TIENDA COMERCIA</v>
          </cell>
          <cell r="C462">
            <v>537500</v>
          </cell>
          <cell r="D462">
            <v>0</v>
          </cell>
          <cell r="E462">
            <v>537500</v>
          </cell>
          <cell r="F462">
            <v>0</v>
          </cell>
          <cell r="G462">
            <v>537500</v>
          </cell>
          <cell r="H462">
            <v>0</v>
          </cell>
          <cell r="I462">
            <v>0</v>
          </cell>
          <cell r="J462">
            <v>0</v>
          </cell>
          <cell r="K462">
            <v>537500</v>
          </cell>
        </row>
        <row r="463">
          <cell r="A463">
            <v>113051</v>
          </cell>
          <cell r="B463" t="str">
            <v>EXISTENCIA BODEGA CIA.</v>
          </cell>
          <cell r="C463">
            <v>70604124</v>
          </cell>
          <cell r="D463">
            <v>3823012</v>
          </cell>
          <cell r="E463">
            <v>66781112</v>
          </cell>
          <cell r="F463">
            <v>0</v>
          </cell>
          <cell r="G463">
            <v>66781112</v>
          </cell>
          <cell r="H463">
            <v>0</v>
          </cell>
          <cell r="I463">
            <v>0</v>
          </cell>
          <cell r="J463">
            <v>0</v>
          </cell>
          <cell r="K463">
            <v>66781112</v>
          </cell>
        </row>
        <row r="464">
          <cell r="A464">
            <v>113052</v>
          </cell>
          <cell r="B464" t="str">
            <v>EXISTENCIA BODEGA TIENDA</v>
          </cell>
          <cell r="C464">
            <v>3335396</v>
          </cell>
          <cell r="D464">
            <v>211419</v>
          </cell>
          <cell r="E464">
            <v>3123977</v>
          </cell>
          <cell r="F464">
            <v>0</v>
          </cell>
          <cell r="G464">
            <v>3123977</v>
          </cell>
          <cell r="H464">
            <v>0</v>
          </cell>
          <cell r="I464">
            <v>0</v>
          </cell>
          <cell r="J464">
            <v>0</v>
          </cell>
          <cell r="K464">
            <v>3123977</v>
          </cell>
        </row>
        <row r="465">
          <cell r="A465">
            <v>113053</v>
          </cell>
          <cell r="B465" t="str">
            <v>TRASPASO DE EXISTENCIA</v>
          </cell>
          <cell r="C465">
            <v>552409170</v>
          </cell>
          <cell r="D465">
            <v>550658506</v>
          </cell>
          <cell r="E465">
            <v>1750664</v>
          </cell>
          <cell r="F465">
            <v>0</v>
          </cell>
          <cell r="G465">
            <v>1750664</v>
          </cell>
          <cell r="H465">
            <v>0</v>
          </cell>
          <cell r="I465">
            <v>0</v>
          </cell>
          <cell r="J465">
            <v>0</v>
          </cell>
          <cell r="K465">
            <v>1750664</v>
          </cell>
        </row>
        <row r="466">
          <cell r="A466">
            <v>113060</v>
          </cell>
          <cell r="B466" t="str">
            <v>OBRAS EN EJECUCION</v>
          </cell>
          <cell r="C466">
            <v>17479878071</v>
          </cell>
          <cell r="D466">
            <v>0</v>
          </cell>
          <cell r="E466">
            <v>17479878071</v>
          </cell>
          <cell r="F466">
            <v>0</v>
          </cell>
          <cell r="G466">
            <v>17479878071</v>
          </cell>
          <cell r="H466">
            <v>0</v>
          </cell>
          <cell r="I466">
            <v>0</v>
          </cell>
          <cell r="J466">
            <v>0</v>
          </cell>
          <cell r="K466">
            <v>17479878071</v>
          </cell>
        </row>
        <row r="467">
          <cell r="A467">
            <v>113061</v>
          </cell>
          <cell r="B467" t="str">
            <v>OBRAS EN EJECUCION EN TRA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113101</v>
          </cell>
          <cell r="B468" t="str">
            <v>OTROS ACTIVOS</v>
          </cell>
          <cell r="C468">
            <v>42157736</v>
          </cell>
          <cell r="D468">
            <v>3500000</v>
          </cell>
          <cell r="E468">
            <v>38657736</v>
          </cell>
          <cell r="F468">
            <v>0</v>
          </cell>
          <cell r="G468">
            <v>38657736</v>
          </cell>
          <cell r="H468">
            <v>0</v>
          </cell>
          <cell r="I468">
            <v>0</v>
          </cell>
          <cell r="J468">
            <v>0</v>
          </cell>
          <cell r="K468">
            <v>38657736</v>
          </cell>
        </row>
        <row r="469">
          <cell r="A469">
            <v>114001</v>
          </cell>
          <cell r="B469" t="str">
            <v>BIENES RAICES EN ADJUDICA</v>
          </cell>
          <cell r="C469">
            <v>3161994318</v>
          </cell>
          <cell r="D469">
            <v>106035115</v>
          </cell>
          <cell r="E469">
            <v>3055959203</v>
          </cell>
          <cell r="F469">
            <v>0</v>
          </cell>
          <cell r="G469">
            <v>3055959203</v>
          </cell>
          <cell r="H469">
            <v>0</v>
          </cell>
          <cell r="I469">
            <v>0</v>
          </cell>
          <cell r="J469">
            <v>0</v>
          </cell>
          <cell r="K469">
            <v>3055959203</v>
          </cell>
        </row>
        <row r="470">
          <cell r="A470">
            <v>114002</v>
          </cell>
          <cell r="B470" t="str">
            <v>DERECHOS PACTOS VENTAS</v>
          </cell>
          <cell r="C470">
            <v>57124236176</v>
          </cell>
          <cell r="D470">
            <v>30384883009</v>
          </cell>
          <cell r="E470">
            <v>26739353167</v>
          </cell>
          <cell r="F470">
            <v>0</v>
          </cell>
          <cell r="G470">
            <v>26739353167</v>
          </cell>
          <cell r="H470">
            <v>0</v>
          </cell>
          <cell r="I470">
            <v>0</v>
          </cell>
          <cell r="J470">
            <v>0</v>
          </cell>
          <cell r="K470">
            <v>26739353167</v>
          </cell>
        </row>
        <row r="471">
          <cell r="A471">
            <v>114003</v>
          </cell>
          <cell r="B471" t="str">
            <v>MENOR VALOR INVERSION NUE</v>
          </cell>
          <cell r="C471">
            <v>1338591598</v>
          </cell>
          <cell r="D471">
            <v>0</v>
          </cell>
          <cell r="E471">
            <v>1338591598</v>
          </cell>
          <cell r="F471">
            <v>0</v>
          </cell>
          <cell r="G471">
            <v>1338591598</v>
          </cell>
          <cell r="H471">
            <v>0</v>
          </cell>
          <cell r="I471">
            <v>0</v>
          </cell>
          <cell r="J471">
            <v>0</v>
          </cell>
          <cell r="K471">
            <v>1338591598</v>
          </cell>
        </row>
        <row r="472">
          <cell r="A472">
            <v>114004</v>
          </cell>
          <cell r="B472" t="str">
            <v>DERECHOS OPCION DE VENTA</v>
          </cell>
          <cell r="C472">
            <v>316520</v>
          </cell>
          <cell r="D472">
            <v>0</v>
          </cell>
          <cell r="E472">
            <v>316520</v>
          </cell>
          <cell r="F472">
            <v>0</v>
          </cell>
          <cell r="G472">
            <v>316520</v>
          </cell>
          <cell r="H472">
            <v>0</v>
          </cell>
          <cell r="I472">
            <v>0</v>
          </cell>
          <cell r="J472">
            <v>0</v>
          </cell>
          <cell r="K472">
            <v>316520</v>
          </cell>
        </row>
        <row r="473">
          <cell r="A473">
            <v>114006</v>
          </cell>
          <cell r="B473" t="str">
            <v>D° COMUNIDAD PLAZA DE ARM</v>
          </cell>
          <cell r="C473">
            <v>3172149254</v>
          </cell>
          <cell r="D473">
            <v>0</v>
          </cell>
          <cell r="E473">
            <v>3172149254</v>
          </cell>
          <cell r="F473">
            <v>0</v>
          </cell>
          <cell r="G473">
            <v>3172149254</v>
          </cell>
          <cell r="H473">
            <v>0</v>
          </cell>
          <cell r="I473">
            <v>0</v>
          </cell>
          <cell r="J473">
            <v>0</v>
          </cell>
          <cell r="K473">
            <v>3172149254</v>
          </cell>
        </row>
        <row r="474">
          <cell r="A474">
            <v>114007</v>
          </cell>
          <cell r="B474" t="str">
            <v>CUENTA X COBRAR ACTIVOS E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114008</v>
          </cell>
          <cell r="B475" t="str">
            <v>ACTIVOS EN LEASING</v>
          </cell>
          <cell r="C475">
            <v>451644280</v>
          </cell>
          <cell r="D475">
            <v>0</v>
          </cell>
          <cell r="E475">
            <v>451644280</v>
          </cell>
          <cell r="F475">
            <v>0</v>
          </cell>
          <cell r="G475">
            <v>451644280</v>
          </cell>
          <cell r="H475">
            <v>0</v>
          </cell>
          <cell r="I475">
            <v>0</v>
          </cell>
          <cell r="J475">
            <v>0</v>
          </cell>
          <cell r="K475">
            <v>451644280</v>
          </cell>
        </row>
        <row r="476">
          <cell r="A476">
            <v>114009</v>
          </cell>
          <cell r="B476" t="str">
            <v>INTERESES DIFERIDOS POR L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114010</v>
          </cell>
          <cell r="B477" t="str">
            <v>DEPREC. ACUMULADA ACTIVOS</v>
          </cell>
          <cell r="C477">
            <v>0</v>
          </cell>
          <cell r="D477">
            <v>451644279</v>
          </cell>
          <cell r="E477">
            <v>0</v>
          </cell>
          <cell r="F477">
            <v>451644279</v>
          </cell>
          <cell r="G477">
            <v>0</v>
          </cell>
          <cell r="H477">
            <v>451644279</v>
          </cell>
          <cell r="I477">
            <v>0</v>
          </cell>
          <cell r="J477">
            <v>0</v>
          </cell>
          <cell r="K477">
            <v>-451644279</v>
          </cell>
        </row>
        <row r="478">
          <cell r="A478">
            <v>114011</v>
          </cell>
          <cell r="B478" t="str">
            <v>CUENTA X COBRAR DEUDORES</v>
          </cell>
          <cell r="C478">
            <v>185283299</v>
          </cell>
          <cell r="D478">
            <v>0</v>
          </cell>
          <cell r="E478">
            <v>185283299</v>
          </cell>
          <cell r="F478">
            <v>0</v>
          </cell>
          <cell r="G478">
            <v>185283299</v>
          </cell>
          <cell r="H478">
            <v>0</v>
          </cell>
          <cell r="I478">
            <v>0</v>
          </cell>
          <cell r="J478">
            <v>0</v>
          </cell>
          <cell r="K478">
            <v>185283299</v>
          </cell>
        </row>
        <row r="479">
          <cell r="A479">
            <v>114012</v>
          </cell>
          <cell r="B479" t="str">
            <v>CUENTAS X COBRAR B.R.A. V</v>
          </cell>
          <cell r="C479">
            <v>224092736</v>
          </cell>
          <cell r="D479">
            <v>31595795</v>
          </cell>
          <cell r="E479">
            <v>192496941</v>
          </cell>
          <cell r="F479">
            <v>0</v>
          </cell>
          <cell r="G479">
            <v>192496941</v>
          </cell>
          <cell r="H479">
            <v>0</v>
          </cell>
          <cell r="I479">
            <v>0</v>
          </cell>
          <cell r="J479">
            <v>0</v>
          </cell>
          <cell r="K479">
            <v>192496941</v>
          </cell>
        </row>
        <row r="480">
          <cell r="A480">
            <v>114013</v>
          </cell>
          <cell r="B480" t="str">
            <v>DERECHOS POR INVERSIONES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114014</v>
          </cell>
          <cell r="B481" t="str">
            <v>DEPRECIACION ACUMULADA BS</v>
          </cell>
          <cell r="C481">
            <v>566807</v>
          </cell>
          <cell r="D481">
            <v>54680143</v>
          </cell>
          <cell r="E481">
            <v>0</v>
          </cell>
          <cell r="F481">
            <v>54113336</v>
          </cell>
          <cell r="G481">
            <v>0</v>
          </cell>
          <cell r="H481">
            <v>54113336</v>
          </cell>
          <cell r="I481">
            <v>0</v>
          </cell>
          <cell r="J481">
            <v>0</v>
          </cell>
          <cell r="K481">
            <v>-54113336</v>
          </cell>
        </row>
        <row r="482">
          <cell r="A482">
            <v>114015</v>
          </cell>
          <cell r="B482" t="str">
            <v>OTRAS  CUENTAS POR COBRAR</v>
          </cell>
          <cell r="C482">
            <v>80318964</v>
          </cell>
          <cell r="D482">
            <v>80318964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114017</v>
          </cell>
          <cell r="B483" t="str">
            <v>DERECHOS NEGOCIO RV BONO</v>
          </cell>
          <cell r="C483">
            <v>358124544</v>
          </cell>
          <cell r="D483">
            <v>304854944</v>
          </cell>
          <cell r="E483">
            <v>53269600</v>
          </cell>
          <cell r="F483">
            <v>0</v>
          </cell>
          <cell r="G483">
            <v>53269600</v>
          </cell>
          <cell r="H483">
            <v>0</v>
          </cell>
          <cell r="I483">
            <v>0</v>
          </cell>
          <cell r="J483">
            <v>0</v>
          </cell>
          <cell r="K483">
            <v>53269600</v>
          </cell>
        </row>
        <row r="484">
          <cell r="A484">
            <v>114018</v>
          </cell>
          <cell r="B484" t="str">
            <v>DERECHOS NEGOCIO RV CTA I</v>
          </cell>
          <cell r="C484">
            <v>22223620715</v>
          </cell>
          <cell r="D484">
            <v>11841248018</v>
          </cell>
          <cell r="E484">
            <v>10382372697</v>
          </cell>
          <cell r="F484">
            <v>0</v>
          </cell>
          <cell r="G484">
            <v>10382372697</v>
          </cell>
          <cell r="H484">
            <v>0</v>
          </cell>
          <cell r="I484">
            <v>0</v>
          </cell>
          <cell r="J484">
            <v>0</v>
          </cell>
          <cell r="K484">
            <v>10382372697</v>
          </cell>
        </row>
        <row r="485">
          <cell r="A485">
            <v>114019</v>
          </cell>
          <cell r="B485" t="str">
            <v>RECIBOS NO APLICADOS CTA</v>
          </cell>
          <cell r="C485">
            <v>11625805493</v>
          </cell>
          <cell r="D485">
            <v>11625805493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>
            <v>114027</v>
          </cell>
          <cell r="B486" t="str">
            <v>DETERIORO BIENES RAICES A</v>
          </cell>
          <cell r="C486">
            <v>0</v>
          </cell>
          <cell r="D486">
            <v>25175913</v>
          </cell>
          <cell r="E486">
            <v>0</v>
          </cell>
          <cell r="F486">
            <v>25175913</v>
          </cell>
          <cell r="G486">
            <v>0</v>
          </cell>
          <cell r="H486">
            <v>25175913</v>
          </cell>
          <cell r="I486">
            <v>0</v>
          </cell>
          <cell r="J486">
            <v>0</v>
          </cell>
          <cell r="K486">
            <v>-25175913</v>
          </cell>
        </row>
        <row r="487">
          <cell r="A487">
            <v>114028</v>
          </cell>
          <cell r="B487" t="str">
            <v>DETERIORO CTAS X COBRAR D</v>
          </cell>
          <cell r="C487">
            <v>0</v>
          </cell>
          <cell r="D487">
            <v>186837262</v>
          </cell>
          <cell r="E487">
            <v>0</v>
          </cell>
          <cell r="F487">
            <v>186837262</v>
          </cell>
          <cell r="G487">
            <v>0</v>
          </cell>
          <cell r="H487">
            <v>186837262</v>
          </cell>
          <cell r="I487">
            <v>0</v>
          </cell>
          <cell r="J487">
            <v>0</v>
          </cell>
          <cell r="K487">
            <v>-186837262</v>
          </cell>
        </row>
        <row r="488">
          <cell r="A488">
            <v>114029</v>
          </cell>
          <cell r="B488" t="str">
            <v>DETERIORO CTAS X COBRAR B</v>
          </cell>
          <cell r="C488">
            <v>0</v>
          </cell>
          <cell r="D488">
            <v>100834438</v>
          </cell>
          <cell r="E488">
            <v>0</v>
          </cell>
          <cell r="F488">
            <v>100834438</v>
          </cell>
          <cell r="G488">
            <v>0</v>
          </cell>
          <cell r="H488">
            <v>100834438</v>
          </cell>
          <cell r="I488">
            <v>0</v>
          </cell>
          <cell r="J488">
            <v>0</v>
          </cell>
          <cell r="K488">
            <v>-100834438</v>
          </cell>
        </row>
        <row r="489">
          <cell r="A489">
            <v>114030</v>
          </cell>
          <cell r="B489" t="str">
            <v>DETERIORO B.R.A.</v>
          </cell>
          <cell r="C489">
            <v>0</v>
          </cell>
          <cell r="D489">
            <v>72322325</v>
          </cell>
          <cell r="E489">
            <v>0</v>
          </cell>
          <cell r="F489">
            <v>72322325</v>
          </cell>
          <cell r="G489">
            <v>0</v>
          </cell>
          <cell r="H489">
            <v>72322325</v>
          </cell>
          <cell r="I489">
            <v>0</v>
          </cell>
          <cell r="J489">
            <v>0</v>
          </cell>
          <cell r="K489">
            <v>-72322325</v>
          </cell>
        </row>
        <row r="490">
          <cell r="A490">
            <v>114101</v>
          </cell>
          <cell r="B490" t="str">
            <v>IMPUESTO DIFERIDO POR COB</v>
          </cell>
          <cell r="C490">
            <v>2249320581</v>
          </cell>
          <cell r="D490">
            <v>1113693</v>
          </cell>
          <cell r="E490">
            <v>2248206888</v>
          </cell>
          <cell r="F490">
            <v>0</v>
          </cell>
          <cell r="G490">
            <v>2248206888</v>
          </cell>
          <cell r="H490">
            <v>0</v>
          </cell>
          <cell r="I490">
            <v>0</v>
          </cell>
          <cell r="J490">
            <v>0</v>
          </cell>
          <cell r="K490">
            <v>2248206888</v>
          </cell>
        </row>
        <row r="491">
          <cell r="A491">
            <v>115001</v>
          </cell>
          <cell r="B491" t="str">
            <v>PAGOS SINIESTROS SALUD</v>
          </cell>
          <cell r="C491">
            <v>1258928149</v>
          </cell>
          <cell r="D491">
            <v>1259820212</v>
          </cell>
          <cell r="E491">
            <v>0</v>
          </cell>
          <cell r="F491">
            <v>892063</v>
          </cell>
          <cell r="G491">
            <v>0</v>
          </cell>
          <cell r="H491">
            <v>892063</v>
          </cell>
          <cell r="I491">
            <v>0</v>
          </cell>
          <cell r="J491">
            <v>0</v>
          </cell>
          <cell r="K491">
            <v>-892063</v>
          </cell>
        </row>
        <row r="492">
          <cell r="A492">
            <v>115003</v>
          </cell>
          <cell r="B492" t="str">
            <v>PAGOS SEGUROS INDIVIDUALE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>
            <v>115013</v>
          </cell>
          <cell r="B493" t="str">
            <v>CONTROL LINEA DE CREDITOS</v>
          </cell>
          <cell r="C493">
            <v>127918458</v>
          </cell>
          <cell r="D493">
            <v>127300158</v>
          </cell>
          <cell r="E493">
            <v>618300</v>
          </cell>
          <cell r="F493">
            <v>0</v>
          </cell>
          <cell r="G493">
            <v>618300</v>
          </cell>
          <cell r="H493">
            <v>0</v>
          </cell>
          <cell r="I493">
            <v>0</v>
          </cell>
          <cell r="J493">
            <v>0</v>
          </cell>
          <cell r="K493">
            <v>618300</v>
          </cell>
        </row>
        <row r="494">
          <cell r="A494">
            <v>115014</v>
          </cell>
          <cell r="B494" t="str">
            <v>CONTROL CAMBIO BENEFICIAR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>
            <v>115016</v>
          </cell>
          <cell r="B495" t="str">
            <v>CONTROL CREDITOS DE CONSU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210101</v>
          </cell>
          <cell r="B496" t="str">
            <v>RES.RIESGO CURSO DESGRAVA</v>
          </cell>
          <cell r="C496">
            <v>120596335</v>
          </cell>
          <cell r="D496">
            <v>1940875355</v>
          </cell>
          <cell r="E496">
            <v>0</v>
          </cell>
          <cell r="F496">
            <v>1820279020</v>
          </cell>
          <cell r="G496">
            <v>0</v>
          </cell>
          <cell r="H496">
            <v>1820279020</v>
          </cell>
          <cell r="I496">
            <v>0</v>
          </cell>
          <cell r="J496">
            <v>0</v>
          </cell>
          <cell r="K496">
            <v>-1820279020</v>
          </cell>
        </row>
        <row r="497">
          <cell r="A497">
            <v>210102</v>
          </cell>
          <cell r="B497" t="str">
            <v>RES.RIESGO DESGRAVAMEN IN</v>
          </cell>
          <cell r="C497">
            <v>115129</v>
          </cell>
          <cell r="D497">
            <v>3476557</v>
          </cell>
          <cell r="E497">
            <v>0</v>
          </cell>
          <cell r="F497">
            <v>3361428</v>
          </cell>
          <cell r="G497">
            <v>0</v>
          </cell>
          <cell r="H497">
            <v>3361428</v>
          </cell>
          <cell r="I497">
            <v>0</v>
          </cell>
          <cell r="J497">
            <v>0</v>
          </cell>
          <cell r="K497">
            <v>-3361428</v>
          </cell>
        </row>
        <row r="498">
          <cell r="A498">
            <v>210103</v>
          </cell>
          <cell r="B498" t="str">
            <v>RES.RIESGO CURSO ACCID. P</v>
          </cell>
          <cell r="C498">
            <v>3899908</v>
          </cell>
          <cell r="D498">
            <v>677824915</v>
          </cell>
          <cell r="E498">
            <v>0</v>
          </cell>
          <cell r="F498">
            <v>673925007</v>
          </cell>
          <cell r="G498">
            <v>0</v>
          </cell>
          <cell r="H498">
            <v>673925007</v>
          </cell>
          <cell r="I498">
            <v>0</v>
          </cell>
          <cell r="J498">
            <v>0</v>
          </cell>
          <cell r="K498">
            <v>-673925007</v>
          </cell>
        </row>
        <row r="499">
          <cell r="A499">
            <v>210104</v>
          </cell>
          <cell r="B499" t="str">
            <v>RES.RIESGO CURSO TEMPORAL</v>
          </cell>
          <cell r="C499">
            <v>0</v>
          </cell>
          <cell r="D499">
            <v>2373328195</v>
          </cell>
          <cell r="E499">
            <v>0</v>
          </cell>
          <cell r="F499">
            <v>2373328195</v>
          </cell>
          <cell r="G499">
            <v>0</v>
          </cell>
          <cell r="H499">
            <v>2373328195</v>
          </cell>
          <cell r="I499">
            <v>0</v>
          </cell>
          <cell r="J499">
            <v>0</v>
          </cell>
          <cell r="K499">
            <v>-2373328195</v>
          </cell>
        </row>
        <row r="500">
          <cell r="A500">
            <v>210105</v>
          </cell>
          <cell r="B500" t="str">
            <v>RES.RIESGO CURSO TEMPORAL</v>
          </cell>
          <cell r="C500">
            <v>12957</v>
          </cell>
          <cell r="D500">
            <v>13189747</v>
          </cell>
          <cell r="E500">
            <v>0</v>
          </cell>
          <cell r="F500">
            <v>13176790</v>
          </cell>
          <cell r="G500">
            <v>0</v>
          </cell>
          <cell r="H500">
            <v>13176790</v>
          </cell>
          <cell r="I500">
            <v>0</v>
          </cell>
          <cell r="J500">
            <v>0</v>
          </cell>
          <cell r="K500">
            <v>-13176790</v>
          </cell>
        </row>
        <row r="501">
          <cell r="A501">
            <v>210106</v>
          </cell>
          <cell r="B501" t="str">
            <v>RES.RIESGO CURSO SALUD CO</v>
          </cell>
          <cell r="C501">
            <v>5273</v>
          </cell>
          <cell r="D501">
            <v>1707168104</v>
          </cell>
          <cell r="E501">
            <v>0</v>
          </cell>
          <cell r="F501">
            <v>1707162831</v>
          </cell>
          <cell r="G501">
            <v>0</v>
          </cell>
          <cell r="H501">
            <v>1707162831</v>
          </cell>
          <cell r="I501">
            <v>0</v>
          </cell>
          <cell r="J501">
            <v>0</v>
          </cell>
          <cell r="K501">
            <v>-1707162831</v>
          </cell>
        </row>
        <row r="502">
          <cell r="A502">
            <v>210107</v>
          </cell>
          <cell r="B502" t="str">
            <v>RES.RIESGO CURSO SALUD IN</v>
          </cell>
          <cell r="C502">
            <v>2278246</v>
          </cell>
          <cell r="D502">
            <v>114646676</v>
          </cell>
          <cell r="E502">
            <v>0</v>
          </cell>
          <cell r="F502">
            <v>112368430</v>
          </cell>
          <cell r="G502">
            <v>0</v>
          </cell>
          <cell r="H502">
            <v>112368430</v>
          </cell>
          <cell r="I502">
            <v>0</v>
          </cell>
          <cell r="J502">
            <v>0</v>
          </cell>
          <cell r="K502">
            <v>-112368430</v>
          </cell>
        </row>
        <row r="503">
          <cell r="A503">
            <v>210108</v>
          </cell>
          <cell r="B503" t="str">
            <v>RES.RIESGO CURSO VIDA ENT</v>
          </cell>
          <cell r="C503">
            <v>1612845</v>
          </cell>
          <cell r="D503">
            <v>43442229</v>
          </cell>
          <cell r="E503">
            <v>0</v>
          </cell>
          <cell r="F503">
            <v>41829384</v>
          </cell>
          <cell r="G503">
            <v>0</v>
          </cell>
          <cell r="H503">
            <v>41829384</v>
          </cell>
          <cell r="I503">
            <v>0</v>
          </cell>
          <cell r="J503">
            <v>0</v>
          </cell>
          <cell r="K503">
            <v>-41829384</v>
          </cell>
        </row>
        <row r="504">
          <cell r="A504">
            <v>210109</v>
          </cell>
          <cell r="B504" t="str">
            <v>RES.RIESGO CURSO FLEXIBLE</v>
          </cell>
          <cell r="C504">
            <v>0</v>
          </cell>
          <cell r="D504">
            <v>231076203</v>
          </cell>
          <cell r="E504">
            <v>0</v>
          </cell>
          <cell r="F504">
            <v>231076203</v>
          </cell>
          <cell r="G504">
            <v>0</v>
          </cell>
          <cell r="H504">
            <v>231076203</v>
          </cell>
          <cell r="I504">
            <v>0</v>
          </cell>
          <cell r="J504">
            <v>0</v>
          </cell>
          <cell r="K504">
            <v>-231076203</v>
          </cell>
        </row>
        <row r="505">
          <cell r="A505">
            <v>210110</v>
          </cell>
          <cell r="B505" t="str">
            <v>RES.RIESGO CURSO DOTAL IN</v>
          </cell>
          <cell r="C505">
            <v>10410</v>
          </cell>
          <cell r="D505">
            <v>4754467</v>
          </cell>
          <cell r="E505">
            <v>0</v>
          </cell>
          <cell r="F505">
            <v>4744057</v>
          </cell>
          <cell r="G505">
            <v>0</v>
          </cell>
          <cell r="H505">
            <v>4744057</v>
          </cell>
          <cell r="I505">
            <v>0</v>
          </cell>
          <cell r="J505">
            <v>0</v>
          </cell>
          <cell r="K505">
            <v>-4744057</v>
          </cell>
        </row>
        <row r="506">
          <cell r="A506">
            <v>210111</v>
          </cell>
          <cell r="B506" t="str">
            <v>RES.RIESGO CURSO INCAPACI</v>
          </cell>
          <cell r="C506">
            <v>31838</v>
          </cell>
          <cell r="D506">
            <v>981728</v>
          </cell>
          <cell r="E506">
            <v>0</v>
          </cell>
          <cell r="F506">
            <v>949890</v>
          </cell>
          <cell r="G506">
            <v>0</v>
          </cell>
          <cell r="H506">
            <v>949890</v>
          </cell>
          <cell r="I506">
            <v>0</v>
          </cell>
          <cell r="J506">
            <v>0</v>
          </cell>
          <cell r="K506">
            <v>-949890</v>
          </cell>
        </row>
        <row r="507">
          <cell r="A507">
            <v>210112</v>
          </cell>
          <cell r="B507" t="str">
            <v>RES.RIESGO CURSO INCAPACI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>
            <v>210113</v>
          </cell>
          <cell r="B508" t="str">
            <v>RES.RIESGO CURSO APV INDI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>
            <v>210115</v>
          </cell>
          <cell r="B509" t="str">
            <v>RES.RIESGO CURSO PROTECCI</v>
          </cell>
          <cell r="C509">
            <v>0</v>
          </cell>
          <cell r="D509">
            <v>50149454</v>
          </cell>
          <cell r="E509">
            <v>0</v>
          </cell>
          <cell r="F509">
            <v>50149454</v>
          </cell>
          <cell r="G509">
            <v>0</v>
          </cell>
          <cell r="H509">
            <v>50149454</v>
          </cell>
          <cell r="I509">
            <v>0</v>
          </cell>
          <cell r="J509">
            <v>0</v>
          </cell>
          <cell r="K509">
            <v>-50149454</v>
          </cell>
        </row>
        <row r="510">
          <cell r="A510">
            <v>210116</v>
          </cell>
          <cell r="B510" t="str">
            <v>RES.RIESGO CURSO INDIVIDU</v>
          </cell>
          <cell r="C510">
            <v>0</v>
          </cell>
          <cell r="D510">
            <v>124049447</v>
          </cell>
          <cell r="E510">
            <v>0</v>
          </cell>
          <cell r="F510">
            <v>124049447</v>
          </cell>
          <cell r="G510">
            <v>0</v>
          </cell>
          <cell r="H510">
            <v>124049447</v>
          </cell>
          <cell r="I510">
            <v>0</v>
          </cell>
          <cell r="J510">
            <v>0</v>
          </cell>
          <cell r="K510">
            <v>-124049447</v>
          </cell>
        </row>
        <row r="511">
          <cell r="A511">
            <v>210118</v>
          </cell>
          <cell r="B511" t="str">
            <v>RES.RIESGO CURSO VIDA ENT</v>
          </cell>
          <cell r="C511">
            <v>7330</v>
          </cell>
          <cell r="D511">
            <v>3831437</v>
          </cell>
          <cell r="E511">
            <v>0</v>
          </cell>
          <cell r="F511">
            <v>3824107</v>
          </cell>
          <cell r="G511">
            <v>0</v>
          </cell>
          <cell r="H511">
            <v>3824107</v>
          </cell>
          <cell r="I511">
            <v>0</v>
          </cell>
          <cell r="J511">
            <v>0</v>
          </cell>
          <cell r="K511">
            <v>-3824107</v>
          </cell>
        </row>
        <row r="512">
          <cell r="A512">
            <v>210301</v>
          </cell>
          <cell r="B512" t="str">
            <v>RES.SINIESTROS TEMPORAL V</v>
          </cell>
          <cell r="C512">
            <v>1039748189</v>
          </cell>
          <cell r="D512">
            <v>2396709761</v>
          </cell>
          <cell r="E512">
            <v>0</v>
          </cell>
          <cell r="F512">
            <v>1356961572</v>
          </cell>
          <cell r="G512">
            <v>0</v>
          </cell>
          <cell r="H512">
            <v>1356961572</v>
          </cell>
          <cell r="I512">
            <v>0</v>
          </cell>
          <cell r="J512">
            <v>0</v>
          </cell>
          <cell r="K512">
            <v>-1356961572</v>
          </cell>
        </row>
        <row r="513">
          <cell r="A513">
            <v>210302</v>
          </cell>
          <cell r="B513" t="str">
            <v>RES.SINIESTROS CONTROVERT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210303</v>
          </cell>
          <cell r="B514" t="str">
            <v>RESERVA OC. Y NO REPORTAD</v>
          </cell>
          <cell r="C514">
            <v>0</v>
          </cell>
          <cell r="D514">
            <v>3583168943</v>
          </cell>
          <cell r="E514">
            <v>0</v>
          </cell>
          <cell r="F514">
            <v>3583168943</v>
          </cell>
          <cell r="G514">
            <v>0</v>
          </cell>
          <cell r="H514">
            <v>3583168943</v>
          </cell>
          <cell r="I514">
            <v>0</v>
          </cell>
          <cell r="J514">
            <v>0</v>
          </cell>
          <cell r="K514">
            <v>-3583168943</v>
          </cell>
        </row>
        <row r="515">
          <cell r="A515">
            <v>210304</v>
          </cell>
          <cell r="B515" t="str">
            <v>RES.SINIESTROS DESGRAVAME</v>
          </cell>
          <cell r="C515">
            <v>3861226</v>
          </cell>
          <cell r="D515">
            <v>79600397</v>
          </cell>
          <cell r="E515">
            <v>0</v>
          </cell>
          <cell r="F515">
            <v>75739171</v>
          </cell>
          <cell r="G515">
            <v>0</v>
          </cell>
          <cell r="H515">
            <v>75739171</v>
          </cell>
          <cell r="I515">
            <v>0</v>
          </cell>
          <cell r="J515">
            <v>0</v>
          </cell>
          <cell r="K515">
            <v>-75739171</v>
          </cell>
        </row>
        <row r="516">
          <cell r="A516">
            <v>210305</v>
          </cell>
          <cell r="B516" t="str">
            <v>RESERVA OC. Y NO REP DESG</v>
          </cell>
          <cell r="C516">
            <v>0</v>
          </cell>
          <cell r="D516">
            <v>655095</v>
          </cell>
          <cell r="E516">
            <v>0</v>
          </cell>
          <cell r="F516">
            <v>655095</v>
          </cell>
          <cell r="G516">
            <v>0</v>
          </cell>
          <cell r="H516">
            <v>655095</v>
          </cell>
          <cell r="I516">
            <v>0</v>
          </cell>
          <cell r="J516">
            <v>0</v>
          </cell>
          <cell r="K516">
            <v>-655095</v>
          </cell>
        </row>
        <row r="517">
          <cell r="A517">
            <v>210306</v>
          </cell>
          <cell r="B517" t="str">
            <v>RES.SINIESTROS ACCID. PER</v>
          </cell>
          <cell r="C517">
            <v>4800139</v>
          </cell>
          <cell r="D517">
            <v>13517221</v>
          </cell>
          <cell r="E517">
            <v>0</v>
          </cell>
          <cell r="F517">
            <v>8717082</v>
          </cell>
          <cell r="G517">
            <v>0</v>
          </cell>
          <cell r="H517">
            <v>8717082</v>
          </cell>
          <cell r="I517">
            <v>0</v>
          </cell>
          <cell r="J517">
            <v>0</v>
          </cell>
          <cell r="K517">
            <v>-8717082</v>
          </cell>
        </row>
        <row r="518">
          <cell r="A518">
            <v>210307</v>
          </cell>
          <cell r="B518" t="str">
            <v>RES.SINIESTROS TEMPORAL V</v>
          </cell>
          <cell r="C518">
            <v>13253</v>
          </cell>
          <cell r="D518">
            <v>13253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>
            <v>210308</v>
          </cell>
          <cell r="B519" t="str">
            <v>RES.SINIESTROS SALUD INDI</v>
          </cell>
          <cell r="C519">
            <v>145784</v>
          </cell>
          <cell r="D519">
            <v>889263</v>
          </cell>
          <cell r="E519">
            <v>0</v>
          </cell>
          <cell r="F519">
            <v>743479</v>
          </cell>
          <cell r="G519">
            <v>0</v>
          </cell>
          <cell r="H519">
            <v>743479</v>
          </cell>
          <cell r="I519">
            <v>0</v>
          </cell>
          <cell r="J519">
            <v>0</v>
          </cell>
          <cell r="K519">
            <v>-743479</v>
          </cell>
        </row>
        <row r="520">
          <cell r="A520">
            <v>210309</v>
          </cell>
          <cell r="B520" t="str">
            <v>RES. SINIESTROS CONTROVER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210310</v>
          </cell>
          <cell r="B521" t="str">
            <v>RESERVA OC. Y NO REP TEMP</v>
          </cell>
          <cell r="C521">
            <v>0</v>
          </cell>
          <cell r="D521">
            <v>492409580</v>
          </cell>
          <cell r="E521">
            <v>0</v>
          </cell>
          <cell r="F521">
            <v>492409580</v>
          </cell>
          <cell r="G521">
            <v>0</v>
          </cell>
          <cell r="H521">
            <v>492409580</v>
          </cell>
          <cell r="I521">
            <v>0</v>
          </cell>
          <cell r="J521">
            <v>0</v>
          </cell>
          <cell r="K521">
            <v>-492409580</v>
          </cell>
        </row>
        <row r="522">
          <cell r="A522">
            <v>210311</v>
          </cell>
          <cell r="B522" t="str">
            <v>RES.SINIESTROS CONTROVERT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210312</v>
          </cell>
          <cell r="B523" t="str">
            <v>RES.SINIESTROS CONTROVERT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210313</v>
          </cell>
          <cell r="B524" t="str">
            <v>RESERVA OC. Y NO REP PROT</v>
          </cell>
          <cell r="C524">
            <v>0</v>
          </cell>
          <cell r="D524">
            <v>116569190</v>
          </cell>
          <cell r="E524">
            <v>0</v>
          </cell>
          <cell r="F524">
            <v>116569190</v>
          </cell>
          <cell r="G524">
            <v>0</v>
          </cell>
          <cell r="H524">
            <v>116569190</v>
          </cell>
          <cell r="I524">
            <v>0</v>
          </cell>
          <cell r="J524">
            <v>0</v>
          </cell>
          <cell r="K524">
            <v>-116569190</v>
          </cell>
        </row>
        <row r="525">
          <cell r="A525">
            <v>210314</v>
          </cell>
          <cell r="B525" t="str">
            <v>RESERVA OC. Y NO REP INCA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>
            <v>210315</v>
          </cell>
          <cell r="B526" t="str">
            <v>RESERVA OC. Y NO REP ACCI</v>
          </cell>
          <cell r="C526">
            <v>0</v>
          </cell>
          <cell r="D526">
            <v>5742998</v>
          </cell>
          <cell r="E526">
            <v>0</v>
          </cell>
          <cell r="F526">
            <v>5742998</v>
          </cell>
          <cell r="G526">
            <v>0</v>
          </cell>
          <cell r="H526">
            <v>5742998</v>
          </cell>
          <cell r="I526">
            <v>0</v>
          </cell>
          <cell r="J526">
            <v>0</v>
          </cell>
          <cell r="K526">
            <v>-5742998</v>
          </cell>
        </row>
        <row r="527">
          <cell r="A527">
            <v>210316</v>
          </cell>
          <cell r="B527" t="str">
            <v>RES.SINIESTROS PROTECCION</v>
          </cell>
          <cell r="C527">
            <v>19935347</v>
          </cell>
          <cell r="D527">
            <v>55446581</v>
          </cell>
          <cell r="E527">
            <v>0</v>
          </cell>
          <cell r="F527">
            <v>35511234</v>
          </cell>
          <cell r="G527">
            <v>0</v>
          </cell>
          <cell r="H527">
            <v>35511234</v>
          </cell>
          <cell r="I527">
            <v>0</v>
          </cell>
          <cell r="J527">
            <v>0</v>
          </cell>
          <cell r="K527">
            <v>-35511234</v>
          </cell>
        </row>
        <row r="528">
          <cell r="A528">
            <v>210317</v>
          </cell>
          <cell r="B528" t="str">
            <v>RES. SINIESTROS CONTROVER</v>
          </cell>
          <cell r="C528">
            <v>0</v>
          </cell>
          <cell r="D528">
            <v>456922275</v>
          </cell>
          <cell r="E528">
            <v>0</v>
          </cell>
          <cell r="F528">
            <v>456922275</v>
          </cell>
          <cell r="G528">
            <v>0</v>
          </cell>
          <cell r="H528">
            <v>456922275</v>
          </cell>
          <cell r="I528">
            <v>0</v>
          </cell>
          <cell r="J528">
            <v>0</v>
          </cell>
          <cell r="K528">
            <v>-456922275</v>
          </cell>
        </row>
        <row r="529">
          <cell r="A529">
            <v>210319</v>
          </cell>
          <cell r="B529" t="str">
            <v>RES. SINIESTROS POR PAGAR</v>
          </cell>
          <cell r="C529">
            <v>212115</v>
          </cell>
          <cell r="D529">
            <v>10454146</v>
          </cell>
          <cell r="E529">
            <v>0</v>
          </cell>
          <cell r="F529">
            <v>10242031</v>
          </cell>
          <cell r="G529">
            <v>0</v>
          </cell>
          <cell r="H529">
            <v>10242031</v>
          </cell>
          <cell r="I529">
            <v>0</v>
          </cell>
          <cell r="J529">
            <v>0</v>
          </cell>
          <cell r="K529">
            <v>-10242031</v>
          </cell>
        </row>
        <row r="530">
          <cell r="A530">
            <v>210320</v>
          </cell>
          <cell r="B530" t="str">
            <v>RES. SINIESTROS POR PAGAR</v>
          </cell>
          <cell r="C530">
            <v>26710</v>
          </cell>
          <cell r="D530">
            <v>14395581</v>
          </cell>
          <cell r="E530">
            <v>0</v>
          </cell>
          <cell r="F530">
            <v>14368871</v>
          </cell>
          <cell r="G530">
            <v>0</v>
          </cell>
          <cell r="H530">
            <v>14368871</v>
          </cell>
          <cell r="I530">
            <v>0</v>
          </cell>
          <cell r="J530">
            <v>0</v>
          </cell>
          <cell r="K530">
            <v>-14368871</v>
          </cell>
        </row>
        <row r="531">
          <cell r="A531">
            <v>210321</v>
          </cell>
          <cell r="B531" t="str">
            <v>RES. OTROS SEG. VIDA CON</v>
          </cell>
          <cell r="C531">
            <v>0</v>
          </cell>
          <cell r="D531">
            <v>31418188568</v>
          </cell>
          <cell r="E531">
            <v>0</v>
          </cell>
          <cell r="F531">
            <v>31418188568</v>
          </cell>
          <cell r="G531">
            <v>0</v>
          </cell>
          <cell r="H531">
            <v>31418188568</v>
          </cell>
          <cell r="I531">
            <v>0</v>
          </cell>
          <cell r="J531">
            <v>0</v>
          </cell>
          <cell r="K531">
            <v>-31418188568</v>
          </cell>
        </row>
        <row r="532">
          <cell r="A532">
            <v>210322</v>
          </cell>
          <cell r="B532" t="str">
            <v>RES SEG. VIDA AHORRO PREV</v>
          </cell>
          <cell r="C532">
            <v>13253</v>
          </cell>
          <cell r="D532">
            <v>13253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210323</v>
          </cell>
          <cell r="B533" t="str">
            <v>RESERVA OC. Y NO REP VIDA</v>
          </cell>
          <cell r="C533">
            <v>0</v>
          </cell>
          <cell r="D533">
            <v>4401913</v>
          </cell>
          <cell r="E533">
            <v>0</v>
          </cell>
          <cell r="F533">
            <v>4401913</v>
          </cell>
          <cell r="G533">
            <v>0</v>
          </cell>
          <cell r="H533">
            <v>4401913</v>
          </cell>
          <cell r="I533">
            <v>0</v>
          </cell>
          <cell r="J533">
            <v>0</v>
          </cell>
          <cell r="K533">
            <v>-4401913</v>
          </cell>
        </row>
        <row r="534">
          <cell r="A534">
            <v>210324</v>
          </cell>
          <cell r="B534" t="str">
            <v>RESERVA OC. Y NO REP TEMP</v>
          </cell>
          <cell r="C534">
            <v>0</v>
          </cell>
          <cell r="D534">
            <v>3693903</v>
          </cell>
          <cell r="E534">
            <v>0</v>
          </cell>
          <cell r="F534">
            <v>3693903</v>
          </cell>
          <cell r="G534">
            <v>0</v>
          </cell>
          <cell r="H534">
            <v>3693903</v>
          </cell>
          <cell r="I534">
            <v>0</v>
          </cell>
          <cell r="J534">
            <v>0</v>
          </cell>
          <cell r="K534">
            <v>-3693903</v>
          </cell>
        </row>
        <row r="535">
          <cell r="A535">
            <v>210325</v>
          </cell>
          <cell r="B535" t="str">
            <v>RESERVA OC. Y NO REP OTRO</v>
          </cell>
          <cell r="C535">
            <v>0</v>
          </cell>
          <cell r="D535">
            <v>22140966</v>
          </cell>
          <cell r="E535">
            <v>0</v>
          </cell>
          <cell r="F535">
            <v>22140966</v>
          </cell>
          <cell r="G535">
            <v>0</v>
          </cell>
          <cell r="H535">
            <v>22140966</v>
          </cell>
          <cell r="I535">
            <v>0</v>
          </cell>
          <cell r="J535">
            <v>0</v>
          </cell>
          <cell r="K535">
            <v>-22140966</v>
          </cell>
        </row>
        <row r="536">
          <cell r="A536">
            <v>210326</v>
          </cell>
          <cell r="B536" t="str">
            <v>RESERVA OC. Y NO REP MIXT</v>
          </cell>
          <cell r="C536">
            <v>0</v>
          </cell>
          <cell r="D536">
            <v>3425238</v>
          </cell>
          <cell r="E536">
            <v>0</v>
          </cell>
          <cell r="F536">
            <v>3425238</v>
          </cell>
          <cell r="G536">
            <v>0</v>
          </cell>
          <cell r="H536">
            <v>3425238</v>
          </cell>
          <cell r="I536">
            <v>0</v>
          </cell>
          <cell r="J536">
            <v>0</v>
          </cell>
          <cell r="K536">
            <v>-3425238</v>
          </cell>
        </row>
        <row r="537">
          <cell r="A537">
            <v>210327</v>
          </cell>
          <cell r="B537" t="str">
            <v>RESERVA OC. Y NO REP INCA</v>
          </cell>
          <cell r="C537">
            <v>0</v>
          </cell>
          <cell r="D537">
            <v>339131</v>
          </cell>
          <cell r="E537">
            <v>0</v>
          </cell>
          <cell r="F537">
            <v>339131</v>
          </cell>
          <cell r="G537">
            <v>0</v>
          </cell>
          <cell r="H537">
            <v>339131</v>
          </cell>
          <cell r="I537">
            <v>0</v>
          </cell>
          <cell r="J537">
            <v>0</v>
          </cell>
          <cell r="K537">
            <v>-339131</v>
          </cell>
        </row>
        <row r="538">
          <cell r="A538">
            <v>210328</v>
          </cell>
          <cell r="B538" t="str">
            <v>RESERVA OC. Y NO REP SALU</v>
          </cell>
          <cell r="C538">
            <v>0</v>
          </cell>
          <cell r="D538">
            <v>37569026</v>
          </cell>
          <cell r="E538">
            <v>0</v>
          </cell>
          <cell r="F538">
            <v>37569026</v>
          </cell>
          <cell r="G538">
            <v>0</v>
          </cell>
          <cell r="H538">
            <v>37569026</v>
          </cell>
          <cell r="I538">
            <v>0</v>
          </cell>
          <cell r="J538">
            <v>0</v>
          </cell>
          <cell r="K538">
            <v>-37569026</v>
          </cell>
        </row>
        <row r="539">
          <cell r="A539">
            <v>210329</v>
          </cell>
          <cell r="B539" t="str">
            <v>RESERVA OC. Y NO REP ACCI</v>
          </cell>
          <cell r="C539">
            <v>0</v>
          </cell>
          <cell r="D539">
            <v>3796857</v>
          </cell>
          <cell r="E539">
            <v>0</v>
          </cell>
          <cell r="F539">
            <v>3796857</v>
          </cell>
          <cell r="G539">
            <v>0</v>
          </cell>
          <cell r="H539">
            <v>3796857</v>
          </cell>
          <cell r="I539">
            <v>0</v>
          </cell>
          <cell r="J539">
            <v>0</v>
          </cell>
          <cell r="K539">
            <v>-3796857</v>
          </cell>
        </row>
        <row r="540">
          <cell r="A540">
            <v>210331</v>
          </cell>
          <cell r="B540" t="str">
            <v>RES. AFP MAGISTER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>
            <v>210332</v>
          </cell>
          <cell r="B541" t="str">
            <v>RES. AFP HABITAT 2003</v>
          </cell>
          <cell r="C541">
            <v>1727059242</v>
          </cell>
          <cell r="D541">
            <v>12321104017</v>
          </cell>
          <cell r="E541">
            <v>0</v>
          </cell>
          <cell r="F541">
            <v>10594044775</v>
          </cell>
          <cell r="G541">
            <v>0</v>
          </cell>
          <cell r="H541">
            <v>10594044775</v>
          </cell>
          <cell r="I541">
            <v>0</v>
          </cell>
          <cell r="J541">
            <v>0</v>
          </cell>
          <cell r="K541">
            <v>-10594044775</v>
          </cell>
        </row>
        <row r="542">
          <cell r="A542">
            <v>210333</v>
          </cell>
          <cell r="B542" t="str">
            <v>RES. AFP HABITAT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>
            <v>210334</v>
          </cell>
          <cell r="B543" t="str">
            <v>RESERVAS DE SINIESTROS</v>
          </cell>
          <cell r="C543">
            <v>7401405421</v>
          </cell>
          <cell r="D543">
            <v>8494801998</v>
          </cell>
          <cell r="E543">
            <v>0</v>
          </cell>
          <cell r="F543">
            <v>1093396577</v>
          </cell>
          <cell r="G543">
            <v>0</v>
          </cell>
          <cell r="H543">
            <v>1093396577</v>
          </cell>
          <cell r="I543">
            <v>0</v>
          </cell>
          <cell r="J543">
            <v>0</v>
          </cell>
          <cell r="K543">
            <v>-1093396577</v>
          </cell>
        </row>
        <row r="544">
          <cell r="A544">
            <v>210341</v>
          </cell>
          <cell r="B544" t="str">
            <v>RES.EN PROC.LIQ. SINIESTR</v>
          </cell>
          <cell r="C544">
            <v>43802441</v>
          </cell>
          <cell r="D544">
            <v>68987469</v>
          </cell>
          <cell r="E544">
            <v>0</v>
          </cell>
          <cell r="F544">
            <v>25185028</v>
          </cell>
          <cell r="G544">
            <v>0</v>
          </cell>
          <cell r="H544">
            <v>25185028</v>
          </cell>
          <cell r="I544">
            <v>0</v>
          </cell>
          <cell r="J544">
            <v>0</v>
          </cell>
          <cell r="K544">
            <v>-25185028</v>
          </cell>
        </row>
        <row r="545">
          <cell r="A545">
            <v>210342</v>
          </cell>
          <cell r="B545" t="str">
            <v>RES. EN PROC.LIQ. SINIEST</v>
          </cell>
          <cell r="C545">
            <v>144786620</v>
          </cell>
          <cell r="D545">
            <v>236761391</v>
          </cell>
          <cell r="E545">
            <v>0</v>
          </cell>
          <cell r="F545">
            <v>91974771</v>
          </cell>
          <cell r="G545">
            <v>0</v>
          </cell>
          <cell r="H545">
            <v>91974771</v>
          </cell>
          <cell r="I545">
            <v>0</v>
          </cell>
          <cell r="J545">
            <v>0</v>
          </cell>
          <cell r="K545">
            <v>-91974771</v>
          </cell>
        </row>
        <row r="546">
          <cell r="A546">
            <v>210343</v>
          </cell>
          <cell r="B546" t="str">
            <v>RES.EN PROC.LIQ. SINIESTR</v>
          </cell>
          <cell r="C546">
            <v>74284447</v>
          </cell>
          <cell r="D546">
            <v>148816059</v>
          </cell>
          <cell r="E546">
            <v>0</v>
          </cell>
          <cell r="F546">
            <v>74531612</v>
          </cell>
          <cell r="G546">
            <v>0</v>
          </cell>
          <cell r="H546">
            <v>74531612</v>
          </cell>
          <cell r="I546">
            <v>0</v>
          </cell>
          <cell r="J546">
            <v>0</v>
          </cell>
          <cell r="K546">
            <v>-74531612</v>
          </cell>
        </row>
        <row r="547">
          <cell r="A547">
            <v>210344</v>
          </cell>
          <cell r="B547" t="str">
            <v>RES.EN PROC.LIQ. SINIESTR</v>
          </cell>
          <cell r="C547">
            <v>70618891</v>
          </cell>
          <cell r="D547">
            <v>123197695</v>
          </cell>
          <cell r="E547">
            <v>0</v>
          </cell>
          <cell r="F547">
            <v>52578804</v>
          </cell>
          <cell r="G547">
            <v>0</v>
          </cell>
          <cell r="H547">
            <v>52578804</v>
          </cell>
          <cell r="I547">
            <v>0</v>
          </cell>
          <cell r="J547">
            <v>0</v>
          </cell>
          <cell r="K547">
            <v>-52578804</v>
          </cell>
        </row>
        <row r="548">
          <cell r="A548">
            <v>210345</v>
          </cell>
          <cell r="B548" t="str">
            <v>RES.EN PROC.LIQ. SINIESTR</v>
          </cell>
          <cell r="C548">
            <v>2313667</v>
          </cell>
          <cell r="D548">
            <v>6588777</v>
          </cell>
          <cell r="E548">
            <v>0</v>
          </cell>
          <cell r="F548">
            <v>4275110</v>
          </cell>
          <cell r="G548">
            <v>0</v>
          </cell>
          <cell r="H548">
            <v>4275110</v>
          </cell>
          <cell r="I548">
            <v>0</v>
          </cell>
          <cell r="J548">
            <v>0</v>
          </cell>
          <cell r="K548">
            <v>-4275110</v>
          </cell>
        </row>
        <row r="549">
          <cell r="A549">
            <v>210346</v>
          </cell>
          <cell r="B549" t="str">
            <v>RES.EN PROC.LIQ. SINIESTR</v>
          </cell>
          <cell r="C549">
            <v>8670932</v>
          </cell>
          <cell r="D549">
            <v>24615638</v>
          </cell>
          <cell r="E549">
            <v>0</v>
          </cell>
          <cell r="F549">
            <v>15944706</v>
          </cell>
          <cell r="G549">
            <v>0</v>
          </cell>
          <cell r="H549">
            <v>15944706</v>
          </cell>
          <cell r="I549">
            <v>0</v>
          </cell>
          <cell r="J549">
            <v>0</v>
          </cell>
          <cell r="K549">
            <v>-15944706</v>
          </cell>
        </row>
        <row r="550">
          <cell r="A550">
            <v>210347</v>
          </cell>
          <cell r="B550" t="str">
            <v>RES.EN PROC.LIQ. SINIESTR</v>
          </cell>
          <cell r="C550">
            <v>22462790</v>
          </cell>
          <cell r="D550">
            <v>45009595</v>
          </cell>
          <cell r="E550">
            <v>0</v>
          </cell>
          <cell r="F550">
            <v>22546805</v>
          </cell>
          <cell r="G550">
            <v>0</v>
          </cell>
          <cell r="H550">
            <v>22546805</v>
          </cell>
          <cell r="I550">
            <v>0</v>
          </cell>
          <cell r="J550">
            <v>0</v>
          </cell>
          <cell r="K550">
            <v>-22546805</v>
          </cell>
        </row>
        <row r="551">
          <cell r="A551">
            <v>210348</v>
          </cell>
          <cell r="B551" t="str">
            <v>RES.EN PROC.LIQ. SINIESTR</v>
          </cell>
          <cell r="C551">
            <v>1071359574</v>
          </cell>
          <cell r="D551">
            <v>2466022481</v>
          </cell>
          <cell r="E551">
            <v>0</v>
          </cell>
          <cell r="F551">
            <v>1394662907</v>
          </cell>
          <cell r="G551">
            <v>0</v>
          </cell>
          <cell r="H551">
            <v>1394662907</v>
          </cell>
          <cell r="I551">
            <v>0</v>
          </cell>
          <cell r="J551">
            <v>0</v>
          </cell>
          <cell r="K551">
            <v>-1394662907</v>
          </cell>
        </row>
        <row r="552">
          <cell r="A552">
            <v>210349</v>
          </cell>
          <cell r="B552" t="str">
            <v>RES.EN PROC.LIQ. SINIESTR</v>
          </cell>
          <cell r="C552">
            <v>35603522</v>
          </cell>
          <cell r="D552">
            <v>72427785</v>
          </cell>
          <cell r="E552">
            <v>0</v>
          </cell>
          <cell r="F552">
            <v>36824263</v>
          </cell>
          <cell r="G552">
            <v>0</v>
          </cell>
          <cell r="H552">
            <v>36824263</v>
          </cell>
          <cell r="I552">
            <v>0</v>
          </cell>
          <cell r="J552">
            <v>0</v>
          </cell>
          <cell r="K552">
            <v>-36824263</v>
          </cell>
        </row>
        <row r="553">
          <cell r="A553">
            <v>210351</v>
          </cell>
          <cell r="B553" t="str">
            <v>RESERVA PARA DESCALCE CUI</v>
          </cell>
          <cell r="C553">
            <v>162923065</v>
          </cell>
          <cell r="D553">
            <v>341427898</v>
          </cell>
          <cell r="E553">
            <v>0</v>
          </cell>
          <cell r="F553">
            <v>178504833</v>
          </cell>
          <cell r="G553">
            <v>0</v>
          </cell>
          <cell r="H553">
            <v>178504833</v>
          </cell>
          <cell r="I553">
            <v>0</v>
          </cell>
          <cell r="J553">
            <v>0</v>
          </cell>
          <cell r="K553">
            <v>-178504833</v>
          </cell>
        </row>
        <row r="554">
          <cell r="A554">
            <v>210352</v>
          </cell>
          <cell r="B554" t="str">
            <v>RESERVA PARA DESCALCE APV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A555">
            <v>210401</v>
          </cell>
          <cell r="B555" t="str">
            <v>PRIMAS CEDIDAS</v>
          </cell>
          <cell r="C555">
            <v>6513850</v>
          </cell>
          <cell r="D555">
            <v>2625361537</v>
          </cell>
          <cell r="E555">
            <v>0</v>
          </cell>
          <cell r="F555">
            <v>2618847687</v>
          </cell>
          <cell r="G555">
            <v>0</v>
          </cell>
          <cell r="H555">
            <v>2618847687</v>
          </cell>
          <cell r="I555">
            <v>0</v>
          </cell>
          <cell r="J555">
            <v>0</v>
          </cell>
          <cell r="K555">
            <v>-2618847687</v>
          </cell>
        </row>
        <row r="556">
          <cell r="A556">
            <v>210403</v>
          </cell>
          <cell r="B556" t="str">
            <v>REASEGUROS POR PAGAR (POR</v>
          </cell>
          <cell r="C556">
            <v>13753799</v>
          </cell>
          <cell r="D556">
            <v>27021521</v>
          </cell>
          <cell r="E556">
            <v>0</v>
          </cell>
          <cell r="F556">
            <v>13267722</v>
          </cell>
          <cell r="G556">
            <v>0</v>
          </cell>
          <cell r="H556">
            <v>13267722</v>
          </cell>
          <cell r="I556">
            <v>0</v>
          </cell>
          <cell r="J556">
            <v>0</v>
          </cell>
          <cell r="K556">
            <v>-13267722</v>
          </cell>
        </row>
        <row r="557">
          <cell r="A557">
            <v>210404</v>
          </cell>
          <cell r="B557" t="str">
            <v>INGRESO ANTICIPADO POR RE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A558">
            <v>210502</v>
          </cell>
          <cell r="B558" t="str">
            <v>SEGUROS POR PAGAR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A559">
            <v>210503</v>
          </cell>
          <cell r="B559" t="str">
            <v>CREDITOS 10% POR PAGAR</v>
          </cell>
          <cell r="C559">
            <v>84308318</v>
          </cell>
          <cell r="D559">
            <v>247074395</v>
          </cell>
          <cell r="E559">
            <v>0</v>
          </cell>
          <cell r="F559">
            <v>162766077</v>
          </cell>
          <cell r="G559">
            <v>0</v>
          </cell>
          <cell r="H559">
            <v>162766077</v>
          </cell>
          <cell r="I559">
            <v>0</v>
          </cell>
          <cell r="J559">
            <v>0</v>
          </cell>
          <cell r="K559">
            <v>-162766077</v>
          </cell>
        </row>
        <row r="560">
          <cell r="A560">
            <v>210513</v>
          </cell>
          <cell r="B560" t="str">
            <v>ABONO ANTICIPOS MUTUOS PO</v>
          </cell>
          <cell r="C560">
            <v>0</v>
          </cell>
          <cell r="D560">
            <v>8919573</v>
          </cell>
          <cell r="E560">
            <v>0</v>
          </cell>
          <cell r="F560">
            <v>8919573</v>
          </cell>
          <cell r="G560">
            <v>0</v>
          </cell>
          <cell r="H560">
            <v>8919573</v>
          </cell>
          <cell r="I560">
            <v>0</v>
          </cell>
          <cell r="J560">
            <v>0</v>
          </cell>
          <cell r="K560">
            <v>-8919573</v>
          </cell>
        </row>
        <row r="561">
          <cell r="A561">
            <v>210708</v>
          </cell>
          <cell r="B561" t="str">
            <v>RECAUDACION DIVIDENDOS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210711</v>
          </cell>
          <cell r="B562" t="str">
            <v>RECAUDACION DIVIDENDOS BA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210720</v>
          </cell>
          <cell r="B563" t="str">
            <v>DIVIDENDOS POR PAGAR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210901</v>
          </cell>
          <cell r="B564" t="str">
            <v>COTIZACION PREVISIONAL AF</v>
          </cell>
          <cell r="C564">
            <v>130606693</v>
          </cell>
          <cell r="D564">
            <v>263459531</v>
          </cell>
          <cell r="E564">
            <v>0</v>
          </cell>
          <cell r="F564">
            <v>132852838</v>
          </cell>
          <cell r="G564">
            <v>0</v>
          </cell>
          <cell r="H564">
            <v>132852838</v>
          </cell>
          <cell r="I564">
            <v>0</v>
          </cell>
          <cell r="J564">
            <v>0</v>
          </cell>
          <cell r="K564">
            <v>-132852838</v>
          </cell>
        </row>
        <row r="565">
          <cell r="A565">
            <v>210902</v>
          </cell>
          <cell r="B565" t="str">
            <v>COTIZACION SALUD ISAPRE E</v>
          </cell>
          <cell r="C565">
            <v>64053962</v>
          </cell>
          <cell r="D565">
            <v>128676857</v>
          </cell>
          <cell r="E565">
            <v>0</v>
          </cell>
          <cell r="F565">
            <v>64622895</v>
          </cell>
          <cell r="G565">
            <v>0</v>
          </cell>
          <cell r="H565">
            <v>64622895</v>
          </cell>
          <cell r="I565">
            <v>0</v>
          </cell>
          <cell r="J565">
            <v>0</v>
          </cell>
          <cell r="K565">
            <v>-64622895</v>
          </cell>
        </row>
        <row r="566">
          <cell r="A566">
            <v>210903</v>
          </cell>
          <cell r="B566" t="str">
            <v>COTIZACION SALUD PENSIONA</v>
          </cell>
          <cell r="C566">
            <v>962596947</v>
          </cell>
          <cell r="D566">
            <v>1929332757</v>
          </cell>
          <cell r="E566">
            <v>0</v>
          </cell>
          <cell r="F566">
            <v>966735810</v>
          </cell>
          <cell r="G566">
            <v>0</v>
          </cell>
          <cell r="H566">
            <v>966735810</v>
          </cell>
          <cell r="I566">
            <v>0</v>
          </cell>
          <cell r="J566">
            <v>0</v>
          </cell>
          <cell r="K566">
            <v>-966735810</v>
          </cell>
        </row>
        <row r="567">
          <cell r="A567">
            <v>210904</v>
          </cell>
          <cell r="B567" t="str">
            <v>PRESTAMOS FONASA</v>
          </cell>
          <cell r="C567">
            <v>24470346</v>
          </cell>
          <cell r="D567">
            <v>32578944</v>
          </cell>
          <cell r="E567">
            <v>0</v>
          </cell>
          <cell r="F567">
            <v>8108598</v>
          </cell>
          <cell r="G567">
            <v>0</v>
          </cell>
          <cell r="H567">
            <v>8108598</v>
          </cell>
          <cell r="I567">
            <v>0</v>
          </cell>
          <cell r="J567">
            <v>0</v>
          </cell>
          <cell r="K567">
            <v>-8108598</v>
          </cell>
        </row>
        <row r="568">
          <cell r="A568">
            <v>210905</v>
          </cell>
          <cell r="B568" t="str">
            <v>CAJA DE COMPENSACION</v>
          </cell>
          <cell r="C568">
            <v>4155677</v>
          </cell>
          <cell r="D568">
            <v>6835498</v>
          </cell>
          <cell r="E568">
            <v>0</v>
          </cell>
          <cell r="F568">
            <v>2679821</v>
          </cell>
          <cell r="G568">
            <v>0</v>
          </cell>
          <cell r="H568">
            <v>2679821</v>
          </cell>
          <cell r="I568">
            <v>0</v>
          </cell>
          <cell r="J568">
            <v>0</v>
          </cell>
          <cell r="K568">
            <v>-2679821</v>
          </cell>
        </row>
        <row r="569">
          <cell r="A569">
            <v>210906</v>
          </cell>
          <cell r="B569" t="str">
            <v>CAJA COMPENSACION PENSION</v>
          </cell>
          <cell r="C569">
            <v>66185270</v>
          </cell>
          <cell r="D569">
            <v>132071829</v>
          </cell>
          <cell r="E569">
            <v>0</v>
          </cell>
          <cell r="F569">
            <v>65886559</v>
          </cell>
          <cell r="G569">
            <v>0</v>
          </cell>
          <cell r="H569">
            <v>65886559</v>
          </cell>
          <cell r="I569">
            <v>0</v>
          </cell>
          <cell r="J569">
            <v>0</v>
          </cell>
          <cell r="K569">
            <v>-65886559</v>
          </cell>
        </row>
        <row r="570">
          <cell r="A570">
            <v>210907</v>
          </cell>
          <cell r="B570" t="str">
            <v>ASOCIACION CHILENA DE SEG</v>
          </cell>
          <cell r="C570">
            <v>9468515</v>
          </cell>
          <cell r="D570">
            <v>19055796</v>
          </cell>
          <cell r="E570">
            <v>0</v>
          </cell>
          <cell r="F570">
            <v>9587281</v>
          </cell>
          <cell r="G570">
            <v>0</v>
          </cell>
          <cell r="H570">
            <v>9587281</v>
          </cell>
          <cell r="I570">
            <v>0</v>
          </cell>
          <cell r="J570">
            <v>0</v>
          </cell>
          <cell r="K570">
            <v>-9587281</v>
          </cell>
        </row>
        <row r="571">
          <cell r="A571">
            <v>210908</v>
          </cell>
          <cell r="B571" t="str">
            <v>PRESTAMOS CAJA COMPENSACI</v>
          </cell>
          <cell r="C571">
            <v>20894964</v>
          </cell>
          <cell r="D571">
            <v>41717414</v>
          </cell>
          <cell r="E571">
            <v>0</v>
          </cell>
          <cell r="F571">
            <v>20822450</v>
          </cell>
          <cell r="G571">
            <v>0</v>
          </cell>
          <cell r="H571">
            <v>20822450</v>
          </cell>
          <cell r="I571">
            <v>0</v>
          </cell>
          <cell r="J571">
            <v>0</v>
          </cell>
          <cell r="K571">
            <v>-20822450</v>
          </cell>
        </row>
        <row r="572">
          <cell r="A572">
            <v>210909</v>
          </cell>
          <cell r="B572" t="str">
            <v>PTMOS CAJA COMPENSACION P</v>
          </cell>
          <cell r="C572">
            <v>647004788</v>
          </cell>
          <cell r="D572">
            <v>1298866922</v>
          </cell>
          <cell r="E572">
            <v>0</v>
          </cell>
          <cell r="F572">
            <v>651862134</v>
          </cell>
          <cell r="G572">
            <v>0</v>
          </cell>
          <cell r="H572">
            <v>651862134</v>
          </cell>
          <cell r="I572">
            <v>0</v>
          </cell>
          <cell r="J572">
            <v>0</v>
          </cell>
          <cell r="K572">
            <v>-651862134</v>
          </cell>
        </row>
        <row r="573">
          <cell r="A573">
            <v>210910</v>
          </cell>
          <cell r="B573" t="str">
            <v>CCAF LEASING HABITACIONAL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210911</v>
          </cell>
          <cell r="B574" t="str">
            <v>CCAF FULL AHORRO</v>
          </cell>
          <cell r="C574">
            <v>1766352</v>
          </cell>
          <cell r="D574">
            <v>3538477</v>
          </cell>
          <cell r="E574">
            <v>0</v>
          </cell>
          <cell r="F574">
            <v>1772125</v>
          </cell>
          <cell r="G574">
            <v>0</v>
          </cell>
          <cell r="H574">
            <v>1772125</v>
          </cell>
          <cell r="I574">
            <v>0</v>
          </cell>
          <cell r="J574">
            <v>0</v>
          </cell>
          <cell r="K574">
            <v>-1772125</v>
          </cell>
        </row>
        <row r="575">
          <cell r="A575">
            <v>210912</v>
          </cell>
          <cell r="B575" t="str">
            <v>CCAF ASESORIA LEGAL</v>
          </cell>
          <cell r="C575">
            <v>99000</v>
          </cell>
          <cell r="D575">
            <v>99000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210913</v>
          </cell>
          <cell r="B576" t="str">
            <v>RETENCION JUDICIAL EMPLEA</v>
          </cell>
          <cell r="C576">
            <v>1032921</v>
          </cell>
          <cell r="D576">
            <v>1751841</v>
          </cell>
          <cell r="E576">
            <v>0</v>
          </cell>
          <cell r="F576">
            <v>718920</v>
          </cell>
          <cell r="G576">
            <v>0</v>
          </cell>
          <cell r="H576">
            <v>718920</v>
          </cell>
          <cell r="I576">
            <v>0</v>
          </cell>
          <cell r="J576">
            <v>0</v>
          </cell>
          <cell r="K576">
            <v>-718920</v>
          </cell>
        </row>
        <row r="577">
          <cell r="A577">
            <v>210914</v>
          </cell>
          <cell r="B577" t="str">
            <v>RETENCION JUDICIAL PENSIO</v>
          </cell>
          <cell r="C577">
            <v>21359361</v>
          </cell>
          <cell r="D577">
            <v>21359361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A578">
            <v>210915</v>
          </cell>
          <cell r="B578" t="str">
            <v>ASIGNACION FAMILIAR EEPP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210916</v>
          </cell>
          <cell r="B579" t="str">
            <v>OTROS DESCUENTOS PENSIONA</v>
          </cell>
          <cell r="C579">
            <v>41865365</v>
          </cell>
          <cell r="D579">
            <v>73896035</v>
          </cell>
          <cell r="E579">
            <v>0</v>
          </cell>
          <cell r="F579">
            <v>32030670</v>
          </cell>
          <cell r="G579">
            <v>0</v>
          </cell>
          <cell r="H579">
            <v>32030670</v>
          </cell>
          <cell r="I579">
            <v>0</v>
          </cell>
          <cell r="J579">
            <v>0</v>
          </cell>
          <cell r="K579">
            <v>-32030670</v>
          </cell>
        </row>
        <row r="580">
          <cell r="A580">
            <v>210917</v>
          </cell>
          <cell r="B580" t="str">
            <v>OTROS DESCUENTOS PERSONAL</v>
          </cell>
          <cell r="C580">
            <v>3768566</v>
          </cell>
          <cell r="D580">
            <v>4062896</v>
          </cell>
          <cell r="E580">
            <v>0</v>
          </cell>
          <cell r="F580">
            <v>294330</v>
          </cell>
          <cell r="G580">
            <v>0</v>
          </cell>
          <cell r="H580">
            <v>294330</v>
          </cell>
          <cell r="I580">
            <v>0</v>
          </cell>
          <cell r="J580">
            <v>0</v>
          </cell>
          <cell r="K580">
            <v>-294330</v>
          </cell>
        </row>
        <row r="581">
          <cell r="A581">
            <v>210918</v>
          </cell>
          <cell r="B581" t="str">
            <v>SERVICIO MEDICO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210919</v>
          </cell>
          <cell r="B582" t="str">
            <v>SERVIU METROPOLITANO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210920</v>
          </cell>
          <cell r="B583" t="str">
            <v>BICE SEGUROS DE VIDA</v>
          </cell>
          <cell r="C583">
            <v>7196774</v>
          </cell>
          <cell r="D583">
            <v>11864135</v>
          </cell>
          <cell r="E583">
            <v>0</v>
          </cell>
          <cell r="F583">
            <v>4667361</v>
          </cell>
          <cell r="G583">
            <v>0</v>
          </cell>
          <cell r="H583">
            <v>4667361</v>
          </cell>
          <cell r="I583">
            <v>0</v>
          </cell>
          <cell r="J583">
            <v>0</v>
          </cell>
          <cell r="K583">
            <v>-4667361</v>
          </cell>
        </row>
        <row r="584">
          <cell r="A584">
            <v>210921</v>
          </cell>
          <cell r="B584" t="str">
            <v>SEGUROS ROYAL SUNALLIANCE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210922</v>
          </cell>
          <cell r="B585" t="str">
            <v>METLIFE CHILE SEGUROS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210923</v>
          </cell>
          <cell r="B586" t="str">
            <v>OTRAS INSTITUCIONES NO PR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>
            <v>210924</v>
          </cell>
          <cell r="B587" t="str">
            <v>HOME MEDICAL CLINIC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210925</v>
          </cell>
          <cell r="B588" t="str">
            <v>PENTA SECURITY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A589">
            <v>210926</v>
          </cell>
          <cell r="B589" t="str">
            <v>UNIDAD CORONARIA</v>
          </cell>
          <cell r="C589">
            <v>24120</v>
          </cell>
          <cell r="D589">
            <v>48240</v>
          </cell>
          <cell r="E589">
            <v>0</v>
          </cell>
          <cell r="F589">
            <v>24120</v>
          </cell>
          <cell r="G589">
            <v>0</v>
          </cell>
          <cell r="H589">
            <v>24120</v>
          </cell>
          <cell r="I589">
            <v>0</v>
          </cell>
          <cell r="J589">
            <v>0</v>
          </cell>
          <cell r="K589">
            <v>-24120</v>
          </cell>
        </row>
        <row r="590">
          <cell r="A590">
            <v>211001</v>
          </cell>
          <cell r="B590" t="str">
            <v>IMPUESTO UNICO A LOS TRAB</v>
          </cell>
          <cell r="C590">
            <v>107854835</v>
          </cell>
          <cell r="D590">
            <v>182279029</v>
          </cell>
          <cell r="E590">
            <v>0</v>
          </cell>
          <cell r="F590">
            <v>74424194</v>
          </cell>
          <cell r="G590">
            <v>0</v>
          </cell>
          <cell r="H590">
            <v>74424194</v>
          </cell>
          <cell r="I590">
            <v>0</v>
          </cell>
          <cell r="J590">
            <v>0</v>
          </cell>
          <cell r="K590">
            <v>-74424194</v>
          </cell>
        </row>
        <row r="591">
          <cell r="A591">
            <v>211002</v>
          </cell>
          <cell r="B591" t="str">
            <v>RET IMPTO UNICO PENSIONAD</v>
          </cell>
          <cell r="C591">
            <v>28175673</v>
          </cell>
          <cell r="D591">
            <v>44851590</v>
          </cell>
          <cell r="E591">
            <v>0</v>
          </cell>
          <cell r="F591">
            <v>16675917</v>
          </cell>
          <cell r="G591">
            <v>0</v>
          </cell>
          <cell r="H591">
            <v>16675917</v>
          </cell>
          <cell r="I591">
            <v>0</v>
          </cell>
          <cell r="J591">
            <v>0</v>
          </cell>
          <cell r="K591">
            <v>-16675917</v>
          </cell>
        </row>
        <row r="592">
          <cell r="A592">
            <v>211003</v>
          </cell>
          <cell r="B592" t="str">
            <v>PAGOS PROVISIONALES MENSU</v>
          </cell>
          <cell r="C592">
            <v>72237008</v>
          </cell>
          <cell r="D592">
            <v>148798282</v>
          </cell>
          <cell r="E592">
            <v>0</v>
          </cell>
          <cell r="F592">
            <v>76561274</v>
          </cell>
          <cell r="G592">
            <v>0</v>
          </cell>
          <cell r="H592">
            <v>76561274</v>
          </cell>
          <cell r="I592">
            <v>0</v>
          </cell>
          <cell r="J592">
            <v>0</v>
          </cell>
          <cell r="K592">
            <v>-76561274</v>
          </cell>
        </row>
        <row r="593">
          <cell r="A593">
            <v>211004</v>
          </cell>
          <cell r="B593" t="str">
            <v>RETENCION HONORARIOS TASA</v>
          </cell>
          <cell r="C593">
            <v>21406924</v>
          </cell>
          <cell r="D593">
            <v>40644497</v>
          </cell>
          <cell r="E593">
            <v>0</v>
          </cell>
          <cell r="F593">
            <v>19237573</v>
          </cell>
          <cell r="G593">
            <v>0</v>
          </cell>
          <cell r="H593">
            <v>19237573</v>
          </cell>
          <cell r="I593">
            <v>0</v>
          </cell>
          <cell r="J593">
            <v>0</v>
          </cell>
          <cell r="K593">
            <v>-19237573</v>
          </cell>
        </row>
        <row r="594">
          <cell r="A594">
            <v>211005</v>
          </cell>
          <cell r="B594" t="str">
            <v>IVA DEBITO FISCAL</v>
          </cell>
          <cell r="C594">
            <v>640636993</v>
          </cell>
          <cell r="D594">
            <v>1235972247</v>
          </cell>
          <cell r="E594">
            <v>0</v>
          </cell>
          <cell r="F594">
            <v>595335254</v>
          </cell>
          <cell r="G594">
            <v>0</v>
          </cell>
          <cell r="H594">
            <v>595335254</v>
          </cell>
          <cell r="I594">
            <v>0</v>
          </cell>
          <cell r="J594">
            <v>0</v>
          </cell>
          <cell r="K594">
            <v>-595335254</v>
          </cell>
        </row>
        <row r="595">
          <cell r="A595">
            <v>211006</v>
          </cell>
          <cell r="B595" t="str">
            <v>PROVISION IMPUESTO  A LA</v>
          </cell>
          <cell r="C595">
            <v>0</v>
          </cell>
          <cell r="D595">
            <v>4784429935</v>
          </cell>
          <cell r="E595">
            <v>0</v>
          </cell>
          <cell r="F595">
            <v>4784429935</v>
          </cell>
          <cell r="G595">
            <v>0</v>
          </cell>
          <cell r="H595">
            <v>4784429935</v>
          </cell>
          <cell r="I595">
            <v>0</v>
          </cell>
          <cell r="J595">
            <v>0</v>
          </cell>
          <cell r="K595">
            <v>-4784429935</v>
          </cell>
        </row>
        <row r="596">
          <cell r="A596">
            <v>211007</v>
          </cell>
          <cell r="B596" t="str">
            <v>IMPUESTO UNICO ART.21 TAS</v>
          </cell>
          <cell r="C596">
            <v>0</v>
          </cell>
          <cell r="D596">
            <v>3202586</v>
          </cell>
          <cell r="E596">
            <v>0</v>
          </cell>
          <cell r="F596">
            <v>3202586</v>
          </cell>
          <cell r="G596">
            <v>0</v>
          </cell>
          <cell r="H596">
            <v>3202586</v>
          </cell>
          <cell r="I596">
            <v>0</v>
          </cell>
          <cell r="J596">
            <v>0</v>
          </cell>
          <cell r="K596">
            <v>-3202586</v>
          </cell>
        </row>
        <row r="597">
          <cell r="A597">
            <v>211008</v>
          </cell>
          <cell r="B597" t="str">
            <v>SVI IVA DEVENGADO</v>
          </cell>
          <cell r="C597">
            <v>23969829</v>
          </cell>
          <cell r="D597">
            <v>25167580</v>
          </cell>
          <cell r="E597">
            <v>0</v>
          </cell>
          <cell r="F597">
            <v>1197751</v>
          </cell>
          <cell r="G597">
            <v>0</v>
          </cell>
          <cell r="H597">
            <v>1197751</v>
          </cell>
          <cell r="I597">
            <v>0</v>
          </cell>
          <cell r="J597">
            <v>0</v>
          </cell>
          <cell r="K597">
            <v>-1197751</v>
          </cell>
        </row>
        <row r="598">
          <cell r="A598">
            <v>211009</v>
          </cell>
          <cell r="B598" t="str">
            <v>IMPUESTO REMESA 2%</v>
          </cell>
          <cell r="C598">
            <v>0</v>
          </cell>
          <cell r="D598">
            <v>130278</v>
          </cell>
          <cell r="E598">
            <v>0</v>
          </cell>
          <cell r="F598">
            <v>130278</v>
          </cell>
          <cell r="G598">
            <v>0</v>
          </cell>
          <cell r="H598">
            <v>130278</v>
          </cell>
          <cell r="I598">
            <v>0</v>
          </cell>
          <cell r="J598">
            <v>0</v>
          </cell>
          <cell r="K598">
            <v>-130278</v>
          </cell>
        </row>
        <row r="599">
          <cell r="A599">
            <v>211010</v>
          </cell>
          <cell r="B599" t="str">
            <v>IMPUESTO TIMBRE Y ESTAMPI</v>
          </cell>
          <cell r="C599">
            <v>5165430</v>
          </cell>
          <cell r="D599">
            <v>8493363</v>
          </cell>
          <cell r="E599">
            <v>0</v>
          </cell>
          <cell r="F599">
            <v>3327933</v>
          </cell>
          <cell r="G599">
            <v>0</v>
          </cell>
          <cell r="H599">
            <v>3327933</v>
          </cell>
          <cell r="I599">
            <v>0</v>
          </cell>
          <cell r="J599">
            <v>0</v>
          </cell>
          <cell r="K599">
            <v>-3327933</v>
          </cell>
        </row>
        <row r="600">
          <cell r="A600">
            <v>211011</v>
          </cell>
          <cell r="B600" t="str">
            <v>IMPUESTOS POR PAGAR</v>
          </cell>
          <cell r="C600">
            <v>620766641</v>
          </cell>
          <cell r="D600">
            <v>620766642</v>
          </cell>
          <cell r="E600">
            <v>0</v>
          </cell>
          <cell r="F600">
            <v>1</v>
          </cell>
          <cell r="G600">
            <v>0</v>
          </cell>
          <cell r="H600">
            <v>1</v>
          </cell>
          <cell r="I600">
            <v>0</v>
          </cell>
          <cell r="J600">
            <v>0</v>
          </cell>
          <cell r="K600">
            <v>-1</v>
          </cell>
        </row>
        <row r="601">
          <cell r="A601">
            <v>211012</v>
          </cell>
          <cell r="B601" t="str">
            <v>RETENCION IMPUESTO ADICIO</v>
          </cell>
          <cell r="C601">
            <v>145485</v>
          </cell>
          <cell r="D601">
            <v>23360230</v>
          </cell>
          <cell r="E601">
            <v>0</v>
          </cell>
          <cell r="F601">
            <v>23214745</v>
          </cell>
          <cell r="G601">
            <v>0</v>
          </cell>
          <cell r="H601">
            <v>23214745</v>
          </cell>
          <cell r="I601">
            <v>0</v>
          </cell>
          <cell r="J601">
            <v>0</v>
          </cell>
          <cell r="K601">
            <v>-23214745</v>
          </cell>
        </row>
        <row r="602">
          <cell r="A602">
            <v>211013</v>
          </cell>
          <cell r="B602" t="str">
            <v>IMPUESTO RETENCION DOTALE</v>
          </cell>
          <cell r="C602">
            <v>14997</v>
          </cell>
          <cell r="D602">
            <v>14997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3">
          <cell r="A603">
            <v>211014</v>
          </cell>
          <cell r="B603" t="str">
            <v>IVA RETENIDO A TERCEROS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A604">
            <v>211017</v>
          </cell>
          <cell r="B604" t="str">
            <v>IVA DEBITO FISCAL BOLETAS</v>
          </cell>
          <cell r="C604">
            <v>43153</v>
          </cell>
          <cell r="D604">
            <v>138501</v>
          </cell>
          <cell r="E604">
            <v>0</v>
          </cell>
          <cell r="F604">
            <v>95348</v>
          </cell>
          <cell r="G604">
            <v>0</v>
          </cell>
          <cell r="H604">
            <v>95348</v>
          </cell>
          <cell r="I604">
            <v>0</v>
          </cell>
          <cell r="J604">
            <v>0</v>
          </cell>
          <cell r="K604">
            <v>-95348</v>
          </cell>
        </row>
        <row r="605">
          <cell r="A605">
            <v>211018</v>
          </cell>
          <cell r="B605" t="str">
            <v>RETENCION IMPUESTOS APV</v>
          </cell>
          <cell r="C605">
            <v>4863544</v>
          </cell>
          <cell r="D605">
            <v>9084908</v>
          </cell>
          <cell r="E605">
            <v>0</v>
          </cell>
          <cell r="F605">
            <v>4221364</v>
          </cell>
          <cell r="G605">
            <v>0</v>
          </cell>
          <cell r="H605">
            <v>4221364</v>
          </cell>
          <cell r="I605">
            <v>0</v>
          </cell>
          <cell r="J605">
            <v>0</v>
          </cell>
          <cell r="K605">
            <v>-4221364</v>
          </cell>
        </row>
        <row r="606">
          <cell r="A606">
            <v>211019</v>
          </cell>
          <cell r="B606" t="str">
            <v>RETENCION APORTE FISCAL</v>
          </cell>
          <cell r="C606">
            <v>1769368</v>
          </cell>
          <cell r="D606">
            <v>2767013</v>
          </cell>
          <cell r="E606">
            <v>0</v>
          </cell>
          <cell r="F606">
            <v>997645</v>
          </cell>
          <cell r="G606">
            <v>0</v>
          </cell>
          <cell r="H606">
            <v>997645</v>
          </cell>
          <cell r="I606">
            <v>0</v>
          </cell>
          <cell r="J606">
            <v>0</v>
          </cell>
          <cell r="K606">
            <v>-997645</v>
          </cell>
        </row>
        <row r="607">
          <cell r="A607">
            <v>211101</v>
          </cell>
          <cell r="B607" t="str">
            <v>INVERSIONES POR PAGAR</v>
          </cell>
          <cell r="C607">
            <v>4216842537</v>
          </cell>
          <cell r="D607">
            <v>7900931081</v>
          </cell>
          <cell r="E607">
            <v>0</v>
          </cell>
          <cell r="F607">
            <v>3684088544</v>
          </cell>
          <cell r="G607">
            <v>0</v>
          </cell>
          <cell r="H607">
            <v>3684088544</v>
          </cell>
          <cell r="I607">
            <v>0</v>
          </cell>
          <cell r="J607">
            <v>0</v>
          </cell>
          <cell r="K607">
            <v>-3684088544</v>
          </cell>
        </row>
        <row r="608">
          <cell r="A608">
            <v>211103</v>
          </cell>
          <cell r="B608" t="str">
            <v>INV POR PAGAR RETRO COMPR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>
            <v>211105</v>
          </cell>
          <cell r="B609" t="str">
            <v>OBLIGACION POR PACTO INVE</v>
          </cell>
          <cell r="C609">
            <v>31276334174</v>
          </cell>
          <cell r="D609">
            <v>58342432141</v>
          </cell>
          <cell r="E609">
            <v>0</v>
          </cell>
          <cell r="F609">
            <v>27066097967</v>
          </cell>
          <cell r="G609">
            <v>0</v>
          </cell>
          <cell r="H609">
            <v>27066097967</v>
          </cell>
          <cell r="I609">
            <v>0</v>
          </cell>
          <cell r="J609">
            <v>0</v>
          </cell>
          <cell r="K609">
            <v>-27066097967</v>
          </cell>
        </row>
        <row r="610">
          <cell r="A610">
            <v>211106</v>
          </cell>
          <cell r="B610" t="str">
            <v>FORWARD POR PAGAR</v>
          </cell>
          <cell r="C610">
            <v>0</v>
          </cell>
          <cell r="D610">
            <v>5859805</v>
          </cell>
          <cell r="E610">
            <v>0</v>
          </cell>
          <cell r="F610">
            <v>5859805</v>
          </cell>
          <cell r="G610">
            <v>0</v>
          </cell>
          <cell r="H610">
            <v>5859805</v>
          </cell>
          <cell r="I610">
            <v>0</v>
          </cell>
          <cell r="J610">
            <v>0</v>
          </cell>
          <cell r="K610">
            <v>-5859805</v>
          </cell>
        </row>
        <row r="611">
          <cell r="A611">
            <v>211108</v>
          </cell>
          <cell r="B611" t="str">
            <v>SWAP POR PAGAR</v>
          </cell>
          <cell r="C611">
            <v>4128422640</v>
          </cell>
          <cell r="D611">
            <v>4128422640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A612">
            <v>211111</v>
          </cell>
          <cell r="B612" t="str">
            <v>FORWARD DE TASA POR PAGAR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>
            <v>211113</v>
          </cell>
          <cell r="B613" t="str">
            <v>ACCIONES NACIONALES POR P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>
            <v>211114</v>
          </cell>
          <cell r="B614" t="str">
            <v>CROSS CURRENCY SWAP POR P</v>
          </cell>
          <cell r="C614">
            <v>213775278</v>
          </cell>
          <cell r="D614">
            <v>213775278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>
            <v>211116</v>
          </cell>
          <cell r="B615" t="str">
            <v>GARANTIA THRESHOLD POR PA</v>
          </cell>
          <cell r="C615">
            <v>0</v>
          </cell>
          <cell r="D615">
            <v>489760000</v>
          </cell>
          <cell r="E615">
            <v>0</v>
          </cell>
          <cell r="F615">
            <v>489760000</v>
          </cell>
          <cell r="G615">
            <v>0</v>
          </cell>
          <cell r="H615">
            <v>489760000</v>
          </cell>
          <cell r="I615">
            <v>0</v>
          </cell>
          <cell r="J615">
            <v>0</v>
          </cell>
          <cell r="K615">
            <v>-489760000</v>
          </cell>
        </row>
        <row r="616">
          <cell r="A616">
            <v>211201</v>
          </cell>
          <cell r="B616" t="str">
            <v>PROVEEDORES</v>
          </cell>
          <cell r="C616">
            <v>320171283850</v>
          </cell>
          <cell r="D616">
            <v>320430419332</v>
          </cell>
          <cell r="E616">
            <v>0</v>
          </cell>
          <cell r="F616">
            <v>259135482</v>
          </cell>
          <cell r="G616">
            <v>0</v>
          </cell>
          <cell r="H616">
            <v>259135482</v>
          </cell>
          <cell r="I616">
            <v>0</v>
          </cell>
          <cell r="J616">
            <v>0</v>
          </cell>
          <cell r="K616">
            <v>-259135482</v>
          </cell>
        </row>
        <row r="617">
          <cell r="A617">
            <v>211202</v>
          </cell>
          <cell r="B617" t="str">
            <v>HONORARIOS POR PAGAR</v>
          </cell>
          <cell r="C617">
            <v>23271542</v>
          </cell>
          <cell r="D617">
            <v>26169806</v>
          </cell>
          <cell r="E617">
            <v>0</v>
          </cell>
          <cell r="F617">
            <v>2898264</v>
          </cell>
          <cell r="G617">
            <v>0</v>
          </cell>
          <cell r="H617">
            <v>2898264</v>
          </cell>
          <cell r="I617">
            <v>0</v>
          </cell>
          <cell r="J617">
            <v>0</v>
          </cell>
          <cell r="K617">
            <v>-2898264</v>
          </cell>
        </row>
        <row r="618">
          <cell r="A618">
            <v>211203</v>
          </cell>
          <cell r="B618" t="str">
            <v>SUELDOS POP PAGAR</v>
          </cell>
          <cell r="C618">
            <v>2956603591</v>
          </cell>
          <cell r="D618">
            <v>2929683376</v>
          </cell>
          <cell r="E618">
            <v>26920215</v>
          </cell>
          <cell r="F618">
            <v>0</v>
          </cell>
          <cell r="G618">
            <v>26920215</v>
          </cell>
          <cell r="H618">
            <v>0</v>
          </cell>
          <cell r="I618">
            <v>0</v>
          </cell>
          <cell r="J618">
            <v>0</v>
          </cell>
          <cell r="K618">
            <v>26920215</v>
          </cell>
        </row>
        <row r="619">
          <cell r="A619">
            <v>211204</v>
          </cell>
          <cell r="B619" t="str">
            <v>CTA CTE BIENESTAR</v>
          </cell>
          <cell r="C619">
            <v>0</v>
          </cell>
          <cell r="D619">
            <v>35933505</v>
          </cell>
          <cell r="E619">
            <v>0</v>
          </cell>
          <cell r="F619">
            <v>35933505</v>
          </cell>
          <cell r="G619">
            <v>0</v>
          </cell>
          <cell r="H619">
            <v>35933505</v>
          </cell>
          <cell r="I619">
            <v>0</v>
          </cell>
          <cell r="J619">
            <v>0</v>
          </cell>
          <cell r="K619">
            <v>-35933505</v>
          </cell>
        </row>
        <row r="620">
          <cell r="A620">
            <v>211205</v>
          </cell>
          <cell r="B620" t="str">
            <v>PRESTAMOS PENSIONADOS POR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A621">
            <v>211206</v>
          </cell>
          <cell r="B621" t="str">
            <v>PENSIONES R.V.POR PAGAR</v>
          </cell>
          <cell r="C621">
            <v>8830400878</v>
          </cell>
          <cell r="D621">
            <v>9046188255</v>
          </cell>
          <cell r="E621">
            <v>0</v>
          </cell>
          <cell r="F621">
            <v>215787377</v>
          </cell>
          <cell r="G621">
            <v>0</v>
          </cell>
          <cell r="H621">
            <v>215787377</v>
          </cell>
          <cell r="I621">
            <v>0</v>
          </cell>
          <cell r="J621">
            <v>0</v>
          </cell>
          <cell r="K621">
            <v>-215787377</v>
          </cell>
        </row>
        <row r="622">
          <cell r="A622">
            <v>211207</v>
          </cell>
          <cell r="B622" t="str">
            <v>CUOTA MORTUORIA POR PAGAR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>
            <v>211208</v>
          </cell>
          <cell r="B623" t="str">
            <v>GARANTIAS POR PAGAR</v>
          </cell>
          <cell r="C623">
            <v>0</v>
          </cell>
          <cell r="D623">
            <v>686821385</v>
          </cell>
          <cell r="E623">
            <v>0</v>
          </cell>
          <cell r="F623">
            <v>686821385</v>
          </cell>
          <cell r="G623">
            <v>0</v>
          </cell>
          <cell r="H623">
            <v>686821385</v>
          </cell>
          <cell r="I623">
            <v>0</v>
          </cell>
          <cell r="J623">
            <v>0</v>
          </cell>
          <cell r="K623">
            <v>-686821385</v>
          </cell>
        </row>
        <row r="624">
          <cell r="A624">
            <v>211209</v>
          </cell>
          <cell r="B624" t="str">
            <v>CUENTA CORRIENTE DEUDORES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A625">
            <v>211210</v>
          </cell>
          <cell r="B625" t="str">
            <v>CTA CTE DEUDORES REFINANC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>
            <v>211211</v>
          </cell>
          <cell r="B626" t="str">
            <v>CTA CTE INMOBILIARIAS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A627">
            <v>211212</v>
          </cell>
          <cell r="B627" t="str">
            <v>CUENTAS POR PAGAR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</row>
        <row r="628">
          <cell r="A628">
            <v>211213</v>
          </cell>
          <cell r="B628" t="str">
            <v>ABONOS DE DIVIDENDOS HIPO</v>
          </cell>
          <cell r="C628">
            <v>178645</v>
          </cell>
          <cell r="D628">
            <v>0</v>
          </cell>
          <cell r="E628">
            <v>178645</v>
          </cell>
          <cell r="F628">
            <v>0</v>
          </cell>
          <cell r="G628">
            <v>178645</v>
          </cell>
          <cell r="H628">
            <v>0</v>
          </cell>
          <cell r="I628">
            <v>0</v>
          </cell>
          <cell r="J628">
            <v>0</v>
          </cell>
          <cell r="K628">
            <v>178645</v>
          </cell>
        </row>
        <row r="629">
          <cell r="A629">
            <v>211215</v>
          </cell>
          <cell r="B629" t="str">
            <v>CTA CTE REFINANCIAMIENTO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>
            <v>211218</v>
          </cell>
          <cell r="B630" t="str">
            <v>CTA CTE LIQUIDACION REFIN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>
            <v>211221</v>
          </cell>
          <cell r="B631" t="str">
            <v>COMISIONES POR PAGAR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A632">
            <v>211222</v>
          </cell>
          <cell r="B632" t="str">
            <v>CREDITOS DE CONSUMO POR P</v>
          </cell>
          <cell r="C632">
            <v>504470781</v>
          </cell>
          <cell r="D632">
            <v>504470781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>
            <v>211223</v>
          </cell>
          <cell r="B633" t="str">
            <v>GARANTIA FINANCIAMIENTO P</v>
          </cell>
          <cell r="C633">
            <v>98657678</v>
          </cell>
          <cell r="D633">
            <v>8221696449</v>
          </cell>
          <cell r="E633">
            <v>0</v>
          </cell>
          <cell r="F633">
            <v>8123038771</v>
          </cell>
          <cell r="G633">
            <v>0</v>
          </cell>
          <cell r="H633">
            <v>8123038771</v>
          </cell>
          <cell r="I633">
            <v>0</v>
          </cell>
          <cell r="J633">
            <v>0</v>
          </cell>
          <cell r="K633">
            <v>-8123038771</v>
          </cell>
        </row>
        <row r="634">
          <cell r="A634">
            <v>211225</v>
          </cell>
          <cell r="B634" t="str">
            <v>COMISIONES POR PAGAR CORP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A635">
            <v>211226</v>
          </cell>
          <cell r="B635" t="str">
            <v>PRIMAS POR PAGAR</v>
          </cell>
          <cell r="C635">
            <v>2620717</v>
          </cell>
          <cell r="D635">
            <v>2890797</v>
          </cell>
          <cell r="E635">
            <v>0</v>
          </cell>
          <cell r="F635">
            <v>270080</v>
          </cell>
          <cell r="G635">
            <v>0</v>
          </cell>
          <cell r="H635">
            <v>270080</v>
          </cell>
          <cell r="I635">
            <v>0</v>
          </cell>
          <cell r="J635">
            <v>0</v>
          </cell>
          <cell r="K635">
            <v>-270080</v>
          </cell>
        </row>
        <row r="636">
          <cell r="A636">
            <v>211227</v>
          </cell>
          <cell r="B636" t="str">
            <v>CUENTAS POR PAGAR EE.RR.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A637">
            <v>211228</v>
          </cell>
          <cell r="B637" t="str">
            <v>HIPOTECARIA LA CONSTRUCCI</v>
          </cell>
          <cell r="C637">
            <v>0</v>
          </cell>
          <cell r="D637">
            <v>515310281</v>
          </cell>
          <cell r="E637">
            <v>0</v>
          </cell>
          <cell r="F637">
            <v>515310281</v>
          </cell>
          <cell r="G637">
            <v>0</v>
          </cell>
          <cell r="H637">
            <v>515310281</v>
          </cell>
          <cell r="I637">
            <v>0</v>
          </cell>
          <cell r="J637">
            <v>0</v>
          </cell>
          <cell r="K637">
            <v>-515310281</v>
          </cell>
        </row>
        <row r="638">
          <cell r="A638">
            <v>211229</v>
          </cell>
          <cell r="B638" t="str">
            <v>PROVEEDORES INMOBILIARIOS</v>
          </cell>
          <cell r="C638">
            <v>7603741880</v>
          </cell>
          <cell r="D638">
            <v>7624932648</v>
          </cell>
          <cell r="E638">
            <v>0</v>
          </cell>
          <cell r="F638">
            <v>21190768</v>
          </cell>
          <cell r="G638">
            <v>0</v>
          </cell>
          <cell r="H638">
            <v>21190768</v>
          </cell>
          <cell r="I638">
            <v>0</v>
          </cell>
          <cell r="J638">
            <v>0</v>
          </cell>
          <cell r="K638">
            <v>-21190768</v>
          </cell>
        </row>
        <row r="639">
          <cell r="A639">
            <v>211230</v>
          </cell>
          <cell r="B639" t="str">
            <v>HONORARIOS INMOBILIARIOS</v>
          </cell>
          <cell r="C639">
            <v>1057436</v>
          </cell>
          <cell r="D639">
            <v>1057436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>
            <v>211231</v>
          </cell>
          <cell r="B640" t="str">
            <v>OTRAS CUENTAS POR PAGAR I</v>
          </cell>
          <cell r="C640">
            <v>1788187430</v>
          </cell>
          <cell r="D640">
            <v>1795677774</v>
          </cell>
          <cell r="E640">
            <v>0</v>
          </cell>
          <cell r="F640">
            <v>7490344</v>
          </cell>
          <cell r="G640">
            <v>0</v>
          </cell>
          <cell r="H640">
            <v>7490344</v>
          </cell>
          <cell r="I640">
            <v>0</v>
          </cell>
          <cell r="J640">
            <v>0</v>
          </cell>
          <cell r="K640">
            <v>-7490344</v>
          </cell>
        </row>
        <row r="641">
          <cell r="A641">
            <v>211233</v>
          </cell>
          <cell r="B641" t="str">
            <v>GARANTIA ARRIENDO POR PAG</v>
          </cell>
          <cell r="C641">
            <v>10106043</v>
          </cell>
          <cell r="D641">
            <v>893987755</v>
          </cell>
          <cell r="E641">
            <v>0</v>
          </cell>
          <cell r="F641">
            <v>883881712</v>
          </cell>
          <cell r="G641">
            <v>0</v>
          </cell>
          <cell r="H641">
            <v>883881712</v>
          </cell>
          <cell r="I641">
            <v>0</v>
          </cell>
          <cell r="J641">
            <v>0</v>
          </cell>
          <cell r="K641">
            <v>-883881712</v>
          </cell>
        </row>
        <row r="642">
          <cell r="A642">
            <v>211235</v>
          </cell>
          <cell r="B642" t="str">
            <v>GARANTIAS POR PAGAR</v>
          </cell>
          <cell r="C642">
            <v>0</v>
          </cell>
          <cell r="D642">
            <v>467518354</v>
          </cell>
          <cell r="E642">
            <v>0</v>
          </cell>
          <cell r="F642">
            <v>467518354</v>
          </cell>
          <cell r="G642">
            <v>0</v>
          </cell>
          <cell r="H642">
            <v>467518354</v>
          </cell>
          <cell r="I642">
            <v>0</v>
          </cell>
          <cell r="J642">
            <v>0</v>
          </cell>
          <cell r="K642">
            <v>-467518354</v>
          </cell>
        </row>
        <row r="643">
          <cell r="A643">
            <v>211236</v>
          </cell>
          <cell r="B643" t="str">
            <v>CUENTAS X PAGAR INMOB BRU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>
            <v>211237</v>
          </cell>
          <cell r="B644" t="str">
            <v>ANTICIPO PRECIO POR PAGAR</v>
          </cell>
          <cell r="C644">
            <v>0</v>
          </cell>
          <cell r="D644">
            <v>11606427383</v>
          </cell>
          <cell r="E644">
            <v>0</v>
          </cell>
          <cell r="F644">
            <v>11606427383</v>
          </cell>
          <cell r="G644">
            <v>0</v>
          </cell>
          <cell r="H644">
            <v>11606427383</v>
          </cell>
          <cell r="I644">
            <v>0</v>
          </cell>
          <cell r="J644">
            <v>0</v>
          </cell>
          <cell r="K644">
            <v>-11606427383</v>
          </cell>
        </row>
        <row r="645">
          <cell r="A645">
            <v>211238</v>
          </cell>
          <cell r="B645" t="str">
            <v>ARRIENDOS ANTICIPADOS  BR</v>
          </cell>
          <cell r="C645">
            <v>221242122</v>
          </cell>
          <cell r="D645">
            <v>238583050</v>
          </cell>
          <cell r="E645">
            <v>0</v>
          </cell>
          <cell r="F645">
            <v>17340928</v>
          </cell>
          <cell r="G645">
            <v>0</v>
          </cell>
          <cell r="H645">
            <v>17340928</v>
          </cell>
          <cell r="I645">
            <v>0</v>
          </cell>
          <cell r="J645">
            <v>0</v>
          </cell>
          <cell r="K645">
            <v>-17340928</v>
          </cell>
        </row>
        <row r="646">
          <cell r="A646">
            <v>211239</v>
          </cell>
          <cell r="B646" t="str">
            <v>PROVEEDORES SINIESTROS VI</v>
          </cell>
          <cell r="C646">
            <v>1516734091</v>
          </cell>
          <cell r="D646">
            <v>1517146501</v>
          </cell>
          <cell r="E646">
            <v>0</v>
          </cell>
          <cell r="F646">
            <v>412410</v>
          </cell>
          <cell r="G646">
            <v>0</v>
          </cell>
          <cell r="H646">
            <v>412410</v>
          </cell>
          <cell r="I646">
            <v>0</v>
          </cell>
          <cell r="J646">
            <v>0</v>
          </cell>
          <cell r="K646">
            <v>-412410</v>
          </cell>
        </row>
        <row r="647">
          <cell r="A647">
            <v>211240</v>
          </cell>
          <cell r="B647" t="str">
            <v>PROVEEDORES REEMISION SIN</v>
          </cell>
          <cell r="C647">
            <v>1315776194</v>
          </cell>
          <cell r="D647">
            <v>1315871779</v>
          </cell>
          <cell r="E647">
            <v>0</v>
          </cell>
          <cell r="F647">
            <v>95585</v>
          </cell>
          <cell r="G647">
            <v>0</v>
          </cell>
          <cell r="H647">
            <v>95585</v>
          </cell>
          <cell r="I647">
            <v>0</v>
          </cell>
          <cell r="J647">
            <v>0</v>
          </cell>
          <cell r="K647">
            <v>-95585</v>
          </cell>
        </row>
        <row r="648">
          <cell r="A648">
            <v>211241</v>
          </cell>
          <cell r="B648" t="str">
            <v>PROVEEDORES CREDITOS</v>
          </cell>
          <cell r="C648">
            <v>828020</v>
          </cell>
          <cell r="D648">
            <v>886234</v>
          </cell>
          <cell r="E648">
            <v>0</v>
          </cell>
          <cell r="F648">
            <v>58214</v>
          </cell>
          <cell r="G648">
            <v>0</v>
          </cell>
          <cell r="H648">
            <v>58214</v>
          </cell>
          <cell r="I648">
            <v>0</v>
          </cell>
          <cell r="J648">
            <v>0</v>
          </cell>
          <cell r="K648">
            <v>-58214</v>
          </cell>
        </row>
        <row r="649">
          <cell r="A649">
            <v>211242</v>
          </cell>
          <cell r="B649" t="str">
            <v>PROVEEDORES VALORES GARAN</v>
          </cell>
          <cell r="C649">
            <v>1040000</v>
          </cell>
          <cell r="D649">
            <v>1040000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A650">
            <v>211243</v>
          </cell>
          <cell r="B650" t="str">
            <v>PROVEEDORES RRHH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A651">
            <v>211244</v>
          </cell>
          <cell r="B651" t="str">
            <v>PROVEEDORES COMISIONES RV</v>
          </cell>
          <cell r="C651">
            <v>47272140</v>
          </cell>
          <cell r="D651">
            <v>47272140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>
            <v>211245</v>
          </cell>
          <cell r="B652" t="str">
            <v>SVI DEVOLUCIONES PRIMAS</v>
          </cell>
          <cell r="C652">
            <v>20047574</v>
          </cell>
          <cell r="D652">
            <v>20047574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>
            <v>211247</v>
          </cell>
          <cell r="B653" t="str">
            <v>PROVEEDORES PENSIONES Y G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A654">
            <v>211248</v>
          </cell>
          <cell r="B654" t="str">
            <v>PROVEEDORES DEVOLUCIONES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A655">
            <v>211250</v>
          </cell>
          <cell r="B655" t="str">
            <v>GTOS OPERACIONALES X PAGA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A656">
            <v>211251</v>
          </cell>
          <cell r="B656" t="str">
            <v>OTRAS CUENTAS POR PAGAR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A657">
            <v>211252</v>
          </cell>
          <cell r="B657" t="str">
            <v>CTA. CTE ACTIVIDADES DEL</v>
          </cell>
          <cell r="C657">
            <v>764480</v>
          </cell>
          <cell r="D657">
            <v>511400</v>
          </cell>
          <cell r="E657">
            <v>253080</v>
          </cell>
          <cell r="F657">
            <v>0</v>
          </cell>
          <cell r="G657">
            <v>253080</v>
          </cell>
          <cell r="H657">
            <v>0</v>
          </cell>
          <cell r="I657">
            <v>0</v>
          </cell>
          <cell r="J657">
            <v>0</v>
          </cell>
          <cell r="K657">
            <v>253080</v>
          </cell>
        </row>
        <row r="658">
          <cell r="A658">
            <v>211253</v>
          </cell>
          <cell r="B658" t="str">
            <v>DERECHOS OPCION DE COMPRA</v>
          </cell>
          <cell r="C658">
            <v>0</v>
          </cell>
          <cell r="D658">
            <v>440454</v>
          </cell>
          <cell r="E658">
            <v>0</v>
          </cell>
          <cell r="F658">
            <v>440454</v>
          </cell>
          <cell r="G658">
            <v>0</v>
          </cell>
          <cell r="H658">
            <v>440454</v>
          </cell>
          <cell r="I658">
            <v>0</v>
          </cell>
          <cell r="J658">
            <v>0</v>
          </cell>
          <cell r="K658">
            <v>-440454</v>
          </cell>
        </row>
        <row r="659">
          <cell r="A659">
            <v>211254</v>
          </cell>
          <cell r="B659" t="str">
            <v>GARANTIAS POR PAGAR PROYE</v>
          </cell>
          <cell r="C659">
            <v>0</v>
          </cell>
          <cell r="D659">
            <v>6894746383</v>
          </cell>
          <cell r="E659">
            <v>0</v>
          </cell>
          <cell r="F659">
            <v>6894746383</v>
          </cell>
          <cell r="G659">
            <v>0</v>
          </cell>
          <cell r="H659">
            <v>6894746383</v>
          </cell>
          <cell r="I659">
            <v>0</v>
          </cell>
          <cell r="J659">
            <v>0</v>
          </cell>
          <cell r="K659">
            <v>-6894746383</v>
          </cell>
        </row>
        <row r="660">
          <cell r="A660">
            <v>211256</v>
          </cell>
          <cell r="B660" t="str">
            <v>GASTOS DE PENSIONES POR P</v>
          </cell>
          <cell r="C660">
            <v>501878146</v>
          </cell>
          <cell r="D660">
            <v>548341867</v>
          </cell>
          <cell r="E660">
            <v>0</v>
          </cell>
          <cell r="F660">
            <v>46463721</v>
          </cell>
          <cell r="G660">
            <v>0</v>
          </cell>
          <cell r="H660">
            <v>46463721</v>
          </cell>
          <cell r="I660">
            <v>0</v>
          </cell>
          <cell r="J660">
            <v>0</v>
          </cell>
          <cell r="K660">
            <v>-46463721</v>
          </cell>
        </row>
        <row r="661">
          <cell r="A661">
            <v>211257</v>
          </cell>
          <cell r="B661" t="str">
            <v>GASTOS DE AUDITORIA POR P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A662">
            <v>211258</v>
          </cell>
          <cell r="B662" t="str">
            <v>COMISIONES RENTAS VITALIC</v>
          </cell>
          <cell r="C662">
            <v>3671655887</v>
          </cell>
          <cell r="D662">
            <v>3676648613</v>
          </cell>
          <cell r="E662">
            <v>0</v>
          </cell>
          <cell r="F662">
            <v>4992726</v>
          </cell>
          <cell r="G662">
            <v>0</v>
          </cell>
          <cell r="H662">
            <v>4992726</v>
          </cell>
          <cell r="I662">
            <v>0</v>
          </cell>
          <cell r="J662">
            <v>0</v>
          </cell>
          <cell r="K662">
            <v>-4992726</v>
          </cell>
        </row>
        <row r="663">
          <cell r="A663">
            <v>211259</v>
          </cell>
          <cell r="B663" t="str">
            <v>COMISIONES SEGUROS TRADIC</v>
          </cell>
          <cell r="C663">
            <v>247526585</v>
          </cell>
          <cell r="D663">
            <v>1103620018</v>
          </cell>
          <cell r="E663">
            <v>0</v>
          </cell>
          <cell r="F663">
            <v>856093433</v>
          </cell>
          <cell r="G663">
            <v>0</v>
          </cell>
          <cell r="H663">
            <v>856093433</v>
          </cell>
          <cell r="I663">
            <v>0</v>
          </cell>
          <cell r="J663">
            <v>0</v>
          </cell>
          <cell r="K663">
            <v>-856093433</v>
          </cell>
        </row>
        <row r="664">
          <cell r="A664">
            <v>211260</v>
          </cell>
          <cell r="B664" t="str">
            <v>PROVEEDORES SINIESTROS PO</v>
          </cell>
          <cell r="C664">
            <v>1968531602</v>
          </cell>
          <cell r="D664">
            <v>2113888218</v>
          </cell>
          <cell r="E664">
            <v>0</v>
          </cell>
          <cell r="F664">
            <v>145356616</v>
          </cell>
          <cell r="G664">
            <v>0</v>
          </cell>
          <cell r="H664">
            <v>145356616</v>
          </cell>
          <cell r="I664">
            <v>0</v>
          </cell>
          <cell r="J664">
            <v>0</v>
          </cell>
          <cell r="K664">
            <v>-145356616</v>
          </cell>
        </row>
        <row r="665">
          <cell r="A665">
            <v>211261</v>
          </cell>
          <cell r="B665" t="str">
            <v>COMPRAS VARIAS POR PAGAR</v>
          </cell>
          <cell r="C665">
            <v>759949303</v>
          </cell>
          <cell r="D665">
            <v>1075192515</v>
          </cell>
          <cell r="E665">
            <v>0</v>
          </cell>
          <cell r="F665">
            <v>315243212</v>
          </cell>
          <cell r="G665">
            <v>0</v>
          </cell>
          <cell r="H665">
            <v>315243212</v>
          </cell>
          <cell r="I665">
            <v>0</v>
          </cell>
          <cell r="J665">
            <v>0</v>
          </cell>
          <cell r="K665">
            <v>-315243212</v>
          </cell>
        </row>
        <row r="666">
          <cell r="A666">
            <v>211262</v>
          </cell>
          <cell r="B666" t="str">
            <v>FACTURAS POR PAGAR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>
            <v>211264</v>
          </cell>
          <cell r="B667" t="str">
            <v>COMISIONES POR PAGAR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>
            <v>211265</v>
          </cell>
          <cell r="B668" t="str">
            <v>COMIS.CORREDORES MASIVOS</v>
          </cell>
          <cell r="C668">
            <v>163157959</v>
          </cell>
          <cell r="D668">
            <v>364999760</v>
          </cell>
          <cell r="E668">
            <v>0</v>
          </cell>
          <cell r="F668">
            <v>201841801</v>
          </cell>
          <cell r="G668">
            <v>0</v>
          </cell>
          <cell r="H668">
            <v>201841801</v>
          </cell>
          <cell r="I668">
            <v>0</v>
          </cell>
          <cell r="J668">
            <v>0</v>
          </cell>
          <cell r="K668">
            <v>-201841801</v>
          </cell>
        </row>
        <row r="669">
          <cell r="A669">
            <v>211266</v>
          </cell>
          <cell r="B669" t="str">
            <v>COMISION CORREDORES DESGR</v>
          </cell>
          <cell r="C669">
            <v>165002377</v>
          </cell>
          <cell r="D669">
            <v>311941588</v>
          </cell>
          <cell r="E669">
            <v>0</v>
          </cell>
          <cell r="F669">
            <v>146939211</v>
          </cell>
          <cell r="G669">
            <v>0</v>
          </cell>
          <cell r="H669">
            <v>146939211</v>
          </cell>
          <cell r="I669">
            <v>0</v>
          </cell>
          <cell r="J669">
            <v>0</v>
          </cell>
          <cell r="K669">
            <v>-146939211</v>
          </cell>
        </row>
        <row r="670">
          <cell r="A670">
            <v>211267</v>
          </cell>
          <cell r="B670" t="str">
            <v>DEVOLUCION MORTALIDAD FAV</v>
          </cell>
          <cell r="C670">
            <v>1704856436</v>
          </cell>
          <cell r="D670">
            <v>3430097189</v>
          </cell>
          <cell r="E670">
            <v>0</v>
          </cell>
          <cell r="F670">
            <v>1725240753</v>
          </cell>
          <cell r="G670">
            <v>0</v>
          </cell>
          <cell r="H670">
            <v>1725240753</v>
          </cell>
          <cell r="I670">
            <v>0</v>
          </cell>
          <cell r="J670">
            <v>0</v>
          </cell>
          <cell r="K670">
            <v>-1725240753</v>
          </cell>
        </row>
        <row r="671">
          <cell r="A671">
            <v>211269</v>
          </cell>
          <cell r="B671" t="str">
            <v>AJUSTE DE CONTRATOS AFP</v>
          </cell>
          <cell r="C671">
            <v>13752652</v>
          </cell>
          <cell r="D671">
            <v>1077007108</v>
          </cell>
          <cell r="E671">
            <v>0</v>
          </cell>
          <cell r="F671">
            <v>1063254456</v>
          </cell>
          <cell r="G671">
            <v>0</v>
          </cell>
          <cell r="H671">
            <v>1063254456</v>
          </cell>
          <cell r="I671">
            <v>0</v>
          </cell>
          <cell r="J671">
            <v>0</v>
          </cell>
          <cell r="K671">
            <v>-1063254456</v>
          </cell>
        </row>
        <row r="672">
          <cell r="A672">
            <v>211271</v>
          </cell>
          <cell r="B672" t="str">
            <v>SVI ANTICIPO PRIMAS Y PRI</v>
          </cell>
          <cell r="C672">
            <v>119975828</v>
          </cell>
          <cell r="D672">
            <v>199082820</v>
          </cell>
          <cell r="E672">
            <v>0</v>
          </cell>
          <cell r="F672">
            <v>79106992</v>
          </cell>
          <cell r="G672">
            <v>0</v>
          </cell>
          <cell r="H672">
            <v>79106992</v>
          </cell>
          <cell r="I672">
            <v>0</v>
          </cell>
          <cell r="J672">
            <v>0</v>
          </cell>
          <cell r="K672">
            <v>-79106992</v>
          </cell>
        </row>
        <row r="673">
          <cell r="A673">
            <v>211273</v>
          </cell>
          <cell r="B673" t="str">
            <v>ACREEDORES POR INVERSION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A674">
            <v>211274</v>
          </cell>
          <cell r="B674" t="str">
            <v>SINIESTROS POR PAGAR VIDA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A675">
            <v>211275</v>
          </cell>
          <cell r="B675" t="str">
            <v>PENSIONES CADUCADAS</v>
          </cell>
          <cell r="C675">
            <v>17557772</v>
          </cell>
          <cell r="D675">
            <v>262265474</v>
          </cell>
          <cell r="E675">
            <v>0</v>
          </cell>
          <cell r="F675">
            <v>244707702</v>
          </cell>
          <cell r="G675">
            <v>0</v>
          </cell>
          <cell r="H675">
            <v>244707702</v>
          </cell>
          <cell r="I675">
            <v>0</v>
          </cell>
          <cell r="J675">
            <v>0</v>
          </cell>
          <cell r="K675">
            <v>-244707702</v>
          </cell>
        </row>
        <row r="676">
          <cell r="A676">
            <v>211276</v>
          </cell>
          <cell r="B676" t="str">
            <v>RECEPCION OC INVENTARIO T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A677">
            <v>211277</v>
          </cell>
          <cell r="B677" t="str">
            <v>VARIACION PRECIO FACTURA</v>
          </cell>
          <cell r="C677">
            <v>209738</v>
          </cell>
          <cell r="D677">
            <v>0</v>
          </cell>
          <cell r="E677">
            <v>209738</v>
          </cell>
          <cell r="F677">
            <v>0</v>
          </cell>
          <cell r="G677">
            <v>209738</v>
          </cell>
          <cell r="H677">
            <v>0</v>
          </cell>
          <cell r="I677">
            <v>0</v>
          </cell>
          <cell r="J677">
            <v>0</v>
          </cell>
          <cell r="K677">
            <v>209738</v>
          </cell>
        </row>
        <row r="678">
          <cell r="A678">
            <v>211279</v>
          </cell>
          <cell r="B678" t="str">
            <v>RECEPCION OC INVENTARIO C</v>
          </cell>
          <cell r="C678">
            <v>9509734</v>
          </cell>
          <cell r="D678">
            <v>17414257</v>
          </cell>
          <cell r="E678">
            <v>0</v>
          </cell>
          <cell r="F678">
            <v>7904523</v>
          </cell>
          <cell r="G678">
            <v>0</v>
          </cell>
          <cell r="H678">
            <v>7904523</v>
          </cell>
          <cell r="I678">
            <v>0</v>
          </cell>
          <cell r="J678">
            <v>0</v>
          </cell>
          <cell r="K678">
            <v>-7904523</v>
          </cell>
        </row>
        <row r="679">
          <cell r="A679">
            <v>211281</v>
          </cell>
          <cell r="B679" t="str">
            <v>HONORARIOS PAGADOS POR RE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A680">
            <v>211282</v>
          </cell>
          <cell r="B680" t="str">
            <v>GASTO COMUN POR PAGAR</v>
          </cell>
          <cell r="C680">
            <v>103369643</v>
          </cell>
          <cell r="D680">
            <v>125902372</v>
          </cell>
          <cell r="E680">
            <v>0</v>
          </cell>
          <cell r="F680">
            <v>22532729</v>
          </cell>
          <cell r="G680">
            <v>0</v>
          </cell>
          <cell r="H680">
            <v>22532729</v>
          </cell>
          <cell r="I680">
            <v>0</v>
          </cell>
          <cell r="J680">
            <v>0</v>
          </cell>
          <cell r="K680">
            <v>-22532729</v>
          </cell>
        </row>
        <row r="681">
          <cell r="A681">
            <v>211283</v>
          </cell>
          <cell r="B681" t="str">
            <v>SVI PRIMAS EN TRANSITO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>
            <v>211285</v>
          </cell>
          <cell r="B682" t="str">
            <v>CREDITOS DE INCENTIVOS PO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>
            <v>211286</v>
          </cell>
          <cell r="B683" t="str">
            <v>PROVEEDORES SINIESTROS SA</v>
          </cell>
          <cell r="C683">
            <v>1579164461</v>
          </cell>
          <cell r="D683">
            <v>1622759953</v>
          </cell>
          <cell r="E683">
            <v>0</v>
          </cell>
          <cell r="F683">
            <v>43595492</v>
          </cell>
          <cell r="G683">
            <v>0</v>
          </cell>
          <cell r="H683">
            <v>43595492</v>
          </cell>
          <cell r="I683">
            <v>0</v>
          </cell>
          <cell r="J683">
            <v>0</v>
          </cell>
          <cell r="K683">
            <v>-43595492</v>
          </cell>
        </row>
        <row r="684">
          <cell r="A684">
            <v>211287</v>
          </cell>
          <cell r="B684" t="str">
            <v>DIVIDENDOS POR PAGAR ACCI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>
            <v>211299</v>
          </cell>
          <cell r="B685" t="str">
            <v>HONORARIOS POR PAGAR COMI</v>
          </cell>
          <cell r="C685">
            <v>212410347</v>
          </cell>
          <cell r="D685">
            <v>222881349</v>
          </cell>
          <cell r="E685">
            <v>0</v>
          </cell>
          <cell r="F685">
            <v>10471002</v>
          </cell>
          <cell r="G685">
            <v>0</v>
          </cell>
          <cell r="H685">
            <v>10471002</v>
          </cell>
          <cell r="I685">
            <v>0</v>
          </cell>
          <cell r="J685">
            <v>0</v>
          </cell>
          <cell r="K685">
            <v>-10471002</v>
          </cell>
        </row>
        <row r="686">
          <cell r="A686">
            <v>211300</v>
          </cell>
          <cell r="B686" t="str">
            <v>HONORARIOS POR PAGAR COMI</v>
          </cell>
          <cell r="C686">
            <v>1317205</v>
          </cell>
          <cell r="D686">
            <v>1317205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>
            <v>211301</v>
          </cell>
          <cell r="B687" t="str">
            <v>HONORARIOS POR PAGAR CONT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A688">
            <v>211312</v>
          </cell>
          <cell r="B688" t="str">
            <v>PENSIONES POR PAGAR RENTA</v>
          </cell>
          <cell r="C688">
            <v>181265687</v>
          </cell>
          <cell r="D688">
            <v>238168208</v>
          </cell>
          <cell r="E688">
            <v>0</v>
          </cell>
          <cell r="F688">
            <v>56902521</v>
          </cell>
          <cell r="G688">
            <v>0</v>
          </cell>
          <cell r="H688">
            <v>56902521</v>
          </cell>
          <cell r="I688">
            <v>0</v>
          </cell>
          <cell r="J688">
            <v>0</v>
          </cell>
          <cell r="K688">
            <v>-56902521</v>
          </cell>
        </row>
        <row r="689">
          <cell r="A689">
            <v>211313</v>
          </cell>
          <cell r="B689" t="str">
            <v>APORTE PREVISIONAL SOLIDA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>
            <v>211314</v>
          </cell>
          <cell r="B690" t="str">
            <v>APORTE PREVISIONAL SOLIDA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>
            <v>211315</v>
          </cell>
          <cell r="B691" t="str">
            <v>CUENTA CORRIENTE CREDITOS</v>
          </cell>
          <cell r="C691">
            <v>0</v>
          </cell>
          <cell r="D691">
            <v>6754736</v>
          </cell>
          <cell r="E691">
            <v>0</v>
          </cell>
          <cell r="F691">
            <v>6754736</v>
          </cell>
          <cell r="G691">
            <v>0</v>
          </cell>
          <cell r="H691">
            <v>6754736</v>
          </cell>
          <cell r="I691">
            <v>0</v>
          </cell>
          <cell r="J691">
            <v>0</v>
          </cell>
          <cell r="K691">
            <v>-6754736</v>
          </cell>
        </row>
        <row r="692">
          <cell r="A692">
            <v>211316</v>
          </cell>
          <cell r="B692" t="str">
            <v>COMISION CORREDORES TELEM</v>
          </cell>
          <cell r="C692">
            <v>579879</v>
          </cell>
          <cell r="D692">
            <v>15275574</v>
          </cell>
          <cell r="E692">
            <v>0</v>
          </cell>
          <cell r="F692">
            <v>14695695</v>
          </cell>
          <cell r="G692">
            <v>0</v>
          </cell>
          <cell r="H692">
            <v>14695695</v>
          </cell>
          <cell r="I692">
            <v>0</v>
          </cell>
          <cell r="J692">
            <v>0</v>
          </cell>
          <cell r="K692">
            <v>-14695695</v>
          </cell>
        </row>
        <row r="693">
          <cell r="A693">
            <v>211317</v>
          </cell>
          <cell r="B693" t="str">
            <v>COMISION ADMINISTRACION M</v>
          </cell>
          <cell r="C693">
            <v>235661707</v>
          </cell>
          <cell r="D693">
            <v>1188946603</v>
          </cell>
          <cell r="E693">
            <v>0</v>
          </cell>
          <cell r="F693">
            <v>953284896</v>
          </cell>
          <cell r="G693">
            <v>0</v>
          </cell>
          <cell r="H693">
            <v>953284896</v>
          </cell>
          <cell r="I693">
            <v>0</v>
          </cell>
          <cell r="J693">
            <v>0</v>
          </cell>
          <cell r="K693">
            <v>-953284896</v>
          </cell>
        </row>
        <row r="694">
          <cell r="A694">
            <v>211318</v>
          </cell>
          <cell r="B694" t="str">
            <v>COMISION ADMINISTRACION D</v>
          </cell>
          <cell r="C694">
            <v>207289930</v>
          </cell>
          <cell r="D694">
            <v>835011799</v>
          </cell>
          <cell r="E694">
            <v>0</v>
          </cell>
          <cell r="F694">
            <v>627721869</v>
          </cell>
          <cell r="G694">
            <v>0</v>
          </cell>
          <cell r="H694">
            <v>627721869</v>
          </cell>
          <cell r="I694">
            <v>0</v>
          </cell>
          <cell r="J694">
            <v>0</v>
          </cell>
          <cell r="K694">
            <v>-627721869</v>
          </cell>
        </row>
        <row r="695">
          <cell r="A695">
            <v>211319</v>
          </cell>
          <cell r="B695" t="str">
            <v>COMISION ADMINISTRACION T</v>
          </cell>
          <cell r="C695">
            <v>16395146</v>
          </cell>
          <cell r="D695">
            <v>40371841</v>
          </cell>
          <cell r="E695">
            <v>0</v>
          </cell>
          <cell r="F695">
            <v>23976695</v>
          </cell>
          <cell r="G695">
            <v>0</v>
          </cell>
          <cell r="H695">
            <v>23976695</v>
          </cell>
          <cell r="I695">
            <v>0</v>
          </cell>
          <cell r="J695">
            <v>0</v>
          </cell>
          <cell r="K695">
            <v>-23976695</v>
          </cell>
        </row>
        <row r="696">
          <cell r="A696">
            <v>211320</v>
          </cell>
          <cell r="B696" t="str">
            <v>SVI COMISIONES POR PAGAR</v>
          </cell>
          <cell r="C696">
            <v>5547224</v>
          </cell>
          <cell r="D696">
            <v>20080888</v>
          </cell>
          <cell r="E696">
            <v>0</v>
          </cell>
          <cell r="F696">
            <v>14533664</v>
          </cell>
          <cell r="G696">
            <v>0</v>
          </cell>
          <cell r="H696">
            <v>14533664</v>
          </cell>
          <cell r="I696">
            <v>0</v>
          </cell>
          <cell r="J696">
            <v>0</v>
          </cell>
          <cell r="K696">
            <v>-14533664</v>
          </cell>
        </row>
        <row r="697">
          <cell r="A697">
            <v>211321</v>
          </cell>
          <cell r="B697" t="str">
            <v>SVI PROVEEDORES</v>
          </cell>
          <cell r="C697">
            <v>2796555492</v>
          </cell>
          <cell r="D697">
            <v>2820659386</v>
          </cell>
          <cell r="E697">
            <v>0</v>
          </cell>
          <cell r="F697">
            <v>24103894</v>
          </cell>
          <cell r="G697">
            <v>0</v>
          </cell>
          <cell r="H697">
            <v>24103894</v>
          </cell>
          <cell r="I697">
            <v>0</v>
          </cell>
          <cell r="J697">
            <v>0</v>
          </cell>
          <cell r="K697">
            <v>-24103894</v>
          </cell>
        </row>
        <row r="698">
          <cell r="A698">
            <v>211322</v>
          </cell>
          <cell r="B698" t="str">
            <v>SVI COMPRA CUOTAS APV</v>
          </cell>
          <cell r="C698">
            <v>1673861807</v>
          </cell>
          <cell r="D698">
            <v>1740329493</v>
          </cell>
          <cell r="E698">
            <v>0</v>
          </cell>
          <cell r="F698">
            <v>66467686</v>
          </cell>
          <cell r="G698">
            <v>0</v>
          </cell>
          <cell r="H698">
            <v>66467686</v>
          </cell>
          <cell r="I698">
            <v>0</v>
          </cell>
          <cell r="J698">
            <v>0</v>
          </cell>
          <cell r="K698">
            <v>-66467686</v>
          </cell>
        </row>
        <row r="699">
          <cell r="A699">
            <v>211323</v>
          </cell>
          <cell r="B699" t="str">
            <v>SVI AHORRO CLIENTES APV</v>
          </cell>
          <cell r="C699">
            <v>352663408</v>
          </cell>
          <cell r="D699">
            <v>365166453</v>
          </cell>
          <cell r="E699">
            <v>0</v>
          </cell>
          <cell r="F699">
            <v>12503045</v>
          </cell>
          <cell r="G699">
            <v>0</v>
          </cell>
          <cell r="H699">
            <v>12503045</v>
          </cell>
          <cell r="I699">
            <v>0</v>
          </cell>
          <cell r="J699">
            <v>0</v>
          </cell>
          <cell r="K699">
            <v>-12503045</v>
          </cell>
        </row>
        <row r="700">
          <cell r="A700">
            <v>211325</v>
          </cell>
          <cell r="B700" t="str">
            <v>SEGURO DESGRAVAMEN POR PA</v>
          </cell>
          <cell r="C700">
            <v>35548575</v>
          </cell>
          <cell r="D700">
            <v>35889464</v>
          </cell>
          <cell r="E700">
            <v>0</v>
          </cell>
          <cell r="F700">
            <v>340889</v>
          </cell>
          <cell r="G700">
            <v>0</v>
          </cell>
          <cell r="H700">
            <v>340889</v>
          </cell>
          <cell r="I700">
            <v>0</v>
          </cell>
          <cell r="J700">
            <v>0</v>
          </cell>
          <cell r="K700">
            <v>-340889</v>
          </cell>
        </row>
        <row r="701">
          <cell r="A701">
            <v>211326</v>
          </cell>
          <cell r="B701" t="str">
            <v>SVI VALE VISTA VENCIDO</v>
          </cell>
          <cell r="C701">
            <v>514594</v>
          </cell>
          <cell r="D701">
            <v>891651</v>
          </cell>
          <cell r="E701">
            <v>0</v>
          </cell>
          <cell r="F701">
            <v>377057</v>
          </cell>
          <cell r="G701">
            <v>0</v>
          </cell>
          <cell r="H701">
            <v>377057</v>
          </cell>
          <cell r="I701">
            <v>0</v>
          </cell>
          <cell r="J701">
            <v>0</v>
          </cell>
          <cell r="K701">
            <v>-377057</v>
          </cell>
        </row>
        <row r="702">
          <cell r="A702">
            <v>211350</v>
          </cell>
          <cell r="B702" t="str">
            <v>OBLIGACIONES POR LEASING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A703">
            <v>211351</v>
          </cell>
          <cell r="B703" t="str">
            <v>PENSIONES DEVENGADAS Y NO</v>
          </cell>
          <cell r="C703">
            <v>3141225</v>
          </cell>
          <cell r="D703">
            <v>184702442</v>
          </cell>
          <cell r="E703">
            <v>0</v>
          </cell>
          <cell r="F703">
            <v>181561217</v>
          </cell>
          <cell r="G703">
            <v>0</v>
          </cell>
          <cell r="H703">
            <v>181561217</v>
          </cell>
          <cell r="I703">
            <v>0</v>
          </cell>
          <cell r="J703">
            <v>0</v>
          </cell>
          <cell r="K703">
            <v>-181561217</v>
          </cell>
        </row>
        <row r="704">
          <cell r="A704">
            <v>211352</v>
          </cell>
          <cell r="B704" t="str">
            <v>OBLIGACIONES POR INVERSIO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A705">
            <v>211353</v>
          </cell>
          <cell r="B705" t="str">
            <v>SVI ANUALIDADES</v>
          </cell>
          <cell r="C705">
            <v>47569490</v>
          </cell>
          <cell r="D705">
            <v>148228769</v>
          </cell>
          <cell r="E705">
            <v>0</v>
          </cell>
          <cell r="F705">
            <v>100659279</v>
          </cell>
          <cell r="G705">
            <v>0</v>
          </cell>
          <cell r="H705">
            <v>100659279</v>
          </cell>
          <cell r="I705">
            <v>0</v>
          </cell>
          <cell r="J705">
            <v>0</v>
          </cell>
          <cell r="K705">
            <v>-100659279</v>
          </cell>
        </row>
        <row r="706">
          <cell r="A706">
            <v>211354</v>
          </cell>
          <cell r="B706" t="str">
            <v>PROVEEDORES LINEA DE CRED</v>
          </cell>
          <cell r="C706">
            <v>12180725</v>
          </cell>
          <cell r="D706">
            <v>18654721</v>
          </cell>
          <cell r="E706">
            <v>0</v>
          </cell>
          <cell r="F706">
            <v>6473996</v>
          </cell>
          <cell r="G706">
            <v>0</v>
          </cell>
          <cell r="H706">
            <v>6473996</v>
          </cell>
          <cell r="I706">
            <v>0</v>
          </cell>
          <cell r="J706">
            <v>0</v>
          </cell>
          <cell r="K706">
            <v>-6473996</v>
          </cell>
        </row>
        <row r="707">
          <cell r="A707">
            <v>211356</v>
          </cell>
          <cell r="B707" t="str">
            <v>OBLIGACION SUSCRIPCION FI</v>
          </cell>
          <cell r="C707">
            <v>6363230617</v>
          </cell>
          <cell r="D707">
            <v>6363230617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>
            <v>211370</v>
          </cell>
          <cell r="B708" t="str">
            <v>DIVIDENDO GARANTIZADO</v>
          </cell>
          <cell r="C708">
            <v>10201817</v>
          </cell>
          <cell r="D708">
            <v>1243764265</v>
          </cell>
          <cell r="E708">
            <v>0</v>
          </cell>
          <cell r="F708">
            <v>1233562448</v>
          </cell>
          <cell r="G708">
            <v>0</v>
          </cell>
          <cell r="H708">
            <v>1233562448</v>
          </cell>
          <cell r="I708">
            <v>0</v>
          </cell>
          <cell r="J708">
            <v>0</v>
          </cell>
          <cell r="K708">
            <v>-1233562448</v>
          </cell>
        </row>
        <row r="709">
          <cell r="A709">
            <v>211402</v>
          </cell>
          <cell r="B709" t="str">
            <v>PROVISION VACACIONES</v>
          </cell>
          <cell r="C709">
            <v>615643323</v>
          </cell>
          <cell r="D709">
            <v>1259633457</v>
          </cell>
          <cell r="E709">
            <v>0</v>
          </cell>
          <cell r="F709">
            <v>643990134</v>
          </cell>
          <cell r="G709">
            <v>0</v>
          </cell>
          <cell r="H709">
            <v>643990134</v>
          </cell>
          <cell r="I709">
            <v>0</v>
          </cell>
          <cell r="J709">
            <v>0</v>
          </cell>
          <cell r="K709">
            <v>-643990134</v>
          </cell>
        </row>
        <row r="710">
          <cell r="A710">
            <v>211408</v>
          </cell>
          <cell r="B710" t="str">
            <v>PROVISION DOC.INCOB.</v>
          </cell>
          <cell r="C710">
            <v>0</v>
          </cell>
          <cell r="D710">
            <v>86394349</v>
          </cell>
          <cell r="E710">
            <v>0</v>
          </cell>
          <cell r="F710">
            <v>86394349</v>
          </cell>
          <cell r="G710">
            <v>0</v>
          </cell>
          <cell r="H710">
            <v>86394349</v>
          </cell>
          <cell r="I710">
            <v>0</v>
          </cell>
          <cell r="J710">
            <v>0</v>
          </cell>
          <cell r="K710">
            <v>-86394349</v>
          </cell>
        </row>
        <row r="711">
          <cell r="A711">
            <v>211414</v>
          </cell>
          <cell r="B711" t="str">
            <v>PROVISIONES INFORMATICAS</v>
          </cell>
          <cell r="C711">
            <v>495352294</v>
          </cell>
          <cell r="D711">
            <v>495352294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A712">
            <v>211415</v>
          </cell>
          <cell r="B712" t="str">
            <v>PROVISIONES ANTIC. COMISI</v>
          </cell>
          <cell r="C712">
            <v>0</v>
          </cell>
          <cell r="D712">
            <v>46517157</v>
          </cell>
          <cell r="E712">
            <v>0</v>
          </cell>
          <cell r="F712">
            <v>46517157</v>
          </cell>
          <cell r="G712">
            <v>0</v>
          </cell>
          <cell r="H712">
            <v>46517157</v>
          </cell>
          <cell r="I712">
            <v>0</v>
          </cell>
          <cell r="J712">
            <v>0</v>
          </cell>
          <cell r="K712">
            <v>-46517157</v>
          </cell>
        </row>
        <row r="713">
          <cell r="A713">
            <v>211422</v>
          </cell>
          <cell r="B713" t="str">
            <v>PROVISIONES LEASING INCOB</v>
          </cell>
          <cell r="C713">
            <v>0</v>
          </cell>
          <cell r="D713">
            <v>359556701</v>
          </cell>
          <cell r="E713">
            <v>0</v>
          </cell>
          <cell r="F713">
            <v>359556701</v>
          </cell>
          <cell r="G713">
            <v>0</v>
          </cell>
          <cell r="H713">
            <v>359556701</v>
          </cell>
          <cell r="I713">
            <v>0</v>
          </cell>
          <cell r="J713">
            <v>0</v>
          </cell>
          <cell r="K713">
            <v>-359556701</v>
          </cell>
        </row>
        <row r="714">
          <cell r="A714">
            <v>211432</v>
          </cell>
          <cell r="B714" t="str">
            <v>PROVISION GARANTIAS INCOB</v>
          </cell>
          <cell r="C714">
            <v>0</v>
          </cell>
          <cell r="D714">
            <v>3621757</v>
          </cell>
          <cell r="E714">
            <v>0</v>
          </cell>
          <cell r="F714">
            <v>3621757</v>
          </cell>
          <cell r="G714">
            <v>0</v>
          </cell>
          <cell r="H714">
            <v>3621757</v>
          </cell>
          <cell r="I714">
            <v>0</v>
          </cell>
          <cell r="J714">
            <v>0</v>
          </cell>
          <cell r="K714">
            <v>-3621757</v>
          </cell>
        </row>
        <row r="715">
          <cell r="A715">
            <v>211433</v>
          </cell>
          <cell r="B715" t="str">
            <v>PROVISIONES INMOBILIARIAS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>
            <v>211434</v>
          </cell>
          <cell r="B716" t="str">
            <v>PROVISIONES VARIAS</v>
          </cell>
          <cell r="C716">
            <v>276485822</v>
          </cell>
          <cell r="D716">
            <v>669219360</v>
          </cell>
          <cell r="E716">
            <v>0</v>
          </cell>
          <cell r="F716">
            <v>392733538</v>
          </cell>
          <cell r="G716">
            <v>0</v>
          </cell>
          <cell r="H716">
            <v>392733538</v>
          </cell>
          <cell r="I716">
            <v>0</v>
          </cell>
          <cell r="J716">
            <v>0</v>
          </cell>
          <cell r="K716">
            <v>-392733538</v>
          </cell>
        </row>
        <row r="717">
          <cell r="A717">
            <v>211435</v>
          </cell>
          <cell r="B717" t="str">
            <v>PROVISION DOC. INCOB BRUS</v>
          </cell>
          <cell r="C717">
            <v>55172561</v>
          </cell>
          <cell r="D717">
            <v>110500512</v>
          </cell>
          <cell r="E717">
            <v>0</v>
          </cell>
          <cell r="F717">
            <v>55327951</v>
          </cell>
          <cell r="G717">
            <v>0</v>
          </cell>
          <cell r="H717">
            <v>55327951</v>
          </cell>
          <cell r="I717">
            <v>0</v>
          </cell>
          <cell r="J717">
            <v>0</v>
          </cell>
          <cell r="K717">
            <v>-55327951</v>
          </cell>
        </row>
        <row r="718">
          <cell r="A718">
            <v>211436</v>
          </cell>
          <cell r="B718" t="str">
            <v>PROVISIONES VARIAS BRUSA</v>
          </cell>
          <cell r="C718">
            <v>20499565</v>
          </cell>
          <cell r="D718">
            <v>42828378</v>
          </cell>
          <cell r="E718">
            <v>0</v>
          </cell>
          <cell r="F718">
            <v>22328813</v>
          </cell>
          <cell r="G718">
            <v>0</v>
          </cell>
          <cell r="H718">
            <v>22328813</v>
          </cell>
          <cell r="I718">
            <v>0</v>
          </cell>
          <cell r="J718">
            <v>0</v>
          </cell>
          <cell r="K718">
            <v>-22328813</v>
          </cell>
        </row>
        <row r="719">
          <cell r="A719">
            <v>211437</v>
          </cell>
          <cell r="B719" t="str">
            <v>PROVISION BE ADMINISTRACI</v>
          </cell>
          <cell r="C719">
            <v>38842248</v>
          </cell>
          <cell r="D719">
            <v>379922565</v>
          </cell>
          <cell r="E719">
            <v>0</v>
          </cell>
          <cell r="F719">
            <v>341080317</v>
          </cell>
          <cell r="G719">
            <v>0</v>
          </cell>
          <cell r="H719">
            <v>341080317</v>
          </cell>
          <cell r="I719">
            <v>0</v>
          </cell>
          <cell r="J719">
            <v>0</v>
          </cell>
          <cell r="K719">
            <v>-341080317</v>
          </cell>
        </row>
        <row r="720">
          <cell r="A720">
            <v>211501</v>
          </cell>
          <cell r="B720" t="str">
            <v>IMPUESTO DIFERIDO POR PAG</v>
          </cell>
          <cell r="C720">
            <v>0</v>
          </cell>
          <cell r="D720">
            <v>2811144917</v>
          </cell>
          <cell r="E720">
            <v>0</v>
          </cell>
          <cell r="F720">
            <v>2811144917</v>
          </cell>
          <cell r="G720">
            <v>0</v>
          </cell>
          <cell r="H720">
            <v>2811144917</v>
          </cell>
          <cell r="I720">
            <v>0</v>
          </cell>
          <cell r="J720">
            <v>0</v>
          </cell>
          <cell r="K720">
            <v>-2811144917</v>
          </cell>
        </row>
        <row r="721">
          <cell r="A721">
            <v>211701</v>
          </cell>
          <cell r="B721" t="str">
            <v>CUENTA CORRIENTE EMPRESAS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A722">
            <v>211702</v>
          </cell>
          <cell r="B722" t="str">
            <v>CUENTA CORRIENTE BRUSA DO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A723">
            <v>211712</v>
          </cell>
          <cell r="B723" t="str">
            <v>CTA CTE. COMU. EDIF. CIA</v>
          </cell>
          <cell r="C723">
            <v>45548139</v>
          </cell>
          <cell r="D723">
            <v>420778228</v>
          </cell>
          <cell r="E723">
            <v>0</v>
          </cell>
          <cell r="F723">
            <v>375230089</v>
          </cell>
          <cell r="G723">
            <v>0</v>
          </cell>
          <cell r="H723">
            <v>375230089</v>
          </cell>
          <cell r="I723">
            <v>0</v>
          </cell>
          <cell r="J723">
            <v>0</v>
          </cell>
          <cell r="K723">
            <v>-375230089</v>
          </cell>
        </row>
        <row r="724">
          <cell r="A724">
            <v>211801</v>
          </cell>
          <cell r="B724" t="str">
            <v>DIVIDENDOS PAGADOS POR AD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A725">
            <v>211802</v>
          </cell>
          <cell r="B725" t="str">
            <v>OTRAS CUENTAS INMOBILIARI</v>
          </cell>
          <cell r="C725">
            <v>1150000</v>
          </cell>
          <cell r="D725">
            <v>12650000</v>
          </cell>
          <cell r="E725">
            <v>0</v>
          </cell>
          <cell r="F725">
            <v>11500000</v>
          </cell>
          <cell r="G725">
            <v>0</v>
          </cell>
          <cell r="H725">
            <v>11500000</v>
          </cell>
          <cell r="I725">
            <v>0</v>
          </cell>
          <cell r="J725">
            <v>0</v>
          </cell>
          <cell r="K725">
            <v>-11500000</v>
          </cell>
        </row>
        <row r="726">
          <cell r="A726">
            <v>211805</v>
          </cell>
          <cell r="B726" t="str">
            <v>INGRESOS PERCIBIDOS POR 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>
            <v>211806</v>
          </cell>
          <cell r="B727" t="str">
            <v>DIVIDENDOS PAGADOS POR AD</v>
          </cell>
          <cell r="C727">
            <v>0</v>
          </cell>
          <cell r="D727">
            <v>7636032</v>
          </cell>
          <cell r="E727">
            <v>0</v>
          </cell>
          <cell r="F727">
            <v>7636032</v>
          </cell>
          <cell r="G727">
            <v>0</v>
          </cell>
          <cell r="H727">
            <v>7636032</v>
          </cell>
          <cell r="I727">
            <v>0</v>
          </cell>
          <cell r="J727">
            <v>0</v>
          </cell>
          <cell r="K727">
            <v>-7636032</v>
          </cell>
        </row>
        <row r="728">
          <cell r="A728">
            <v>211807</v>
          </cell>
          <cell r="B728" t="str">
            <v>ANTICIPO POR APLICAR PROY</v>
          </cell>
          <cell r="C728">
            <v>0</v>
          </cell>
          <cell r="D728">
            <v>1017363089</v>
          </cell>
          <cell r="E728">
            <v>0</v>
          </cell>
          <cell r="F728">
            <v>1017363089</v>
          </cell>
          <cell r="G728">
            <v>0</v>
          </cell>
          <cell r="H728">
            <v>1017363089</v>
          </cell>
          <cell r="I728">
            <v>0</v>
          </cell>
          <cell r="J728">
            <v>0</v>
          </cell>
          <cell r="K728">
            <v>-1017363089</v>
          </cell>
        </row>
        <row r="729">
          <cell r="A729">
            <v>211810</v>
          </cell>
          <cell r="B729" t="str">
            <v>RECIBOS ANTICIPADO A CUEN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>
            <v>211811</v>
          </cell>
          <cell r="B730" t="str">
            <v>RECIBOS ANTICIPADO A CUEN</v>
          </cell>
          <cell r="C730">
            <v>162875709</v>
          </cell>
          <cell r="D730">
            <v>480621982</v>
          </cell>
          <cell r="E730">
            <v>0</v>
          </cell>
          <cell r="F730">
            <v>317746273</v>
          </cell>
          <cell r="G730">
            <v>0</v>
          </cell>
          <cell r="H730">
            <v>317746273</v>
          </cell>
          <cell r="I730">
            <v>0</v>
          </cell>
          <cell r="J730">
            <v>0</v>
          </cell>
          <cell r="K730">
            <v>-317746273</v>
          </cell>
        </row>
        <row r="731">
          <cell r="A731">
            <v>211901</v>
          </cell>
          <cell r="B731" t="str">
            <v>CHEQUES CADUCADOS</v>
          </cell>
          <cell r="C731">
            <v>232457</v>
          </cell>
          <cell r="D731">
            <v>356251436</v>
          </cell>
          <cell r="E731">
            <v>0</v>
          </cell>
          <cell r="F731">
            <v>356018979</v>
          </cell>
          <cell r="G731">
            <v>0</v>
          </cell>
          <cell r="H731">
            <v>356018979</v>
          </cell>
          <cell r="I731">
            <v>0</v>
          </cell>
          <cell r="J731">
            <v>0</v>
          </cell>
          <cell r="K731">
            <v>-356018979</v>
          </cell>
        </row>
        <row r="732">
          <cell r="A732">
            <v>212001</v>
          </cell>
          <cell r="B732" t="str">
            <v>R.T.L/P VEJEZ</v>
          </cell>
          <cell r="C732">
            <v>5778342113</v>
          </cell>
          <cell r="D732">
            <v>1172288037583</v>
          </cell>
          <cell r="E732">
            <v>0</v>
          </cell>
          <cell r="F732">
            <v>1166509695470</v>
          </cell>
          <cell r="G732">
            <v>0</v>
          </cell>
          <cell r="H732">
            <v>1166509695470</v>
          </cell>
          <cell r="I732">
            <v>0</v>
          </cell>
          <cell r="J732">
            <v>0</v>
          </cell>
          <cell r="K732">
            <v>-1166509695470</v>
          </cell>
        </row>
        <row r="733">
          <cell r="A733">
            <v>212002</v>
          </cell>
          <cell r="B733" t="str">
            <v>R.T.L/P INVALIDEZ</v>
          </cell>
          <cell r="C733">
            <v>404813365</v>
          </cell>
          <cell r="D733">
            <v>249680621460</v>
          </cell>
          <cell r="E733">
            <v>0</v>
          </cell>
          <cell r="F733">
            <v>249275808095</v>
          </cell>
          <cell r="G733">
            <v>0</v>
          </cell>
          <cell r="H733">
            <v>249275808095</v>
          </cell>
          <cell r="I733">
            <v>0</v>
          </cell>
          <cell r="J733">
            <v>0</v>
          </cell>
          <cell r="K733">
            <v>-249275808095</v>
          </cell>
        </row>
        <row r="734">
          <cell r="A734">
            <v>212003</v>
          </cell>
          <cell r="B734" t="str">
            <v>R.T.L/P SOBREVIVENCIA</v>
          </cell>
          <cell r="C734">
            <v>464049834</v>
          </cell>
          <cell r="D734">
            <v>154861091759</v>
          </cell>
          <cell r="E734">
            <v>0</v>
          </cell>
          <cell r="F734">
            <v>154397041925</v>
          </cell>
          <cell r="G734">
            <v>0</v>
          </cell>
          <cell r="H734">
            <v>154397041925</v>
          </cell>
          <cell r="I734">
            <v>0</v>
          </cell>
          <cell r="J734">
            <v>0</v>
          </cell>
          <cell r="K734">
            <v>-154397041925</v>
          </cell>
        </row>
        <row r="735">
          <cell r="A735">
            <v>212004</v>
          </cell>
          <cell r="B735" t="str">
            <v>R.T.L/P PRIVADA</v>
          </cell>
          <cell r="C735">
            <v>0</v>
          </cell>
          <cell r="D735">
            <v>19141293322</v>
          </cell>
          <cell r="E735">
            <v>0</v>
          </cell>
          <cell r="F735">
            <v>19141293322</v>
          </cell>
          <cell r="G735">
            <v>0</v>
          </cell>
          <cell r="H735">
            <v>19141293322</v>
          </cell>
          <cell r="I735">
            <v>0</v>
          </cell>
          <cell r="J735">
            <v>0</v>
          </cell>
          <cell r="K735">
            <v>-19141293322</v>
          </cell>
        </row>
        <row r="736">
          <cell r="A736">
            <v>212005</v>
          </cell>
          <cell r="B736" t="str">
            <v>R.T.L/P VEJEZ ANTICIPADA</v>
          </cell>
          <cell r="C736">
            <v>629277808</v>
          </cell>
          <cell r="D736">
            <v>629277808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>
            <v>212006</v>
          </cell>
          <cell r="B737" t="str">
            <v>R.T.L/P INVALIDEZ Y SOBRE</v>
          </cell>
          <cell r="C737">
            <v>76376138</v>
          </cell>
          <cell r="D737">
            <v>17250829335</v>
          </cell>
          <cell r="E737">
            <v>0</v>
          </cell>
          <cell r="F737">
            <v>17174453197</v>
          </cell>
          <cell r="G737">
            <v>0</v>
          </cell>
          <cell r="H737">
            <v>17174453197</v>
          </cell>
          <cell r="I737">
            <v>0</v>
          </cell>
          <cell r="J737">
            <v>0</v>
          </cell>
          <cell r="K737">
            <v>-17174453197</v>
          </cell>
        </row>
        <row r="738">
          <cell r="A738">
            <v>212101</v>
          </cell>
          <cell r="B738" t="str">
            <v>FLUCTUACION VEJEZ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>
            <v>212104</v>
          </cell>
          <cell r="B739" t="str">
            <v>FLUCTUACION R.PRIVADA</v>
          </cell>
          <cell r="C739">
            <v>38961260</v>
          </cell>
          <cell r="D739">
            <v>229826624</v>
          </cell>
          <cell r="E739">
            <v>0</v>
          </cell>
          <cell r="F739">
            <v>190865364</v>
          </cell>
          <cell r="G739">
            <v>0</v>
          </cell>
          <cell r="H739">
            <v>190865364</v>
          </cell>
          <cell r="I739">
            <v>0</v>
          </cell>
          <cell r="J739">
            <v>0</v>
          </cell>
          <cell r="K739">
            <v>-190865364</v>
          </cell>
        </row>
        <row r="740">
          <cell r="A740">
            <v>212105</v>
          </cell>
          <cell r="B740" t="str">
            <v>FLUCTUACION VEJEZ ANTICIP</v>
          </cell>
          <cell r="C740">
            <v>3858582336</v>
          </cell>
          <cell r="D740">
            <v>2010000325</v>
          </cell>
          <cell r="E740">
            <v>1848582011</v>
          </cell>
          <cell r="F740">
            <v>0</v>
          </cell>
          <cell r="G740">
            <v>1848582011</v>
          </cell>
          <cell r="H740">
            <v>0</v>
          </cell>
          <cell r="I740">
            <v>0</v>
          </cell>
          <cell r="J740">
            <v>0</v>
          </cell>
          <cell r="K740">
            <v>1848582011</v>
          </cell>
        </row>
        <row r="741">
          <cell r="A741">
            <v>212201</v>
          </cell>
          <cell r="B741" t="str">
            <v>RES.MATEMATICA L/P DESGRA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>
            <v>212202</v>
          </cell>
          <cell r="B742" t="str">
            <v>RES. L/P MATEMATICA VIDA</v>
          </cell>
          <cell r="C742">
            <v>17814559</v>
          </cell>
          <cell r="D742">
            <v>4065207340</v>
          </cell>
          <cell r="E742">
            <v>0</v>
          </cell>
          <cell r="F742">
            <v>4047392781</v>
          </cell>
          <cell r="G742">
            <v>0</v>
          </cell>
          <cell r="H742">
            <v>4047392781</v>
          </cell>
          <cell r="I742">
            <v>0</v>
          </cell>
          <cell r="J742">
            <v>0</v>
          </cell>
          <cell r="K742">
            <v>-4047392781</v>
          </cell>
        </row>
        <row r="743">
          <cell r="A743">
            <v>212203</v>
          </cell>
          <cell r="B743" t="str">
            <v>RES.MATEMATICA L/P TEMPOR</v>
          </cell>
          <cell r="C743">
            <v>0</v>
          </cell>
          <cell r="D743">
            <v>620395973</v>
          </cell>
          <cell r="E743">
            <v>0</v>
          </cell>
          <cell r="F743">
            <v>620395973</v>
          </cell>
          <cell r="G743">
            <v>0</v>
          </cell>
          <cell r="H743">
            <v>620395973</v>
          </cell>
          <cell r="I743">
            <v>0</v>
          </cell>
          <cell r="J743">
            <v>0</v>
          </cell>
          <cell r="K743">
            <v>-620395973</v>
          </cell>
        </row>
        <row r="744">
          <cell r="A744">
            <v>212204</v>
          </cell>
          <cell r="B744" t="str">
            <v>RES.MATEMATICA L/P TEMPOR</v>
          </cell>
          <cell r="C744">
            <v>325120103</v>
          </cell>
          <cell r="D744">
            <v>1657564406</v>
          </cell>
          <cell r="E744">
            <v>0</v>
          </cell>
          <cell r="F744">
            <v>1332444303</v>
          </cell>
          <cell r="G744">
            <v>0</v>
          </cell>
          <cell r="H744">
            <v>1332444303</v>
          </cell>
          <cell r="I744">
            <v>0</v>
          </cell>
          <cell r="J744">
            <v>0</v>
          </cell>
          <cell r="K744">
            <v>-1332444303</v>
          </cell>
        </row>
        <row r="745">
          <cell r="A745">
            <v>212205</v>
          </cell>
          <cell r="B745" t="str">
            <v>RES.MATEMATICA L/PDESGRAV</v>
          </cell>
          <cell r="C745">
            <v>2514710</v>
          </cell>
          <cell r="D745">
            <v>30718321</v>
          </cell>
          <cell r="E745">
            <v>0</v>
          </cell>
          <cell r="F745">
            <v>28203611</v>
          </cell>
          <cell r="G745">
            <v>0</v>
          </cell>
          <cell r="H745">
            <v>28203611</v>
          </cell>
          <cell r="I745">
            <v>0</v>
          </cell>
          <cell r="J745">
            <v>0</v>
          </cell>
          <cell r="K745">
            <v>-28203611</v>
          </cell>
        </row>
        <row r="746">
          <cell r="A746">
            <v>212206</v>
          </cell>
          <cell r="B746" t="str">
            <v>RES.MATEMATICA  L/P ACCID</v>
          </cell>
          <cell r="C746">
            <v>6622908</v>
          </cell>
          <cell r="D746">
            <v>6622911</v>
          </cell>
          <cell r="E746">
            <v>0</v>
          </cell>
          <cell r="F746">
            <v>3</v>
          </cell>
          <cell r="G746">
            <v>0</v>
          </cell>
          <cell r="H746">
            <v>3</v>
          </cell>
          <cell r="I746">
            <v>0</v>
          </cell>
          <cell r="J746">
            <v>0</v>
          </cell>
          <cell r="K746">
            <v>-3</v>
          </cell>
        </row>
        <row r="747">
          <cell r="A747">
            <v>212211</v>
          </cell>
          <cell r="B747" t="str">
            <v>RES.MATEMATICA L/P DOTAL</v>
          </cell>
          <cell r="C747">
            <v>0</v>
          </cell>
          <cell r="D747">
            <v>8311484613</v>
          </cell>
          <cell r="E747">
            <v>0</v>
          </cell>
          <cell r="F747">
            <v>8311484613</v>
          </cell>
          <cell r="G747">
            <v>0</v>
          </cell>
          <cell r="H747">
            <v>8311484613</v>
          </cell>
          <cell r="I747">
            <v>0</v>
          </cell>
          <cell r="J747">
            <v>0</v>
          </cell>
          <cell r="K747">
            <v>-8311484613</v>
          </cell>
        </row>
        <row r="748">
          <cell r="A748">
            <v>212215</v>
          </cell>
          <cell r="B748" t="str">
            <v>RES.MATEMATICA L/P DOTAL</v>
          </cell>
          <cell r="C748">
            <v>0</v>
          </cell>
          <cell r="D748">
            <v>4348063612</v>
          </cell>
          <cell r="E748">
            <v>0</v>
          </cell>
          <cell r="F748">
            <v>4348063612</v>
          </cell>
          <cell r="G748">
            <v>0</v>
          </cell>
          <cell r="H748">
            <v>4348063612</v>
          </cell>
          <cell r="I748">
            <v>0</v>
          </cell>
          <cell r="J748">
            <v>0</v>
          </cell>
          <cell r="K748">
            <v>-4348063612</v>
          </cell>
        </row>
        <row r="749">
          <cell r="A749">
            <v>212217</v>
          </cell>
          <cell r="B749" t="str">
            <v>RES. MATEMATICA DESGRAVAM</v>
          </cell>
          <cell r="C749">
            <v>135467416</v>
          </cell>
          <cell r="D749">
            <v>3708725299</v>
          </cell>
          <cell r="E749">
            <v>0</v>
          </cell>
          <cell r="F749">
            <v>3573257883</v>
          </cell>
          <cell r="G749">
            <v>0</v>
          </cell>
          <cell r="H749">
            <v>3573257883</v>
          </cell>
          <cell r="I749">
            <v>0</v>
          </cell>
          <cell r="J749">
            <v>0</v>
          </cell>
          <cell r="K749">
            <v>-3573257883</v>
          </cell>
        </row>
        <row r="750">
          <cell r="A750">
            <v>212301</v>
          </cell>
          <cell r="B750" t="str">
            <v>IMPUESTO DIFERIDO ADOPCIO</v>
          </cell>
          <cell r="C750">
            <v>0</v>
          </cell>
          <cell r="D750">
            <v>1345023436</v>
          </cell>
          <cell r="E750">
            <v>0</v>
          </cell>
          <cell r="F750">
            <v>1345023436</v>
          </cell>
          <cell r="G750">
            <v>0</v>
          </cell>
          <cell r="H750">
            <v>1345023436</v>
          </cell>
          <cell r="I750">
            <v>0</v>
          </cell>
          <cell r="J750">
            <v>0</v>
          </cell>
          <cell r="K750">
            <v>-1345023436</v>
          </cell>
        </row>
        <row r="751">
          <cell r="A751">
            <v>215011</v>
          </cell>
          <cell r="B751" t="str">
            <v>RESPONSABILIDAD NEGOCIO R</v>
          </cell>
          <cell r="C751">
            <v>304854944</v>
          </cell>
          <cell r="D751">
            <v>358124544</v>
          </cell>
          <cell r="E751">
            <v>0</v>
          </cell>
          <cell r="F751">
            <v>53269600</v>
          </cell>
          <cell r="G751">
            <v>0</v>
          </cell>
          <cell r="H751">
            <v>53269600</v>
          </cell>
          <cell r="I751">
            <v>0</v>
          </cell>
          <cell r="J751">
            <v>0</v>
          </cell>
          <cell r="K751">
            <v>-53269600</v>
          </cell>
        </row>
        <row r="752">
          <cell r="A752">
            <v>215012</v>
          </cell>
          <cell r="B752" t="str">
            <v>RESPONSABILIDAD NEGOCIO R</v>
          </cell>
          <cell r="C752">
            <v>11841248018</v>
          </cell>
          <cell r="D752">
            <v>22223620715</v>
          </cell>
          <cell r="E752">
            <v>0</v>
          </cell>
          <cell r="F752">
            <v>10382372697</v>
          </cell>
          <cell r="G752">
            <v>0</v>
          </cell>
          <cell r="H752">
            <v>10382372697</v>
          </cell>
          <cell r="I752">
            <v>0</v>
          </cell>
          <cell r="J752">
            <v>0</v>
          </cell>
          <cell r="K752">
            <v>-10382372697</v>
          </cell>
        </row>
        <row r="753">
          <cell r="A753">
            <v>220001</v>
          </cell>
          <cell r="B753" t="str">
            <v>RESERVA DE COMPROMISO</v>
          </cell>
          <cell r="C753">
            <v>1163205</v>
          </cell>
          <cell r="D753">
            <v>1163205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>
            <v>310001</v>
          </cell>
          <cell r="B754" t="str">
            <v>CAPITAL SUSCRITO Y PAGADO</v>
          </cell>
          <cell r="C754">
            <v>0</v>
          </cell>
          <cell r="D754">
            <v>153150666685</v>
          </cell>
          <cell r="E754">
            <v>0</v>
          </cell>
          <cell r="F754">
            <v>153150666685</v>
          </cell>
          <cell r="G754">
            <v>0</v>
          </cell>
          <cell r="H754">
            <v>153150666685</v>
          </cell>
          <cell r="I754">
            <v>0</v>
          </cell>
          <cell r="J754">
            <v>0</v>
          </cell>
          <cell r="K754">
            <v>-153150666685</v>
          </cell>
        </row>
        <row r="755">
          <cell r="A755">
            <v>310002</v>
          </cell>
          <cell r="B755" t="str">
            <v>MAYOR MENORVALOR VENTA AC</v>
          </cell>
          <cell r="C755">
            <v>0</v>
          </cell>
          <cell r="D755">
            <v>3193809937</v>
          </cell>
          <cell r="E755">
            <v>0</v>
          </cell>
          <cell r="F755">
            <v>3193809937</v>
          </cell>
          <cell r="G755">
            <v>0</v>
          </cell>
          <cell r="H755">
            <v>3193809937</v>
          </cell>
          <cell r="I755">
            <v>0</v>
          </cell>
          <cell r="J755">
            <v>0</v>
          </cell>
          <cell r="K755">
            <v>-3193809937</v>
          </cell>
        </row>
        <row r="756">
          <cell r="A756">
            <v>310101</v>
          </cell>
          <cell r="B756" t="str">
            <v>REVALORIZACION CAPITAL</v>
          </cell>
          <cell r="C756">
            <v>0</v>
          </cell>
          <cell r="D756">
            <v>6199627045</v>
          </cell>
          <cell r="E756">
            <v>0</v>
          </cell>
          <cell r="F756">
            <v>6199627045</v>
          </cell>
          <cell r="G756">
            <v>0</v>
          </cell>
          <cell r="H756">
            <v>6199627045</v>
          </cell>
          <cell r="I756">
            <v>0</v>
          </cell>
          <cell r="J756">
            <v>0</v>
          </cell>
          <cell r="K756">
            <v>-6199627045</v>
          </cell>
        </row>
        <row r="757">
          <cell r="A757">
            <v>310102</v>
          </cell>
          <cell r="B757" t="str">
            <v>REVALORIZACION VENTAS ACC</v>
          </cell>
          <cell r="C757">
            <v>0</v>
          </cell>
          <cell r="D757">
            <v>129287265</v>
          </cell>
          <cell r="E757">
            <v>0</v>
          </cell>
          <cell r="F757">
            <v>129287265</v>
          </cell>
          <cell r="G757">
            <v>0</v>
          </cell>
          <cell r="H757">
            <v>129287265</v>
          </cell>
          <cell r="I757">
            <v>0</v>
          </cell>
          <cell r="J757">
            <v>0</v>
          </cell>
          <cell r="K757">
            <v>-129287265</v>
          </cell>
        </row>
        <row r="758">
          <cell r="A758">
            <v>310103</v>
          </cell>
          <cell r="B758" t="str">
            <v>REVALORIZACION RESULTADOS</v>
          </cell>
          <cell r="C758">
            <v>0</v>
          </cell>
          <cell r="D758">
            <v>4848086388</v>
          </cell>
          <cell r="E758">
            <v>0</v>
          </cell>
          <cell r="F758">
            <v>4848086388</v>
          </cell>
          <cell r="G758">
            <v>0</v>
          </cell>
          <cell r="H758">
            <v>4848086388</v>
          </cell>
          <cell r="I758">
            <v>0</v>
          </cell>
          <cell r="J758">
            <v>0</v>
          </cell>
          <cell r="K758">
            <v>-4848086388</v>
          </cell>
        </row>
        <row r="759">
          <cell r="A759">
            <v>310104</v>
          </cell>
          <cell r="B759" t="str">
            <v>DIVIDENDOS PROVISORIOS (J</v>
          </cell>
          <cell r="C759">
            <v>20321870989</v>
          </cell>
          <cell r="D759">
            <v>0</v>
          </cell>
          <cell r="E759">
            <v>20321870989</v>
          </cell>
          <cell r="F759">
            <v>0</v>
          </cell>
          <cell r="G759">
            <v>20321870989</v>
          </cell>
          <cell r="H759">
            <v>0</v>
          </cell>
          <cell r="I759">
            <v>0</v>
          </cell>
          <cell r="J759">
            <v>0</v>
          </cell>
          <cell r="K759">
            <v>20321870989</v>
          </cell>
        </row>
        <row r="760">
          <cell r="A760">
            <v>310106</v>
          </cell>
          <cell r="B760" t="str">
            <v>DIVIDENDOS ABRIL 2008</v>
          </cell>
          <cell r="C760">
            <v>15133361865</v>
          </cell>
          <cell r="D760">
            <v>0</v>
          </cell>
          <cell r="E760">
            <v>15133361865</v>
          </cell>
          <cell r="F760">
            <v>0</v>
          </cell>
          <cell r="G760">
            <v>15133361865</v>
          </cell>
          <cell r="H760">
            <v>0</v>
          </cell>
          <cell r="I760">
            <v>0</v>
          </cell>
          <cell r="J760">
            <v>0</v>
          </cell>
          <cell r="K760">
            <v>15133361865</v>
          </cell>
        </row>
        <row r="761">
          <cell r="A761">
            <v>310107</v>
          </cell>
          <cell r="B761" t="str">
            <v>DIVIDENDOS MAYO 2010</v>
          </cell>
          <cell r="C761">
            <v>8436682668</v>
          </cell>
          <cell r="D761">
            <v>0</v>
          </cell>
          <cell r="E761">
            <v>8436682668</v>
          </cell>
          <cell r="F761">
            <v>0</v>
          </cell>
          <cell r="G761">
            <v>8436682668</v>
          </cell>
          <cell r="H761">
            <v>0</v>
          </cell>
          <cell r="I761">
            <v>0</v>
          </cell>
          <cell r="J761">
            <v>0</v>
          </cell>
          <cell r="K761">
            <v>8436682668</v>
          </cell>
        </row>
        <row r="762">
          <cell r="A762">
            <v>310108</v>
          </cell>
          <cell r="B762" t="str">
            <v>DIVIDENDOS ABRIL 2011</v>
          </cell>
          <cell r="C762">
            <v>11336644059</v>
          </cell>
          <cell r="D762">
            <v>0</v>
          </cell>
          <cell r="E762">
            <v>11336644059</v>
          </cell>
          <cell r="F762">
            <v>0</v>
          </cell>
          <cell r="G762">
            <v>11336644059</v>
          </cell>
          <cell r="H762">
            <v>0</v>
          </cell>
          <cell r="I762">
            <v>0</v>
          </cell>
          <cell r="J762">
            <v>0</v>
          </cell>
          <cell r="K762">
            <v>11336644059</v>
          </cell>
        </row>
        <row r="763">
          <cell r="A763">
            <v>310201</v>
          </cell>
          <cell r="B763" t="str">
            <v>UTILIDAD PERDIDA EJERCICI</v>
          </cell>
          <cell r="C763">
            <v>0</v>
          </cell>
          <cell r="D763">
            <v>107978356099</v>
          </cell>
          <cell r="E763">
            <v>0</v>
          </cell>
          <cell r="F763">
            <v>107978356099</v>
          </cell>
          <cell r="G763">
            <v>0</v>
          </cell>
          <cell r="H763">
            <v>107978356099</v>
          </cell>
          <cell r="I763">
            <v>0</v>
          </cell>
          <cell r="J763">
            <v>0</v>
          </cell>
          <cell r="K763">
            <v>-107978356099</v>
          </cell>
        </row>
        <row r="764">
          <cell r="A764">
            <v>310401</v>
          </cell>
          <cell r="B764" t="str">
            <v>RESERVA PARA DESCALCE</v>
          </cell>
          <cell r="C764">
            <v>1971039065</v>
          </cell>
          <cell r="D764">
            <v>3628755712</v>
          </cell>
          <cell r="E764">
            <v>0</v>
          </cell>
          <cell r="F764">
            <v>1657716647</v>
          </cell>
          <cell r="G764">
            <v>0</v>
          </cell>
          <cell r="H764">
            <v>1657716647</v>
          </cell>
          <cell r="I764">
            <v>0</v>
          </cell>
          <cell r="J764">
            <v>0</v>
          </cell>
          <cell r="K764">
            <v>-1657716647</v>
          </cell>
        </row>
        <row r="765">
          <cell r="A765">
            <v>310402</v>
          </cell>
          <cell r="B765" t="str">
            <v>RESERVA PARA DESCALCE CUI</v>
          </cell>
          <cell r="C765">
            <v>341427898</v>
          </cell>
          <cell r="D765">
            <v>162923065</v>
          </cell>
          <cell r="E765">
            <v>178504833</v>
          </cell>
          <cell r="F765">
            <v>0</v>
          </cell>
          <cell r="G765">
            <v>178504833</v>
          </cell>
          <cell r="H765">
            <v>0</v>
          </cell>
          <cell r="I765">
            <v>0</v>
          </cell>
          <cell r="J765">
            <v>0</v>
          </cell>
          <cell r="K765">
            <v>178504833</v>
          </cell>
        </row>
        <row r="766">
          <cell r="A766">
            <v>310403</v>
          </cell>
          <cell r="B766" t="str">
            <v>RESERVA PARA DESCALCE APV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>
            <v>310501</v>
          </cell>
          <cell r="B767" t="str">
            <v>IMPTO DIFERIDO GOODWILL T</v>
          </cell>
          <cell r="C767">
            <v>1113693</v>
          </cell>
          <cell r="D767">
            <v>2249320581</v>
          </cell>
          <cell r="E767">
            <v>0</v>
          </cell>
          <cell r="F767">
            <v>2248206888</v>
          </cell>
          <cell r="G767">
            <v>0</v>
          </cell>
          <cell r="H767">
            <v>2248206888</v>
          </cell>
          <cell r="I767">
            <v>0</v>
          </cell>
          <cell r="J767">
            <v>0</v>
          </cell>
          <cell r="K767">
            <v>-2248206888</v>
          </cell>
        </row>
        <row r="768">
          <cell r="A768">
            <v>310602</v>
          </cell>
          <cell r="B768" t="str">
            <v>AJUSTE ADOPCION IFRS 1</v>
          </cell>
          <cell r="C768">
            <v>0</v>
          </cell>
          <cell r="D768">
            <v>7270396950</v>
          </cell>
          <cell r="E768">
            <v>0</v>
          </cell>
          <cell r="F768">
            <v>7270396950</v>
          </cell>
          <cell r="G768">
            <v>0</v>
          </cell>
          <cell r="H768">
            <v>7270396950</v>
          </cell>
          <cell r="I768">
            <v>0</v>
          </cell>
          <cell r="J768">
            <v>0</v>
          </cell>
          <cell r="K768">
            <v>-7270396950</v>
          </cell>
        </row>
        <row r="769">
          <cell r="A769">
            <v>310603</v>
          </cell>
          <cell r="B769" t="str">
            <v>IMPUESTO DIFERIDO ADOPCIO</v>
          </cell>
          <cell r="C769">
            <v>1345023436</v>
          </cell>
          <cell r="D769">
            <v>0</v>
          </cell>
          <cell r="E769">
            <v>1345023436</v>
          </cell>
          <cell r="F769">
            <v>0</v>
          </cell>
          <cell r="G769">
            <v>1345023436</v>
          </cell>
          <cell r="H769">
            <v>0</v>
          </cell>
          <cell r="I769">
            <v>0</v>
          </cell>
          <cell r="J769">
            <v>0</v>
          </cell>
          <cell r="K769">
            <v>1345023436</v>
          </cell>
        </row>
        <row r="770">
          <cell r="A770">
            <v>410101</v>
          </cell>
          <cell r="B770" t="str">
            <v>PRIMA DIRECTA 1ER AÑO</v>
          </cell>
          <cell r="C770">
            <v>573136361</v>
          </cell>
          <cell r="D770">
            <v>4440306351</v>
          </cell>
          <cell r="E770">
            <v>0</v>
          </cell>
          <cell r="F770">
            <v>3867169990</v>
          </cell>
          <cell r="G770">
            <v>0</v>
          </cell>
          <cell r="H770">
            <v>0</v>
          </cell>
          <cell r="I770">
            <v>0</v>
          </cell>
          <cell r="J770">
            <v>3867169990</v>
          </cell>
          <cell r="K770">
            <v>-3867169990</v>
          </cell>
        </row>
        <row r="771">
          <cell r="A771">
            <v>410110</v>
          </cell>
          <cell r="B771" t="str">
            <v>PRIMA DIRECTA UNICA</v>
          </cell>
          <cell r="C771">
            <v>100</v>
          </cell>
          <cell r="D771">
            <v>32075983368</v>
          </cell>
          <cell r="E771">
            <v>0</v>
          </cell>
          <cell r="F771">
            <v>32075983268</v>
          </cell>
          <cell r="G771">
            <v>0</v>
          </cell>
          <cell r="H771">
            <v>0</v>
          </cell>
          <cell r="I771">
            <v>0</v>
          </cell>
          <cell r="J771">
            <v>32075983268</v>
          </cell>
          <cell r="K771">
            <v>-32075983268</v>
          </cell>
        </row>
        <row r="772">
          <cell r="A772">
            <v>410120</v>
          </cell>
          <cell r="B772" t="str">
            <v>PRIMA DIRECTA RENOVACIÓN</v>
          </cell>
          <cell r="C772">
            <v>277295446</v>
          </cell>
          <cell r="D772">
            <v>15037125692</v>
          </cell>
          <cell r="E772">
            <v>0</v>
          </cell>
          <cell r="F772">
            <v>14759830246</v>
          </cell>
          <cell r="G772">
            <v>0</v>
          </cell>
          <cell r="H772">
            <v>0</v>
          </cell>
          <cell r="I772">
            <v>0</v>
          </cell>
          <cell r="J772">
            <v>14759830246</v>
          </cell>
          <cell r="K772">
            <v>-14759830246</v>
          </cell>
        </row>
        <row r="773">
          <cell r="A773">
            <v>410130</v>
          </cell>
          <cell r="B773" t="str">
            <v>PRIMA CEDIDA 1ER AÑO</v>
          </cell>
          <cell r="C773">
            <v>94694536</v>
          </cell>
          <cell r="D773">
            <v>0</v>
          </cell>
          <cell r="E773">
            <v>94694536</v>
          </cell>
          <cell r="F773">
            <v>0</v>
          </cell>
          <cell r="G773">
            <v>0</v>
          </cell>
          <cell r="H773">
            <v>0</v>
          </cell>
          <cell r="I773">
            <v>94694536</v>
          </cell>
          <cell r="J773">
            <v>0</v>
          </cell>
          <cell r="K773">
            <v>94694536</v>
          </cell>
        </row>
        <row r="774">
          <cell r="A774">
            <v>410150</v>
          </cell>
          <cell r="B774" t="str">
            <v>PRIMA CEDIDA RENOVACIÓN</v>
          </cell>
          <cell r="C774">
            <v>624280472</v>
          </cell>
          <cell r="D774">
            <v>0</v>
          </cell>
          <cell r="E774">
            <v>624280472</v>
          </cell>
          <cell r="F774">
            <v>0</v>
          </cell>
          <cell r="G774">
            <v>0</v>
          </cell>
          <cell r="H774">
            <v>0</v>
          </cell>
          <cell r="I774">
            <v>624280472</v>
          </cell>
          <cell r="J774">
            <v>0</v>
          </cell>
          <cell r="K774">
            <v>624280472</v>
          </cell>
        </row>
        <row r="775">
          <cell r="A775">
            <v>410155</v>
          </cell>
          <cell r="B775" t="str">
            <v>DETERIORO DE SEGUROS</v>
          </cell>
          <cell r="C775">
            <v>619476913</v>
          </cell>
          <cell r="D775">
            <v>499351933</v>
          </cell>
          <cell r="E775">
            <v>120124980</v>
          </cell>
          <cell r="F775">
            <v>0</v>
          </cell>
          <cell r="G775">
            <v>0</v>
          </cell>
          <cell r="H775">
            <v>0</v>
          </cell>
          <cell r="I775">
            <v>120124980</v>
          </cell>
          <cell r="J775">
            <v>0</v>
          </cell>
          <cell r="K775">
            <v>120124980</v>
          </cell>
        </row>
        <row r="776">
          <cell r="A776">
            <v>410170</v>
          </cell>
          <cell r="B776" t="str">
            <v>AJUSTE CONTRATO AFP</v>
          </cell>
          <cell r="C776">
            <v>607019224</v>
          </cell>
          <cell r="D776">
            <v>53528046</v>
          </cell>
          <cell r="E776">
            <v>553491178</v>
          </cell>
          <cell r="F776">
            <v>0</v>
          </cell>
          <cell r="G776">
            <v>0</v>
          </cell>
          <cell r="H776">
            <v>0</v>
          </cell>
          <cell r="I776">
            <v>553491178</v>
          </cell>
          <cell r="J776">
            <v>0</v>
          </cell>
          <cell r="K776">
            <v>553491178</v>
          </cell>
        </row>
        <row r="777">
          <cell r="A777">
            <v>410201</v>
          </cell>
          <cell r="B777" t="str">
            <v>INTERESES GANADOS POR MUT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>
            <v>410203</v>
          </cell>
          <cell r="B778" t="str">
            <v>INTERES DEV. DPR</v>
          </cell>
          <cell r="C778">
            <v>82253273</v>
          </cell>
          <cell r="D778">
            <v>195540226</v>
          </cell>
          <cell r="E778">
            <v>0</v>
          </cell>
          <cell r="F778">
            <v>113286953</v>
          </cell>
          <cell r="G778">
            <v>0</v>
          </cell>
          <cell r="H778">
            <v>0</v>
          </cell>
          <cell r="I778">
            <v>0</v>
          </cell>
          <cell r="J778">
            <v>113286953</v>
          </cell>
          <cell r="K778">
            <v>-113286953</v>
          </cell>
        </row>
        <row r="779">
          <cell r="A779">
            <v>410204</v>
          </cell>
          <cell r="B779" t="str">
            <v>INTERES DEV. L/H U.F.</v>
          </cell>
          <cell r="C779">
            <v>157382638</v>
          </cell>
          <cell r="D779">
            <v>641370649</v>
          </cell>
          <cell r="E779">
            <v>0</v>
          </cell>
          <cell r="F779">
            <v>483988011</v>
          </cell>
          <cell r="G779">
            <v>0</v>
          </cell>
          <cell r="H779">
            <v>0</v>
          </cell>
          <cell r="I779">
            <v>0</v>
          </cell>
          <cell r="J779">
            <v>483988011</v>
          </cell>
          <cell r="K779">
            <v>-483988011</v>
          </cell>
        </row>
        <row r="780">
          <cell r="A780">
            <v>410205</v>
          </cell>
          <cell r="B780" t="str">
            <v>INTERES DEV. L/H IVP</v>
          </cell>
          <cell r="C780">
            <v>2019316</v>
          </cell>
          <cell r="D780">
            <v>8159934</v>
          </cell>
          <cell r="E780">
            <v>0</v>
          </cell>
          <cell r="F780">
            <v>6140618</v>
          </cell>
          <cell r="G780">
            <v>0</v>
          </cell>
          <cell r="H780">
            <v>0</v>
          </cell>
          <cell r="I780">
            <v>0</v>
          </cell>
          <cell r="J780">
            <v>6140618</v>
          </cell>
          <cell r="K780">
            <v>-6140618</v>
          </cell>
        </row>
        <row r="781">
          <cell r="A781">
            <v>410206</v>
          </cell>
          <cell r="B781" t="str">
            <v>INTERES DEV. BONOS BANCAR</v>
          </cell>
          <cell r="C781">
            <v>272168713</v>
          </cell>
          <cell r="D781">
            <v>1119294098</v>
          </cell>
          <cell r="E781">
            <v>0</v>
          </cell>
          <cell r="F781">
            <v>847125385</v>
          </cell>
          <cell r="G781">
            <v>0</v>
          </cell>
          <cell r="H781">
            <v>0</v>
          </cell>
          <cell r="I781">
            <v>0</v>
          </cell>
          <cell r="J781">
            <v>847125385</v>
          </cell>
          <cell r="K781">
            <v>-847125385</v>
          </cell>
        </row>
        <row r="782">
          <cell r="A782">
            <v>410207</v>
          </cell>
          <cell r="B782" t="str">
            <v>INTERES DEV. BONOS SUBORD</v>
          </cell>
          <cell r="C782">
            <v>317551990</v>
          </cell>
          <cell r="D782">
            <v>1321897470</v>
          </cell>
          <cell r="E782">
            <v>0</v>
          </cell>
          <cell r="F782">
            <v>1004345480</v>
          </cell>
          <cell r="G782">
            <v>0</v>
          </cell>
          <cell r="H782">
            <v>0</v>
          </cell>
          <cell r="I782">
            <v>0</v>
          </cell>
          <cell r="J782">
            <v>1004345480</v>
          </cell>
          <cell r="K782">
            <v>-1004345480</v>
          </cell>
        </row>
        <row r="783">
          <cell r="A783">
            <v>410208</v>
          </cell>
          <cell r="B783" t="str">
            <v>INTERES DEV. BONOS EMPRES</v>
          </cell>
          <cell r="C783">
            <v>2321901455</v>
          </cell>
          <cell r="D783">
            <v>9423164208</v>
          </cell>
          <cell r="E783">
            <v>0</v>
          </cell>
          <cell r="F783">
            <v>7101262753</v>
          </cell>
          <cell r="G783">
            <v>0</v>
          </cell>
          <cell r="H783">
            <v>0</v>
          </cell>
          <cell r="I783">
            <v>0</v>
          </cell>
          <cell r="J783">
            <v>7101262753</v>
          </cell>
          <cell r="K783">
            <v>-7101262753</v>
          </cell>
        </row>
        <row r="784">
          <cell r="A784">
            <v>410209</v>
          </cell>
          <cell r="B784" t="str">
            <v>INTERES DEV. BONOS LEASIN</v>
          </cell>
          <cell r="C784">
            <v>14200107</v>
          </cell>
          <cell r="D784">
            <v>51449815</v>
          </cell>
          <cell r="E784">
            <v>0</v>
          </cell>
          <cell r="F784">
            <v>37249708</v>
          </cell>
          <cell r="G784">
            <v>0</v>
          </cell>
          <cell r="H784">
            <v>0</v>
          </cell>
          <cell r="I784">
            <v>0</v>
          </cell>
          <cell r="J784">
            <v>37249708</v>
          </cell>
          <cell r="K784">
            <v>-37249708</v>
          </cell>
        </row>
        <row r="785">
          <cell r="A785">
            <v>410210</v>
          </cell>
          <cell r="B785" t="str">
            <v>INTERES DEV. MUTUOS HIPOT</v>
          </cell>
          <cell r="C785">
            <v>1141271424</v>
          </cell>
          <cell r="D785">
            <v>4631692318</v>
          </cell>
          <cell r="E785">
            <v>0</v>
          </cell>
          <cell r="F785">
            <v>3490420894</v>
          </cell>
          <cell r="G785">
            <v>0</v>
          </cell>
          <cell r="H785">
            <v>0</v>
          </cell>
          <cell r="I785">
            <v>0</v>
          </cell>
          <cell r="J785">
            <v>3490420894</v>
          </cell>
          <cell r="K785">
            <v>-3490420894</v>
          </cell>
        </row>
        <row r="786">
          <cell r="A786">
            <v>410211</v>
          </cell>
          <cell r="B786" t="str">
            <v>INTERES DEV. PRC</v>
          </cell>
          <cell r="C786">
            <v>570523</v>
          </cell>
          <cell r="D786">
            <v>2353965</v>
          </cell>
          <cell r="E786">
            <v>0</v>
          </cell>
          <cell r="F786">
            <v>1783442</v>
          </cell>
          <cell r="G786">
            <v>0</v>
          </cell>
          <cell r="H786">
            <v>0</v>
          </cell>
          <cell r="I786">
            <v>0</v>
          </cell>
          <cell r="J786">
            <v>1783442</v>
          </cell>
          <cell r="K786">
            <v>-1783442</v>
          </cell>
        </row>
        <row r="787">
          <cell r="A787">
            <v>410212</v>
          </cell>
          <cell r="B787" t="str">
            <v>INTERES DEV. BONO RECONOC</v>
          </cell>
          <cell r="C787">
            <v>217648151</v>
          </cell>
          <cell r="D787">
            <v>900176246</v>
          </cell>
          <cell r="E787">
            <v>0</v>
          </cell>
          <cell r="F787">
            <v>682528095</v>
          </cell>
          <cell r="G787">
            <v>0</v>
          </cell>
          <cell r="H787">
            <v>0</v>
          </cell>
          <cell r="I787">
            <v>0</v>
          </cell>
          <cell r="J787">
            <v>682528095</v>
          </cell>
          <cell r="K787">
            <v>-682528095</v>
          </cell>
        </row>
        <row r="788">
          <cell r="A788">
            <v>410213</v>
          </cell>
          <cell r="B788" t="str">
            <v>INTERES DEV. LEASING</v>
          </cell>
          <cell r="C788">
            <v>440043</v>
          </cell>
          <cell r="D788">
            <v>1200909031</v>
          </cell>
          <cell r="E788">
            <v>0</v>
          </cell>
          <cell r="F788">
            <v>1200468988</v>
          </cell>
          <cell r="G788">
            <v>0</v>
          </cell>
          <cell r="H788">
            <v>0</v>
          </cell>
          <cell r="I788">
            <v>0</v>
          </cell>
          <cell r="J788">
            <v>1200468988</v>
          </cell>
          <cell r="K788">
            <v>-1200468988</v>
          </cell>
        </row>
        <row r="789">
          <cell r="A789">
            <v>410214</v>
          </cell>
          <cell r="B789" t="str">
            <v>INTERESES DEV. FONDOS MUT</v>
          </cell>
          <cell r="C789">
            <v>0</v>
          </cell>
          <cell r="D789">
            <v>43570</v>
          </cell>
          <cell r="E789">
            <v>0</v>
          </cell>
          <cell r="F789">
            <v>43570</v>
          </cell>
          <cell r="G789">
            <v>0</v>
          </cell>
          <cell r="H789">
            <v>0</v>
          </cell>
          <cell r="I789">
            <v>0</v>
          </cell>
          <cell r="J789">
            <v>43570</v>
          </cell>
          <cell r="K789">
            <v>-43570</v>
          </cell>
        </row>
        <row r="790">
          <cell r="A790">
            <v>410215</v>
          </cell>
          <cell r="B790" t="str">
            <v>INTERESES DEV. C.E.R.O.</v>
          </cell>
          <cell r="C790">
            <v>1321330</v>
          </cell>
          <cell r="D790">
            <v>5468625</v>
          </cell>
          <cell r="E790">
            <v>0</v>
          </cell>
          <cell r="F790">
            <v>4147295</v>
          </cell>
          <cell r="G790">
            <v>0</v>
          </cell>
          <cell r="H790">
            <v>0</v>
          </cell>
          <cell r="I790">
            <v>0</v>
          </cell>
          <cell r="J790">
            <v>4147295</v>
          </cell>
          <cell r="K790">
            <v>-4147295</v>
          </cell>
        </row>
        <row r="791">
          <cell r="A791">
            <v>410216</v>
          </cell>
          <cell r="B791" t="str">
            <v>INTERES PERCIB. DPR</v>
          </cell>
          <cell r="C791">
            <v>6699617</v>
          </cell>
          <cell r="D791">
            <v>25629345</v>
          </cell>
          <cell r="E791">
            <v>0</v>
          </cell>
          <cell r="F791">
            <v>18929728</v>
          </cell>
          <cell r="G791">
            <v>0</v>
          </cell>
          <cell r="H791">
            <v>0</v>
          </cell>
          <cell r="I791">
            <v>0</v>
          </cell>
          <cell r="J791">
            <v>18929728</v>
          </cell>
          <cell r="K791">
            <v>-18929728</v>
          </cell>
        </row>
        <row r="792">
          <cell r="A792">
            <v>410217</v>
          </cell>
          <cell r="B792" t="str">
            <v>INTERES PERCIB. L/H U.F.</v>
          </cell>
          <cell r="C792">
            <v>1658766</v>
          </cell>
          <cell r="D792">
            <v>9741039</v>
          </cell>
          <cell r="E792">
            <v>0</v>
          </cell>
          <cell r="F792">
            <v>8082273</v>
          </cell>
          <cell r="G792">
            <v>0</v>
          </cell>
          <cell r="H792">
            <v>0</v>
          </cell>
          <cell r="I792">
            <v>0</v>
          </cell>
          <cell r="J792">
            <v>8082273</v>
          </cell>
          <cell r="K792">
            <v>-8082273</v>
          </cell>
        </row>
        <row r="793">
          <cell r="A793">
            <v>410218</v>
          </cell>
          <cell r="B793" t="str">
            <v>INTERES PERCIB. L/H IVP</v>
          </cell>
          <cell r="C793">
            <v>0</v>
          </cell>
          <cell r="D793">
            <v>83917</v>
          </cell>
          <cell r="E793">
            <v>0</v>
          </cell>
          <cell r="F793">
            <v>83917</v>
          </cell>
          <cell r="G793">
            <v>0</v>
          </cell>
          <cell r="H793">
            <v>0</v>
          </cell>
          <cell r="I793">
            <v>0</v>
          </cell>
          <cell r="J793">
            <v>83917</v>
          </cell>
          <cell r="K793">
            <v>-83917</v>
          </cell>
        </row>
        <row r="794">
          <cell r="A794">
            <v>410219</v>
          </cell>
          <cell r="B794" t="str">
            <v>INTERES PERCIB. BONOS BAN</v>
          </cell>
          <cell r="C794">
            <v>4170976</v>
          </cell>
          <cell r="D794">
            <v>16158562</v>
          </cell>
          <cell r="E794">
            <v>0</v>
          </cell>
          <cell r="F794">
            <v>11987586</v>
          </cell>
          <cell r="G794">
            <v>0</v>
          </cell>
          <cell r="H794">
            <v>0</v>
          </cell>
          <cell r="I794">
            <v>0</v>
          </cell>
          <cell r="J794">
            <v>11987586</v>
          </cell>
          <cell r="K794">
            <v>-11987586</v>
          </cell>
        </row>
        <row r="795">
          <cell r="A795">
            <v>410220</v>
          </cell>
          <cell r="B795" t="str">
            <v>INTERES PERCIB. BONOS SUB</v>
          </cell>
          <cell r="C795">
            <v>7059689</v>
          </cell>
          <cell r="D795">
            <v>22898152</v>
          </cell>
          <cell r="E795">
            <v>0</v>
          </cell>
          <cell r="F795">
            <v>15838463</v>
          </cell>
          <cell r="G795">
            <v>0</v>
          </cell>
          <cell r="H795">
            <v>0</v>
          </cell>
          <cell r="I795">
            <v>0</v>
          </cell>
          <cell r="J795">
            <v>15838463</v>
          </cell>
          <cell r="K795">
            <v>-15838463</v>
          </cell>
        </row>
        <row r="796">
          <cell r="A796">
            <v>410221</v>
          </cell>
          <cell r="B796" t="str">
            <v>INTERES PERCIB. BONOS EMP</v>
          </cell>
          <cell r="C796">
            <v>28288616</v>
          </cell>
          <cell r="D796">
            <v>424944966</v>
          </cell>
          <cell r="E796">
            <v>0</v>
          </cell>
          <cell r="F796">
            <v>396656350</v>
          </cell>
          <cell r="G796">
            <v>0</v>
          </cell>
          <cell r="H796">
            <v>0</v>
          </cell>
          <cell r="I796">
            <v>0</v>
          </cell>
          <cell r="J796">
            <v>396656350</v>
          </cell>
          <cell r="K796">
            <v>-396656350</v>
          </cell>
        </row>
        <row r="797">
          <cell r="A797">
            <v>410222</v>
          </cell>
          <cell r="B797" t="str">
            <v>INTERES PERCIB. BONOS LEA</v>
          </cell>
          <cell r="C797">
            <v>0</v>
          </cell>
          <cell r="D797">
            <v>7908642</v>
          </cell>
          <cell r="E797">
            <v>0</v>
          </cell>
          <cell r="F797">
            <v>7908642</v>
          </cell>
          <cell r="G797">
            <v>0</v>
          </cell>
          <cell r="H797">
            <v>0</v>
          </cell>
          <cell r="I797">
            <v>0</v>
          </cell>
          <cell r="J797">
            <v>7908642</v>
          </cell>
          <cell r="K797">
            <v>-7908642</v>
          </cell>
        </row>
        <row r="798">
          <cell r="A798">
            <v>410223</v>
          </cell>
          <cell r="B798" t="str">
            <v>INTERES PERCIB. MUTUOS HI</v>
          </cell>
          <cell r="C798">
            <v>151069833</v>
          </cell>
          <cell r="D798">
            <v>559700265</v>
          </cell>
          <cell r="E798">
            <v>0</v>
          </cell>
          <cell r="F798">
            <v>408630432</v>
          </cell>
          <cell r="G798">
            <v>0</v>
          </cell>
          <cell r="H798">
            <v>0</v>
          </cell>
          <cell r="I798">
            <v>0</v>
          </cell>
          <cell r="J798">
            <v>408630432</v>
          </cell>
          <cell r="K798">
            <v>-408630432</v>
          </cell>
        </row>
        <row r="799">
          <cell r="A799">
            <v>410224</v>
          </cell>
          <cell r="B799" t="str">
            <v>INTERES PERCIB. PRC</v>
          </cell>
          <cell r="C799">
            <v>6882</v>
          </cell>
          <cell r="D799">
            <v>27735</v>
          </cell>
          <cell r="E799">
            <v>0</v>
          </cell>
          <cell r="F799">
            <v>20853</v>
          </cell>
          <cell r="G799">
            <v>0</v>
          </cell>
          <cell r="H799">
            <v>0</v>
          </cell>
          <cell r="I799">
            <v>0</v>
          </cell>
          <cell r="J799">
            <v>20853</v>
          </cell>
          <cell r="K799">
            <v>-20853</v>
          </cell>
        </row>
        <row r="800">
          <cell r="A800">
            <v>410225</v>
          </cell>
          <cell r="B800" t="str">
            <v>INTERES PERCIB. BONO RECO</v>
          </cell>
          <cell r="C800">
            <v>2741442</v>
          </cell>
          <cell r="D800">
            <v>12027198</v>
          </cell>
          <cell r="E800">
            <v>0</v>
          </cell>
          <cell r="F800">
            <v>9285756</v>
          </cell>
          <cell r="G800">
            <v>0</v>
          </cell>
          <cell r="H800">
            <v>0</v>
          </cell>
          <cell r="I800">
            <v>0</v>
          </cell>
          <cell r="J800">
            <v>9285756</v>
          </cell>
          <cell r="K800">
            <v>-9285756</v>
          </cell>
        </row>
        <row r="801">
          <cell r="A801">
            <v>410226</v>
          </cell>
          <cell r="B801" t="str">
            <v>INTERES PERCIB. LEASING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>
            <v>410227</v>
          </cell>
          <cell r="B802" t="str">
            <v>INTERES PERCIB. FONDOS MU</v>
          </cell>
          <cell r="C802">
            <v>1831084</v>
          </cell>
          <cell r="D802">
            <v>7150685</v>
          </cell>
          <cell r="E802">
            <v>0</v>
          </cell>
          <cell r="F802">
            <v>5319601</v>
          </cell>
          <cell r="G802">
            <v>0</v>
          </cell>
          <cell r="H802">
            <v>0</v>
          </cell>
          <cell r="I802">
            <v>0</v>
          </cell>
          <cell r="J802">
            <v>5319601</v>
          </cell>
          <cell r="K802">
            <v>-5319601</v>
          </cell>
        </row>
        <row r="803">
          <cell r="A803">
            <v>410228</v>
          </cell>
          <cell r="B803" t="str">
            <v>INTERES PERCIB. C.E.R.O.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A804">
            <v>410229</v>
          </cell>
          <cell r="B804" t="str">
            <v>REAJUSTES DPR</v>
          </cell>
          <cell r="C804">
            <v>7143871</v>
          </cell>
          <cell r="D804">
            <v>30995985</v>
          </cell>
          <cell r="E804">
            <v>0</v>
          </cell>
          <cell r="F804">
            <v>23852114</v>
          </cell>
          <cell r="G804">
            <v>0</v>
          </cell>
          <cell r="H804">
            <v>0</v>
          </cell>
          <cell r="I804">
            <v>0</v>
          </cell>
          <cell r="J804">
            <v>23852114</v>
          </cell>
          <cell r="K804">
            <v>-23852114</v>
          </cell>
        </row>
        <row r="805">
          <cell r="A805">
            <v>410230</v>
          </cell>
          <cell r="B805" t="str">
            <v>REAJUSTES L/H U.F.</v>
          </cell>
          <cell r="C805">
            <v>1566140</v>
          </cell>
          <cell r="D805">
            <v>6692413</v>
          </cell>
          <cell r="E805">
            <v>0</v>
          </cell>
          <cell r="F805">
            <v>5126273</v>
          </cell>
          <cell r="G805">
            <v>0</v>
          </cell>
          <cell r="H805">
            <v>0</v>
          </cell>
          <cell r="I805">
            <v>0</v>
          </cell>
          <cell r="J805">
            <v>5126273</v>
          </cell>
          <cell r="K805">
            <v>-5126273</v>
          </cell>
        </row>
        <row r="806">
          <cell r="A806">
            <v>410231</v>
          </cell>
          <cell r="B806" t="str">
            <v>REAJUSTES L/H IVP</v>
          </cell>
          <cell r="C806">
            <v>0</v>
          </cell>
          <cell r="D806">
            <v>42460</v>
          </cell>
          <cell r="E806">
            <v>0</v>
          </cell>
          <cell r="F806">
            <v>42460</v>
          </cell>
          <cell r="G806">
            <v>0</v>
          </cell>
          <cell r="H806">
            <v>0</v>
          </cell>
          <cell r="I806">
            <v>0</v>
          </cell>
          <cell r="J806">
            <v>42460</v>
          </cell>
          <cell r="K806">
            <v>-42460</v>
          </cell>
        </row>
        <row r="807">
          <cell r="A807">
            <v>410232</v>
          </cell>
          <cell r="B807" t="str">
            <v>REAJUSTES BONOS BANCARIOS</v>
          </cell>
          <cell r="C807">
            <v>4645844</v>
          </cell>
          <cell r="D807">
            <v>17473794</v>
          </cell>
          <cell r="E807">
            <v>0</v>
          </cell>
          <cell r="F807">
            <v>12827950</v>
          </cell>
          <cell r="G807">
            <v>0</v>
          </cell>
          <cell r="H807">
            <v>0</v>
          </cell>
          <cell r="I807">
            <v>0</v>
          </cell>
          <cell r="J807">
            <v>12827950</v>
          </cell>
          <cell r="K807">
            <v>-12827950</v>
          </cell>
        </row>
        <row r="808">
          <cell r="A808">
            <v>410233</v>
          </cell>
          <cell r="B808" t="str">
            <v>REAJUSTES BONOS SUBORDINA</v>
          </cell>
          <cell r="C808">
            <v>11098284</v>
          </cell>
          <cell r="D808">
            <v>29593432</v>
          </cell>
          <cell r="E808">
            <v>0</v>
          </cell>
          <cell r="F808">
            <v>18495148</v>
          </cell>
          <cell r="G808">
            <v>0</v>
          </cell>
          <cell r="H808">
            <v>0</v>
          </cell>
          <cell r="I808">
            <v>0</v>
          </cell>
          <cell r="J808">
            <v>18495148</v>
          </cell>
          <cell r="K808">
            <v>-18495148</v>
          </cell>
        </row>
        <row r="809">
          <cell r="A809">
            <v>410234</v>
          </cell>
          <cell r="B809" t="str">
            <v>REAJUSTES BONOS EMPRESA</v>
          </cell>
          <cell r="C809">
            <v>25323059</v>
          </cell>
          <cell r="D809">
            <v>281008872</v>
          </cell>
          <cell r="E809">
            <v>0</v>
          </cell>
          <cell r="F809">
            <v>255685813</v>
          </cell>
          <cell r="G809">
            <v>0</v>
          </cell>
          <cell r="H809">
            <v>0</v>
          </cell>
          <cell r="I809">
            <v>0</v>
          </cell>
          <cell r="J809">
            <v>255685813</v>
          </cell>
          <cell r="K809">
            <v>-255685813</v>
          </cell>
        </row>
        <row r="810">
          <cell r="A810">
            <v>410235</v>
          </cell>
          <cell r="B810" t="str">
            <v>REAJUSTES BONOS LEASING</v>
          </cell>
          <cell r="C810">
            <v>0</v>
          </cell>
          <cell r="D810">
            <v>5632064</v>
          </cell>
          <cell r="E810">
            <v>0</v>
          </cell>
          <cell r="F810">
            <v>5632064</v>
          </cell>
          <cell r="G810">
            <v>0</v>
          </cell>
          <cell r="H810">
            <v>0</v>
          </cell>
          <cell r="I810">
            <v>0</v>
          </cell>
          <cell r="J810">
            <v>5632064</v>
          </cell>
          <cell r="K810">
            <v>-5632064</v>
          </cell>
        </row>
        <row r="811">
          <cell r="A811">
            <v>410236</v>
          </cell>
          <cell r="B811" t="str">
            <v>REAJUSTES MUTUOS HIPOTECA</v>
          </cell>
          <cell r="C811">
            <v>133075795</v>
          </cell>
          <cell r="D811">
            <v>377876017</v>
          </cell>
          <cell r="E811">
            <v>0</v>
          </cell>
          <cell r="F811">
            <v>244800222</v>
          </cell>
          <cell r="G811">
            <v>0</v>
          </cell>
          <cell r="H811">
            <v>0</v>
          </cell>
          <cell r="I811">
            <v>0</v>
          </cell>
          <cell r="J811">
            <v>244800222</v>
          </cell>
          <cell r="K811">
            <v>-244800222</v>
          </cell>
        </row>
        <row r="812">
          <cell r="A812">
            <v>410237</v>
          </cell>
          <cell r="B812" t="str">
            <v>REAJUSTES PRC</v>
          </cell>
          <cell r="C812">
            <v>15935</v>
          </cell>
          <cell r="D812">
            <v>45409</v>
          </cell>
          <cell r="E812">
            <v>0</v>
          </cell>
          <cell r="F812">
            <v>29474</v>
          </cell>
          <cell r="G812">
            <v>0</v>
          </cell>
          <cell r="H812">
            <v>0</v>
          </cell>
          <cell r="I812">
            <v>0</v>
          </cell>
          <cell r="J812">
            <v>29474</v>
          </cell>
          <cell r="K812">
            <v>-29474</v>
          </cell>
        </row>
        <row r="813">
          <cell r="A813">
            <v>410238</v>
          </cell>
          <cell r="B813" t="str">
            <v>REAJUSTES BONO RECONOCIMI</v>
          </cell>
          <cell r="C813">
            <v>1156889</v>
          </cell>
          <cell r="D813">
            <v>17673222</v>
          </cell>
          <cell r="E813">
            <v>0</v>
          </cell>
          <cell r="F813">
            <v>16516333</v>
          </cell>
          <cell r="G813">
            <v>0</v>
          </cell>
          <cell r="H813">
            <v>0</v>
          </cell>
          <cell r="I813">
            <v>0</v>
          </cell>
          <cell r="J813">
            <v>16516333</v>
          </cell>
          <cell r="K813">
            <v>-16516333</v>
          </cell>
        </row>
        <row r="814">
          <cell r="A814">
            <v>410240</v>
          </cell>
          <cell r="B814" t="str">
            <v>REAJUSTES FONDOS MUTUOS</v>
          </cell>
          <cell r="C814">
            <v>3804436</v>
          </cell>
          <cell r="D814">
            <v>25665862</v>
          </cell>
          <cell r="E814">
            <v>0</v>
          </cell>
          <cell r="F814">
            <v>21861426</v>
          </cell>
          <cell r="G814">
            <v>0</v>
          </cell>
          <cell r="H814">
            <v>0</v>
          </cell>
          <cell r="I814">
            <v>0</v>
          </cell>
          <cell r="J814">
            <v>21861426</v>
          </cell>
          <cell r="K814">
            <v>-21861426</v>
          </cell>
        </row>
        <row r="815">
          <cell r="A815">
            <v>410242</v>
          </cell>
          <cell r="B815" t="str">
            <v>REAJUSTES C.E.R.O.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>
            <v>410243</v>
          </cell>
          <cell r="B816" t="str">
            <v>PERCIBIDO INVERSION EXTRA</v>
          </cell>
          <cell r="C816">
            <v>120102655</v>
          </cell>
          <cell r="D816">
            <v>289871090</v>
          </cell>
          <cell r="E816">
            <v>0</v>
          </cell>
          <cell r="F816">
            <v>169768435</v>
          </cell>
          <cell r="G816">
            <v>0</v>
          </cell>
          <cell r="H816">
            <v>0</v>
          </cell>
          <cell r="I816">
            <v>0</v>
          </cell>
          <cell r="J816">
            <v>169768435</v>
          </cell>
          <cell r="K816">
            <v>-169768435</v>
          </cell>
        </row>
        <row r="817">
          <cell r="A817">
            <v>410244</v>
          </cell>
          <cell r="B817" t="str">
            <v>PERCIBIDO SWAP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</row>
        <row r="818">
          <cell r="A818">
            <v>410245</v>
          </cell>
          <cell r="B818" t="str">
            <v>PERCIBIDO FORWARD</v>
          </cell>
          <cell r="C818">
            <v>298527079</v>
          </cell>
          <cell r="D818">
            <v>1928434794</v>
          </cell>
          <cell r="E818">
            <v>0</v>
          </cell>
          <cell r="F818">
            <v>1629907715</v>
          </cell>
          <cell r="G818">
            <v>0</v>
          </cell>
          <cell r="H818">
            <v>0</v>
          </cell>
          <cell r="I818">
            <v>0</v>
          </cell>
          <cell r="J818">
            <v>1629907715</v>
          </cell>
          <cell r="K818">
            <v>-1629907715</v>
          </cell>
        </row>
        <row r="819">
          <cell r="A819">
            <v>410246</v>
          </cell>
          <cell r="B819" t="str">
            <v>INTERESES PERCIB. PTMOS O</v>
          </cell>
          <cell r="C819">
            <v>1176842</v>
          </cell>
          <cell r="D819">
            <v>4527464</v>
          </cell>
          <cell r="E819">
            <v>0</v>
          </cell>
          <cell r="F819">
            <v>3350622</v>
          </cell>
          <cell r="G819">
            <v>0</v>
          </cell>
          <cell r="H819">
            <v>0</v>
          </cell>
          <cell r="I819">
            <v>0</v>
          </cell>
          <cell r="J819">
            <v>3350622</v>
          </cell>
          <cell r="K819">
            <v>-3350622</v>
          </cell>
        </row>
        <row r="820">
          <cell r="A820">
            <v>410247</v>
          </cell>
          <cell r="B820" t="str">
            <v>DEVENGADO INVERSION EXTRA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A821">
            <v>410248</v>
          </cell>
          <cell r="B821" t="str">
            <v>DEVENGADO SWAP</v>
          </cell>
          <cell r="C821">
            <v>174158077</v>
          </cell>
          <cell r="D821">
            <v>216979418</v>
          </cell>
          <cell r="E821">
            <v>0</v>
          </cell>
          <cell r="F821">
            <v>42821341</v>
          </cell>
          <cell r="G821">
            <v>0</v>
          </cell>
          <cell r="H821">
            <v>0</v>
          </cell>
          <cell r="I821">
            <v>0</v>
          </cell>
          <cell r="J821">
            <v>42821341</v>
          </cell>
          <cell r="K821">
            <v>-42821341</v>
          </cell>
        </row>
        <row r="822">
          <cell r="A822">
            <v>410249</v>
          </cell>
          <cell r="B822" t="str">
            <v>DEVENGADO FORWARD</v>
          </cell>
          <cell r="C822">
            <v>350874426</v>
          </cell>
          <cell r="D822">
            <v>665490980</v>
          </cell>
          <cell r="E822">
            <v>0</v>
          </cell>
          <cell r="F822">
            <v>314616554</v>
          </cell>
          <cell r="G822">
            <v>0</v>
          </cell>
          <cell r="H822">
            <v>0</v>
          </cell>
          <cell r="I822">
            <v>0</v>
          </cell>
          <cell r="J822">
            <v>314616554</v>
          </cell>
          <cell r="K822">
            <v>-314616554</v>
          </cell>
        </row>
        <row r="823">
          <cell r="A823">
            <v>410250</v>
          </cell>
          <cell r="B823" t="str">
            <v>INTERESES DEVENG. PTMOS A</v>
          </cell>
          <cell r="C823">
            <v>0</v>
          </cell>
          <cell r="D823">
            <v>51538739</v>
          </cell>
          <cell r="E823">
            <v>0</v>
          </cell>
          <cell r="F823">
            <v>51538739</v>
          </cell>
          <cell r="G823">
            <v>0</v>
          </cell>
          <cell r="H823">
            <v>0</v>
          </cell>
          <cell r="I823">
            <v>0</v>
          </cell>
          <cell r="J823">
            <v>51538739</v>
          </cell>
          <cell r="K823">
            <v>-51538739</v>
          </cell>
        </row>
        <row r="824">
          <cell r="A824">
            <v>410251</v>
          </cell>
          <cell r="B824" t="str">
            <v>INTERESES ANUALIDADES SEG</v>
          </cell>
          <cell r="C824">
            <v>659252</v>
          </cell>
          <cell r="D824">
            <v>0</v>
          </cell>
          <cell r="E824">
            <v>659252</v>
          </cell>
          <cell r="F824">
            <v>0</v>
          </cell>
          <cell r="G824">
            <v>0</v>
          </cell>
          <cell r="H824">
            <v>0</v>
          </cell>
          <cell r="I824">
            <v>659252</v>
          </cell>
          <cell r="J824">
            <v>0</v>
          </cell>
          <cell r="K824">
            <v>659252</v>
          </cell>
        </row>
        <row r="825">
          <cell r="A825">
            <v>410253</v>
          </cell>
          <cell r="B825" t="str">
            <v>INTERESES FLEXIBLES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A826">
            <v>410254</v>
          </cell>
          <cell r="B826" t="str">
            <v>INTERESES CROSS C. SWAP</v>
          </cell>
          <cell r="C826">
            <v>216585190</v>
          </cell>
          <cell r="D826">
            <v>0</v>
          </cell>
          <cell r="E826">
            <v>216585190</v>
          </cell>
          <cell r="F826">
            <v>0</v>
          </cell>
          <cell r="G826">
            <v>0</v>
          </cell>
          <cell r="H826">
            <v>0</v>
          </cell>
          <cell r="I826">
            <v>216585190</v>
          </cell>
          <cell r="J826">
            <v>0</v>
          </cell>
          <cell r="K826">
            <v>216585190</v>
          </cell>
        </row>
        <row r="827">
          <cell r="A827">
            <v>410255</v>
          </cell>
          <cell r="B827" t="str">
            <v>INTERES DEVENGADO CREDITO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>
            <v>410256</v>
          </cell>
          <cell r="B828" t="str">
            <v>INTERESES PERCIBIDOS US T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>
            <v>410258</v>
          </cell>
          <cell r="B829" t="str">
            <v>REAJUSTES INTS. US TREASS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A830">
            <v>410259</v>
          </cell>
          <cell r="B830" t="str">
            <v>DIFERENCIAL DE ENDOSO MHE</v>
          </cell>
          <cell r="C830">
            <v>0</v>
          </cell>
          <cell r="D830">
            <v>76098287</v>
          </cell>
          <cell r="E830">
            <v>0</v>
          </cell>
          <cell r="F830">
            <v>76098287</v>
          </cell>
          <cell r="G830">
            <v>0</v>
          </cell>
          <cell r="H830">
            <v>0</v>
          </cell>
          <cell r="I830">
            <v>0</v>
          </cell>
          <cell r="J830">
            <v>76098287</v>
          </cell>
          <cell r="K830">
            <v>-76098287</v>
          </cell>
        </row>
        <row r="831">
          <cell r="A831">
            <v>410260</v>
          </cell>
          <cell r="B831" t="str">
            <v>PERCIBIDOS SWAP FLEXIBLE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>
            <v>410261</v>
          </cell>
          <cell r="B832" t="str">
            <v>DEVENGADO SWAP FLEXIBLE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A833">
            <v>410262</v>
          </cell>
          <cell r="B833" t="str">
            <v>INTERESES CROSS C. SWAP F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>
            <v>410264</v>
          </cell>
          <cell r="B834" t="str">
            <v>INTERESES CROSS CURRENCY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>
            <v>410265</v>
          </cell>
          <cell r="B835" t="str">
            <v>INTERESES DEVENGADOS PACT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A836">
            <v>410267</v>
          </cell>
          <cell r="B836" t="str">
            <v>INTERESES PERCIB BONOS EX</v>
          </cell>
          <cell r="C836">
            <v>75234823</v>
          </cell>
          <cell r="D836">
            <v>315350426</v>
          </cell>
          <cell r="E836">
            <v>0</v>
          </cell>
          <cell r="F836">
            <v>240115603</v>
          </cell>
          <cell r="G836">
            <v>0</v>
          </cell>
          <cell r="H836">
            <v>0</v>
          </cell>
          <cell r="I836">
            <v>0</v>
          </cell>
          <cell r="J836">
            <v>240115603</v>
          </cell>
          <cell r="K836">
            <v>-240115603</v>
          </cell>
        </row>
        <row r="837">
          <cell r="A837">
            <v>410268</v>
          </cell>
          <cell r="B837" t="str">
            <v>INTERESES DEVENG BONOS EX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A838">
            <v>410269</v>
          </cell>
          <cell r="B838" t="str">
            <v>REAJUSTES BONOS EXTRANJER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A839">
            <v>410270</v>
          </cell>
          <cell r="B839" t="str">
            <v>UTILIDAD O PERDIDA VENTA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A840">
            <v>410271</v>
          </cell>
          <cell r="B840" t="str">
            <v>INTERES DEV. DPF</v>
          </cell>
          <cell r="C840">
            <v>497972</v>
          </cell>
          <cell r="D840">
            <v>303135</v>
          </cell>
          <cell r="E840">
            <v>194837</v>
          </cell>
          <cell r="F840">
            <v>0</v>
          </cell>
          <cell r="G840">
            <v>0</v>
          </cell>
          <cell r="H840">
            <v>0</v>
          </cell>
          <cell r="I840">
            <v>194837</v>
          </cell>
          <cell r="J840">
            <v>0</v>
          </cell>
          <cell r="K840">
            <v>194837</v>
          </cell>
        </row>
        <row r="841">
          <cell r="A841">
            <v>410272</v>
          </cell>
          <cell r="B841" t="str">
            <v>INTERESES PERCIBIDOS DPF</v>
          </cell>
          <cell r="C841">
            <v>609418</v>
          </cell>
          <cell r="D841">
            <v>11623003</v>
          </cell>
          <cell r="E841">
            <v>0</v>
          </cell>
          <cell r="F841">
            <v>11013585</v>
          </cell>
          <cell r="G841">
            <v>0</v>
          </cell>
          <cell r="H841">
            <v>0</v>
          </cell>
          <cell r="I841">
            <v>0</v>
          </cell>
          <cell r="J841">
            <v>11013585</v>
          </cell>
          <cell r="K841">
            <v>-11013585</v>
          </cell>
        </row>
        <row r="842">
          <cell r="A842">
            <v>410273</v>
          </cell>
          <cell r="B842" t="str">
            <v>REAJUSTES DPF</v>
          </cell>
          <cell r="C842">
            <v>1731452</v>
          </cell>
          <cell r="D842">
            <v>19095157</v>
          </cell>
          <cell r="E842">
            <v>0</v>
          </cell>
          <cell r="F842">
            <v>17363705</v>
          </cell>
          <cell r="G842">
            <v>0</v>
          </cell>
          <cell r="H842">
            <v>0</v>
          </cell>
          <cell r="I842">
            <v>0</v>
          </cell>
          <cell r="J842">
            <v>17363705</v>
          </cell>
          <cell r="K842">
            <v>-17363705</v>
          </cell>
        </row>
        <row r="843">
          <cell r="A843">
            <v>410274</v>
          </cell>
          <cell r="B843" t="str">
            <v>INTERESES DEV. BCU</v>
          </cell>
          <cell r="C843">
            <v>11690705</v>
          </cell>
          <cell r="D843">
            <v>37304699</v>
          </cell>
          <cell r="E843">
            <v>0</v>
          </cell>
          <cell r="F843">
            <v>25613994</v>
          </cell>
          <cell r="G843">
            <v>0</v>
          </cell>
          <cell r="H843">
            <v>0</v>
          </cell>
          <cell r="I843">
            <v>0</v>
          </cell>
          <cell r="J843">
            <v>25613994</v>
          </cell>
          <cell r="K843">
            <v>-25613994</v>
          </cell>
        </row>
        <row r="844">
          <cell r="A844">
            <v>410275</v>
          </cell>
          <cell r="B844" t="str">
            <v>INTERESES PERCIBIDOS BCU</v>
          </cell>
          <cell r="C844">
            <v>2539637</v>
          </cell>
          <cell r="D844">
            <v>18356908</v>
          </cell>
          <cell r="E844">
            <v>0</v>
          </cell>
          <cell r="F844">
            <v>15817271</v>
          </cell>
          <cell r="G844">
            <v>0</v>
          </cell>
          <cell r="H844">
            <v>0</v>
          </cell>
          <cell r="I844">
            <v>0</v>
          </cell>
          <cell r="J844">
            <v>15817271</v>
          </cell>
          <cell r="K844">
            <v>-15817271</v>
          </cell>
        </row>
        <row r="845">
          <cell r="A845">
            <v>410276</v>
          </cell>
          <cell r="B845" t="str">
            <v>REAJUSTES BCU</v>
          </cell>
          <cell r="C845">
            <v>3928775</v>
          </cell>
          <cell r="D845">
            <v>32016841</v>
          </cell>
          <cell r="E845">
            <v>0</v>
          </cell>
          <cell r="F845">
            <v>28088066</v>
          </cell>
          <cell r="G845">
            <v>0</v>
          </cell>
          <cell r="H845">
            <v>0</v>
          </cell>
          <cell r="I845">
            <v>0</v>
          </cell>
          <cell r="J845">
            <v>28088066</v>
          </cell>
          <cell r="K845">
            <v>-28088066</v>
          </cell>
        </row>
        <row r="846">
          <cell r="A846">
            <v>410277</v>
          </cell>
          <cell r="B846" t="str">
            <v>INTERESES DEV. BONOS EXTR</v>
          </cell>
          <cell r="C846">
            <v>546736011</v>
          </cell>
          <cell r="D846">
            <v>2227074927</v>
          </cell>
          <cell r="E846">
            <v>0</v>
          </cell>
          <cell r="F846">
            <v>1680338916</v>
          </cell>
          <cell r="G846">
            <v>0</v>
          </cell>
          <cell r="H846">
            <v>0</v>
          </cell>
          <cell r="I846">
            <v>0</v>
          </cell>
          <cell r="J846">
            <v>1680338916</v>
          </cell>
          <cell r="K846">
            <v>-1680338916</v>
          </cell>
        </row>
        <row r="847">
          <cell r="A847">
            <v>410278</v>
          </cell>
          <cell r="B847" t="str">
            <v>INTERESES PERCIB. BONOS E</v>
          </cell>
          <cell r="C847">
            <v>36746786</v>
          </cell>
          <cell r="D847">
            <v>202955533</v>
          </cell>
          <cell r="E847">
            <v>0</v>
          </cell>
          <cell r="F847">
            <v>166208747</v>
          </cell>
          <cell r="G847">
            <v>0</v>
          </cell>
          <cell r="H847">
            <v>0</v>
          </cell>
          <cell r="I847">
            <v>0</v>
          </cell>
          <cell r="J847">
            <v>166208747</v>
          </cell>
          <cell r="K847">
            <v>-166208747</v>
          </cell>
        </row>
        <row r="848">
          <cell r="A848">
            <v>410279</v>
          </cell>
          <cell r="B848" t="str">
            <v>REAJUSTES BONOS EXTRANJER</v>
          </cell>
          <cell r="C848">
            <v>21565301</v>
          </cell>
          <cell r="D848">
            <v>146985700</v>
          </cell>
          <cell r="E848">
            <v>0</v>
          </cell>
          <cell r="F848">
            <v>125420399</v>
          </cell>
          <cell r="G848">
            <v>0</v>
          </cell>
          <cell r="H848">
            <v>0</v>
          </cell>
          <cell r="I848">
            <v>0</v>
          </cell>
          <cell r="J848">
            <v>125420399</v>
          </cell>
          <cell r="K848">
            <v>-125420399</v>
          </cell>
        </row>
        <row r="849">
          <cell r="A849">
            <v>410280</v>
          </cell>
          <cell r="B849" t="str">
            <v>INTERESES DEV. PAGARES EM</v>
          </cell>
          <cell r="C849">
            <v>46184173</v>
          </cell>
          <cell r="D849">
            <v>190857966</v>
          </cell>
          <cell r="E849">
            <v>0</v>
          </cell>
          <cell r="F849">
            <v>144673793</v>
          </cell>
          <cell r="G849">
            <v>0</v>
          </cell>
          <cell r="H849">
            <v>0</v>
          </cell>
          <cell r="I849">
            <v>0</v>
          </cell>
          <cell r="J849">
            <v>144673793</v>
          </cell>
          <cell r="K849">
            <v>-144673793</v>
          </cell>
        </row>
        <row r="850">
          <cell r="A850">
            <v>410281</v>
          </cell>
          <cell r="B850" t="str">
            <v>INTERESES PERCIB. PAGARES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A851">
            <v>410282</v>
          </cell>
          <cell r="B851" t="str">
            <v>REAJUSTES PAGARE EMPRESAS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A852">
            <v>410283</v>
          </cell>
          <cell r="B852" t="str">
            <v>INTERESES DEV. BONOS SECU</v>
          </cell>
          <cell r="C852">
            <v>270608345</v>
          </cell>
          <cell r="D852">
            <v>1010384885</v>
          </cell>
          <cell r="E852">
            <v>0</v>
          </cell>
          <cell r="F852">
            <v>739776540</v>
          </cell>
          <cell r="G852">
            <v>0</v>
          </cell>
          <cell r="H852">
            <v>0</v>
          </cell>
          <cell r="I852">
            <v>0</v>
          </cell>
          <cell r="J852">
            <v>739776540</v>
          </cell>
          <cell r="K852">
            <v>-739776540</v>
          </cell>
        </row>
        <row r="853">
          <cell r="A853">
            <v>410284</v>
          </cell>
          <cell r="B853" t="str">
            <v>INTERESES PERCIB. BONOS S</v>
          </cell>
          <cell r="C853">
            <v>12154603</v>
          </cell>
          <cell r="D853">
            <v>171877998</v>
          </cell>
          <cell r="E853">
            <v>0</v>
          </cell>
          <cell r="F853">
            <v>159723395</v>
          </cell>
          <cell r="G853">
            <v>0</v>
          </cell>
          <cell r="H853">
            <v>0</v>
          </cell>
          <cell r="I853">
            <v>0</v>
          </cell>
          <cell r="J853">
            <v>159723395</v>
          </cell>
          <cell r="K853">
            <v>-159723395</v>
          </cell>
        </row>
        <row r="854">
          <cell r="A854">
            <v>410285</v>
          </cell>
          <cell r="B854" t="str">
            <v>REAJUSTES BONOS SECURITIZ</v>
          </cell>
          <cell r="C854">
            <v>6614475</v>
          </cell>
          <cell r="D854">
            <v>130617222</v>
          </cell>
          <cell r="E854">
            <v>0</v>
          </cell>
          <cell r="F854">
            <v>124002747</v>
          </cell>
          <cell r="G854">
            <v>0</v>
          </cell>
          <cell r="H854">
            <v>0</v>
          </cell>
          <cell r="I854">
            <v>0</v>
          </cell>
          <cell r="J854">
            <v>124002747</v>
          </cell>
          <cell r="K854">
            <v>-124002747</v>
          </cell>
        </row>
        <row r="855">
          <cell r="A855">
            <v>410286</v>
          </cell>
          <cell r="B855" t="str">
            <v>INTERESES DEV. BONOS GARA</v>
          </cell>
          <cell r="C855">
            <v>147967858</v>
          </cell>
          <cell r="D855">
            <v>580953036</v>
          </cell>
          <cell r="E855">
            <v>0</v>
          </cell>
          <cell r="F855">
            <v>432985178</v>
          </cell>
          <cell r="G855">
            <v>0</v>
          </cell>
          <cell r="H855">
            <v>0</v>
          </cell>
          <cell r="I855">
            <v>0</v>
          </cell>
          <cell r="J855">
            <v>432985178</v>
          </cell>
          <cell r="K855">
            <v>-432985178</v>
          </cell>
        </row>
        <row r="856">
          <cell r="A856">
            <v>410287</v>
          </cell>
          <cell r="B856" t="str">
            <v>INTERESES PERCIB. BONOS G</v>
          </cell>
          <cell r="C856">
            <v>18770</v>
          </cell>
          <cell r="D856">
            <v>32133226</v>
          </cell>
          <cell r="E856">
            <v>0</v>
          </cell>
          <cell r="F856">
            <v>32114456</v>
          </cell>
          <cell r="G856">
            <v>0</v>
          </cell>
          <cell r="H856">
            <v>0</v>
          </cell>
          <cell r="I856">
            <v>0</v>
          </cell>
          <cell r="J856">
            <v>32114456</v>
          </cell>
          <cell r="K856">
            <v>-32114456</v>
          </cell>
        </row>
        <row r="857">
          <cell r="A857">
            <v>410288</v>
          </cell>
          <cell r="B857" t="str">
            <v>REAJUSTES BONOS GARANTIZA</v>
          </cell>
          <cell r="C857">
            <v>23841</v>
          </cell>
          <cell r="D857">
            <v>29504122</v>
          </cell>
          <cell r="E857">
            <v>0</v>
          </cell>
          <cell r="F857">
            <v>29480281</v>
          </cell>
          <cell r="G857">
            <v>0</v>
          </cell>
          <cell r="H857">
            <v>0</v>
          </cell>
          <cell r="I857">
            <v>0</v>
          </cell>
          <cell r="J857">
            <v>29480281</v>
          </cell>
          <cell r="K857">
            <v>-29480281</v>
          </cell>
        </row>
        <row r="858">
          <cell r="A858">
            <v>410289</v>
          </cell>
          <cell r="B858" t="str">
            <v>INTERESES DEVENGADOS BTU</v>
          </cell>
          <cell r="C858">
            <v>2068975</v>
          </cell>
          <cell r="D858">
            <v>10012163</v>
          </cell>
          <cell r="E858">
            <v>0</v>
          </cell>
          <cell r="F858">
            <v>7943188</v>
          </cell>
          <cell r="G858">
            <v>0</v>
          </cell>
          <cell r="H858">
            <v>0</v>
          </cell>
          <cell r="I858">
            <v>0</v>
          </cell>
          <cell r="J858">
            <v>7943188</v>
          </cell>
          <cell r="K858">
            <v>-7943188</v>
          </cell>
        </row>
        <row r="859">
          <cell r="A859">
            <v>410290</v>
          </cell>
          <cell r="B859" t="str">
            <v>INTERESES PERCIBIDOS BTU</v>
          </cell>
          <cell r="C859">
            <v>1590967</v>
          </cell>
          <cell r="D859">
            <v>9569047</v>
          </cell>
          <cell r="E859">
            <v>0</v>
          </cell>
          <cell r="F859">
            <v>7978080</v>
          </cell>
          <cell r="G859">
            <v>0</v>
          </cell>
          <cell r="H859">
            <v>0</v>
          </cell>
          <cell r="I859">
            <v>0</v>
          </cell>
          <cell r="J859">
            <v>7978080</v>
          </cell>
          <cell r="K859">
            <v>-7978080</v>
          </cell>
        </row>
        <row r="860">
          <cell r="A860">
            <v>410291</v>
          </cell>
          <cell r="B860" t="str">
            <v>REAJUSTES BTU</v>
          </cell>
          <cell r="C860">
            <v>3011487</v>
          </cell>
          <cell r="D860">
            <v>19757083</v>
          </cell>
          <cell r="E860">
            <v>0</v>
          </cell>
          <cell r="F860">
            <v>16745596</v>
          </cell>
          <cell r="G860">
            <v>0</v>
          </cell>
          <cell r="H860">
            <v>0</v>
          </cell>
          <cell r="I860">
            <v>0</v>
          </cell>
          <cell r="J860">
            <v>16745596</v>
          </cell>
          <cell r="K860">
            <v>-16745596</v>
          </cell>
        </row>
        <row r="861">
          <cell r="A861">
            <v>410292</v>
          </cell>
          <cell r="B861" t="str">
            <v>INTERESES PERCIBIDOS CRED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A862">
            <v>410293</v>
          </cell>
          <cell r="B862" t="str">
            <v>REAJUSTES CREDITOS SINDIC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A863">
            <v>410294</v>
          </cell>
          <cell r="B863" t="str">
            <v>INTERESES DEV. BONOS VIVI</v>
          </cell>
          <cell r="C863">
            <v>14624682</v>
          </cell>
          <cell r="D863">
            <v>57811716</v>
          </cell>
          <cell r="E863">
            <v>0</v>
          </cell>
          <cell r="F863">
            <v>43187034</v>
          </cell>
          <cell r="G863">
            <v>0</v>
          </cell>
          <cell r="H863">
            <v>0</v>
          </cell>
          <cell r="I863">
            <v>0</v>
          </cell>
          <cell r="J863">
            <v>43187034</v>
          </cell>
          <cell r="K863">
            <v>-43187034</v>
          </cell>
        </row>
        <row r="864">
          <cell r="A864">
            <v>410295</v>
          </cell>
          <cell r="B864" t="str">
            <v>INTERESES PERCIB. BONOS V</v>
          </cell>
          <cell r="C864">
            <v>0</v>
          </cell>
          <cell r="D864">
            <v>2643801</v>
          </cell>
          <cell r="E864">
            <v>0</v>
          </cell>
          <cell r="F864">
            <v>2643801</v>
          </cell>
          <cell r="G864">
            <v>0</v>
          </cell>
          <cell r="H864">
            <v>0</v>
          </cell>
          <cell r="I864">
            <v>0</v>
          </cell>
          <cell r="J864">
            <v>2643801</v>
          </cell>
          <cell r="K864">
            <v>-2643801</v>
          </cell>
        </row>
        <row r="865">
          <cell r="A865">
            <v>410296</v>
          </cell>
          <cell r="B865" t="str">
            <v>REAJUSTES BONOS VIVIENDA</v>
          </cell>
          <cell r="C865">
            <v>0</v>
          </cell>
          <cell r="D865">
            <v>857861</v>
          </cell>
          <cell r="E865">
            <v>0</v>
          </cell>
          <cell r="F865">
            <v>857861</v>
          </cell>
          <cell r="G865">
            <v>0</v>
          </cell>
          <cell r="H865">
            <v>0</v>
          </cell>
          <cell r="I865">
            <v>0</v>
          </cell>
          <cell r="J865">
            <v>857861</v>
          </cell>
          <cell r="K865">
            <v>-857861</v>
          </cell>
        </row>
        <row r="866">
          <cell r="A866">
            <v>410297</v>
          </cell>
          <cell r="B866" t="str">
            <v>INTERESES DEV. NOTAS ESTR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A867">
            <v>410298</v>
          </cell>
          <cell r="B867" t="str">
            <v>INTERESES PERCIB. NOTAS E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A868">
            <v>410299</v>
          </cell>
          <cell r="B868" t="str">
            <v>REAJUSTES NOTAS ESTRUCTUR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>
            <v>410302</v>
          </cell>
          <cell r="B869" t="str">
            <v>COMISIONES GANADAS LINEA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>
            <v>410320</v>
          </cell>
          <cell r="B870" t="str">
            <v>INTERESES DEVENGADOS BCP</v>
          </cell>
          <cell r="C870">
            <v>0</v>
          </cell>
          <cell r="D870">
            <v>139880</v>
          </cell>
          <cell r="E870">
            <v>0</v>
          </cell>
          <cell r="F870">
            <v>139880</v>
          </cell>
          <cell r="G870">
            <v>0</v>
          </cell>
          <cell r="H870">
            <v>0</v>
          </cell>
          <cell r="I870">
            <v>0</v>
          </cell>
          <cell r="J870">
            <v>139880</v>
          </cell>
          <cell r="K870">
            <v>-139880</v>
          </cell>
        </row>
        <row r="871">
          <cell r="A871">
            <v>410321</v>
          </cell>
          <cell r="B871" t="str">
            <v>INTERESES PERCIBIDOS BCP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A872">
            <v>410322</v>
          </cell>
          <cell r="B872" t="str">
            <v>REAJUSTES BCP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>
            <v>410323</v>
          </cell>
          <cell r="B873" t="str">
            <v>INTERESES DEVENGADOS BONO</v>
          </cell>
          <cell r="C873">
            <v>24378418</v>
          </cell>
          <cell r="D873">
            <v>99951078</v>
          </cell>
          <cell r="E873">
            <v>0</v>
          </cell>
          <cell r="F873">
            <v>75572660</v>
          </cell>
          <cell r="G873">
            <v>0</v>
          </cell>
          <cell r="H873">
            <v>0</v>
          </cell>
          <cell r="I873">
            <v>0</v>
          </cell>
          <cell r="J873">
            <v>75572660</v>
          </cell>
          <cell r="K873">
            <v>-75572660</v>
          </cell>
        </row>
        <row r="874">
          <cell r="A874">
            <v>410324</v>
          </cell>
          <cell r="B874" t="str">
            <v>INTERESES PERCIBIDOS BONO</v>
          </cell>
          <cell r="C874">
            <v>0</v>
          </cell>
          <cell r="D874">
            <v>3456220</v>
          </cell>
          <cell r="E874">
            <v>0</v>
          </cell>
          <cell r="F874">
            <v>3456220</v>
          </cell>
          <cell r="G874">
            <v>0</v>
          </cell>
          <cell r="H874">
            <v>0</v>
          </cell>
          <cell r="I874">
            <v>0</v>
          </cell>
          <cell r="J874">
            <v>3456220</v>
          </cell>
          <cell r="K874">
            <v>-3456220</v>
          </cell>
        </row>
        <row r="875">
          <cell r="A875">
            <v>410325</v>
          </cell>
          <cell r="B875" t="str">
            <v>REAJUSTES BONOS EMPRESA T</v>
          </cell>
          <cell r="C875">
            <v>0</v>
          </cell>
          <cell r="D875">
            <v>4993151</v>
          </cell>
          <cell r="E875">
            <v>0</v>
          </cell>
          <cell r="F875">
            <v>4993151</v>
          </cell>
          <cell r="G875">
            <v>0</v>
          </cell>
          <cell r="H875">
            <v>0</v>
          </cell>
          <cell r="I875">
            <v>0</v>
          </cell>
          <cell r="J875">
            <v>4993151</v>
          </cell>
          <cell r="K875">
            <v>-4993151</v>
          </cell>
        </row>
        <row r="876">
          <cell r="A876">
            <v>410326</v>
          </cell>
          <cell r="B876" t="str">
            <v>INTERESES DEVENGADOS NOTA</v>
          </cell>
          <cell r="C876">
            <v>25299776</v>
          </cell>
          <cell r="D876">
            <v>104709382</v>
          </cell>
          <cell r="E876">
            <v>0</v>
          </cell>
          <cell r="F876">
            <v>79409606</v>
          </cell>
          <cell r="G876">
            <v>0</v>
          </cell>
          <cell r="H876">
            <v>0</v>
          </cell>
          <cell r="I876">
            <v>0</v>
          </cell>
          <cell r="J876">
            <v>79409606</v>
          </cell>
          <cell r="K876">
            <v>-79409606</v>
          </cell>
        </row>
        <row r="877">
          <cell r="A877">
            <v>410327</v>
          </cell>
          <cell r="B877" t="str">
            <v>INTERESES PERCIBIDOS NOTA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A878">
            <v>410328</v>
          </cell>
          <cell r="B878" t="str">
            <v>REAJUSTES NOTAS ESTRUCTUR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A879">
            <v>410329</v>
          </cell>
          <cell r="B879" t="str">
            <v>INGRESOS POR MUTUOS HIPOT</v>
          </cell>
          <cell r="C879">
            <v>0</v>
          </cell>
          <cell r="D879">
            <v>2291780</v>
          </cell>
          <cell r="E879">
            <v>0</v>
          </cell>
          <cell r="F879">
            <v>2291780</v>
          </cell>
          <cell r="G879">
            <v>0</v>
          </cell>
          <cell r="H879">
            <v>0</v>
          </cell>
          <cell r="I879">
            <v>0</v>
          </cell>
          <cell r="J879">
            <v>2291780</v>
          </cell>
          <cell r="K879">
            <v>-2291780</v>
          </cell>
        </row>
        <row r="880">
          <cell r="A880">
            <v>410331</v>
          </cell>
          <cell r="B880" t="str">
            <v>RESULTADO PROVISION CUOTA</v>
          </cell>
          <cell r="C880">
            <v>0</v>
          </cell>
          <cell r="D880">
            <v>28766932</v>
          </cell>
          <cell r="E880">
            <v>0</v>
          </cell>
          <cell r="F880">
            <v>28766932</v>
          </cell>
          <cell r="G880">
            <v>0</v>
          </cell>
          <cell r="H880">
            <v>0</v>
          </cell>
          <cell r="I880">
            <v>0</v>
          </cell>
          <cell r="J880">
            <v>28766932</v>
          </cell>
          <cell r="K880">
            <v>-28766932</v>
          </cell>
        </row>
        <row r="881">
          <cell r="A881">
            <v>410401</v>
          </cell>
          <cell r="B881" t="str">
            <v>DEF REASEGURO</v>
          </cell>
          <cell r="C881">
            <v>8095388</v>
          </cell>
          <cell r="D881">
            <v>286698949</v>
          </cell>
          <cell r="E881">
            <v>0</v>
          </cell>
          <cell r="F881">
            <v>278603561</v>
          </cell>
          <cell r="G881">
            <v>0</v>
          </cell>
          <cell r="H881">
            <v>0</v>
          </cell>
          <cell r="I881">
            <v>0</v>
          </cell>
          <cell r="J881">
            <v>278603561</v>
          </cell>
          <cell r="K881">
            <v>-278603561</v>
          </cell>
        </row>
        <row r="882">
          <cell r="A882">
            <v>410480</v>
          </cell>
          <cell r="B882" t="str">
            <v>AJUSTE MERCADO BCU CARTER</v>
          </cell>
          <cell r="C882">
            <v>93681552</v>
          </cell>
          <cell r="D882">
            <v>100401617</v>
          </cell>
          <cell r="E882">
            <v>0</v>
          </cell>
          <cell r="F882">
            <v>6720065</v>
          </cell>
          <cell r="G882">
            <v>0</v>
          </cell>
          <cell r="H882">
            <v>0</v>
          </cell>
          <cell r="I882">
            <v>0</v>
          </cell>
          <cell r="J882">
            <v>6720065</v>
          </cell>
          <cell r="K882">
            <v>-6720065</v>
          </cell>
        </row>
        <row r="883">
          <cell r="A883">
            <v>410481</v>
          </cell>
          <cell r="B883" t="str">
            <v>AJUSTE MERCADO BONO FINAN</v>
          </cell>
          <cell r="C883">
            <v>208517886</v>
          </cell>
          <cell r="D883">
            <v>198871572</v>
          </cell>
          <cell r="E883">
            <v>9646314</v>
          </cell>
          <cell r="F883">
            <v>0</v>
          </cell>
          <cell r="G883">
            <v>0</v>
          </cell>
          <cell r="H883">
            <v>0</v>
          </cell>
          <cell r="I883">
            <v>9646314</v>
          </cell>
          <cell r="J883">
            <v>0</v>
          </cell>
          <cell r="K883">
            <v>9646314</v>
          </cell>
        </row>
        <row r="884">
          <cell r="A884">
            <v>410482</v>
          </cell>
          <cell r="B884" t="str">
            <v>AJUSTE MERCADO BTU CARTER</v>
          </cell>
          <cell r="C884">
            <v>7104573</v>
          </cell>
          <cell r="D884">
            <v>588358</v>
          </cell>
          <cell r="E884">
            <v>6516215</v>
          </cell>
          <cell r="F884">
            <v>0</v>
          </cell>
          <cell r="G884">
            <v>0</v>
          </cell>
          <cell r="H884">
            <v>0</v>
          </cell>
          <cell r="I884">
            <v>6516215</v>
          </cell>
          <cell r="J884">
            <v>0</v>
          </cell>
          <cell r="K884">
            <v>6516215</v>
          </cell>
        </row>
        <row r="885">
          <cell r="A885">
            <v>410483</v>
          </cell>
          <cell r="B885" t="str">
            <v>AJUSTE MERCADO PRC CARTER</v>
          </cell>
          <cell r="C885">
            <v>521768</v>
          </cell>
          <cell r="D885">
            <v>2169714</v>
          </cell>
          <cell r="E885">
            <v>0</v>
          </cell>
          <cell r="F885">
            <v>1647946</v>
          </cell>
          <cell r="G885">
            <v>0</v>
          </cell>
          <cell r="H885">
            <v>0</v>
          </cell>
          <cell r="I885">
            <v>0</v>
          </cell>
          <cell r="J885">
            <v>1647946</v>
          </cell>
          <cell r="K885">
            <v>-1647946</v>
          </cell>
        </row>
        <row r="886">
          <cell r="A886">
            <v>410484</v>
          </cell>
          <cell r="B886" t="str">
            <v>PROV. FLUCT CCFF MUTUOS S</v>
          </cell>
          <cell r="C886">
            <v>0</v>
          </cell>
          <cell r="D886">
            <v>7832836</v>
          </cell>
          <cell r="E886">
            <v>0</v>
          </cell>
          <cell r="F886">
            <v>7832836</v>
          </cell>
          <cell r="G886">
            <v>0</v>
          </cell>
          <cell r="H886">
            <v>0</v>
          </cell>
          <cell r="I886">
            <v>0</v>
          </cell>
          <cell r="J886">
            <v>7832836</v>
          </cell>
          <cell r="K886">
            <v>-7832836</v>
          </cell>
        </row>
        <row r="887">
          <cell r="A887">
            <v>410490</v>
          </cell>
          <cell r="B887" t="str">
            <v>INTERESES PRESTAMOS COMPL</v>
          </cell>
          <cell r="C887">
            <v>81765</v>
          </cell>
          <cell r="D887">
            <v>163688460</v>
          </cell>
          <cell r="E887">
            <v>0</v>
          </cell>
          <cell r="F887">
            <v>163606695</v>
          </cell>
          <cell r="G887">
            <v>0</v>
          </cell>
          <cell r="H887">
            <v>0</v>
          </cell>
          <cell r="I887">
            <v>0</v>
          </cell>
          <cell r="J887">
            <v>163606695</v>
          </cell>
          <cell r="K887">
            <v>-163606695</v>
          </cell>
        </row>
        <row r="888">
          <cell r="A888">
            <v>410491</v>
          </cell>
          <cell r="B888" t="str">
            <v>COMISION DE PREPAGO MH</v>
          </cell>
          <cell r="C888">
            <v>0</v>
          </cell>
          <cell r="D888">
            <v>661629781</v>
          </cell>
          <cell r="E888">
            <v>0</v>
          </cell>
          <cell r="F888">
            <v>661629781</v>
          </cell>
          <cell r="G888">
            <v>0</v>
          </cell>
          <cell r="H888">
            <v>0</v>
          </cell>
          <cell r="I888">
            <v>0</v>
          </cell>
          <cell r="J888">
            <v>661629781</v>
          </cell>
          <cell r="K888">
            <v>-661629781</v>
          </cell>
        </row>
        <row r="889">
          <cell r="A889">
            <v>410492</v>
          </cell>
          <cell r="B889" t="str">
            <v>UTILIDAD O PERDIDA EN VTA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A890">
            <v>410494</v>
          </cell>
          <cell r="B890" t="str">
            <v>DIVIDENDOS FIP PRIVADOS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>
            <v>410501</v>
          </cell>
          <cell r="B891" t="str">
            <v>PERDIDA AJUSTE TASA S.V.S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A892">
            <v>410502</v>
          </cell>
          <cell r="B892" t="str">
            <v>UTIL. Y/O PERDIDA VENTA I</v>
          </cell>
          <cell r="C892">
            <v>768212151</v>
          </cell>
          <cell r="D892">
            <v>1254496822</v>
          </cell>
          <cell r="E892">
            <v>0</v>
          </cell>
          <cell r="F892">
            <v>486284671</v>
          </cell>
          <cell r="G892">
            <v>0</v>
          </cell>
          <cell r="H892">
            <v>0</v>
          </cell>
          <cell r="I892">
            <v>0</v>
          </cell>
          <cell r="J892">
            <v>486284671</v>
          </cell>
          <cell r="K892">
            <v>-486284671</v>
          </cell>
        </row>
        <row r="893">
          <cell r="A893">
            <v>410503</v>
          </cell>
          <cell r="B893" t="str">
            <v>COSTO FINANCIAMIENTO PACT</v>
          </cell>
          <cell r="C893">
            <v>144331629</v>
          </cell>
          <cell r="D893">
            <v>0</v>
          </cell>
          <cell r="E893">
            <v>144331629</v>
          </cell>
          <cell r="F893">
            <v>0</v>
          </cell>
          <cell r="G893">
            <v>0</v>
          </cell>
          <cell r="H893">
            <v>0</v>
          </cell>
          <cell r="I893">
            <v>144331629</v>
          </cell>
          <cell r="J893">
            <v>0</v>
          </cell>
          <cell r="K893">
            <v>144331629</v>
          </cell>
        </row>
        <row r="894">
          <cell r="A894">
            <v>410504</v>
          </cell>
          <cell r="B894" t="str">
            <v>PROVISION DIVIDENDOS INCO</v>
          </cell>
          <cell r="C894">
            <v>16601950319</v>
          </cell>
          <cell r="D894">
            <v>14044334692</v>
          </cell>
          <cell r="E894">
            <v>2557615627</v>
          </cell>
          <cell r="F894">
            <v>0</v>
          </cell>
          <cell r="G894">
            <v>0</v>
          </cell>
          <cell r="H894">
            <v>0</v>
          </cell>
          <cell r="I894">
            <v>2557615627</v>
          </cell>
          <cell r="J894">
            <v>0</v>
          </cell>
          <cell r="K894">
            <v>2557615627</v>
          </cell>
        </row>
        <row r="895">
          <cell r="A895">
            <v>410505</v>
          </cell>
          <cell r="B895" t="str">
            <v>DIVIDENDOS ACCIONES NACIO</v>
          </cell>
          <cell r="C895">
            <v>0</v>
          </cell>
          <cell r="D895">
            <v>136564670</v>
          </cell>
          <cell r="E895">
            <v>0</v>
          </cell>
          <cell r="F895">
            <v>136564670</v>
          </cell>
          <cell r="G895">
            <v>0</v>
          </cell>
          <cell r="H895">
            <v>0</v>
          </cell>
          <cell r="I895">
            <v>0</v>
          </cell>
          <cell r="J895">
            <v>136564670</v>
          </cell>
          <cell r="K895">
            <v>-136564670</v>
          </cell>
        </row>
        <row r="896">
          <cell r="A896">
            <v>410506</v>
          </cell>
          <cell r="B896" t="str">
            <v>UTILIDAD O PERDIDA VENTA</v>
          </cell>
          <cell r="C896">
            <v>0</v>
          </cell>
          <cell r="D896">
            <v>585465931</v>
          </cell>
          <cell r="E896">
            <v>0</v>
          </cell>
          <cell r="F896">
            <v>585465931</v>
          </cell>
          <cell r="G896">
            <v>0</v>
          </cell>
          <cell r="H896">
            <v>0</v>
          </cell>
          <cell r="I896">
            <v>0</v>
          </cell>
          <cell r="J896">
            <v>585465931</v>
          </cell>
          <cell r="K896">
            <v>-585465931</v>
          </cell>
        </row>
        <row r="897">
          <cell r="A897">
            <v>410507</v>
          </cell>
          <cell r="B897" t="str">
            <v>PROV. ACCIONES NACIONALES</v>
          </cell>
          <cell r="C897">
            <v>5270630057</v>
          </cell>
          <cell r="D897">
            <v>8705679499</v>
          </cell>
          <cell r="E897">
            <v>0</v>
          </cell>
          <cell r="F897">
            <v>3435049442</v>
          </cell>
          <cell r="G897">
            <v>0</v>
          </cell>
          <cell r="H897">
            <v>0</v>
          </cell>
          <cell r="I897">
            <v>0</v>
          </cell>
          <cell r="J897">
            <v>3435049442</v>
          </cell>
          <cell r="K897">
            <v>-3435049442</v>
          </cell>
        </row>
        <row r="898">
          <cell r="A898">
            <v>410508</v>
          </cell>
          <cell r="B898" t="str">
            <v>PROV. CUOTAS DE FONDOS DE</v>
          </cell>
          <cell r="C898">
            <v>31840055631</v>
          </cell>
          <cell r="D898">
            <v>33647887942</v>
          </cell>
          <cell r="E898">
            <v>0</v>
          </cell>
          <cell r="F898">
            <v>1807832311</v>
          </cell>
          <cell r="G898">
            <v>0</v>
          </cell>
          <cell r="H898">
            <v>0</v>
          </cell>
          <cell r="I898">
            <v>0</v>
          </cell>
          <cell r="J898">
            <v>1807832311</v>
          </cell>
          <cell r="K898">
            <v>-1807832311</v>
          </cell>
        </row>
        <row r="899">
          <cell r="A899">
            <v>410509</v>
          </cell>
          <cell r="B899" t="str">
            <v>INTERESES PRESTAMOS PENSI</v>
          </cell>
          <cell r="C899">
            <v>1075944</v>
          </cell>
          <cell r="D899">
            <v>1350902682</v>
          </cell>
          <cell r="E899">
            <v>0</v>
          </cell>
          <cell r="F899">
            <v>1349826738</v>
          </cell>
          <cell r="G899">
            <v>0</v>
          </cell>
          <cell r="H899">
            <v>0</v>
          </cell>
          <cell r="I899">
            <v>0</v>
          </cell>
          <cell r="J899">
            <v>1349826738</v>
          </cell>
          <cell r="K899">
            <v>-1349826738</v>
          </cell>
        </row>
        <row r="900">
          <cell r="A900">
            <v>410511</v>
          </cell>
          <cell r="B900" t="str">
            <v>INTERESES POR MORA</v>
          </cell>
          <cell r="C900">
            <v>0</v>
          </cell>
          <cell r="D900">
            <v>26326529</v>
          </cell>
          <cell r="E900">
            <v>0</v>
          </cell>
          <cell r="F900">
            <v>26326529</v>
          </cell>
          <cell r="G900">
            <v>0</v>
          </cell>
          <cell r="H900">
            <v>0</v>
          </cell>
          <cell r="I900">
            <v>0</v>
          </cell>
          <cell r="J900">
            <v>26326529</v>
          </cell>
          <cell r="K900">
            <v>-26326529</v>
          </cell>
        </row>
        <row r="901">
          <cell r="A901">
            <v>410512</v>
          </cell>
          <cell r="B901" t="str">
            <v>INGRESOS DE COBRANZA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A902">
            <v>410513</v>
          </cell>
          <cell r="B902" t="str">
            <v>ARRIENDOS PERCIBIDOS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A903">
            <v>410514</v>
          </cell>
          <cell r="B903" t="str">
            <v>ARRIENDOS DEVENGADOS</v>
          </cell>
          <cell r="C903">
            <v>23383982</v>
          </cell>
          <cell r="D903">
            <v>2969795686</v>
          </cell>
          <cell r="E903">
            <v>0</v>
          </cell>
          <cell r="F903">
            <v>2946411704</v>
          </cell>
          <cell r="G903">
            <v>0</v>
          </cell>
          <cell r="H903">
            <v>0</v>
          </cell>
          <cell r="I903">
            <v>0</v>
          </cell>
          <cell r="J903">
            <v>2946411704</v>
          </cell>
          <cell r="K903">
            <v>-2946411704</v>
          </cell>
        </row>
        <row r="904">
          <cell r="A904">
            <v>410515</v>
          </cell>
          <cell r="B904" t="str">
            <v>RESULTADO POR VTA. ACTIVO</v>
          </cell>
          <cell r="C904">
            <v>159428</v>
          </cell>
          <cell r="D904">
            <v>127152954</v>
          </cell>
          <cell r="E904">
            <v>0</v>
          </cell>
          <cell r="F904">
            <v>126993526</v>
          </cell>
          <cell r="G904">
            <v>0</v>
          </cell>
          <cell r="H904">
            <v>0</v>
          </cell>
          <cell r="I904">
            <v>0</v>
          </cell>
          <cell r="J904">
            <v>126993526</v>
          </cell>
          <cell r="K904">
            <v>-126993526</v>
          </cell>
        </row>
        <row r="905">
          <cell r="A905">
            <v>410516</v>
          </cell>
          <cell r="B905" t="str">
            <v>INTERESES PRESTAMOS RELAC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</row>
        <row r="906">
          <cell r="A906">
            <v>410517</v>
          </cell>
          <cell r="B906" t="str">
            <v>FLUCTUACION DCV VIDA</v>
          </cell>
          <cell r="C906">
            <v>87087827</v>
          </cell>
          <cell r="D906">
            <v>91122786</v>
          </cell>
          <cell r="E906">
            <v>0</v>
          </cell>
          <cell r="F906">
            <v>4034959</v>
          </cell>
          <cell r="G906">
            <v>0</v>
          </cell>
          <cell r="H906">
            <v>0</v>
          </cell>
          <cell r="I906">
            <v>0</v>
          </cell>
          <cell r="J906">
            <v>4034959</v>
          </cell>
          <cell r="K906">
            <v>-4034959</v>
          </cell>
        </row>
        <row r="907">
          <cell r="A907">
            <v>410518</v>
          </cell>
          <cell r="B907" t="str">
            <v>ARRIENDOS PERCIBIDOS EX-L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A908">
            <v>410519</v>
          </cell>
          <cell r="B908" t="str">
            <v>ARRIENDOS DEVENGADOS EX-L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A909">
            <v>410520</v>
          </cell>
          <cell r="B909" t="str">
            <v>PERCIBIDO PACTOS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A910">
            <v>410521</v>
          </cell>
          <cell r="B910" t="str">
            <v>DEVENGADO PACTOS</v>
          </cell>
          <cell r="C910">
            <v>0</v>
          </cell>
          <cell r="D910">
            <v>103532617</v>
          </cell>
          <cell r="E910">
            <v>0</v>
          </cell>
          <cell r="F910">
            <v>103532617</v>
          </cell>
          <cell r="G910">
            <v>0</v>
          </cell>
          <cell r="H910">
            <v>0</v>
          </cell>
          <cell r="I910">
            <v>0</v>
          </cell>
          <cell r="J910">
            <v>103532617</v>
          </cell>
          <cell r="K910">
            <v>-103532617</v>
          </cell>
        </row>
        <row r="911">
          <cell r="A911">
            <v>410522</v>
          </cell>
          <cell r="B911" t="str">
            <v>INTERESES POR MORA LEASIN</v>
          </cell>
          <cell r="C911">
            <v>0</v>
          </cell>
          <cell r="D911">
            <v>4884060</v>
          </cell>
          <cell r="E911">
            <v>0</v>
          </cell>
          <cell r="F911">
            <v>4884060</v>
          </cell>
          <cell r="G911">
            <v>0</v>
          </cell>
          <cell r="H911">
            <v>0</v>
          </cell>
          <cell r="I911">
            <v>0</v>
          </cell>
          <cell r="J911">
            <v>4884060</v>
          </cell>
          <cell r="K911">
            <v>-4884060</v>
          </cell>
        </row>
        <row r="912">
          <cell r="A912">
            <v>410523</v>
          </cell>
          <cell r="B912" t="str">
            <v>INTERESES POR MORA ARRIEN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A913">
            <v>410524</v>
          </cell>
          <cell r="B913" t="str">
            <v>INTERESES POR MORA ARRIEN</v>
          </cell>
          <cell r="C913">
            <v>414534</v>
          </cell>
          <cell r="D913">
            <v>9485142</v>
          </cell>
          <cell r="E913">
            <v>0</v>
          </cell>
          <cell r="F913">
            <v>9070608</v>
          </cell>
          <cell r="G913">
            <v>0</v>
          </cell>
          <cell r="H913">
            <v>0</v>
          </cell>
          <cell r="I913">
            <v>0</v>
          </cell>
          <cell r="J913">
            <v>9070608</v>
          </cell>
          <cell r="K913">
            <v>-9070608</v>
          </cell>
        </row>
        <row r="914">
          <cell r="A914">
            <v>410525</v>
          </cell>
          <cell r="B914" t="str">
            <v>DIVIDENDOS ACCIONES EXTRA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A915">
            <v>410526</v>
          </cell>
          <cell r="B915" t="str">
            <v>INTERESES LEASING DEVENGA</v>
          </cell>
          <cell r="C915">
            <v>0</v>
          </cell>
          <cell r="D915">
            <v>792654970</v>
          </cell>
          <cell r="E915">
            <v>0</v>
          </cell>
          <cell r="F915">
            <v>792654970</v>
          </cell>
          <cell r="G915">
            <v>0</v>
          </cell>
          <cell r="H915">
            <v>0</v>
          </cell>
          <cell r="I915">
            <v>0</v>
          </cell>
          <cell r="J915">
            <v>792654970</v>
          </cell>
          <cell r="K915">
            <v>-792654970</v>
          </cell>
        </row>
        <row r="916">
          <cell r="A916">
            <v>410529</v>
          </cell>
          <cell r="B916" t="str">
            <v>REAJUSTES GARANTIAS ARRIE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</row>
        <row r="917">
          <cell r="A917">
            <v>410532</v>
          </cell>
          <cell r="B917" t="str">
            <v>COMISION INTERMEDIACION A</v>
          </cell>
          <cell r="C917">
            <v>0</v>
          </cell>
          <cell r="D917">
            <v>51029466</v>
          </cell>
          <cell r="E917">
            <v>0</v>
          </cell>
          <cell r="F917">
            <v>51029466</v>
          </cell>
          <cell r="G917">
            <v>0</v>
          </cell>
          <cell r="H917">
            <v>0</v>
          </cell>
          <cell r="I917">
            <v>0</v>
          </cell>
          <cell r="J917">
            <v>51029466</v>
          </cell>
          <cell r="K917">
            <v>-51029466</v>
          </cell>
        </row>
        <row r="918">
          <cell r="A918">
            <v>410536</v>
          </cell>
          <cell r="B918" t="str">
            <v>PROV. CTA CTE INMOB PARQU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</row>
        <row r="919">
          <cell r="A919">
            <v>410537</v>
          </cell>
          <cell r="B919" t="str">
            <v>FLUCT. INMOB Y CONST. NUE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A920">
            <v>410538</v>
          </cell>
          <cell r="B920" t="str">
            <v>UTILIDAD O PERDIDA VENTA</v>
          </cell>
          <cell r="C920">
            <v>2844365</v>
          </cell>
          <cell r="D920">
            <v>56562134</v>
          </cell>
          <cell r="E920">
            <v>0</v>
          </cell>
          <cell r="F920">
            <v>53717769</v>
          </cell>
          <cell r="G920">
            <v>0</v>
          </cell>
          <cell r="H920">
            <v>0</v>
          </cell>
          <cell r="I920">
            <v>0</v>
          </cell>
          <cell r="J920">
            <v>53717769</v>
          </cell>
          <cell r="K920">
            <v>-53717769</v>
          </cell>
        </row>
        <row r="921">
          <cell r="A921">
            <v>410539</v>
          </cell>
          <cell r="B921" t="str">
            <v>RESULTADO POR VTA. BIENES</v>
          </cell>
          <cell r="C921">
            <v>6744216</v>
          </cell>
          <cell r="D921">
            <v>14705082</v>
          </cell>
          <cell r="E921">
            <v>0</v>
          </cell>
          <cell r="F921">
            <v>7960866</v>
          </cell>
          <cell r="G921">
            <v>0</v>
          </cell>
          <cell r="H921">
            <v>0</v>
          </cell>
          <cell r="I921">
            <v>0</v>
          </cell>
          <cell r="J921">
            <v>7960866</v>
          </cell>
          <cell r="K921">
            <v>-7960866</v>
          </cell>
        </row>
        <row r="922">
          <cell r="A922">
            <v>410540</v>
          </cell>
          <cell r="B922" t="str">
            <v>PROVISION FLUCTUACION ADR</v>
          </cell>
          <cell r="C922">
            <v>16298735</v>
          </cell>
          <cell r="D922">
            <v>70026167</v>
          </cell>
          <cell r="E922">
            <v>0</v>
          </cell>
          <cell r="F922">
            <v>53727432</v>
          </cell>
          <cell r="G922">
            <v>0</v>
          </cell>
          <cell r="H922">
            <v>0</v>
          </cell>
          <cell r="I922">
            <v>0</v>
          </cell>
          <cell r="J922">
            <v>53727432</v>
          </cell>
          <cell r="K922">
            <v>-53727432</v>
          </cell>
        </row>
        <row r="923">
          <cell r="A923">
            <v>410541</v>
          </cell>
          <cell r="B923" t="str">
            <v>UTILIDAD O PERDIDA VENTA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A924">
            <v>410545</v>
          </cell>
          <cell r="B924" t="str">
            <v>PROVISIÓN ADICIONAL MH IN</v>
          </cell>
          <cell r="C924">
            <v>0</v>
          </cell>
          <cell r="D924">
            <v>2530099972</v>
          </cell>
          <cell r="E924">
            <v>0</v>
          </cell>
          <cell r="F924">
            <v>2530099972</v>
          </cell>
          <cell r="G924">
            <v>0</v>
          </cell>
          <cell r="H924">
            <v>0</v>
          </cell>
          <cell r="I924">
            <v>0</v>
          </cell>
          <cell r="J924">
            <v>2530099972</v>
          </cell>
          <cell r="K924">
            <v>-2530099972</v>
          </cell>
        </row>
        <row r="925">
          <cell r="A925">
            <v>410546</v>
          </cell>
          <cell r="B925" t="str">
            <v>FLUCT. INMOB DON TOMAS S.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A926">
            <v>410546</v>
          </cell>
          <cell r="B926" t="str">
            <v>FLUCT. INMOB DON TOMAS S.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A927">
            <v>410547</v>
          </cell>
          <cell r="B927" t="str">
            <v>FLUCT. INMOB PARQUE LOS N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A928">
            <v>410547</v>
          </cell>
          <cell r="B928" t="str">
            <v>FLUCT. INMOB PARQUE LOS N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A929">
            <v>410548</v>
          </cell>
          <cell r="B929" t="str">
            <v>FLUCTUACION BONOS BANCARI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A930">
            <v>410549</v>
          </cell>
          <cell r="B930" t="str">
            <v>DIVIDENDOS CUOTAS FONDOS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>
            <v>410550</v>
          </cell>
          <cell r="B931" t="str">
            <v>DIVIDENDOS CUOTAS FONDOS</v>
          </cell>
          <cell r="C931">
            <v>0</v>
          </cell>
          <cell r="D931">
            <v>14645630</v>
          </cell>
          <cell r="E931">
            <v>0</v>
          </cell>
          <cell r="F931">
            <v>14645630</v>
          </cell>
          <cell r="G931">
            <v>0</v>
          </cell>
          <cell r="H931">
            <v>0</v>
          </cell>
          <cell r="I931">
            <v>0</v>
          </cell>
          <cell r="J931">
            <v>14645630</v>
          </cell>
          <cell r="K931">
            <v>-14645630</v>
          </cell>
        </row>
        <row r="932">
          <cell r="A932">
            <v>410551</v>
          </cell>
          <cell r="B932" t="str">
            <v>PERCIBIDO INVERSIÓN EXTRA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A933">
            <v>410552</v>
          </cell>
          <cell r="B933" t="str">
            <v>DEVENGADO INVERSIÓN EXTRA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A934">
            <v>410553</v>
          </cell>
          <cell r="B934" t="str">
            <v>FLUCTUACION SANITARIA AGU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A935">
            <v>410554</v>
          </cell>
          <cell r="B935" t="str">
            <v>FLUCTUACION EL COIHUE DOS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A936">
            <v>410555</v>
          </cell>
          <cell r="B936" t="str">
            <v>PROV. CUOTAS DE FDOS. NAC</v>
          </cell>
          <cell r="C936">
            <v>164483221</v>
          </cell>
          <cell r="D936">
            <v>880990684</v>
          </cell>
          <cell r="E936">
            <v>0</v>
          </cell>
          <cell r="F936">
            <v>716507463</v>
          </cell>
          <cell r="G936">
            <v>0</v>
          </cell>
          <cell r="H936">
            <v>0</v>
          </cell>
          <cell r="I936">
            <v>0</v>
          </cell>
          <cell r="J936">
            <v>716507463</v>
          </cell>
          <cell r="K936">
            <v>-716507463</v>
          </cell>
        </row>
        <row r="937">
          <cell r="A937">
            <v>410556</v>
          </cell>
          <cell r="B937" t="str">
            <v>RESULTADO EN VENTA CUOTAS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>
            <v>410557</v>
          </cell>
          <cell r="B938" t="str">
            <v>DIVIDENDOS CUOTAS FDOS NA</v>
          </cell>
          <cell r="C938">
            <v>0</v>
          </cell>
          <cell r="D938">
            <v>11358060</v>
          </cell>
          <cell r="E938">
            <v>0</v>
          </cell>
          <cell r="F938">
            <v>11358060</v>
          </cell>
          <cell r="G938">
            <v>0</v>
          </cell>
          <cell r="H938">
            <v>0</v>
          </cell>
          <cell r="I938">
            <v>0</v>
          </cell>
          <cell r="J938">
            <v>11358060</v>
          </cell>
          <cell r="K938">
            <v>-11358060</v>
          </cell>
        </row>
        <row r="939">
          <cell r="A939">
            <v>410559</v>
          </cell>
          <cell r="B939" t="str">
            <v>PROVISION EXCHANGE TRADED</v>
          </cell>
          <cell r="C939">
            <v>1854435404</v>
          </cell>
          <cell r="D939">
            <v>3898377046</v>
          </cell>
          <cell r="E939">
            <v>0</v>
          </cell>
          <cell r="F939">
            <v>2043941642</v>
          </cell>
          <cell r="G939">
            <v>0</v>
          </cell>
          <cell r="H939">
            <v>0</v>
          </cell>
          <cell r="I939">
            <v>0</v>
          </cell>
          <cell r="J939">
            <v>2043941642</v>
          </cell>
          <cell r="K939">
            <v>-2043941642</v>
          </cell>
        </row>
        <row r="940">
          <cell r="A940">
            <v>410560</v>
          </cell>
          <cell r="B940" t="str">
            <v>RESULTADO EN VENTA EXCHAN</v>
          </cell>
          <cell r="C940">
            <v>73417889</v>
          </cell>
          <cell r="D940">
            <v>947889856</v>
          </cell>
          <cell r="E940">
            <v>0</v>
          </cell>
          <cell r="F940">
            <v>874471967</v>
          </cell>
          <cell r="G940">
            <v>0</v>
          </cell>
          <cell r="H940">
            <v>0</v>
          </cell>
          <cell r="I940">
            <v>0</v>
          </cell>
          <cell r="J940">
            <v>874471967</v>
          </cell>
          <cell r="K940">
            <v>-874471967</v>
          </cell>
        </row>
        <row r="941">
          <cell r="A941">
            <v>410561</v>
          </cell>
          <cell r="B941" t="str">
            <v>DIVIDENDOS EXCHANGE TRADE</v>
          </cell>
          <cell r="C941">
            <v>0</v>
          </cell>
          <cell r="D941">
            <v>242183386</v>
          </cell>
          <cell r="E941">
            <v>0</v>
          </cell>
          <cell r="F941">
            <v>242183386</v>
          </cell>
          <cell r="G941">
            <v>0</v>
          </cell>
          <cell r="H941">
            <v>0</v>
          </cell>
          <cell r="I941">
            <v>0</v>
          </cell>
          <cell r="J941">
            <v>242183386</v>
          </cell>
          <cell r="K941">
            <v>-242183386</v>
          </cell>
        </row>
        <row r="942">
          <cell r="A942">
            <v>410562</v>
          </cell>
          <cell r="B942" t="str">
            <v>FLUCTUACION DES. SANTO TO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A943">
            <v>410563</v>
          </cell>
          <cell r="B943" t="str">
            <v>PROV. FLUCT. ACCIONES EXT</v>
          </cell>
          <cell r="C943">
            <v>0</v>
          </cell>
          <cell r="D943">
            <v>579991926</v>
          </cell>
          <cell r="E943">
            <v>0</v>
          </cell>
          <cell r="F943">
            <v>579991926</v>
          </cell>
          <cell r="G943">
            <v>0</v>
          </cell>
          <cell r="H943">
            <v>0</v>
          </cell>
          <cell r="I943">
            <v>0</v>
          </cell>
          <cell r="J943">
            <v>579991926</v>
          </cell>
          <cell r="K943">
            <v>-579991926</v>
          </cell>
        </row>
        <row r="944">
          <cell r="A944">
            <v>410564</v>
          </cell>
          <cell r="B944" t="str">
            <v>UTILIDAD O PERDIDA VENTA</v>
          </cell>
          <cell r="C944">
            <v>525921112</v>
          </cell>
          <cell r="D944">
            <v>0</v>
          </cell>
          <cell r="E944">
            <v>525921112</v>
          </cell>
          <cell r="F944">
            <v>0</v>
          </cell>
          <cell r="G944">
            <v>0</v>
          </cell>
          <cell r="H944">
            <v>0</v>
          </cell>
          <cell r="I944">
            <v>525921112</v>
          </cell>
          <cell r="J944">
            <v>0</v>
          </cell>
          <cell r="K944">
            <v>525921112</v>
          </cell>
        </row>
        <row r="945">
          <cell r="A945">
            <v>410565</v>
          </cell>
          <cell r="B945" t="str">
            <v>PROV. CUOTAS DE FONDOS DE</v>
          </cell>
          <cell r="C945">
            <v>519802503</v>
          </cell>
          <cell r="D945">
            <v>1153352283</v>
          </cell>
          <cell r="E945">
            <v>0</v>
          </cell>
          <cell r="F945">
            <v>633549780</v>
          </cell>
          <cell r="G945">
            <v>0</v>
          </cell>
          <cell r="H945">
            <v>0</v>
          </cell>
          <cell r="I945">
            <v>0</v>
          </cell>
          <cell r="J945">
            <v>633549780</v>
          </cell>
          <cell r="K945">
            <v>-633549780</v>
          </cell>
        </row>
        <row r="946">
          <cell r="A946">
            <v>410566</v>
          </cell>
          <cell r="B946" t="str">
            <v>UTILIDAD O PERDIDA VENTA</v>
          </cell>
          <cell r="C946">
            <v>11480000</v>
          </cell>
          <cell r="D946">
            <v>56390171</v>
          </cell>
          <cell r="E946">
            <v>0</v>
          </cell>
          <cell r="F946">
            <v>44910171</v>
          </cell>
          <cell r="G946">
            <v>0</v>
          </cell>
          <cell r="H946">
            <v>0</v>
          </cell>
          <cell r="I946">
            <v>0</v>
          </cell>
          <cell r="J946">
            <v>44910171</v>
          </cell>
          <cell r="K946">
            <v>-44910171</v>
          </cell>
        </row>
        <row r="947">
          <cell r="A947">
            <v>410567</v>
          </cell>
          <cell r="B947" t="str">
            <v>FLUCT. PARQUE Q.NORMAL S.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A948">
            <v>410568</v>
          </cell>
          <cell r="B948" t="str">
            <v>R° FLUCT. INMOB. BBI S.A.</v>
          </cell>
          <cell r="C948">
            <v>38302536</v>
          </cell>
          <cell r="D948">
            <v>38302536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A949">
            <v>410569</v>
          </cell>
          <cell r="B949" t="str">
            <v>RESULTADO INV.EN ASOCIADA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A950">
            <v>410570</v>
          </cell>
          <cell r="B950" t="str">
            <v>PROVISION INSTRUMENTOS FI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A951">
            <v>410571</v>
          </cell>
          <cell r="B951" t="str">
            <v>CARGOS POR RESCATES SVI</v>
          </cell>
          <cell r="C951">
            <v>1847710</v>
          </cell>
          <cell r="D951">
            <v>105186416</v>
          </cell>
          <cell r="E951">
            <v>0</v>
          </cell>
          <cell r="F951">
            <v>103338706</v>
          </cell>
          <cell r="G951">
            <v>0</v>
          </cell>
          <cell r="H951">
            <v>0</v>
          </cell>
          <cell r="I951">
            <v>0</v>
          </cell>
          <cell r="J951">
            <v>103338706</v>
          </cell>
          <cell r="K951">
            <v>-103338706</v>
          </cell>
        </row>
        <row r="952">
          <cell r="A952">
            <v>410572</v>
          </cell>
          <cell r="B952" t="str">
            <v>FLUCTUACION INMOB LOS MOR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A953">
            <v>410573</v>
          </cell>
          <cell r="B953" t="str">
            <v>RESULTADO INV.EN ASOCIADA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A954">
            <v>410574</v>
          </cell>
          <cell r="B954" t="str">
            <v>FLUCTUACION INMOB. VICENT</v>
          </cell>
          <cell r="C954">
            <v>23839200</v>
          </cell>
          <cell r="D954">
            <v>23839200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A955">
            <v>410575</v>
          </cell>
          <cell r="B955" t="str">
            <v>INTERESES DEV. BTP BONOS</v>
          </cell>
          <cell r="C955">
            <v>0</v>
          </cell>
          <cell r="D955">
            <v>2728</v>
          </cell>
          <cell r="E955">
            <v>0</v>
          </cell>
          <cell r="F955">
            <v>2728</v>
          </cell>
          <cell r="G955">
            <v>0</v>
          </cell>
          <cell r="H955">
            <v>0</v>
          </cell>
          <cell r="I955">
            <v>0</v>
          </cell>
          <cell r="J955">
            <v>2728</v>
          </cell>
          <cell r="K955">
            <v>-2728</v>
          </cell>
        </row>
        <row r="956">
          <cell r="A956">
            <v>410576</v>
          </cell>
          <cell r="B956" t="str">
            <v>INTERESES PERCIB. BTP BON</v>
          </cell>
          <cell r="C956">
            <v>0</v>
          </cell>
          <cell r="D956">
            <v>13539</v>
          </cell>
          <cell r="E956">
            <v>0</v>
          </cell>
          <cell r="F956">
            <v>13539</v>
          </cell>
          <cell r="G956">
            <v>0</v>
          </cell>
          <cell r="H956">
            <v>0</v>
          </cell>
          <cell r="I956">
            <v>0</v>
          </cell>
          <cell r="J956">
            <v>13539</v>
          </cell>
          <cell r="K956">
            <v>-13539</v>
          </cell>
        </row>
        <row r="957">
          <cell r="A957">
            <v>410577</v>
          </cell>
          <cell r="B957" t="str">
            <v>REAJUSTES BTP BONOS TESOR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A958">
            <v>410578</v>
          </cell>
          <cell r="B958" t="str">
            <v>AJUSTE MERCADO BR CARTERA</v>
          </cell>
          <cell r="C958">
            <v>67315143</v>
          </cell>
          <cell r="D958">
            <v>73889807</v>
          </cell>
          <cell r="E958">
            <v>0</v>
          </cell>
          <cell r="F958">
            <v>6574664</v>
          </cell>
          <cell r="G958">
            <v>0</v>
          </cell>
          <cell r="H958">
            <v>0</v>
          </cell>
          <cell r="I958">
            <v>0</v>
          </cell>
          <cell r="J958">
            <v>6574664</v>
          </cell>
          <cell r="K958">
            <v>-6574664</v>
          </cell>
        </row>
        <row r="959">
          <cell r="A959">
            <v>410579</v>
          </cell>
          <cell r="B959" t="str">
            <v>AJUSTE MERCADO LH CARTERA</v>
          </cell>
          <cell r="C959">
            <v>797</v>
          </cell>
          <cell r="D959">
            <v>0</v>
          </cell>
          <cell r="E959">
            <v>797</v>
          </cell>
          <cell r="F959">
            <v>0</v>
          </cell>
          <cell r="G959">
            <v>0</v>
          </cell>
          <cell r="H959">
            <v>0</v>
          </cell>
          <cell r="I959">
            <v>797</v>
          </cell>
          <cell r="J959">
            <v>0</v>
          </cell>
          <cell r="K959">
            <v>797</v>
          </cell>
        </row>
        <row r="960">
          <cell r="A960">
            <v>410580</v>
          </cell>
          <cell r="B960" t="str">
            <v>AJUSTE MERCADO BONO EMPRE</v>
          </cell>
          <cell r="C960">
            <v>29908914</v>
          </cell>
          <cell r="D960">
            <v>33807792</v>
          </cell>
          <cell r="E960">
            <v>0</v>
          </cell>
          <cell r="F960">
            <v>3898878</v>
          </cell>
          <cell r="G960">
            <v>0</v>
          </cell>
          <cell r="H960">
            <v>0</v>
          </cell>
          <cell r="I960">
            <v>0</v>
          </cell>
          <cell r="J960">
            <v>3898878</v>
          </cell>
          <cell r="K960">
            <v>-3898878</v>
          </cell>
        </row>
        <row r="961">
          <cell r="A961">
            <v>410581</v>
          </cell>
          <cell r="B961" t="str">
            <v>AJUSTE MERCADO BONO EXTRA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A962">
            <v>410582</v>
          </cell>
          <cell r="B962" t="str">
            <v>AJUSTE MERCADO BR CARTERA</v>
          </cell>
          <cell r="C962">
            <v>4676036</v>
          </cell>
          <cell r="D962">
            <v>8053640</v>
          </cell>
          <cell r="E962">
            <v>0</v>
          </cell>
          <cell r="F962">
            <v>3377604</v>
          </cell>
          <cell r="G962">
            <v>0</v>
          </cell>
          <cell r="H962">
            <v>0</v>
          </cell>
          <cell r="I962">
            <v>0</v>
          </cell>
          <cell r="J962">
            <v>3377604</v>
          </cell>
          <cell r="K962">
            <v>-3377604</v>
          </cell>
        </row>
        <row r="963">
          <cell r="A963">
            <v>410583</v>
          </cell>
          <cell r="B963" t="str">
            <v>AJUSTE MERCADO BVL FLEXIB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A964">
            <v>410584</v>
          </cell>
          <cell r="B964" t="str">
            <v>AJUSTE MERCADO DPR FLEXIB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A965">
            <v>410585</v>
          </cell>
          <cell r="B965" t="str">
            <v>AJUSTE MERCADO LH FLEXIBL</v>
          </cell>
          <cell r="C965">
            <v>11956274</v>
          </cell>
          <cell r="D965">
            <v>9791079</v>
          </cell>
          <cell r="E965">
            <v>2165195</v>
          </cell>
          <cell r="F965">
            <v>0</v>
          </cell>
          <cell r="G965">
            <v>0</v>
          </cell>
          <cell r="H965">
            <v>0</v>
          </cell>
          <cell r="I965">
            <v>2165195</v>
          </cell>
          <cell r="J965">
            <v>0</v>
          </cell>
          <cell r="K965">
            <v>2165195</v>
          </cell>
        </row>
        <row r="966">
          <cell r="A966">
            <v>410586</v>
          </cell>
          <cell r="B966" t="str">
            <v>AJUSTE MERCADO MH FLEXIBL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A967">
            <v>410587</v>
          </cell>
          <cell r="B967" t="str">
            <v>AJUSTE MERCADO BCP FLEXIB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</row>
        <row r="968">
          <cell r="A968">
            <v>410588</v>
          </cell>
          <cell r="B968" t="str">
            <v>COSTO BIENES RAICES HABIT</v>
          </cell>
          <cell r="C968">
            <v>23915222</v>
          </cell>
          <cell r="D968">
            <v>0</v>
          </cell>
          <cell r="E968">
            <v>23915222</v>
          </cell>
          <cell r="F968">
            <v>0</v>
          </cell>
          <cell r="G968">
            <v>0</v>
          </cell>
          <cell r="H968">
            <v>0</v>
          </cell>
          <cell r="I968">
            <v>23915222</v>
          </cell>
          <cell r="J968">
            <v>0</v>
          </cell>
          <cell r="K968">
            <v>23915222</v>
          </cell>
        </row>
        <row r="969">
          <cell r="A969">
            <v>410589</v>
          </cell>
          <cell r="B969" t="str">
            <v>DIVIDENDOS ACCIONES S.A.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A970">
            <v>410590</v>
          </cell>
          <cell r="B970" t="str">
            <v>R° FLUCTUACION INV. SEGUR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A971">
            <v>410591</v>
          </cell>
          <cell r="B971" t="str">
            <v>INTERESES GANADOS LINEA D</v>
          </cell>
          <cell r="C971">
            <v>99972</v>
          </cell>
          <cell r="D971">
            <v>7889433</v>
          </cell>
          <cell r="E971">
            <v>0</v>
          </cell>
          <cell r="F971">
            <v>7789461</v>
          </cell>
          <cell r="G971">
            <v>0</v>
          </cell>
          <cell r="H971">
            <v>0</v>
          </cell>
          <cell r="I971">
            <v>0</v>
          </cell>
          <cell r="J971">
            <v>7789461</v>
          </cell>
          <cell r="K971">
            <v>-7789461</v>
          </cell>
        </row>
        <row r="972">
          <cell r="A972">
            <v>410592</v>
          </cell>
          <cell r="B972" t="str">
            <v>FLUCT. FIP VIÑA DEL MAR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A973">
            <v>410593</v>
          </cell>
          <cell r="B973" t="str">
            <v>FLUCT. FIP SAN FRANCISCO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A974">
            <v>410594</v>
          </cell>
          <cell r="B974" t="str">
            <v>FLUCT. FIP BADAJOZ</v>
          </cell>
          <cell r="C974">
            <v>9090880</v>
          </cell>
          <cell r="D974">
            <v>9096421</v>
          </cell>
          <cell r="E974">
            <v>0</v>
          </cell>
          <cell r="F974">
            <v>5541</v>
          </cell>
          <cell r="G974">
            <v>0</v>
          </cell>
          <cell r="H974">
            <v>0</v>
          </cell>
          <cell r="I974">
            <v>0</v>
          </cell>
          <cell r="J974">
            <v>5541</v>
          </cell>
          <cell r="K974">
            <v>-5541</v>
          </cell>
        </row>
        <row r="975">
          <cell r="A975">
            <v>410595</v>
          </cell>
          <cell r="B975" t="str">
            <v>FLUCT. FIP REP. DE CUBA</v>
          </cell>
          <cell r="C975">
            <v>53245657</v>
          </cell>
          <cell r="D975">
            <v>53245657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A976">
            <v>410596</v>
          </cell>
          <cell r="B976" t="str">
            <v>COMISION ADMINISTRACION P</v>
          </cell>
          <cell r="C976">
            <v>15239</v>
          </cell>
          <cell r="D976">
            <v>129914717</v>
          </cell>
          <cell r="E976">
            <v>0</v>
          </cell>
          <cell r="F976">
            <v>129899478</v>
          </cell>
          <cell r="G976">
            <v>0</v>
          </cell>
          <cell r="H976">
            <v>0</v>
          </cell>
          <cell r="I976">
            <v>0</v>
          </cell>
          <cell r="J976">
            <v>129899478</v>
          </cell>
          <cell r="K976">
            <v>-129899478</v>
          </cell>
        </row>
        <row r="977">
          <cell r="A977">
            <v>410597</v>
          </cell>
          <cell r="B977" t="str">
            <v>COMISION ADMINISTRACION A</v>
          </cell>
          <cell r="C977">
            <v>16177</v>
          </cell>
          <cell r="D977">
            <v>132112513</v>
          </cell>
          <cell r="E977">
            <v>0</v>
          </cell>
          <cell r="F977">
            <v>132096336</v>
          </cell>
          <cell r="G977">
            <v>0</v>
          </cell>
          <cell r="H977">
            <v>0</v>
          </cell>
          <cell r="I977">
            <v>0</v>
          </cell>
          <cell r="J977">
            <v>132096336</v>
          </cell>
          <cell r="K977">
            <v>-132096336</v>
          </cell>
        </row>
        <row r="978">
          <cell r="A978">
            <v>410598</v>
          </cell>
          <cell r="B978" t="str">
            <v>COMISION POR RESCATES SEG</v>
          </cell>
          <cell r="C978">
            <v>81398</v>
          </cell>
          <cell r="D978">
            <v>919412</v>
          </cell>
          <cell r="E978">
            <v>0</v>
          </cell>
          <cell r="F978">
            <v>838014</v>
          </cell>
          <cell r="G978">
            <v>0</v>
          </cell>
          <cell r="H978">
            <v>0</v>
          </cell>
          <cell r="I978">
            <v>0</v>
          </cell>
          <cell r="J978">
            <v>838014</v>
          </cell>
          <cell r="K978">
            <v>-838014</v>
          </cell>
        </row>
        <row r="979">
          <cell r="A979">
            <v>410599</v>
          </cell>
          <cell r="B979" t="str">
            <v>COSTOS DE COBERTURA APV</v>
          </cell>
          <cell r="C979">
            <v>56613</v>
          </cell>
          <cell r="D979">
            <v>104980121</v>
          </cell>
          <cell r="E979">
            <v>0</v>
          </cell>
          <cell r="F979">
            <v>104923508</v>
          </cell>
          <cell r="G979">
            <v>0</v>
          </cell>
          <cell r="H979">
            <v>0</v>
          </cell>
          <cell r="I979">
            <v>0</v>
          </cell>
          <cell r="J979">
            <v>104923508</v>
          </cell>
          <cell r="K979">
            <v>-104923508</v>
          </cell>
        </row>
        <row r="980">
          <cell r="A980">
            <v>410601</v>
          </cell>
          <cell r="B980" t="str">
            <v>C.M. OTROS ACTIVOS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</row>
        <row r="981">
          <cell r="A981">
            <v>410602</v>
          </cell>
          <cell r="B981" t="str">
            <v>C.M. GARANTIAS</v>
          </cell>
          <cell r="C981">
            <v>21330239</v>
          </cell>
          <cell r="D981">
            <v>21073303</v>
          </cell>
          <cell r="E981">
            <v>256936</v>
          </cell>
          <cell r="F981">
            <v>0</v>
          </cell>
          <cell r="G981">
            <v>0</v>
          </cell>
          <cell r="H981">
            <v>0</v>
          </cell>
          <cell r="I981">
            <v>256936</v>
          </cell>
          <cell r="J981">
            <v>0</v>
          </cell>
          <cell r="K981">
            <v>256936</v>
          </cell>
        </row>
        <row r="982">
          <cell r="A982">
            <v>410603</v>
          </cell>
          <cell r="B982" t="str">
            <v>C.M. ACCIONES NACIONALES</v>
          </cell>
          <cell r="C982">
            <v>462090477</v>
          </cell>
          <cell r="D982">
            <v>462090477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</row>
        <row r="983">
          <cell r="A983">
            <v>410604</v>
          </cell>
          <cell r="B983" t="str">
            <v>C.M. BONOS RECONOCIMIENTO</v>
          </cell>
          <cell r="C983">
            <v>45223178</v>
          </cell>
          <cell r="D983">
            <v>627155437</v>
          </cell>
          <cell r="E983">
            <v>0</v>
          </cell>
          <cell r="F983">
            <v>581932259</v>
          </cell>
          <cell r="G983">
            <v>0</v>
          </cell>
          <cell r="H983">
            <v>0</v>
          </cell>
          <cell r="I983">
            <v>0</v>
          </cell>
          <cell r="J983">
            <v>581932259</v>
          </cell>
          <cell r="K983">
            <v>-581932259</v>
          </cell>
        </row>
        <row r="984">
          <cell r="A984">
            <v>410605</v>
          </cell>
          <cell r="B984" t="str">
            <v>C.M. LETRAS HIPOTECARIAS</v>
          </cell>
          <cell r="C984">
            <v>132366603</v>
          </cell>
          <cell r="D984">
            <v>477926449</v>
          </cell>
          <cell r="E984">
            <v>0</v>
          </cell>
          <cell r="F984">
            <v>345559846</v>
          </cell>
          <cell r="G984">
            <v>0</v>
          </cell>
          <cell r="H984">
            <v>0</v>
          </cell>
          <cell r="I984">
            <v>0</v>
          </cell>
          <cell r="J984">
            <v>345559846</v>
          </cell>
          <cell r="K984">
            <v>-345559846</v>
          </cell>
        </row>
        <row r="985">
          <cell r="A985">
            <v>410606</v>
          </cell>
          <cell r="B985" t="str">
            <v>C.M. LETRAS HIPOTECARIAS</v>
          </cell>
          <cell r="C985">
            <v>1328488</v>
          </cell>
          <cell r="D985">
            <v>5503772</v>
          </cell>
          <cell r="E985">
            <v>0</v>
          </cell>
          <cell r="F985">
            <v>4175284</v>
          </cell>
          <cell r="G985">
            <v>0</v>
          </cell>
          <cell r="H985">
            <v>0</v>
          </cell>
          <cell r="I985">
            <v>0</v>
          </cell>
          <cell r="J985">
            <v>4175284</v>
          </cell>
          <cell r="K985">
            <v>-4175284</v>
          </cell>
        </row>
        <row r="986">
          <cell r="A986">
            <v>410607</v>
          </cell>
          <cell r="B986" t="str">
            <v>C.M. DEPOSITOS A PLAZO</v>
          </cell>
          <cell r="C986">
            <v>56201768</v>
          </cell>
          <cell r="D986">
            <v>294593513</v>
          </cell>
          <cell r="E986">
            <v>0</v>
          </cell>
          <cell r="F986">
            <v>238391745</v>
          </cell>
          <cell r="G986">
            <v>0</v>
          </cell>
          <cell r="H986">
            <v>0</v>
          </cell>
          <cell r="I986">
            <v>0</v>
          </cell>
          <cell r="J986">
            <v>238391745</v>
          </cell>
          <cell r="K986">
            <v>-238391745</v>
          </cell>
        </row>
        <row r="987">
          <cell r="A987">
            <v>410608</v>
          </cell>
          <cell r="B987" t="str">
            <v>C.M. BONOS EMPRESA</v>
          </cell>
          <cell r="C987">
            <v>1487731431</v>
          </cell>
          <cell r="D987">
            <v>7367436659</v>
          </cell>
          <cell r="E987">
            <v>0</v>
          </cell>
          <cell r="F987">
            <v>5879705228</v>
          </cell>
          <cell r="G987">
            <v>0</v>
          </cell>
          <cell r="H987">
            <v>0</v>
          </cell>
          <cell r="I987">
            <v>0</v>
          </cell>
          <cell r="J987">
            <v>5879705228</v>
          </cell>
          <cell r="K987">
            <v>-5879705228</v>
          </cell>
        </row>
        <row r="988">
          <cell r="A988">
            <v>410609</v>
          </cell>
          <cell r="B988" t="str">
            <v>C.M. BONOS LEASING</v>
          </cell>
          <cell r="C988">
            <v>6242043</v>
          </cell>
          <cell r="D988">
            <v>28653836</v>
          </cell>
          <cell r="E988">
            <v>0</v>
          </cell>
          <cell r="F988">
            <v>22411793</v>
          </cell>
          <cell r="G988">
            <v>0</v>
          </cell>
          <cell r="H988">
            <v>0</v>
          </cell>
          <cell r="I988">
            <v>0</v>
          </cell>
          <cell r="J988">
            <v>22411793</v>
          </cell>
          <cell r="K988">
            <v>-22411793</v>
          </cell>
        </row>
        <row r="989">
          <cell r="A989">
            <v>410610</v>
          </cell>
          <cell r="B989" t="str">
            <v>C.M. BONOS BANCARIOS</v>
          </cell>
          <cell r="C989">
            <v>207238980</v>
          </cell>
          <cell r="D989">
            <v>1122959867</v>
          </cell>
          <cell r="E989">
            <v>0</v>
          </cell>
          <cell r="F989">
            <v>915720887</v>
          </cell>
          <cell r="G989">
            <v>0</v>
          </cell>
          <cell r="H989">
            <v>0</v>
          </cell>
          <cell r="I989">
            <v>0</v>
          </cell>
          <cell r="J989">
            <v>915720887</v>
          </cell>
          <cell r="K989">
            <v>-915720887</v>
          </cell>
        </row>
        <row r="990">
          <cell r="A990">
            <v>410611</v>
          </cell>
          <cell r="B990" t="str">
            <v>C.M. BONOS SUBORDINADOS</v>
          </cell>
          <cell r="C990">
            <v>250448245</v>
          </cell>
          <cell r="D990">
            <v>961533848</v>
          </cell>
          <cell r="E990">
            <v>0</v>
          </cell>
          <cell r="F990">
            <v>711085603</v>
          </cell>
          <cell r="G990">
            <v>0</v>
          </cell>
          <cell r="H990">
            <v>0</v>
          </cell>
          <cell r="I990">
            <v>0</v>
          </cell>
          <cell r="J990">
            <v>711085603</v>
          </cell>
          <cell r="K990">
            <v>-711085603</v>
          </cell>
        </row>
        <row r="991">
          <cell r="A991">
            <v>410612</v>
          </cell>
          <cell r="B991" t="str">
            <v>C.M. MUTUOS HIPOTECARIOS</v>
          </cell>
          <cell r="C991">
            <v>603237887</v>
          </cell>
          <cell r="D991">
            <v>3586090618</v>
          </cell>
          <cell r="E991">
            <v>0</v>
          </cell>
          <cell r="F991">
            <v>2982852731</v>
          </cell>
          <cell r="G991">
            <v>0</v>
          </cell>
          <cell r="H991">
            <v>0</v>
          </cell>
          <cell r="I991">
            <v>0</v>
          </cell>
          <cell r="J991">
            <v>2982852731</v>
          </cell>
          <cell r="K991">
            <v>-2982852731</v>
          </cell>
        </row>
        <row r="992">
          <cell r="A992">
            <v>410614</v>
          </cell>
          <cell r="B992" t="str">
            <v>C.M. P.R.C.</v>
          </cell>
          <cell r="C992">
            <v>809692</v>
          </cell>
          <cell r="D992">
            <v>4430552</v>
          </cell>
          <cell r="E992">
            <v>0</v>
          </cell>
          <cell r="F992">
            <v>3620860</v>
          </cell>
          <cell r="G992">
            <v>0</v>
          </cell>
          <cell r="H992">
            <v>0</v>
          </cell>
          <cell r="I992">
            <v>0</v>
          </cell>
          <cell r="J992">
            <v>3620860</v>
          </cell>
          <cell r="K992">
            <v>-3620860</v>
          </cell>
        </row>
        <row r="993">
          <cell r="A993">
            <v>410615</v>
          </cell>
          <cell r="B993" t="str">
            <v>C.M. DEUDORES LEASING</v>
          </cell>
          <cell r="C993">
            <v>0</v>
          </cell>
          <cell r="D993">
            <v>1379810076</v>
          </cell>
          <cell r="E993">
            <v>0</v>
          </cell>
          <cell r="F993">
            <v>1379810076</v>
          </cell>
          <cell r="G993">
            <v>0</v>
          </cell>
          <cell r="H993">
            <v>0</v>
          </cell>
          <cell r="I993">
            <v>0</v>
          </cell>
          <cell r="J993">
            <v>1379810076</v>
          </cell>
          <cell r="K993">
            <v>-1379810076</v>
          </cell>
        </row>
        <row r="994">
          <cell r="A994">
            <v>410617</v>
          </cell>
          <cell r="B994" t="str">
            <v>C.M. C.E.R.O.</v>
          </cell>
          <cell r="C994">
            <v>1454301</v>
          </cell>
          <cell r="D994">
            <v>7315917</v>
          </cell>
          <cell r="E994">
            <v>0</v>
          </cell>
          <cell r="F994">
            <v>5861616</v>
          </cell>
          <cell r="G994">
            <v>0</v>
          </cell>
          <cell r="H994">
            <v>0</v>
          </cell>
          <cell r="I994">
            <v>0</v>
          </cell>
          <cell r="J994">
            <v>5861616</v>
          </cell>
          <cell r="K994">
            <v>-5861616</v>
          </cell>
        </row>
        <row r="995">
          <cell r="A995">
            <v>410618</v>
          </cell>
          <cell r="B995" t="str">
            <v>C.M. CUOTAS DE FONDOS DE</v>
          </cell>
          <cell r="C995">
            <v>338725563</v>
          </cell>
          <cell r="D995">
            <v>338725563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>
            <v>410619</v>
          </cell>
          <cell r="B996" t="str">
            <v>C.M. ACTIVO FIJO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</row>
        <row r="997">
          <cell r="A997">
            <v>410620</v>
          </cell>
          <cell r="B997" t="str">
            <v>C.M. OTROS ACTIVOS</v>
          </cell>
          <cell r="C997">
            <v>189627724</v>
          </cell>
          <cell r="D997">
            <v>206161999</v>
          </cell>
          <cell r="E997">
            <v>0</v>
          </cell>
          <cell r="F997">
            <v>16534275</v>
          </cell>
          <cell r="G997">
            <v>0</v>
          </cell>
          <cell r="H997">
            <v>0</v>
          </cell>
          <cell r="I997">
            <v>0</v>
          </cell>
          <cell r="J997">
            <v>16534275</v>
          </cell>
          <cell r="K997">
            <v>-16534275</v>
          </cell>
        </row>
        <row r="998">
          <cell r="A998">
            <v>410621</v>
          </cell>
          <cell r="B998" t="str">
            <v>C.M. RESERVAS TECNICAS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A999">
            <v>410622</v>
          </cell>
          <cell r="B999" t="str">
            <v>C.M. OTROS PASIVOS</v>
          </cell>
          <cell r="C999">
            <v>230118665</v>
          </cell>
          <cell r="D999">
            <v>188238499</v>
          </cell>
          <cell r="E999">
            <v>41880166</v>
          </cell>
          <cell r="F999">
            <v>0</v>
          </cell>
          <cell r="G999">
            <v>0</v>
          </cell>
          <cell r="H999">
            <v>0</v>
          </cell>
          <cell r="I999">
            <v>41880166</v>
          </cell>
          <cell r="J999">
            <v>0</v>
          </cell>
          <cell r="K999">
            <v>41880166</v>
          </cell>
        </row>
        <row r="1000">
          <cell r="A1000">
            <v>410623</v>
          </cell>
          <cell r="B1000" t="str">
            <v>C.M. CAPITAL PROPIO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A1001">
            <v>410624</v>
          </cell>
          <cell r="B1001" t="str">
            <v>C.M. PRIMAS CEDIDAS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A1002">
            <v>410626</v>
          </cell>
          <cell r="B1002" t="str">
            <v>C.M. CUENTAS DE RESULTADO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3">
          <cell r="A1003">
            <v>410628</v>
          </cell>
          <cell r="B1003" t="str">
            <v>C.M. INVERSION EXTRANJERA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A1004">
            <v>410629</v>
          </cell>
          <cell r="B1004" t="str">
            <v>C.M. AVANCE DE TENEDORES</v>
          </cell>
          <cell r="C1004">
            <v>0</v>
          </cell>
          <cell r="D1004">
            <v>39947760</v>
          </cell>
          <cell r="E1004">
            <v>0</v>
          </cell>
          <cell r="F1004">
            <v>39947760</v>
          </cell>
          <cell r="G1004">
            <v>0</v>
          </cell>
          <cell r="H1004">
            <v>0</v>
          </cell>
          <cell r="I1004">
            <v>0</v>
          </cell>
          <cell r="J1004">
            <v>39947760</v>
          </cell>
          <cell r="K1004">
            <v>-39947760</v>
          </cell>
        </row>
        <row r="1005">
          <cell r="A1005">
            <v>410630</v>
          </cell>
          <cell r="B1005" t="str">
            <v>C.M.RESERVAS CUI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</row>
        <row r="1006">
          <cell r="A1006">
            <v>410631</v>
          </cell>
          <cell r="B1006" t="str">
            <v>C.M.RESERVAS APV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</row>
        <row r="1007">
          <cell r="A1007">
            <v>410632</v>
          </cell>
          <cell r="B1007" t="str">
            <v>C.M. BONOS CROSS C. SWAP</v>
          </cell>
          <cell r="C1007">
            <v>0</v>
          </cell>
          <cell r="D1007">
            <v>407560623</v>
          </cell>
          <cell r="E1007">
            <v>0</v>
          </cell>
          <cell r="F1007">
            <v>407560623</v>
          </cell>
          <cell r="G1007">
            <v>0</v>
          </cell>
          <cell r="H1007">
            <v>0</v>
          </cell>
          <cell r="I1007">
            <v>0</v>
          </cell>
          <cell r="J1007">
            <v>407560623</v>
          </cell>
          <cell r="K1007">
            <v>-407560623</v>
          </cell>
        </row>
        <row r="1008">
          <cell r="A1008">
            <v>410633</v>
          </cell>
          <cell r="B1008" t="str">
            <v>C.M. CREDITOS SINDICADOS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A1009">
            <v>410635</v>
          </cell>
          <cell r="B1009" t="str">
            <v>C.M. INTS. US TREASSURY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>
            <v>410636</v>
          </cell>
          <cell r="B1010" t="str">
            <v>C.M. ADRS</v>
          </cell>
          <cell r="C1010">
            <v>1888284</v>
          </cell>
          <cell r="D1010">
            <v>1888284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</row>
        <row r="1011">
          <cell r="A1011">
            <v>410637</v>
          </cell>
          <cell r="B1011" t="str">
            <v>C.M. BONOS CROSS C. SWAP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A1012">
            <v>410638</v>
          </cell>
          <cell r="B1012" t="str">
            <v>C.M. DEUDORES POR REASEGU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>
            <v>410639</v>
          </cell>
          <cell r="B1013" t="str">
            <v>C.M. DEPRECIACION ACUMULA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>
            <v>410640</v>
          </cell>
          <cell r="B1014" t="str">
            <v>C.M. BONOS EXTRANJEROS TR</v>
          </cell>
          <cell r="C1014">
            <v>39113490</v>
          </cell>
          <cell r="D1014">
            <v>215573874</v>
          </cell>
          <cell r="E1014">
            <v>0</v>
          </cell>
          <cell r="F1014">
            <v>176460384</v>
          </cell>
          <cell r="G1014">
            <v>0</v>
          </cell>
          <cell r="H1014">
            <v>0</v>
          </cell>
          <cell r="I1014">
            <v>0</v>
          </cell>
          <cell r="J1014">
            <v>176460384</v>
          </cell>
          <cell r="K1014">
            <v>-176460384</v>
          </cell>
        </row>
        <row r="1015">
          <cell r="A1015">
            <v>410641</v>
          </cell>
          <cell r="B1015" t="str">
            <v>C.M. CUOTAS FDOS NAC INV</v>
          </cell>
          <cell r="C1015">
            <v>68620023</v>
          </cell>
          <cell r="D1015">
            <v>68620023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>
            <v>410642</v>
          </cell>
          <cell r="B1016" t="str">
            <v>C.M. EXCHANGE TRADED FUND</v>
          </cell>
          <cell r="C1016">
            <v>297214030</v>
          </cell>
          <cell r="D1016">
            <v>297214030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A1017">
            <v>410643</v>
          </cell>
          <cell r="B1017" t="str">
            <v>C.M. DEPOSITOS A PLAZO FI</v>
          </cell>
          <cell r="C1017">
            <v>0</v>
          </cell>
          <cell r="D1017">
            <v>3219394</v>
          </cell>
          <cell r="E1017">
            <v>0</v>
          </cell>
          <cell r="F1017">
            <v>3219394</v>
          </cell>
          <cell r="G1017">
            <v>0</v>
          </cell>
          <cell r="H1017">
            <v>0</v>
          </cell>
          <cell r="I1017">
            <v>0</v>
          </cell>
          <cell r="J1017">
            <v>3219394</v>
          </cell>
          <cell r="K1017">
            <v>-3219394</v>
          </cell>
        </row>
        <row r="1018">
          <cell r="A1018">
            <v>410644</v>
          </cell>
          <cell r="B1018" t="str">
            <v>C.M. BCU</v>
          </cell>
          <cell r="C1018">
            <v>19396854</v>
          </cell>
          <cell r="D1018">
            <v>85130411</v>
          </cell>
          <cell r="E1018">
            <v>0</v>
          </cell>
          <cell r="F1018">
            <v>65733557</v>
          </cell>
          <cell r="G1018">
            <v>0</v>
          </cell>
          <cell r="H1018">
            <v>0</v>
          </cell>
          <cell r="I1018">
            <v>0</v>
          </cell>
          <cell r="J1018">
            <v>65733557</v>
          </cell>
          <cell r="K1018">
            <v>-65733557</v>
          </cell>
        </row>
        <row r="1019">
          <cell r="A1019">
            <v>410645</v>
          </cell>
          <cell r="B1019" t="str">
            <v>C.M. BONOS EXTRANJEROS</v>
          </cell>
          <cell r="C1019">
            <v>280023345</v>
          </cell>
          <cell r="D1019">
            <v>1507788980</v>
          </cell>
          <cell r="E1019">
            <v>0</v>
          </cell>
          <cell r="F1019">
            <v>1227765635</v>
          </cell>
          <cell r="G1019">
            <v>0</v>
          </cell>
          <cell r="H1019">
            <v>0</v>
          </cell>
          <cell r="I1019">
            <v>0</v>
          </cell>
          <cell r="J1019">
            <v>1227765635</v>
          </cell>
          <cell r="K1019">
            <v>-1227765635</v>
          </cell>
        </row>
        <row r="1020">
          <cell r="A1020">
            <v>410646</v>
          </cell>
          <cell r="B1020" t="str">
            <v>C.M. PAGARES EMPRESAS</v>
          </cell>
          <cell r="C1020">
            <v>26662466</v>
          </cell>
          <cell r="D1020">
            <v>143551923</v>
          </cell>
          <cell r="E1020">
            <v>0</v>
          </cell>
          <cell r="F1020">
            <v>116889457</v>
          </cell>
          <cell r="G1020">
            <v>0</v>
          </cell>
          <cell r="H1020">
            <v>0</v>
          </cell>
          <cell r="I1020">
            <v>0</v>
          </cell>
          <cell r="J1020">
            <v>116889457</v>
          </cell>
          <cell r="K1020">
            <v>-116889457</v>
          </cell>
        </row>
        <row r="1021">
          <cell r="A1021">
            <v>410647</v>
          </cell>
          <cell r="B1021" t="str">
            <v>C.M. BONOS SECURITIZADOS</v>
          </cell>
          <cell r="C1021">
            <v>141247421</v>
          </cell>
          <cell r="D1021">
            <v>670097422</v>
          </cell>
          <cell r="E1021">
            <v>0</v>
          </cell>
          <cell r="F1021">
            <v>528850001</v>
          </cell>
          <cell r="G1021">
            <v>0</v>
          </cell>
          <cell r="H1021">
            <v>0</v>
          </cell>
          <cell r="I1021">
            <v>0</v>
          </cell>
          <cell r="J1021">
            <v>528850001</v>
          </cell>
          <cell r="K1021">
            <v>-528850001</v>
          </cell>
        </row>
        <row r="1022">
          <cell r="A1022">
            <v>410648</v>
          </cell>
          <cell r="B1022" t="str">
            <v>C.M. BONOS GARANTIZADOS</v>
          </cell>
          <cell r="C1022">
            <v>102386979</v>
          </cell>
          <cell r="D1022">
            <v>524972010</v>
          </cell>
          <cell r="E1022">
            <v>0</v>
          </cell>
          <cell r="F1022">
            <v>422585031</v>
          </cell>
          <cell r="G1022">
            <v>0</v>
          </cell>
          <cell r="H1022">
            <v>0</v>
          </cell>
          <cell r="I1022">
            <v>0</v>
          </cell>
          <cell r="J1022">
            <v>422585031</v>
          </cell>
          <cell r="K1022">
            <v>-422585031</v>
          </cell>
        </row>
        <row r="1023">
          <cell r="A1023">
            <v>410649</v>
          </cell>
          <cell r="B1023" t="str">
            <v>C.M. BTU</v>
          </cell>
          <cell r="C1023">
            <v>1524940</v>
          </cell>
          <cell r="D1023">
            <v>12896385</v>
          </cell>
          <cell r="E1023">
            <v>0</v>
          </cell>
          <cell r="F1023">
            <v>11371445</v>
          </cell>
          <cell r="G1023">
            <v>0</v>
          </cell>
          <cell r="H1023">
            <v>0</v>
          </cell>
          <cell r="I1023">
            <v>0</v>
          </cell>
          <cell r="J1023">
            <v>11371445</v>
          </cell>
          <cell r="K1023">
            <v>-11371445</v>
          </cell>
        </row>
        <row r="1024">
          <cell r="A1024">
            <v>410650</v>
          </cell>
          <cell r="B1024" t="str">
            <v>C.M. BONOS VIVIENDA LEASI</v>
          </cell>
          <cell r="C1024">
            <v>12085276</v>
          </cell>
          <cell r="D1024">
            <v>63755580</v>
          </cell>
          <cell r="E1024">
            <v>0</v>
          </cell>
          <cell r="F1024">
            <v>51670304</v>
          </cell>
          <cell r="G1024">
            <v>0</v>
          </cell>
          <cell r="H1024">
            <v>0</v>
          </cell>
          <cell r="I1024">
            <v>0</v>
          </cell>
          <cell r="J1024">
            <v>51670304</v>
          </cell>
          <cell r="K1024">
            <v>-51670304</v>
          </cell>
        </row>
        <row r="1025">
          <cell r="A1025">
            <v>410651</v>
          </cell>
          <cell r="B1025" t="str">
            <v>C.M. FONDOS MUTUOS</v>
          </cell>
          <cell r="C1025">
            <v>1</v>
          </cell>
          <cell r="D1025">
            <v>128717</v>
          </cell>
          <cell r="E1025">
            <v>0</v>
          </cell>
          <cell r="F1025">
            <v>128716</v>
          </cell>
          <cell r="G1025">
            <v>0</v>
          </cell>
          <cell r="H1025">
            <v>0</v>
          </cell>
          <cell r="I1025">
            <v>0</v>
          </cell>
          <cell r="J1025">
            <v>128716</v>
          </cell>
          <cell r="K1025">
            <v>-128716</v>
          </cell>
        </row>
        <row r="1026">
          <cell r="A1026">
            <v>410652</v>
          </cell>
          <cell r="B1026" t="str">
            <v>C.M. ACCIONES EXTRANJERAS</v>
          </cell>
          <cell r="C1026">
            <v>10209176</v>
          </cell>
          <cell r="D1026">
            <v>10209176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</row>
        <row r="1027">
          <cell r="A1027">
            <v>410653</v>
          </cell>
          <cell r="B1027" t="str">
            <v>C.M. CUOTAS DE FONDOS DE</v>
          </cell>
          <cell r="C1027">
            <v>134026948</v>
          </cell>
          <cell r="D1027">
            <v>134026948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</row>
        <row r="1028">
          <cell r="A1028">
            <v>410654</v>
          </cell>
          <cell r="B1028" t="str">
            <v>C.M. NOTAS ESTRUCTURADAS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A1029">
            <v>410655</v>
          </cell>
          <cell r="B1029" t="str">
            <v>C.M. BCP</v>
          </cell>
          <cell r="C1029">
            <v>1</v>
          </cell>
          <cell r="D1029">
            <v>1289490</v>
          </cell>
          <cell r="E1029">
            <v>0</v>
          </cell>
          <cell r="F1029">
            <v>1289489</v>
          </cell>
          <cell r="G1029">
            <v>0</v>
          </cell>
          <cell r="H1029">
            <v>0</v>
          </cell>
          <cell r="I1029">
            <v>0</v>
          </cell>
          <cell r="J1029">
            <v>1289489</v>
          </cell>
          <cell r="K1029">
            <v>-1289489</v>
          </cell>
        </row>
        <row r="1030">
          <cell r="A1030">
            <v>410656</v>
          </cell>
          <cell r="B1030" t="str">
            <v>C.M. BONOS EMPRESA TASA F</v>
          </cell>
          <cell r="C1030">
            <v>22104791</v>
          </cell>
          <cell r="D1030">
            <v>116719800</v>
          </cell>
          <cell r="E1030">
            <v>0</v>
          </cell>
          <cell r="F1030">
            <v>94615009</v>
          </cell>
          <cell r="G1030">
            <v>0</v>
          </cell>
          <cell r="H1030">
            <v>0</v>
          </cell>
          <cell r="I1030">
            <v>0</v>
          </cell>
          <cell r="J1030">
            <v>94615009</v>
          </cell>
          <cell r="K1030">
            <v>-94615009</v>
          </cell>
        </row>
        <row r="1031">
          <cell r="A1031">
            <v>410657</v>
          </cell>
          <cell r="B1031" t="str">
            <v>C.M. ACTIVO FIJO INMOBILI</v>
          </cell>
          <cell r="C1031">
            <v>0</v>
          </cell>
          <cell r="D1031">
            <v>1122513164</v>
          </cell>
          <cell r="E1031">
            <v>0</v>
          </cell>
          <cell r="F1031">
            <v>1122513164</v>
          </cell>
          <cell r="G1031">
            <v>0</v>
          </cell>
          <cell r="H1031">
            <v>0</v>
          </cell>
          <cell r="I1031">
            <v>0</v>
          </cell>
          <cell r="J1031">
            <v>1122513164</v>
          </cell>
          <cell r="K1031">
            <v>-1122513164</v>
          </cell>
        </row>
        <row r="1032">
          <cell r="A1032">
            <v>410658</v>
          </cell>
          <cell r="B1032" t="str">
            <v>C.M. DEPRECIACION ACUMULA</v>
          </cell>
          <cell r="C1032">
            <v>54342996</v>
          </cell>
          <cell r="D1032">
            <v>0</v>
          </cell>
          <cell r="E1032">
            <v>54342996</v>
          </cell>
          <cell r="F1032">
            <v>0</v>
          </cell>
          <cell r="G1032">
            <v>0</v>
          </cell>
          <cell r="H1032">
            <v>0</v>
          </cell>
          <cell r="I1032">
            <v>54342996</v>
          </cell>
          <cell r="J1032">
            <v>0</v>
          </cell>
          <cell r="K1032">
            <v>54342996</v>
          </cell>
        </row>
        <row r="1033">
          <cell r="A1033">
            <v>410659</v>
          </cell>
          <cell r="B1033" t="str">
            <v>C.M. NOTAS ESTRUCTURADAS</v>
          </cell>
          <cell r="C1033">
            <v>15812263</v>
          </cell>
          <cell r="D1033">
            <v>85325286</v>
          </cell>
          <cell r="E1033">
            <v>0</v>
          </cell>
          <cell r="F1033">
            <v>69513023</v>
          </cell>
          <cell r="G1033">
            <v>0</v>
          </cell>
          <cell r="H1033">
            <v>0</v>
          </cell>
          <cell r="I1033">
            <v>0</v>
          </cell>
          <cell r="J1033">
            <v>69513023</v>
          </cell>
          <cell r="K1033">
            <v>-69513023</v>
          </cell>
        </row>
        <row r="1034">
          <cell r="A1034">
            <v>410660</v>
          </cell>
          <cell r="B1034" t="str">
            <v>C.M. BTP BONOS TESORERIA</v>
          </cell>
          <cell r="C1034">
            <v>10153</v>
          </cell>
          <cell r="D1034">
            <v>63198</v>
          </cell>
          <cell r="E1034">
            <v>0</v>
          </cell>
          <cell r="F1034">
            <v>53045</v>
          </cell>
          <cell r="G1034">
            <v>0</v>
          </cell>
          <cell r="H1034">
            <v>0</v>
          </cell>
          <cell r="I1034">
            <v>0</v>
          </cell>
          <cell r="J1034">
            <v>53045</v>
          </cell>
          <cell r="K1034">
            <v>-53045</v>
          </cell>
        </row>
        <row r="1035">
          <cell r="A1035">
            <v>410661</v>
          </cell>
          <cell r="B1035" t="str">
            <v>C.M. DEPRECIACION ACUMULA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</row>
        <row r="1036">
          <cell r="A1036">
            <v>410662</v>
          </cell>
          <cell r="B1036" t="str">
            <v>C.M. BIENES RAICES ADJUDI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A1037">
            <v>410663</v>
          </cell>
          <cell r="B1037" t="str">
            <v>C.M. DEPRECIACION ACUMULA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A1038">
            <v>410672</v>
          </cell>
          <cell r="B1038" t="str">
            <v>C.M. RESERVAS DE SINIESTR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A1039">
            <v>510001</v>
          </cell>
          <cell r="B1039" t="str">
            <v>SERVICIOS DE TASACION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>
            <v>510002</v>
          </cell>
          <cell r="B1040" t="str">
            <v>OTROS GASTOS OPERACIONALE</v>
          </cell>
          <cell r="C1040">
            <v>4762933</v>
          </cell>
          <cell r="D1040">
            <v>0</v>
          </cell>
          <cell r="E1040">
            <v>4762933</v>
          </cell>
          <cell r="F1040">
            <v>0</v>
          </cell>
          <cell r="G1040">
            <v>0</v>
          </cell>
          <cell r="H1040">
            <v>0</v>
          </cell>
          <cell r="I1040">
            <v>4762933</v>
          </cell>
          <cell r="J1040">
            <v>0</v>
          </cell>
          <cell r="K1040">
            <v>4762933</v>
          </cell>
        </row>
        <row r="1041">
          <cell r="A1041">
            <v>510005</v>
          </cell>
          <cell r="B1041" t="str">
            <v>ASESORIA ADMINISTRACION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A1042">
            <v>510006</v>
          </cell>
          <cell r="B1042" t="str">
            <v>COMISION RECAUDACION</v>
          </cell>
          <cell r="C1042">
            <v>98905</v>
          </cell>
          <cell r="D1042">
            <v>0</v>
          </cell>
          <cell r="E1042">
            <v>98905</v>
          </cell>
          <cell r="F1042">
            <v>0</v>
          </cell>
          <cell r="G1042">
            <v>0</v>
          </cell>
          <cell r="H1042">
            <v>0</v>
          </cell>
          <cell r="I1042">
            <v>98905</v>
          </cell>
          <cell r="J1042">
            <v>0</v>
          </cell>
          <cell r="K1042">
            <v>98905</v>
          </cell>
        </row>
        <row r="1043">
          <cell r="A1043">
            <v>510008</v>
          </cell>
          <cell r="B1043" t="str">
            <v>COMISIONES INTERMEDIARIOS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A1044">
            <v>510009</v>
          </cell>
          <cell r="B1044" t="str">
            <v>GASTOS NOTARIALES Y JUDIC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>
            <v>510011</v>
          </cell>
          <cell r="B1045" t="str">
            <v>INFORMES DICOM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>
            <v>510035</v>
          </cell>
          <cell r="B1046" t="str">
            <v>RESCATES APV INDIVIDUAL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>
            <v>510100</v>
          </cell>
          <cell r="B1047" t="str">
            <v>SINIESTROS DIRECTOS 1ER A</v>
          </cell>
          <cell r="C1047">
            <v>2304045369</v>
          </cell>
          <cell r="D1047">
            <v>483822204</v>
          </cell>
          <cell r="E1047">
            <v>1820223165</v>
          </cell>
          <cell r="F1047">
            <v>0</v>
          </cell>
          <cell r="G1047">
            <v>0</v>
          </cell>
          <cell r="H1047">
            <v>0</v>
          </cell>
          <cell r="I1047">
            <v>1820223165</v>
          </cell>
          <cell r="J1047">
            <v>0</v>
          </cell>
          <cell r="K1047">
            <v>1820223165</v>
          </cell>
        </row>
        <row r="1048">
          <cell r="A1048">
            <v>510101</v>
          </cell>
          <cell r="B1048" t="str">
            <v>SINIESTROS DIRECTOS UNICA</v>
          </cell>
          <cell r="C1048">
            <v>38601172925</v>
          </cell>
          <cell r="D1048">
            <v>37827399074</v>
          </cell>
          <cell r="E1048">
            <v>773773851</v>
          </cell>
          <cell r="F1048">
            <v>0</v>
          </cell>
          <cell r="G1048">
            <v>0</v>
          </cell>
          <cell r="H1048">
            <v>0</v>
          </cell>
          <cell r="I1048">
            <v>773773851</v>
          </cell>
          <cell r="J1048">
            <v>0</v>
          </cell>
          <cell r="K1048">
            <v>773773851</v>
          </cell>
        </row>
        <row r="1049">
          <cell r="A1049">
            <v>510102</v>
          </cell>
          <cell r="B1049" t="str">
            <v>SINIESTROS DIRECTOS RENOV</v>
          </cell>
          <cell r="C1049">
            <v>11369670402</v>
          </cell>
          <cell r="D1049">
            <v>60388953</v>
          </cell>
          <cell r="E1049">
            <v>11309281449</v>
          </cell>
          <cell r="F1049">
            <v>0</v>
          </cell>
          <cell r="G1049">
            <v>0</v>
          </cell>
          <cell r="H1049">
            <v>0</v>
          </cell>
          <cell r="I1049">
            <v>11309281449</v>
          </cell>
          <cell r="J1049">
            <v>0</v>
          </cell>
          <cell r="K1049">
            <v>11309281449</v>
          </cell>
        </row>
        <row r="1050">
          <cell r="A1050">
            <v>510112</v>
          </cell>
          <cell r="B1050" t="str">
            <v>SINIESTROS CEDIDOS RENOVA</v>
          </cell>
          <cell r="C1050">
            <v>109807767</v>
          </cell>
          <cell r="D1050">
            <v>443139603</v>
          </cell>
          <cell r="E1050">
            <v>0</v>
          </cell>
          <cell r="F1050">
            <v>333331836</v>
          </cell>
          <cell r="G1050">
            <v>0</v>
          </cell>
          <cell r="H1050">
            <v>0</v>
          </cell>
          <cell r="I1050">
            <v>0</v>
          </cell>
          <cell r="J1050">
            <v>333331836</v>
          </cell>
          <cell r="K1050">
            <v>-333331836</v>
          </cell>
        </row>
        <row r="1051">
          <cell r="A1051">
            <v>510200</v>
          </cell>
          <cell r="B1051" t="str">
            <v>RESERVAS RIESGO EN CURSO</v>
          </cell>
          <cell r="C1051">
            <v>9982699</v>
          </cell>
          <cell r="D1051">
            <v>16931712</v>
          </cell>
          <cell r="E1051">
            <v>0</v>
          </cell>
          <cell r="F1051">
            <v>6949013</v>
          </cell>
          <cell r="G1051">
            <v>0</v>
          </cell>
          <cell r="H1051">
            <v>0</v>
          </cell>
          <cell r="I1051">
            <v>0</v>
          </cell>
          <cell r="J1051">
            <v>6949013</v>
          </cell>
          <cell r="K1051">
            <v>-6949013</v>
          </cell>
        </row>
        <row r="1052">
          <cell r="A1052">
            <v>510202</v>
          </cell>
          <cell r="B1052" t="str">
            <v>RESERVAS RIESGO EN CURSO</v>
          </cell>
          <cell r="C1052">
            <v>4897045663</v>
          </cell>
          <cell r="D1052">
            <v>5101083911</v>
          </cell>
          <cell r="E1052">
            <v>0</v>
          </cell>
          <cell r="F1052">
            <v>204038248</v>
          </cell>
          <cell r="G1052">
            <v>0</v>
          </cell>
          <cell r="H1052">
            <v>0</v>
          </cell>
          <cell r="I1052">
            <v>0</v>
          </cell>
          <cell r="J1052">
            <v>204038248</v>
          </cell>
          <cell r="K1052">
            <v>-204038248</v>
          </cell>
        </row>
        <row r="1053">
          <cell r="A1053">
            <v>510203</v>
          </cell>
          <cell r="B1053" t="str">
            <v>RESERVA VALOR DEL FONDO</v>
          </cell>
          <cell r="C1053">
            <v>1685608575</v>
          </cell>
          <cell r="D1053">
            <v>285697940</v>
          </cell>
          <cell r="E1053">
            <v>1399910635</v>
          </cell>
          <cell r="F1053">
            <v>0</v>
          </cell>
          <cell r="G1053">
            <v>0</v>
          </cell>
          <cell r="H1053">
            <v>0</v>
          </cell>
          <cell r="I1053">
            <v>1399910635</v>
          </cell>
          <cell r="J1053">
            <v>0</v>
          </cell>
          <cell r="K1053">
            <v>1399910635</v>
          </cell>
        </row>
        <row r="1054">
          <cell r="A1054">
            <v>510212</v>
          </cell>
          <cell r="B1054" t="str">
            <v>RESERVAS MATEMATICA RENOV</v>
          </cell>
          <cell r="C1054">
            <v>7113365052</v>
          </cell>
          <cell r="D1054">
            <v>6714055626</v>
          </cell>
          <cell r="E1054">
            <v>399309426</v>
          </cell>
          <cell r="F1054">
            <v>0</v>
          </cell>
          <cell r="G1054">
            <v>0</v>
          </cell>
          <cell r="H1054">
            <v>0</v>
          </cell>
          <cell r="I1054">
            <v>399309426</v>
          </cell>
          <cell r="J1054">
            <v>0</v>
          </cell>
          <cell r="K1054">
            <v>399309426</v>
          </cell>
        </row>
        <row r="1055">
          <cell r="A1055">
            <v>510220</v>
          </cell>
          <cell r="B1055" t="str">
            <v>RESERVAS SINIESTROS</v>
          </cell>
          <cell r="C1055">
            <v>2492369898</v>
          </cell>
          <cell r="D1055">
            <v>7963971685</v>
          </cell>
          <cell r="E1055">
            <v>0</v>
          </cell>
          <cell r="F1055">
            <v>5471601787</v>
          </cell>
          <cell r="G1055">
            <v>0</v>
          </cell>
          <cell r="H1055">
            <v>0</v>
          </cell>
          <cell r="I1055">
            <v>0</v>
          </cell>
          <cell r="J1055">
            <v>5471601787</v>
          </cell>
          <cell r="K1055">
            <v>-5471601787</v>
          </cell>
        </row>
        <row r="1056">
          <cell r="A1056">
            <v>510221</v>
          </cell>
          <cell r="B1056" t="str">
            <v>RESERVAS DE SINIESTROS</v>
          </cell>
          <cell r="C1056">
            <v>6865628672</v>
          </cell>
          <cell r="D1056">
            <v>5634967023</v>
          </cell>
          <cell r="E1056">
            <v>1230661649</v>
          </cell>
          <cell r="F1056">
            <v>0</v>
          </cell>
          <cell r="G1056">
            <v>0</v>
          </cell>
          <cell r="H1056">
            <v>0</v>
          </cell>
          <cell r="I1056">
            <v>1230661649</v>
          </cell>
          <cell r="J1056">
            <v>0</v>
          </cell>
          <cell r="K1056">
            <v>1230661649</v>
          </cell>
        </row>
        <row r="1057">
          <cell r="A1057">
            <v>510223</v>
          </cell>
          <cell r="B1057" t="str">
            <v>RESERVA DE RENTA VITALICI</v>
          </cell>
          <cell r="C1057">
            <v>39923940214</v>
          </cell>
          <cell r="D1057">
            <v>21646582241</v>
          </cell>
          <cell r="E1057">
            <v>18277357973</v>
          </cell>
          <cell r="F1057">
            <v>0</v>
          </cell>
          <cell r="G1057">
            <v>0</v>
          </cell>
          <cell r="H1057">
            <v>0</v>
          </cell>
          <cell r="I1057">
            <v>18277357973</v>
          </cell>
          <cell r="J1057">
            <v>0</v>
          </cell>
          <cell r="K1057">
            <v>18277357973</v>
          </cell>
        </row>
        <row r="1058">
          <cell r="A1058">
            <v>510224</v>
          </cell>
          <cell r="B1058" t="str">
            <v>AJUSTE RESERVA RENTA VITA</v>
          </cell>
          <cell r="C1058">
            <v>14031871286</v>
          </cell>
          <cell r="D1058">
            <v>8267546</v>
          </cell>
          <cell r="E1058">
            <v>14023603740</v>
          </cell>
          <cell r="F1058">
            <v>0</v>
          </cell>
          <cell r="G1058">
            <v>0</v>
          </cell>
          <cell r="H1058">
            <v>0</v>
          </cell>
          <cell r="I1058">
            <v>14023603740</v>
          </cell>
          <cell r="J1058">
            <v>0</v>
          </cell>
          <cell r="K1058">
            <v>14023603740</v>
          </cell>
        </row>
        <row r="1059">
          <cell r="A1059">
            <v>510230</v>
          </cell>
          <cell r="B1059" t="str">
            <v>PENSIONES PAGADAS</v>
          </cell>
          <cell r="C1059">
            <v>31161225511</v>
          </cell>
          <cell r="D1059">
            <v>7532276</v>
          </cell>
          <cell r="E1059">
            <v>31153693235</v>
          </cell>
          <cell r="F1059">
            <v>0</v>
          </cell>
          <cell r="G1059">
            <v>0</v>
          </cell>
          <cell r="H1059">
            <v>0</v>
          </cell>
          <cell r="I1059">
            <v>31153693235</v>
          </cell>
          <cell r="J1059">
            <v>0</v>
          </cell>
          <cell r="K1059">
            <v>31153693235</v>
          </cell>
        </row>
        <row r="1060">
          <cell r="A1060">
            <v>510240</v>
          </cell>
          <cell r="B1060" t="str">
            <v>LIBERACIONES</v>
          </cell>
          <cell r="C1060">
            <v>0</v>
          </cell>
          <cell r="D1060">
            <v>3375534190</v>
          </cell>
          <cell r="E1060">
            <v>0</v>
          </cell>
          <cell r="F1060">
            <v>3375534190</v>
          </cell>
          <cell r="G1060">
            <v>0</v>
          </cell>
          <cell r="H1060">
            <v>0</v>
          </cell>
          <cell r="I1060">
            <v>0</v>
          </cell>
          <cell r="J1060">
            <v>3375534190</v>
          </cell>
          <cell r="K1060">
            <v>-3375534190</v>
          </cell>
        </row>
        <row r="1061">
          <cell r="A1061">
            <v>510250</v>
          </cell>
          <cell r="B1061" t="str">
            <v>COSTO MANTENCION</v>
          </cell>
          <cell r="C1061">
            <v>14149647</v>
          </cell>
          <cell r="D1061">
            <v>10956990568</v>
          </cell>
          <cell r="E1061">
            <v>0</v>
          </cell>
          <cell r="F1061">
            <v>10942840921</v>
          </cell>
          <cell r="G1061">
            <v>0</v>
          </cell>
          <cell r="H1061">
            <v>0</v>
          </cell>
          <cell r="I1061">
            <v>0</v>
          </cell>
          <cell r="J1061">
            <v>10942840921</v>
          </cell>
          <cell r="K1061">
            <v>-10942840921</v>
          </cell>
        </row>
        <row r="1062">
          <cell r="A1062">
            <v>520100</v>
          </cell>
          <cell r="B1062" t="str">
            <v>COMISIONES CORREDORES</v>
          </cell>
          <cell r="C1062">
            <v>1626725757</v>
          </cell>
          <cell r="D1062">
            <v>4441743</v>
          </cell>
          <cell r="E1062">
            <v>1622284014</v>
          </cell>
          <cell r="F1062">
            <v>0</v>
          </cell>
          <cell r="G1062">
            <v>0</v>
          </cell>
          <cell r="H1062">
            <v>0</v>
          </cell>
          <cell r="I1062">
            <v>1622284014</v>
          </cell>
          <cell r="J1062">
            <v>0</v>
          </cell>
          <cell r="K1062">
            <v>1622284014</v>
          </cell>
        </row>
        <row r="1063">
          <cell r="A1063">
            <v>520110</v>
          </cell>
          <cell r="B1063" t="str">
            <v>COMISIONES DIRECTAS</v>
          </cell>
          <cell r="C1063">
            <v>93301001</v>
          </cell>
          <cell r="D1063">
            <v>815193</v>
          </cell>
          <cell r="E1063">
            <v>92485808</v>
          </cell>
          <cell r="F1063">
            <v>0</v>
          </cell>
          <cell r="G1063">
            <v>0</v>
          </cell>
          <cell r="H1063">
            <v>0</v>
          </cell>
          <cell r="I1063">
            <v>92485808</v>
          </cell>
          <cell r="J1063">
            <v>0</v>
          </cell>
          <cell r="K1063">
            <v>92485808</v>
          </cell>
        </row>
        <row r="1064">
          <cell r="A1064">
            <v>520200</v>
          </cell>
          <cell r="B1064" t="str">
            <v>COMISIONES REASEGUROS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>
            <v>520300</v>
          </cell>
          <cell r="B1065" t="str">
            <v>PRIMA CEDIDA NO PROPORCIO</v>
          </cell>
          <cell r="C1065">
            <v>45346750</v>
          </cell>
          <cell r="D1065">
            <v>0</v>
          </cell>
          <cell r="E1065">
            <v>45346750</v>
          </cell>
          <cell r="F1065">
            <v>0</v>
          </cell>
          <cell r="G1065">
            <v>0</v>
          </cell>
          <cell r="H1065">
            <v>0</v>
          </cell>
          <cell r="I1065">
            <v>45346750</v>
          </cell>
          <cell r="J1065">
            <v>0</v>
          </cell>
          <cell r="K1065">
            <v>45346750</v>
          </cell>
        </row>
        <row r="1066">
          <cell r="A1066">
            <v>520400</v>
          </cell>
          <cell r="B1066" t="str">
            <v>GASTOS MEDICOS</v>
          </cell>
          <cell r="C1066">
            <v>34858305</v>
          </cell>
          <cell r="D1066">
            <v>1</v>
          </cell>
          <cell r="E1066">
            <v>34858304</v>
          </cell>
          <cell r="F1066">
            <v>0</v>
          </cell>
          <cell r="G1066">
            <v>0</v>
          </cell>
          <cell r="H1066">
            <v>0</v>
          </cell>
          <cell r="I1066">
            <v>34858304</v>
          </cell>
          <cell r="J1066">
            <v>0</v>
          </cell>
          <cell r="K1066">
            <v>34858304</v>
          </cell>
        </row>
        <row r="1067">
          <cell r="A1067">
            <v>520500</v>
          </cell>
          <cell r="B1067" t="str">
            <v>RESCATES</v>
          </cell>
          <cell r="C1067">
            <v>1054508946</v>
          </cell>
          <cell r="D1067">
            <v>3409116</v>
          </cell>
          <cell r="E1067">
            <v>1051099830</v>
          </cell>
          <cell r="F1067">
            <v>0</v>
          </cell>
          <cell r="G1067">
            <v>0</v>
          </cell>
          <cell r="H1067">
            <v>0</v>
          </cell>
          <cell r="I1067">
            <v>1051099830</v>
          </cell>
          <cell r="J1067">
            <v>0</v>
          </cell>
          <cell r="K1067">
            <v>1051099830</v>
          </cell>
        </row>
        <row r="1068">
          <cell r="A1068">
            <v>520501</v>
          </cell>
          <cell r="B1068" t="str">
            <v>ANUALIDADES SEGURO UNIVER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>
            <v>520600</v>
          </cell>
          <cell r="B1069" t="str">
            <v>DEF CLIENTES</v>
          </cell>
          <cell r="C1069">
            <v>1928910377</v>
          </cell>
          <cell r="D1069">
            <v>1691811188</v>
          </cell>
          <cell r="E1069">
            <v>237099189</v>
          </cell>
          <cell r="F1069">
            <v>0</v>
          </cell>
          <cell r="G1069">
            <v>0</v>
          </cell>
          <cell r="H1069">
            <v>0</v>
          </cell>
          <cell r="I1069">
            <v>237099189</v>
          </cell>
          <cell r="J1069">
            <v>0</v>
          </cell>
          <cell r="K1069">
            <v>237099189</v>
          </cell>
        </row>
        <row r="1070">
          <cell r="A1070">
            <v>520700</v>
          </cell>
          <cell r="B1070" t="str">
            <v>PROVISION DEUDORES INCOBR</v>
          </cell>
          <cell r="C1070">
            <v>76190644</v>
          </cell>
          <cell r="D1070">
            <v>67501654</v>
          </cell>
          <cell r="E1070">
            <v>8688990</v>
          </cell>
          <cell r="F1070">
            <v>0</v>
          </cell>
          <cell r="G1070">
            <v>0</v>
          </cell>
          <cell r="H1070">
            <v>0</v>
          </cell>
          <cell r="I1070">
            <v>8688990</v>
          </cell>
          <cell r="J1070">
            <v>0</v>
          </cell>
          <cell r="K1070">
            <v>8688990</v>
          </cell>
        </row>
        <row r="1071">
          <cell r="A1071">
            <v>520710</v>
          </cell>
          <cell r="B1071" t="str">
            <v>PROVISION INCOB. CREDITO</v>
          </cell>
          <cell r="C1071">
            <v>1052509107</v>
          </cell>
          <cell r="D1071">
            <v>1041350786</v>
          </cell>
          <cell r="E1071">
            <v>11158321</v>
          </cell>
          <cell r="F1071">
            <v>0</v>
          </cell>
          <cell r="G1071">
            <v>0</v>
          </cell>
          <cell r="H1071">
            <v>0</v>
          </cell>
          <cell r="I1071">
            <v>11158321</v>
          </cell>
          <cell r="J1071">
            <v>0</v>
          </cell>
          <cell r="K1071">
            <v>11158321</v>
          </cell>
        </row>
        <row r="1072">
          <cell r="A1072">
            <v>520720</v>
          </cell>
          <cell r="B1072" t="str">
            <v>PROVISION INCOB. CREDITO</v>
          </cell>
          <cell r="C1072">
            <v>1852202719</v>
          </cell>
          <cell r="D1072">
            <v>1664454718</v>
          </cell>
          <cell r="E1072">
            <v>187748001</v>
          </cell>
          <cell r="F1072">
            <v>0</v>
          </cell>
          <cell r="G1072">
            <v>0</v>
          </cell>
          <cell r="H1072">
            <v>0</v>
          </cell>
          <cell r="I1072">
            <v>187748001</v>
          </cell>
          <cell r="J1072">
            <v>0</v>
          </cell>
          <cell r="K1072">
            <v>187748001</v>
          </cell>
        </row>
        <row r="1073">
          <cell r="A1073">
            <v>520721</v>
          </cell>
          <cell r="B1073" t="str">
            <v>PROVISION INCOB. LINEA DE</v>
          </cell>
          <cell r="C1073">
            <v>6350663</v>
          </cell>
          <cell r="D1073">
            <v>6065618</v>
          </cell>
          <cell r="E1073">
            <v>285045</v>
          </cell>
          <cell r="F1073">
            <v>0</v>
          </cell>
          <cell r="G1073">
            <v>0</v>
          </cell>
          <cell r="H1073">
            <v>0</v>
          </cell>
          <cell r="I1073">
            <v>285045</v>
          </cell>
          <cell r="J1073">
            <v>0</v>
          </cell>
          <cell r="K1073">
            <v>285045</v>
          </cell>
        </row>
        <row r="1074">
          <cell r="A1074">
            <v>520722</v>
          </cell>
          <cell r="B1074" t="str">
            <v>PROVISION INCOB. CREDITO</v>
          </cell>
          <cell r="C1074">
            <v>91226</v>
          </cell>
          <cell r="D1074">
            <v>0</v>
          </cell>
          <cell r="E1074">
            <v>91226</v>
          </cell>
          <cell r="F1074">
            <v>0</v>
          </cell>
          <cell r="G1074">
            <v>0</v>
          </cell>
          <cell r="H1074">
            <v>0</v>
          </cell>
          <cell r="I1074">
            <v>91226</v>
          </cell>
          <cell r="J1074">
            <v>0</v>
          </cell>
          <cell r="K1074">
            <v>91226</v>
          </cell>
        </row>
        <row r="1075">
          <cell r="A1075">
            <v>520740</v>
          </cell>
          <cell r="B1075" t="str">
            <v>PROVISION GARANTIAS INCOB</v>
          </cell>
          <cell r="C1075">
            <v>26821</v>
          </cell>
          <cell r="D1075">
            <v>0</v>
          </cell>
          <cell r="E1075">
            <v>26821</v>
          </cell>
          <cell r="F1075">
            <v>0</v>
          </cell>
          <cell r="G1075">
            <v>0</v>
          </cell>
          <cell r="H1075">
            <v>0</v>
          </cell>
          <cell r="I1075">
            <v>26821</v>
          </cell>
          <cell r="J1075">
            <v>0</v>
          </cell>
          <cell r="K1075">
            <v>26821</v>
          </cell>
        </row>
        <row r="1076">
          <cell r="A1076">
            <v>520800</v>
          </cell>
          <cell r="B1076" t="str">
            <v>GASTOS COMUNES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>
            <v>520801</v>
          </cell>
          <cell r="B1077" t="str">
            <v>INDEMNIZACION POR TERMINO</v>
          </cell>
          <cell r="C1077">
            <v>0</v>
          </cell>
          <cell r="D1077">
            <v>301649</v>
          </cell>
          <cell r="E1077">
            <v>0</v>
          </cell>
          <cell r="F1077">
            <v>301649</v>
          </cell>
          <cell r="G1077">
            <v>0</v>
          </cell>
          <cell r="H1077">
            <v>0</v>
          </cell>
          <cell r="I1077">
            <v>0</v>
          </cell>
          <cell r="J1077">
            <v>301649</v>
          </cell>
          <cell r="K1077">
            <v>-301649</v>
          </cell>
        </row>
        <row r="1078">
          <cell r="A1078">
            <v>520900</v>
          </cell>
          <cell r="B1078" t="str">
            <v>ASESORIA COBRANZA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>
            <v>610001</v>
          </cell>
          <cell r="B1079" t="str">
            <v>SUELDOS</v>
          </cell>
          <cell r="C1079">
            <v>1788392064</v>
          </cell>
          <cell r="D1079">
            <v>0</v>
          </cell>
          <cell r="E1079">
            <v>1788392064</v>
          </cell>
          <cell r="F1079">
            <v>0</v>
          </cell>
          <cell r="G1079">
            <v>0</v>
          </cell>
          <cell r="H1079">
            <v>0</v>
          </cell>
          <cell r="I1079">
            <v>1788392064</v>
          </cell>
          <cell r="J1079">
            <v>0</v>
          </cell>
          <cell r="K1079">
            <v>1788392064</v>
          </cell>
        </row>
        <row r="1080">
          <cell r="A1080">
            <v>610002</v>
          </cell>
          <cell r="B1080" t="str">
            <v>GRATIFICACIONES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>
            <v>610003</v>
          </cell>
          <cell r="B1081" t="str">
            <v>BONIFICACIONES</v>
          </cell>
          <cell r="C1081">
            <v>5410454</v>
          </cell>
          <cell r="D1081">
            <v>0</v>
          </cell>
          <cell r="E1081">
            <v>5410454</v>
          </cell>
          <cell r="F1081">
            <v>0</v>
          </cell>
          <cell r="G1081">
            <v>0</v>
          </cell>
          <cell r="H1081">
            <v>0</v>
          </cell>
          <cell r="I1081">
            <v>5410454</v>
          </cell>
          <cell r="J1081">
            <v>0</v>
          </cell>
          <cell r="K1081">
            <v>5410454</v>
          </cell>
        </row>
        <row r="1082">
          <cell r="A1082">
            <v>610005</v>
          </cell>
          <cell r="B1082" t="str">
            <v>COMISIONES COMERCIALES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>
            <v>610006</v>
          </cell>
          <cell r="B1083" t="str">
            <v>APORTE PATRONAL</v>
          </cell>
          <cell r="C1083">
            <v>15622623</v>
          </cell>
          <cell r="D1083">
            <v>0</v>
          </cell>
          <cell r="E1083">
            <v>15622623</v>
          </cell>
          <cell r="F1083">
            <v>0</v>
          </cell>
          <cell r="G1083">
            <v>0</v>
          </cell>
          <cell r="H1083">
            <v>0</v>
          </cell>
          <cell r="I1083">
            <v>15622623</v>
          </cell>
          <cell r="J1083">
            <v>0</v>
          </cell>
          <cell r="K1083">
            <v>15622623</v>
          </cell>
        </row>
        <row r="1084">
          <cell r="A1084">
            <v>610007</v>
          </cell>
          <cell r="B1084" t="str">
            <v>INDEMNIZACIONES</v>
          </cell>
          <cell r="C1084">
            <v>126199886</v>
          </cell>
          <cell r="D1084">
            <v>0</v>
          </cell>
          <cell r="E1084">
            <v>126199886</v>
          </cell>
          <cell r="F1084">
            <v>0</v>
          </cell>
          <cell r="G1084">
            <v>0</v>
          </cell>
          <cell r="H1084">
            <v>0</v>
          </cell>
          <cell r="I1084">
            <v>126199886</v>
          </cell>
          <cell r="J1084">
            <v>0</v>
          </cell>
          <cell r="K1084">
            <v>126199886</v>
          </cell>
        </row>
        <row r="1085">
          <cell r="A1085">
            <v>610008</v>
          </cell>
          <cell r="B1085" t="str">
            <v>FERIADO LEGAL</v>
          </cell>
          <cell r="C1085">
            <v>510990836</v>
          </cell>
          <cell r="D1085">
            <v>591428406</v>
          </cell>
          <cell r="E1085">
            <v>0</v>
          </cell>
          <cell r="F1085">
            <v>80437570</v>
          </cell>
          <cell r="G1085">
            <v>0</v>
          </cell>
          <cell r="H1085">
            <v>0</v>
          </cell>
          <cell r="I1085">
            <v>0</v>
          </cell>
          <cell r="J1085">
            <v>80437570</v>
          </cell>
          <cell r="K1085">
            <v>-80437570</v>
          </cell>
        </row>
        <row r="1086">
          <cell r="A1086">
            <v>610009</v>
          </cell>
          <cell r="B1086" t="str">
            <v>SEGUROS DEL PERSONAL</v>
          </cell>
          <cell r="C1086">
            <v>90248526</v>
          </cell>
          <cell r="D1086">
            <v>33540035</v>
          </cell>
          <cell r="E1086">
            <v>56708491</v>
          </cell>
          <cell r="F1086">
            <v>0</v>
          </cell>
          <cell r="G1086">
            <v>0</v>
          </cell>
          <cell r="H1086">
            <v>0</v>
          </cell>
          <cell r="I1086">
            <v>56708491</v>
          </cell>
          <cell r="J1086">
            <v>0</v>
          </cell>
          <cell r="K1086">
            <v>56708491</v>
          </cell>
        </row>
        <row r="1087">
          <cell r="A1087">
            <v>610010</v>
          </cell>
          <cell r="B1087" t="str">
            <v>SALA CUNA</v>
          </cell>
          <cell r="C1087">
            <v>3374839</v>
          </cell>
          <cell r="D1087">
            <v>0</v>
          </cell>
          <cell r="E1087">
            <v>3374839</v>
          </cell>
          <cell r="F1087">
            <v>0</v>
          </cell>
          <cell r="G1087">
            <v>0</v>
          </cell>
          <cell r="H1087">
            <v>0</v>
          </cell>
          <cell r="I1087">
            <v>3374839</v>
          </cell>
          <cell r="J1087">
            <v>0</v>
          </cell>
          <cell r="K1087">
            <v>3374839</v>
          </cell>
        </row>
        <row r="1088">
          <cell r="A1088">
            <v>610011</v>
          </cell>
          <cell r="B1088" t="str">
            <v>GASTOS DEPTO. PERSONAL</v>
          </cell>
          <cell r="C1088">
            <v>5257725</v>
          </cell>
          <cell r="D1088">
            <v>0</v>
          </cell>
          <cell r="E1088">
            <v>5257725</v>
          </cell>
          <cell r="F1088">
            <v>0</v>
          </cell>
          <cell r="G1088">
            <v>0</v>
          </cell>
          <cell r="H1088">
            <v>0</v>
          </cell>
          <cell r="I1088">
            <v>5257725</v>
          </cell>
          <cell r="J1088">
            <v>0</v>
          </cell>
          <cell r="K1088">
            <v>5257725</v>
          </cell>
        </row>
        <row r="1089">
          <cell r="A1089">
            <v>610012</v>
          </cell>
          <cell r="B1089" t="str">
            <v>MANIFESTACION DEL PERSONA</v>
          </cell>
          <cell r="C1089">
            <v>6325611</v>
          </cell>
          <cell r="D1089">
            <v>1020452</v>
          </cell>
          <cell r="E1089">
            <v>5305159</v>
          </cell>
          <cell r="F1089">
            <v>0</v>
          </cell>
          <cell r="G1089">
            <v>0</v>
          </cell>
          <cell r="H1089">
            <v>0</v>
          </cell>
          <cell r="I1089">
            <v>5305159</v>
          </cell>
          <cell r="J1089">
            <v>0</v>
          </cell>
          <cell r="K1089">
            <v>5305159</v>
          </cell>
        </row>
        <row r="1090">
          <cell r="A1090">
            <v>610013</v>
          </cell>
          <cell r="B1090" t="str">
            <v>COLACION DEL PERSONAL</v>
          </cell>
          <cell r="C1090">
            <v>63236314</v>
          </cell>
          <cell r="D1090">
            <v>210212</v>
          </cell>
          <cell r="E1090">
            <v>63026102</v>
          </cell>
          <cell r="F1090">
            <v>0</v>
          </cell>
          <cell r="G1090">
            <v>0</v>
          </cell>
          <cell r="H1090">
            <v>0</v>
          </cell>
          <cell r="I1090">
            <v>63026102</v>
          </cell>
          <cell r="J1090">
            <v>0</v>
          </cell>
          <cell r="K1090">
            <v>63026102</v>
          </cell>
        </row>
        <row r="1091">
          <cell r="A1091">
            <v>610014</v>
          </cell>
          <cell r="B1091" t="str">
            <v>MOVILIZACION</v>
          </cell>
          <cell r="C1091">
            <v>497816</v>
          </cell>
          <cell r="D1091">
            <v>0</v>
          </cell>
          <cell r="E1091">
            <v>497816</v>
          </cell>
          <cell r="F1091">
            <v>0</v>
          </cell>
          <cell r="G1091">
            <v>0</v>
          </cell>
          <cell r="H1091">
            <v>0</v>
          </cell>
          <cell r="I1091">
            <v>497816</v>
          </cell>
          <cell r="J1091">
            <v>0</v>
          </cell>
          <cell r="K1091">
            <v>497816</v>
          </cell>
        </row>
        <row r="1092">
          <cell r="A1092">
            <v>610015</v>
          </cell>
          <cell r="B1092" t="str">
            <v>GASTOS DE CAPACITACION</v>
          </cell>
          <cell r="C1092">
            <v>4091036</v>
          </cell>
          <cell r="D1092">
            <v>0</v>
          </cell>
          <cell r="E1092">
            <v>4091036</v>
          </cell>
          <cell r="F1092">
            <v>0</v>
          </cell>
          <cell r="G1092">
            <v>0</v>
          </cell>
          <cell r="H1092">
            <v>0</v>
          </cell>
          <cell r="I1092">
            <v>4091036</v>
          </cell>
          <cell r="J1092">
            <v>0</v>
          </cell>
          <cell r="K1092">
            <v>4091036</v>
          </cell>
        </row>
        <row r="1093">
          <cell r="A1093">
            <v>610016</v>
          </cell>
          <cell r="B1093" t="str">
            <v>UNIFORMES DEL PERSONAL</v>
          </cell>
          <cell r="C1093">
            <v>27242119</v>
          </cell>
          <cell r="D1093">
            <v>16174078</v>
          </cell>
          <cell r="E1093">
            <v>11068041</v>
          </cell>
          <cell r="F1093">
            <v>0</v>
          </cell>
          <cell r="G1093">
            <v>0</v>
          </cell>
          <cell r="H1093">
            <v>0</v>
          </cell>
          <cell r="I1093">
            <v>11068041</v>
          </cell>
          <cell r="J1093">
            <v>0</v>
          </cell>
          <cell r="K1093">
            <v>11068041</v>
          </cell>
        </row>
        <row r="1094">
          <cell r="A1094">
            <v>610017</v>
          </cell>
          <cell r="B1094" t="str">
            <v>SUELDOS PERSONAL EXTERNO</v>
          </cell>
          <cell r="C1094">
            <v>30067220</v>
          </cell>
          <cell r="D1094">
            <v>0</v>
          </cell>
          <cell r="E1094">
            <v>30067220</v>
          </cell>
          <cell r="F1094">
            <v>0</v>
          </cell>
          <cell r="G1094">
            <v>0</v>
          </cell>
          <cell r="H1094">
            <v>0</v>
          </cell>
          <cell r="I1094">
            <v>30067220</v>
          </cell>
          <cell r="J1094">
            <v>0</v>
          </cell>
          <cell r="K1094">
            <v>30067220</v>
          </cell>
        </row>
        <row r="1095">
          <cell r="A1095">
            <v>610018</v>
          </cell>
          <cell r="B1095" t="str">
            <v>AGUINALDOS</v>
          </cell>
          <cell r="C1095">
            <v>25189685</v>
          </cell>
          <cell r="D1095">
            <v>0</v>
          </cell>
          <cell r="E1095">
            <v>25189685</v>
          </cell>
          <cell r="F1095">
            <v>0</v>
          </cell>
          <cell r="G1095">
            <v>0</v>
          </cell>
          <cell r="H1095">
            <v>0</v>
          </cell>
          <cell r="I1095">
            <v>25189685</v>
          </cell>
          <cell r="J1095">
            <v>0</v>
          </cell>
          <cell r="K1095">
            <v>25189685</v>
          </cell>
        </row>
        <row r="1096">
          <cell r="A1096">
            <v>610019</v>
          </cell>
          <cell r="B1096" t="str">
            <v>APORTE FONDO CESANTIA</v>
          </cell>
          <cell r="C1096">
            <v>27384092</v>
          </cell>
          <cell r="D1096">
            <v>1318334</v>
          </cell>
          <cell r="E1096">
            <v>26065758</v>
          </cell>
          <cell r="F1096">
            <v>0</v>
          </cell>
          <cell r="G1096">
            <v>0</v>
          </cell>
          <cell r="H1096">
            <v>0</v>
          </cell>
          <cell r="I1096">
            <v>26065758</v>
          </cell>
          <cell r="J1096">
            <v>0</v>
          </cell>
          <cell r="K1096">
            <v>26065758</v>
          </cell>
        </row>
        <row r="1097">
          <cell r="A1097">
            <v>610023</v>
          </cell>
          <cell r="B1097" t="str">
            <v>DESAHUCIO</v>
          </cell>
          <cell r="C1097">
            <v>3076837</v>
          </cell>
          <cell r="D1097">
            <v>0</v>
          </cell>
          <cell r="E1097">
            <v>3076837</v>
          </cell>
          <cell r="F1097">
            <v>0</v>
          </cell>
          <cell r="G1097">
            <v>0</v>
          </cell>
          <cell r="H1097">
            <v>0</v>
          </cell>
          <cell r="I1097">
            <v>3076837</v>
          </cell>
          <cell r="J1097">
            <v>0</v>
          </cell>
          <cell r="K1097">
            <v>3076837</v>
          </cell>
        </row>
        <row r="1098">
          <cell r="A1098">
            <v>610025</v>
          </cell>
          <cell r="B1098" t="str">
            <v>DIETAS DEL DIRECTORIO</v>
          </cell>
          <cell r="C1098">
            <v>49879448</v>
          </cell>
          <cell r="D1098">
            <v>0</v>
          </cell>
          <cell r="E1098">
            <v>49879448</v>
          </cell>
          <cell r="F1098">
            <v>0</v>
          </cell>
          <cell r="G1098">
            <v>0</v>
          </cell>
          <cell r="H1098">
            <v>0</v>
          </cell>
          <cell r="I1098">
            <v>49879448</v>
          </cell>
          <cell r="J1098">
            <v>0</v>
          </cell>
          <cell r="K1098">
            <v>49879448</v>
          </cell>
        </row>
        <row r="1099">
          <cell r="A1099">
            <v>610026</v>
          </cell>
          <cell r="B1099" t="str">
            <v>BENEFICIOS DEL PERSONAL</v>
          </cell>
          <cell r="C1099">
            <v>2358460</v>
          </cell>
          <cell r="D1099">
            <v>0</v>
          </cell>
          <cell r="E1099">
            <v>2358460</v>
          </cell>
          <cell r="F1099">
            <v>0</v>
          </cell>
          <cell r="G1099">
            <v>0</v>
          </cell>
          <cell r="H1099">
            <v>0</v>
          </cell>
          <cell r="I1099">
            <v>2358460</v>
          </cell>
          <cell r="J1099">
            <v>0</v>
          </cell>
          <cell r="K1099">
            <v>2358460</v>
          </cell>
        </row>
        <row r="1100">
          <cell r="A1100">
            <v>610028</v>
          </cell>
          <cell r="B1100" t="str">
            <v>BONOS EJECUTIVOS</v>
          </cell>
          <cell r="C1100">
            <v>265050110</v>
          </cell>
          <cell r="D1100">
            <v>0</v>
          </cell>
          <cell r="E1100">
            <v>265050110</v>
          </cell>
          <cell r="F1100">
            <v>0</v>
          </cell>
          <cell r="G1100">
            <v>0</v>
          </cell>
          <cell r="H1100">
            <v>0</v>
          </cell>
          <cell r="I1100">
            <v>265050110</v>
          </cell>
          <cell r="J1100">
            <v>0</v>
          </cell>
          <cell r="K1100">
            <v>265050110</v>
          </cell>
        </row>
        <row r="1101">
          <cell r="A1101">
            <v>610029</v>
          </cell>
          <cell r="B1101" t="str">
            <v>BONO PLAN RENTA FIJA</v>
          </cell>
          <cell r="C1101">
            <v>24695334</v>
          </cell>
          <cell r="D1101">
            <v>0</v>
          </cell>
          <cell r="E1101">
            <v>24695334</v>
          </cell>
          <cell r="F1101">
            <v>0</v>
          </cell>
          <cell r="G1101">
            <v>0</v>
          </cell>
          <cell r="H1101">
            <v>0</v>
          </cell>
          <cell r="I1101">
            <v>24695334</v>
          </cell>
          <cell r="J1101">
            <v>0</v>
          </cell>
          <cell r="K1101">
            <v>24695334</v>
          </cell>
        </row>
        <row r="1102">
          <cell r="A1102">
            <v>610030</v>
          </cell>
          <cell r="B1102" t="str">
            <v>PREMIOS COLECTIVOS RENTA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  <row r="1103">
          <cell r="A1103">
            <v>610031</v>
          </cell>
          <cell r="B1103" t="str">
            <v>PREMIOS MASIVOS RENTA FIJ</v>
          </cell>
          <cell r="C1103">
            <v>5459469</v>
          </cell>
          <cell r="D1103">
            <v>0</v>
          </cell>
          <cell r="E1103">
            <v>5459469</v>
          </cell>
          <cell r="F1103">
            <v>0</v>
          </cell>
          <cell r="G1103">
            <v>0</v>
          </cell>
          <cell r="H1103">
            <v>0</v>
          </cell>
          <cell r="I1103">
            <v>5459469</v>
          </cell>
          <cell r="J1103">
            <v>0</v>
          </cell>
          <cell r="K1103">
            <v>5459469</v>
          </cell>
        </row>
        <row r="1104">
          <cell r="A1104">
            <v>610032</v>
          </cell>
          <cell r="B1104" t="str">
            <v>SEGURO DE INVALIDEZ Y SOB</v>
          </cell>
          <cell r="C1104">
            <v>18152018</v>
          </cell>
          <cell r="D1104">
            <v>0</v>
          </cell>
          <cell r="E1104">
            <v>18152018</v>
          </cell>
          <cell r="F1104">
            <v>0</v>
          </cell>
          <cell r="G1104">
            <v>0</v>
          </cell>
          <cell r="H1104">
            <v>0</v>
          </cell>
          <cell r="I1104">
            <v>18152018</v>
          </cell>
          <cell r="J1104">
            <v>0</v>
          </cell>
          <cell r="K1104">
            <v>18152018</v>
          </cell>
        </row>
        <row r="1105">
          <cell r="A1105">
            <v>610050</v>
          </cell>
          <cell r="B1105" t="str">
            <v>SUELDOS</v>
          </cell>
          <cell r="C1105">
            <v>423351071</v>
          </cell>
          <cell r="D1105">
            <v>0</v>
          </cell>
          <cell r="E1105">
            <v>423351071</v>
          </cell>
          <cell r="F1105">
            <v>0</v>
          </cell>
          <cell r="G1105">
            <v>0</v>
          </cell>
          <cell r="H1105">
            <v>0</v>
          </cell>
          <cell r="I1105">
            <v>423351071</v>
          </cell>
          <cell r="J1105">
            <v>0</v>
          </cell>
          <cell r="K1105">
            <v>423351071</v>
          </cell>
        </row>
        <row r="1106">
          <cell r="A1106">
            <v>610051</v>
          </cell>
          <cell r="B1106" t="str">
            <v>GRATIFICACIONES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</row>
        <row r="1107">
          <cell r="A1107">
            <v>610053</v>
          </cell>
          <cell r="B1107" t="str">
            <v>BONIFICACIONES</v>
          </cell>
          <cell r="C1107">
            <v>16761170</v>
          </cell>
          <cell r="D1107">
            <v>0</v>
          </cell>
          <cell r="E1107">
            <v>16761170</v>
          </cell>
          <cell r="F1107">
            <v>0</v>
          </cell>
          <cell r="G1107">
            <v>0</v>
          </cell>
          <cell r="H1107">
            <v>0</v>
          </cell>
          <cell r="I1107">
            <v>16761170</v>
          </cell>
          <cell r="J1107">
            <v>0</v>
          </cell>
          <cell r="K1107">
            <v>16761170</v>
          </cell>
        </row>
        <row r="1108">
          <cell r="A1108">
            <v>610054</v>
          </cell>
          <cell r="B1108" t="str">
            <v>COMISIONES RENTAS VITALIC</v>
          </cell>
          <cell r="C1108">
            <v>82485889</v>
          </cell>
          <cell r="D1108">
            <v>2283627</v>
          </cell>
          <cell r="E1108">
            <v>80202262</v>
          </cell>
          <cell r="F1108">
            <v>0</v>
          </cell>
          <cell r="G1108">
            <v>0</v>
          </cell>
          <cell r="H1108">
            <v>0</v>
          </cell>
          <cell r="I1108">
            <v>80202262</v>
          </cell>
          <cell r="J1108">
            <v>0</v>
          </cell>
          <cell r="K1108">
            <v>80202262</v>
          </cell>
        </row>
        <row r="1109">
          <cell r="A1109">
            <v>610055</v>
          </cell>
          <cell r="B1109" t="str">
            <v>COMISIONES COMERCIALES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>
            <v>610056</v>
          </cell>
          <cell r="B1110" t="str">
            <v>APORTE PATRONAL</v>
          </cell>
          <cell r="C1110">
            <v>12751251</v>
          </cell>
          <cell r="D1110">
            <v>0</v>
          </cell>
          <cell r="E1110">
            <v>12751251</v>
          </cell>
          <cell r="F1110">
            <v>0</v>
          </cell>
          <cell r="G1110">
            <v>0</v>
          </cell>
          <cell r="H1110">
            <v>0</v>
          </cell>
          <cell r="I1110">
            <v>12751251</v>
          </cell>
          <cell r="J1110">
            <v>0</v>
          </cell>
          <cell r="K1110">
            <v>12751251</v>
          </cell>
        </row>
        <row r="1111">
          <cell r="A1111">
            <v>610057</v>
          </cell>
          <cell r="B1111" t="str">
            <v>INDEMNIZACIONES</v>
          </cell>
          <cell r="C1111">
            <v>41951589</v>
          </cell>
          <cell r="D1111">
            <v>0</v>
          </cell>
          <cell r="E1111">
            <v>41951589</v>
          </cell>
          <cell r="F1111">
            <v>0</v>
          </cell>
          <cell r="G1111">
            <v>0</v>
          </cell>
          <cell r="H1111">
            <v>0</v>
          </cell>
          <cell r="I1111">
            <v>41951589</v>
          </cell>
          <cell r="J1111">
            <v>0</v>
          </cell>
          <cell r="K1111">
            <v>41951589</v>
          </cell>
        </row>
        <row r="1112">
          <cell r="A1112">
            <v>610058</v>
          </cell>
          <cell r="B1112" t="str">
            <v>FERIADO LEGAL</v>
          </cell>
          <cell r="C1112">
            <v>154358737</v>
          </cell>
          <cell r="D1112">
            <v>215877223</v>
          </cell>
          <cell r="E1112">
            <v>0</v>
          </cell>
          <cell r="F1112">
            <v>61518486</v>
          </cell>
          <cell r="G1112">
            <v>0</v>
          </cell>
          <cell r="H1112">
            <v>0</v>
          </cell>
          <cell r="I1112">
            <v>0</v>
          </cell>
          <cell r="J1112">
            <v>61518486</v>
          </cell>
          <cell r="K1112">
            <v>-61518486</v>
          </cell>
        </row>
        <row r="1113">
          <cell r="A1113">
            <v>610059</v>
          </cell>
          <cell r="B1113" t="str">
            <v>SEGUROS EMPLEADOS</v>
          </cell>
          <cell r="C1113">
            <v>49670090</v>
          </cell>
          <cell r="D1113">
            <v>168408</v>
          </cell>
          <cell r="E1113">
            <v>49501682</v>
          </cell>
          <cell r="F1113">
            <v>0</v>
          </cell>
          <cell r="G1113">
            <v>0</v>
          </cell>
          <cell r="H1113">
            <v>0</v>
          </cell>
          <cell r="I1113">
            <v>49501682</v>
          </cell>
          <cell r="J1113">
            <v>0</v>
          </cell>
          <cell r="K1113">
            <v>49501682</v>
          </cell>
        </row>
        <row r="1114">
          <cell r="A1114">
            <v>610060</v>
          </cell>
          <cell r="B1114" t="str">
            <v>SALA CUNA</v>
          </cell>
          <cell r="C1114">
            <v>2619000</v>
          </cell>
          <cell r="D1114">
            <v>0</v>
          </cell>
          <cell r="E1114">
            <v>2619000</v>
          </cell>
          <cell r="F1114">
            <v>0</v>
          </cell>
          <cell r="G1114">
            <v>0</v>
          </cell>
          <cell r="H1114">
            <v>0</v>
          </cell>
          <cell r="I1114">
            <v>2619000</v>
          </cell>
          <cell r="J1114">
            <v>0</v>
          </cell>
          <cell r="K1114">
            <v>2619000</v>
          </cell>
        </row>
        <row r="1115">
          <cell r="A1115">
            <v>610061</v>
          </cell>
          <cell r="B1115" t="str">
            <v>GASTOS DEPTO. PERSONAL</v>
          </cell>
          <cell r="C1115">
            <v>2596046</v>
          </cell>
          <cell r="D1115">
            <v>0</v>
          </cell>
          <cell r="E1115">
            <v>2596046</v>
          </cell>
          <cell r="F1115">
            <v>0</v>
          </cell>
          <cell r="G1115">
            <v>0</v>
          </cell>
          <cell r="H1115">
            <v>0</v>
          </cell>
          <cell r="I1115">
            <v>2596046</v>
          </cell>
          <cell r="J1115">
            <v>0</v>
          </cell>
          <cell r="K1115">
            <v>2596046</v>
          </cell>
        </row>
        <row r="1116">
          <cell r="A1116">
            <v>610062</v>
          </cell>
          <cell r="B1116" t="str">
            <v>MANIFESTACION DEL PERSONA</v>
          </cell>
          <cell r="C1116">
            <v>0</v>
          </cell>
          <cell r="D1116">
            <v>288500</v>
          </cell>
          <cell r="E1116">
            <v>0</v>
          </cell>
          <cell r="F1116">
            <v>288500</v>
          </cell>
          <cell r="G1116">
            <v>0</v>
          </cell>
          <cell r="H1116">
            <v>0</v>
          </cell>
          <cell r="I1116">
            <v>0</v>
          </cell>
          <cell r="J1116">
            <v>288500</v>
          </cell>
          <cell r="K1116">
            <v>-288500</v>
          </cell>
        </row>
        <row r="1117">
          <cell r="A1117">
            <v>610063</v>
          </cell>
          <cell r="B1117" t="str">
            <v>COLACION DEL PERSONAL</v>
          </cell>
          <cell r="C1117">
            <v>31803430</v>
          </cell>
          <cell r="D1117">
            <v>839194</v>
          </cell>
          <cell r="E1117">
            <v>30964236</v>
          </cell>
          <cell r="F1117">
            <v>0</v>
          </cell>
          <cell r="G1117">
            <v>0</v>
          </cell>
          <cell r="H1117">
            <v>0</v>
          </cell>
          <cell r="I1117">
            <v>30964236</v>
          </cell>
          <cell r="J1117">
            <v>0</v>
          </cell>
          <cell r="K1117">
            <v>30964236</v>
          </cell>
        </row>
        <row r="1118">
          <cell r="A1118">
            <v>610064</v>
          </cell>
          <cell r="B1118" t="str">
            <v>LOCOMOCION EMPLEADOS</v>
          </cell>
          <cell r="C1118">
            <v>7071896</v>
          </cell>
          <cell r="D1118">
            <v>0</v>
          </cell>
          <cell r="E1118">
            <v>7071896</v>
          </cell>
          <cell r="F1118">
            <v>0</v>
          </cell>
          <cell r="G1118">
            <v>0</v>
          </cell>
          <cell r="H1118">
            <v>0</v>
          </cell>
          <cell r="I1118">
            <v>7071896</v>
          </cell>
          <cell r="J1118">
            <v>0</v>
          </cell>
          <cell r="K1118">
            <v>7071896</v>
          </cell>
        </row>
        <row r="1119">
          <cell r="A1119">
            <v>610065</v>
          </cell>
          <cell r="B1119" t="str">
            <v>GASTOS DE CAPACITACION CO</v>
          </cell>
          <cell r="C1119">
            <v>8223450</v>
          </cell>
          <cell r="D1119">
            <v>0</v>
          </cell>
          <cell r="E1119">
            <v>8223450</v>
          </cell>
          <cell r="F1119">
            <v>0</v>
          </cell>
          <cell r="G1119">
            <v>0</v>
          </cell>
          <cell r="H1119">
            <v>0</v>
          </cell>
          <cell r="I1119">
            <v>8223450</v>
          </cell>
          <cell r="J1119">
            <v>0</v>
          </cell>
          <cell r="K1119">
            <v>8223450</v>
          </cell>
        </row>
        <row r="1120">
          <cell r="A1120">
            <v>610066</v>
          </cell>
          <cell r="B1120" t="str">
            <v>UNIFORMES DEL PERSONAL</v>
          </cell>
          <cell r="C1120">
            <v>6013422</v>
          </cell>
          <cell r="D1120">
            <v>6351082</v>
          </cell>
          <cell r="E1120">
            <v>0</v>
          </cell>
          <cell r="F1120">
            <v>337660</v>
          </cell>
          <cell r="G1120">
            <v>0</v>
          </cell>
          <cell r="H1120">
            <v>0</v>
          </cell>
          <cell r="I1120">
            <v>0</v>
          </cell>
          <cell r="J1120">
            <v>337660</v>
          </cell>
          <cell r="K1120">
            <v>-337660</v>
          </cell>
        </row>
        <row r="1121">
          <cell r="A1121">
            <v>610067</v>
          </cell>
          <cell r="B1121" t="str">
            <v>SERVICIOS TEMPORALES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</row>
        <row r="1122">
          <cell r="A1122">
            <v>610068</v>
          </cell>
          <cell r="B1122" t="str">
            <v>BONOS ESPECIALES AGUINALD</v>
          </cell>
          <cell r="C1122">
            <v>20257657</v>
          </cell>
          <cell r="D1122">
            <v>0</v>
          </cell>
          <cell r="E1122">
            <v>20257657</v>
          </cell>
          <cell r="F1122">
            <v>0</v>
          </cell>
          <cell r="G1122">
            <v>0</v>
          </cell>
          <cell r="H1122">
            <v>0</v>
          </cell>
          <cell r="I1122">
            <v>20257657</v>
          </cell>
          <cell r="J1122">
            <v>0</v>
          </cell>
          <cell r="K1122">
            <v>20257657</v>
          </cell>
        </row>
        <row r="1123">
          <cell r="A1123">
            <v>610069</v>
          </cell>
          <cell r="B1123" t="str">
            <v>APORTE FONDO DE CESANTIA</v>
          </cell>
          <cell r="C1123">
            <v>24553389</v>
          </cell>
          <cell r="D1123">
            <v>1474730</v>
          </cell>
          <cell r="E1123">
            <v>23078659</v>
          </cell>
          <cell r="F1123">
            <v>0</v>
          </cell>
          <cell r="G1123">
            <v>0</v>
          </cell>
          <cell r="H1123">
            <v>0</v>
          </cell>
          <cell r="I1123">
            <v>23078659</v>
          </cell>
          <cell r="J1123">
            <v>0</v>
          </cell>
          <cell r="K1123">
            <v>23078659</v>
          </cell>
        </row>
        <row r="1124">
          <cell r="A1124">
            <v>610072</v>
          </cell>
          <cell r="B1124" t="str">
            <v>DESAHUCIO</v>
          </cell>
          <cell r="C1124">
            <v>1840639</v>
          </cell>
          <cell r="D1124">
            <v>0</v>
          </cell>
          <cell r="E1124">
            <v>1840639</v>
          </cell>
          <cell r="F1124">
            <v>0</v>
          </cell>
          <cell r="G1124">
            <v>0</v>
          </cell>
          <cell r="H1124">
            <v>0</v>
          </cell>
          <cell r="I1124">
            <v>1840639</v>
          </cell>
          <cell r="J1124">
            <v>0</v>
          </cell>
          <cell r="K1124">
            <v>1840639</v>
          </cell>
        </row>
        <row r="1125">
          <cell r="A1125">
            <v>610073</v>
          </cell>
          <cell r="B1125" t="str">
            <v>PARTICIPACION DE UTILIDAD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</row>
        <row r="1126">
          <cell r="A1126">
            <v>610075</v>
          </cell>
          <cell r="B1126" t="str">
            <v>COMISIONES POR VENTA CRED</v>
          </cell>
          <cell r="C1126">
            <v>30613381</v>
          </cell>
          <cell r="D1126">
            <v>0</v>
          </cell>
          <cell r="E1126">
            <v>30613381</v>
          </cell>
          <cell r="F1126">
            <v>0</v>
          </cell>
          <cell r="G1126">
            <v>0</v>
          </cell>
          <cell r="H1126">
            <v>0</v>
          </cell>
          <cell r="I1126">
            <v>30613381</v>
          </cell>
          <cell r="J1126">
            <v>0</v>
          </cell>
          <cell r="K1126">
            <v>30613381</v>
          </cell>
        </row>
        <row r="1127">
          <cell r="A1127">
            <v>610076</v>
          </cell>
          <cell r="B1127" t="str">
            <v>COMISIONES PRIMERAS PRIMA</v>
          </cell>
          <cell r="C1127">
            <v>16375305</v>
          </cell>
          <cell r="D1127">
            <v>0</v>
          </cell>
          <cell r="E1127">
            <v>16375305</v>
          </cell>
          <cell r="F1127">
            <v>0</v>
          </cell>
          <cell r="G1127">
            <v>0</v>
          </cell>
          <cell r="H1127">
            <v>0</v>
          </cell>
          <cell r="I1127">
            <v>16375305</v>
          </cell>
          <cell r="J1127">
            <v>0</v>
          </cell>
          <cell r="K1127">
            <v>16375305</v>
          </cell>
        </row>
        <row r="1128">
          <cell r="A1128">
            <v>610077</v>
          </cell>
          <cell r="B1128" t="str">
            <v>COMISIONES POR COBRANZA R</v>
          </cell>
          <cell r="C1128">
            <v>110632638</v>
          </cell>
          <cell r="D1128">
            <v>0</v>
          </cell>
          <cell r="E1128">
            <v>110632638</v>
          </cell>
          <cell r="F1128">
            <v>0</v>
          </cell>
          <cell r="G1128">
            <v>0</v>
          </cell>
          <cell r="H1128">
            <v>0</v>
          </cell>
          <cell r="I1128">
            <v>110632638</v>
          </cell>
          <cell r="J1128">
            <v>0</v>
          </cell>
          <cell r="K1128">
            <v>110632638</v>
          </cell>
        </row>
        <row r="1129">
          <cell r="A1129">
            <v>610078</v>
          </cell>
          <cell r="B1129" t="str">
            <v>PREMIOS CONCURSOS R. VARI</v>
          </cell>
          <cell r="C1129">
            <v>5962500</v>
          </cell>
          <cell r="D1129">
            <v>0</v>
          </cell>
          <cell r="E1129">
            <v>5962500</v>
          </cell>
          <cell r="F1129">
            <v>0</v>
          </cell>
          <cell r="G1129">
            <v>0</v>
          </cell>
          <cell r="H1129">
            <v>0</v>
          </cell>
          <cell r="I1129">
            <v>5962500</v>
          </cell>
          <cell r="J1129">
            <v>0</v>
          </cell>
          <cell r="K1129">
            <v>5962500</v>
          </cell>
        </row>
        <row r="1130">
          <cell r="A1130">
            <v>610079</v>
          </cell>
          <cell r="B1130" t="str">
            <v>BONOS AGENTES</v>
          </cell>
          <cell r="C1130">
            <v>874618</v>
          </cell>
          <cell r="D1130">
            <v>0</v>
          </cell>
          <cell r="E1130">
            <v>874618</v>
          </cell>
          <cell r="F1130">
            <v>0</v>
          </cell>
          <cell r="G1130">
            <v>0</v>
          </cell>
          <cell r="H1130">
            <v>0</v>
          </cell>
          <cell r="I1130">
            <v>874618</v>
          </cell>
          <cell r="J1130">
            <v>0</v>
          </cell>
          <cell r="K1130">
            <v>874618</v>
          </cell>
        </row>
        <row r="1131">
          <cell r="A1131">
            <v>610080</v>
          </cell>
          <cell r="B1131" t="str">
            <v>BONO DE DESARROLLO</v>
          </cell>
          <cell r="C1131">
            <v>38466571</v>
          </cell>
          <cell r="D1131">
            <v>0</v>
          </cell>
          <cell r="E1131">
            <v>38466571</v>
          </cell>
          <cell r="F1131">
            <v>0</v>
          </cell>
          <cell r="G1131">
            <v>0</v>
          </cell>
          <cell r="H1131">
            <v>0</v>
          </cell>
          <cell r="I1131">
            <v>38466571</v>
          </cell>
          <cell r="J1131">
            <v>0</v>
          </cell>
          <cell r="K1131">
            <v>38466571</v>
          </cell>
        </row>
        <row r="1132">
          <cell r="A1132">
            <v>610081</v>
          </cell>
          <cell r="B1132" t="str">
            <v>BONO DE NOMBRAMIENTO</v>
          </cell>
          <cell r="C1132">
            <v>12708895</v>
          </cell>
          <cell r="D1132">
            <v>0</v>
          </cell>
          <cell r="E1132">
            <v>12708895</v>
          </cell>
          <cell r="F1132">
            <v>0</v>
          </cell>
          <cell r="G1132">
            <v>0</v>
          </cell>
          <cell r="H1132">
            <v>0</v>
          </cell>
          <cell r="I1132">
            <v>12708895</v>
          </cell>
          <cell r="J1132">
            <v>0</v>
          </cell>
          <cell r="K1132">
            <v>12708895</v>
          </cell>
        </row>
        <row r="1133">
          <cell r="A1133">
            <v>610082</v>
          </cell>
          <cell r="B1133" t="str">
            <v>BONO DE FIDELIZACION</v>
          </cell>
          <cell r="C1133">
            <v>21128411</v>
          </cell>
          <cell r="D1133">
            <v>0</v>
          </cell>
          <cell r="E1133">
            <v>21128411</v>
          </cell>
          <cell r="F1133">
            <v>0</v>
          </cell>
          <cell r="G1133">
            <v>0</v>
          </cell>
          <cell r="H1133">
            <v>0</v>
          </cell>
          <cell r="I1133">
            <v>21128411</v>
          </cell>
          <cell r="J1133">
            <v>0</v>
          </cell>
          <cell r="K1133">
            <v>21128411</v>
          </cell>
        </row>
        <row r="1134">
          <cell r="A1134">
            <v>610083</v>
          </cell>
          <cell r="B1134" t="str">
            <v>BONO DE PERSISTENCIA</v>
          </cell>
          <cell r="C1134">
            <v>42485114</v>
          </cell>
          <cell r="D1134">
            <v>0</v>
          </cell>
          <cell r="E1134">
            <v>42485114</v>
          </cell>
          <cell r="F1134">
            <v>0</v>
          </cell>
          <cell r="G1134">
            <v>0</v>
          </cell>
          <cell r="H1134">
            <v>0</v>
          </cell>
          <cell r="I1134">
            <v>42485114</v>
          </cell>
          <cell r="J1134">
            <v>0</v>
          </cell>
          <cell r="K1134">
            <v>42485114</v>
          </cell>
        </row>
        <row r="1135">
          <cell r="A1135">
            <v>610084</v>
          </cell>
          <cell r="B1135" t="str">
            <v>BONO PLAN RENTA VARIABLE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</row>
        <row r="1136">
          <cell r="A1136">
            <v>610085</v>
          </cell>
          <cell r="B1136" t="str">
            <v>PREMIOS COLECTIVOS RENTA</v>
          </cell>
          <cell r="C1136">
            <v>29267705</v>
          </cell>
          <cell r="D1136">
            <v>0</v>
          </cell>
          <cell r="E1136">
            <v>29267705</v>
          </cell>
          <cell r="F1136">
            <v>0</v>
          </cell>
          <cell r="G1136">
            <v>0</v>
          </cell>
          <cell r="H1136">
            <v>0</v>
          </cell>
          <cell r="I1136">
            <v>29267705</v>
          </cell>
          <cell r="J1136">
            <v>0</v>
          </cell>
          <cell r="K1136">
            <v>29267705</v>
          </cell>
        </row>
        <row r="1137">
          <cell r="A1137">
            <v>610086</v>
          </cell>
          <cell r="B1137" t="str">
            <v>PREMIOS MASIVOS RENTA VAR</v>
          </cell>
          <cell r="C1137">
            <v>397500</v>
          </cell>
          <cell r="D1137">
            <v>0</v>
          </cell>
          <cell r="E1137">
            <v>397500</v>
          </cell>
          <cell r="F1137">
            <v>0</v>
          </cell>
          <cell r="G1137">
            <v>0</v>
          </cell>
          <cell r="H1137">
            <v>0</v>
          </cell>
          <cell r="I1137">
            <v>397500</v>
          </cell>
          <cell r="J1137">
            <v>0</v>
          </cell>
          <cell r="K1137">
            <v>397500</v>
          </cell>
        </row>
        <row r="1138">
          <cell r="A1138">
            <v>610087</v>
          </cell>
          <cell r="B1138" t="str">
            <v>PREMIOS PRODUCCION RENTA</v>
          </cell>
          <cell r="C1138">
            <v>228436561</v>
          </cell>
          <cell r="D1138">
            <v>0</v>
          </cell>
          <cell r="E1138">
            <v>228436561</v>
          </cell>
          <cell r="F1138">
            <v>0</v>
          </cell>
          <cell r="G1138">
            <v>0</v>
          </cell>
          <cell r="H1138">
            <v>0</v>
          </cell>
          <cell r="I1138">
            <v>228436561</v>
          </cell>
          <cell r="J1138">
            <v>0</v>
          </cell>
          <cell r="K1138">
            <v>228436561</v>
          </cell>
        </row>
        <row r="1139">
          <cell r="A1139">
            <v>610088</v>
          </cell>
          <cell r="B1139" t="str">
            <v>COMISIONES PROMEDIO</v>
          </cell>
          <cell r="C1139">
            <v>87985762</v>
          </cell>
          <cell r="D1139">
            <v>211344</v>
          </cell>
          <cell r="E1139">
            <v>87774418</v>
          </cell>
          <cell r="F1139">
            <v>0</v>
          </cell>
          <cell r="G1139">
            <v>0</v>
          </cell>
          <cell r="H1139">
            <v>0</v>
          </cell>
          <cell r="I1139">
            <v>87774418</v>
          </cell>
          <cell r="J1139">
            <v>0</v>
          </cell>
          <cell r="K1139">
            <v>87774418</v>
          </cell>
        </row>
        <row r="1140">
          <cell r="A1140">
            <v>610089</v>
          </cell>
          <cell r="B1140" t="str">
            <v>SEGURO DE INVALIDEZ Y SOB</v>
          </cell>
          <cell r="C1140">
            <v>14761851</v>
          </cell>
          <cell r="D1140">
            <v>0</v>
          </cell>
          <cell r="E1140">
            <v>14761851</v>
          </cell>
          <cell r="F1140">
            <v>0</v>
          </cell>
          <cell r="G1140">
            <v>0</v>
          </cell>
          <cell r="H1140">
            <v>0</v>
          </cell>
          <cell r="I1140">
            <v>14761851</v>
          </cell>
          <cell r="J1140">
            <v>0</v>
          </cell>
          <cell r="K1140">
            <v>14761851</v>
          </cell>
        </row>
        <row r="1141">
          <cell r="A1141">
            <v>610090</v>
          </cell>
          <cell r="B1141" t="str">
            <v>COMISIONES APV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</row>
        <row r="1142">
          <cell r="A1142">
            <v>610091</v>
          </cell>
          <cell r="B1142" t="str">
            <v>PREMIOS TRASPASO APORTE A</v>
          </cell>
          <cell r="C1142">
            <v>4193732</v>
          </cell>
          <cell r="D1142">
            <v>0</v>
          </cell>
          <cell r="E1142">
            <v>4193732</v>
          </cell>
          <cell r="F1142">
            <v>0</v>
          </cell>
          <cell r="G1142">
            <v>0</v>
          </cell>
          <cell r="H1142">
            <v>0</v>
          </cell>
          <cell r="I1142">
            <v>4193732</v>
          </cell>
          <cell r="J1142">
            <v>0</v>
          </cell>
          <cell r="K1142">
            <v>4193732</v>
          </cell>
        </row>
        <row r="1143">
          <cell r="A1143">
            <v>610092</v>
          </cell>
          <cell r="B1143" t="str">
            <v>MULTAS RR.HH.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A1144">
            <v>610093</v>
          </cell>
          <cell r="B1144" t="str">
            <v>COMISIONES CREDIVIDA</v>
          </cell>
          <cell r="C1144">
            <v>466000</v>
          </cell>
          <cell r="D1144">
            <v>0</v>
          </cell>
          <cell r="E1144">
            <v>466000</v>
          </cell>
          <cell r="F1144">
            <v>0</v>
          </cell>
          <cell r="G1144">
            <v>0</v>
          </cell>
          <cell r="H1144">
            <v>0</v>
          </cell>
          <cell r="I1144">
            <v>466000</v>
          </cell>
          <cell r="J1144">
            <v>0</v>
          </cell>
          <cell r="K1144">
            <v>466000</v>
          </cell>
        </row>
        <row r="1145">
          <cell r="A1145">
            <v>610101</v>
          </cell>
          <cell r="B1145" t="str">
            <v>ARRIENDO INMUEBLES SANTIA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A1146">
            <v>610102</v>
          </cell>
          <cell r="B1146" t="str">
            <v>ARRIENDO AGENCIA</v>
          </cell>
          <cell r="C1146">
            <v>91243162</v>
          </cell>
          <cell r="D1146">
            <v>123550</v>
          </cell>
          <cell r="E1146">
            <v>91119612</v>
          </cell>
          <cell r="F1146">
            <v>0</v>
          </cell>
          <cell r="G1146">
            <v>0</v>
          </cell>
          <cell r="H1146">
            <v>0</v>
          </cell>
          <cell r="I1146">
            <v>91119612</v>
          </cell>
          <cell r="J1146">
            <v>0</v>
          </cell>
          <cell r="K1146">
            <v>91119612</v>
          </cell>
        </row>
        <row r="1147">
          <cell r="A1147">
            <v>610103</v>
          </cell>
          <cell r="B1147" t="str">
            <v>BODEGA EXTERNA</v>
          </cell>
          <cell r="C1147">
            <v>22823955</v>
          </cell>
          <cell r="D1147">
            <v>6783320</v>
          </cell>
          <cell r="E1147">
            <v>16040635</v>
          </cell>
          <cell r="F1147">
            <v>0</v>
          </cell>
          <cell r="G1147">
            <v>0</v>
          </cell>
          <cell r="H1147">
            <v>0</v>
          </cell>
          <cell r="I1147">
            <v>16040635</v>
          </cell>
          <cell r="J1147">
            <v>0</v>
          </cell>
          <cell r="K1147">
            <v>16040635</v>
          </cell>
        </row>
        <row r="1148">
          <cell r="A1148">
            <v>610104</v>
          </cell>
          <cell r="B1148" t="str">
            <v>GASTOS COMUNES SANTIAGO</v>
          </cell>
          <cell r="C1148">
            <v>54887326</v>
          </cell>
          <cell r="D1148">
            <v>0</v>
          </cell>
          <cell r="E1148">
            <v>54887326</v>
          </cell>
          <cell r="F1148">
            <v>0</v>
          </cell>
          <cell r="G1148">
            <v>0</v>
          </cell>
          <cell r="H1148">
            <v>0</v>
          </cell>
          <cell r="I1148">
            <v>54887326</v>
          </cell>
          <cell r="J1148">
            <v>0</v>
          </cell>
          <cell r="K1148">
            <v>54887326</v>
          </cell>
        </row>
        <row r="1149">
          <cell r="A1149">
            <v>610105</v>
          </cell>
          <cell r="B1149" t="str">
            <v>GASTOS COMUNES AGENCIAS</v>
          </cell>
          <cell r="C1149">
            <v>8930414</v>
          </cell>
          <cell r="D1149">
            <v>0</v>
          </cell>
          <cell r="E1149">
            <v>8930414</v>
          </cell>
          <cell r="F1149">
            <v>0</v>
          </cell>
          <cell r="G1149">
            <v>0</v>
          </cell>
          <cell r="H1149">
            <v>0</v>
          </cell>
          <cell r="I1149">
            <v>8930414</v>
          </cell>
          <cell r="J1149">
            <v>0</v>
          </cell>
          <cell r="K1149">
            <v>8930414</v>
          </cell>
        </row>
        <row r="1150">
          <cell r="A1150">
            <v>610106</v>
          </cell>
          <cell r="B1150" t="str">
            <v>PATENTES COMERCIALES</v>
          </cell>
          <cell r="C1150">
            <v>156215108</v>
          </cell>
          <cell r="D1150">
            <v>0</v>
          </cell>
          <cell r="E1150">
            <v>156215108</v>
          </cell>
          <cell r="F1150">
            <v>0</v>
          </cell>
          <cell r="G1150">
            <v>0</v>
          </cell>
          <cell r="H1150">
            <v>0</v>
          </cell>
          <cell r="I1150">
            <v>156215108</v>
          </cell>
          <cell r="J1150">
            <v>0</v>
          </cell>
          <cell r="K1150">
            <v>156215108</v>
          </cell>
        </row>
        <row r="1151">
          <cell r="A1151">
            <v>610107</v>
          </cell>
          <cell r="B1151" t="str">
            <v>CONTRIBUCIONES DE BIENES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</row>
        <row r="1152">
          <cell r="A1152">
            <v>610108</v>
          </cell>
          <cell r="B1152" t="str">
            <v>ARRIENDO DE ESTACIONAMIEN</v>
          </cell>
          <cell r="C1152">
            <v>5487165</v>
          </cell>
          <cell r="D1152">
            <v>0</v>
          </cell>
          <cell r="E1152">
            <v>5487165</v>
          </cell>
          <cell r="F1152">
            <v>0</v>
          </cell>
          <cell r="G1152">
            <v>0</v>
          </cell>
          <cell r="H1152">
            <v>0</v>
          </cell>
          <cell r="I1152">
            <v>5487165</v>
          </cell>
          <cell r="J1152">
            <v>0</v>
          </cell>
          <cell r="K1152">
            <v>5487165</v>
          </cell>
        </row>
        <row r="1153">
          <cell r="A1153">
            <v>610201</v>
          </cell>
          <cell r="B1153" t="str">
            <v>MANTENCION SOFTWARE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>
            <v>610202</v>
          </cell>
          <cell r="B1154" t="str">
            <v>IMPLEMENTOS DE COMPUTACIO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A1155">
            <v>610203</v>
          </cell>
          <cell r="B1155" t="str">
            <v>ARRIENDO DE IMPRESORAS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>
            <v>610204</v>
          </cell>
          <cell r="B1156" t="str">
            <v>MANTENCION DE SERVIDORES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>
            <v>610205</v>
          </cell>
          <cell r="B1157" t="str">
            <v>MANTENCION DE PC'S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A1158">
            <v>610206</v>
          </cell>
          <cell r="B1158" t="str">
            <v>MANTENCION DE IMPRESORAS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A1159">
            <v>610207</v>
          </cell>
          <cell r="B1159" t="str">
            <v>MANTENCION EQUIPOS PROYEC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A1160">
            <v>610208</v>
          </cell>
          <cell r="B1160" t="str">
            <v>MANTENCION PLANTA TELEFON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</row>
        <row r="1161">
          <cell r="A1161">
            <v>610209</v>
          </cell>
          <cell r="B1161" t="str">
            <v>MANTENCION SOFTWARE DE AP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A1162">
            <v>610210</v>
          </cell>
          <cell r="B1162" t="str">
            <v>DESARROLLO DE SISTEMAS IN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A1163">
            <v>610211</v>
          </cell>
          <cell r="B1163" t="str">
            <v>DESARROLLO DE SISTEMAS EX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A1164">
            <v>610212</v>
          </cell>
          <cell r="B1164" t="str">
            <v>MANTENCION DE SISTEMAS IN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A1165">
            <v>610213</v>
          </cell>
          <cell r="B1165" t="str">
            <v>MANTENCION DE SISTEMAS EX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A1166">
            <v>610215</v>
          </cell>
          <cell r="B1166" t="str">
            <v>SOPORTE EXTERNO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A1167">
            <v>610216</v>
          </cell>
          <cell r="B1167" t="str">
            <v>ASESORIAS INFORMATICAS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A1168">
            <v>610217</v>
          </cell>
          <cell r="B1168" t="str">
            <v>DIGITALIZACION DE IMÁGENE</v>
          </cell>
          <cell r="C1168">
            <v>2379409</v>
          </cell>
          <cell r="D1168">
            <v>369439</v>
          </cell>
          <cell r="E1168">
            <v>2009970</v>
          </cell>
          <cell r="F1168">
            <v>0</v>
          </cell>
          <cell r="G1168">
            <v>0</v>
          </cell>
          <cell r="H1168">
            <v>0</v>
          </cell>
          <cell r="I1168">
            <v>2009970</v>
          </cell>
          <cell r="J1168">
            <v>0</v>
          </cell>
          <cell r="K1168">
            <v>2009970</v>
          </cell>
        </row>
        <row r="1169">
          <cell r="A1169">
            <v>610219</v>
          </cell>
          <cell r="B1169" t="str">
            <v>MANTENCION DE LICENCIAS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A1170">
            <v>610220</v>
          </cell>
          <cell r="B1170" t="str">
            <v>COMUNICACIONES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</row>
        <row r="1171">
          <cell r="A1171">
            <v>610221</v>
          </cell>
          <cell r="B1171" t="str">
            <v>MANTENCION DE HARDWARE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A1172">
            <v>610222</v>
          </cell>
          <cell r="B1172" t="str">
            <v>SERVICIOS DE IMPRESION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A1173">
            <v>610223</v>
          </cell>
          <cell r="B1173" t="str">
            <v>SERVICIOS EXTERNOS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A1174">
            <v>610224</v>
          </cell>
          <cell r="B1174" t="str">
            <v>MANTENCION LOCALES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>
            <v>610225</v>
          </cell>
          <cell r="B1175" t="str">
            <v>AUDITORIA Y NORMATIVA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>
            <v>610226</v>
          </cell>
          <cell r="B1176" t="str">
            <v>CONTINUIDAD OPERATIVA</v>
          </cell>
          <cell r="C1176">
            <v>734758963</v>
          </cell>
          <cell r="D1176">
            <v>15298429</v>
          </cell>
          <cell r="E1176">
            <v>719460534</v>
          </cell>
          <cell r="F1176">
            <v>0</v>
          </cell>
          <cell r="G1176">
            <v>0</v>
          </cell>
          <cell r="H1176">
            <v>0</v>
          </cell>
          <cell r="I1176">
            <v>719460534</v>
          </cell>
          <cell r="J1176">
            <v>0</v>
          </cell>
          <cell r="K1176">
            <v>719460534</v>
          </cell>
        </row>
        <row r="1177">
          <cell r="A1177">
            <v>610227</v>
          </cell>
          <cell r="B1177" t="str">
            <v>CONTROL DE CALIDAD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>
            <v>610228</v>
          </cell>
          <cell r="B1178" t="str">
            <v>MANTENCIÓN TECNOLÓGICA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A1179">
            <v>610229</v>
          </cell>
          <cell r="B1179" t="str">
            <v>MEJORAS FUNCIONALES</v>
          </cell>
          <cell r="C1179">
            <v>42634029</v>
          </cell>
          <cell r="D1179">
            <v>0</v>
          </cell>
          <cell r="E1179">
            <v>42634029</v>
          </cell>
          <cell r="F1179">
            <v>0</v>
          </cell>
          <cell r="G1179">
            <v>0</v>
          </cell>
          <cell r="H1179">
            <v>0</v>
          </cell>
          <cell r="I1179">
            <v>42634029</v>
          </cell>
          <cell r="J1179">
            <v>0</v>
          </cell>
          <cell r="K1179">
            <v>42634029</v>
          </cell>
        </row>
        <row r="1180">
          <cell r="A1180">
            <v>610230</v>
          </cell>
          <cell r="B1180" t="str">
            <v>MEJORAS TECNOLÓGICAS</v>
          </cell>
          <cell r="C1180">
            <v>28014062</v>
          </cell>
          <cell r="D1180">
            <v>0</v>
          </cell>
          <cell r="E1180">
            <v>28014062</v>
          </cell>
          <cell r="F1180">
            <v>0</v>
          </cell>
          <cell r="G1180">
            <v>0</v>
          </cell>
          <cell r="H1180">
            <v>0</v>
          </cell>
          <cell r="I1180">
            <v>28014062</v>
          </cell>
          <cell r="J1180">
            <v>0</v>
          </cell>
          <cell r="K1180">
            <v>28014062</v>
          </cell>
        </row>
        <row r="1181">
          <cell r="A1181">
            <v>610231</v>
          </cell>
          <cell r="B1181" t="str">
            <v>PROYECTO DE SISTEMAS IFRS</v>
          </cell>
          <cell r="C1181">
            <v>55969950</v>
          </cell>
          <cell r="D1181">
            <v>0</v>
          </cell>
          <cell r="E1181">
            <v>55969950</v>
          </cell>
          <cell r="F1181">
            <v>0</v>
          </cell>
          <cell r="G1181">
            <v>0</v>
          </cell>
          <cell r="H1181">
            <v>0</v>
          </cell>
          <cell r="I1181">
            <v>55969950</v>
          </cell>
          <cell r="J1181">
            <v>0</v>
          </cell>
          <cell r="K1181">
            <v>55969950</v>
          </cell>
        </row>
        <row r="1182">
          <cell r="A1182">
            <v>610301</v>
          </cell>
          <cell r="B1182" t="str">
            <v>ASESORIA Y ESTUDIOS</v>
          </cell>
          <cell r="C1182">
            <v>45967086</v>
          </cell>
          <cell r="D1182">
            <v>0</v>
          </cell>
          <cell r="E1182">
            <v>45967086</v>
          </cell>
          <cell r="F1182">
            <v>0</v>
          </cell>
          <cell r="G1182">
            <v>0</v>
          </cell>
          <cell r="H1182">
            <v>0</v>
          </cell>
          <cell r="I1182">
            <v>45967086</v>
          </cell>
          <cell r="J1182">
            <v>0</v>
          </cell>
          <cell r="K1182">
            <v>45967086</v>
          </cell>
        </row>
        <row r="1183">
          <cell r="A1183">
            <v>610302</v>
          </cell>
          <cell r="B1183" t="str">
            <v>AUDITORIAS EXTERNAS</v>
          </cell>
          <cell r="C1183">
            <v>71781</v>
          </cell>
          <cell r="D1183">
            <v>0</v>
          </cell>
          <cell r="E1183">
            <v>71781</v>
          </cell>
          <cell r="F1183">
            <v>0</v>
          </cell>
          <cell r="G1183">
            <v>0</v>
          </cell>
          <cell r="H1183">
            <v>0</v>
          </cell>
          <cell r="I1183">
            <v>71781</v>
          </cell>
          <cell r="J1183">
            <v>0</v>
          </cell>
          <cell r="K1183">
            <v>71781</v>
          </cell>
        </row>
        <row r="1184">
          <cell r="A1184">
            <v>610303</v>
          </cell>
          <cell r="B1184" t="str">
            <v>GASTOS LEGALES</v>
          </cell>
          <cell r="C1184">
            <v>18251673</v>
          </cell>
          <cell r="D1184">
            <v>3828100</v>
          </cell>
          <cell r="E1184">
            <v>14423573</v>
          </cell>
          <cell r="F1184">
            <v>0</v>
          </cell>
          <cell r="G1184">
            <v>0</v>
          </cell>
          <cell r="H1184">
            <v>0</v>
          </cell>
          <cell r="I1184">
            <v>14423573</v>
          </cell>
          <cell r="J1184">
            <v>0</v>
          </cell>
          <cell r="K1184">
            <v>14423573</v>
          </cell>
        </row>
        <row r="1185">
          <cell r="A1185">
            <v>610304</v>
          </cell>
          <cell r="B1185" t="str">
            <v>ASOC. ASEGURADORES DE CHI</v>
          </cell>
          <cell r="C1185">
            <v>11322224</v>
          </cell>
          <cell r="D1185">
            <v>0</v>
          </cell>
          <cell r="E1185">
            <v>11322224</v>
          </cell>
          <cell r="F1185">
            <v>0</v>
          </cell>
          <cell r="G1185">
            <v>0</v>
          </cell>
          <cell r="H1185">
            <v>0</v>
          </cell>
          <cell r="I1185">
            <v>11322224</v>
          </cell>
          <cell r="J1185">
            <v>0</v>
          </cell>
          <cell r="K1185">
            <v>11322224</v>
          </cell>
        </row>
        <row r="1186">
          <cell r="A1186">
            <v>610305</v>
          </cell>
          <cell r="B1186" t="str">
            <v>CLASIFICADORAS DE RIESGOS</v>
          </cell>
          <cell r="C1186">
            <v>840314</v>
          </cell>
          <cell r="D1186">
            <v>0</v>
          </cell>
          <cell r="E1186">
            <v>840314</v>
          </cell>
          <cell r="F1186">
            <v>0</v>
          </cell>
          <cell r="G1186">
            <v>0</v>
          </cell>
          <cell r="H1186">
            <v>0</v>
          </cell>
          <cell r="I1186">
            <v>840314</v>
          </cell>
          <cell r="J1186">
            <v>0</v>
          </cell>
          <cell r="K1186">
            <v>840314</v>
          </cell>
        </row>
        <row r="1187">
          <cell r="A1187">
            <v>610307</v>
          </cell>
          <cell r="B1187" t="str">
            <v>OTROS GREMIALES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A1188">
            <v>610308</v>
          </cell>
          <cell r="B1188" t="str">
            <v>OTROS GREMIALES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A1189">
            <v>610401</v>
          </cell>
          <cell r="B1189" t="str">
            <v>PROMOCIONES COMERCIALES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A1190">
            <v>610402</v>
          </cell>
          <cell r="B1190" t="str">
            <v>EVENTOS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</row>
        <row r="1191">
          <cell r="A1191">
            <v>610403</v>
          </cell>
          <cell r="B1191" t="str">
            <v>PUBL. PRENSA ESCRITA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A1192">
            <v>610404</v>
          </cell>
          <cell r="B1192" t="str">
            <v>PUBL. RADIAL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</row>
        <row r="1193">
          <cell r="A1193">
            <v>610405</v>
          </cell>
          <cell r="B1193" t="str">
            <v>PUBL. METRO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</row>
        <row r="1194">
          <cell r="A1194">
            <v>610406</v>
          </cell>
          <cell r="B1194" t="str">
            <v>PUBL. VIA PUBLICA</v>
          </cell>
          <cell r="C1194">
            <v>15241637</v>
          </cell>
          <cell r="D1194">
            <v>0</v>
          </cell>
          <cell r="E1194">
            <v>15241637</v>
          </cell>
          <cell r="F1194">
            <v>0</v>
          </cell>
          <cell r="G1194">
            <v>0</v>
          </cell>
          <cell r="H1194">
            <v>0</v>
          </cell>
          <cell r="I1194">
            <v>15241637</v>
          </cell>
          <cell r="J1194">
            <v>0</v>
          </cell>
          <cell r="K1194">
            <v>15241637</v>
          </cell>
        </row>
        <row r="1195">
          <cell r="A1195">
            <v>610407</v>
          </cell>
          <cell r="B1195" t="str">
            <v>PUBLIGUIAS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</row>
        <row r="1196">
          <cell r="A1196">
            <v>610408</v>
          </cell>
          <cell r="B1196" t="str">
            <v>OTRAS PUBLICACIONES</v>
          </cell>
          <cell r="C1196">
            <v>332849</v>
          </cell>
          <cell r="D1196">
            <v>0</v>
          </cell>
          <cell r="E1196">
            <v>332849</v>
          </cell>
          <cell r="F1196">
            <v>0</v>
          </cell>
          <cell r="G1196">
            <v>0</v>
          </cell>
          <cell r="H1196">
            <v>0</v>
          </cell>
          <cell r="I1196">
            <v>332849</v>
          </cell>
          <cell r="J1196">
            <v>0</v>
          </cell>
          <cell r="K1196">
            <v>332849</v>
          </cell>
        </row>
        <row r="1197">
          <cell r="A1197">
            <v>610409</v>
          </cell>
          <cell r="B1197" t="str">
            <v>IMPRESOS INTERNOS</v>
          </cell>
          <cell r="C1197">
            <v>26602</v>
          </cell>
          <cell r="D1197">
            <v>0</v>
          </cell>
          <cell r="E1197">
            <v>26602</v>
          </cell>
          <cell r="F1197">
            <v>0</v>
          </cell>
          <cell r="G1197">
            <v>0</v>
          </cell>
          <cell r="H1197">
            <v>0</v>
          </cell>
          <cell r="I1197">
            <v>26602</v>
          </cell>
          <cell r="J1197">
            <v>0</v>
          </cell>
          <cell r="K1197">
            <v>26602</v>
          </cell>
        </row>
        <row r="1198">
          <cell r="A1198">
            <v>610410</v>
          </cell>
          <cell r="B1198" t="str">
            <v>ARTICULOS PROMOCIONALES M</v>
          </cell>
          <cell r="C1198">
            <v>537160</v>
          </cell>
          <cell r="D1198">
            <v>0</v>
          </cell>
          <cell r="E1198">
            <v>537160</v>
          </cell>
          <cell r="F1198">
            <v>0</v>
          </cell>
          <cell r="G1198">
            <v>0</v>
          </cell>
          <cell r="H1198">
            <v>0</v>
          </cell>
          <cell r="I1198">
            <v>537160</v>
          </cell>
          <cell r="J1198">
            <v>0</v>
          </cell>
          <cell r="K1198">
            <v>537160</v>
          </cell>
        </row>
        <row r="1199">
          <cell r="A1199">
            <v>610411</v>
          </cell>
          <cell r="B1199" t="str">
            <v>MATERIAL PROMOCIONAL</v>
          </cell>
          <cell r="C1199">
            <v>10749026</v>
          </cell>
          <cell r="D1199">
            <v>39200</v>
          </cell>
          <cell r="E1199">
            <v>10709826</v>
          </cell>
          <cell r="F1199">
            <v>0</v>
          </cell>
          <cell r="G1199">
            <v>0</v>
          </cell>
          <cell r="H1199">
            <v>0</v>
          </cell>
          <cell r="I1199">
            <v>10709826</v>
          </cell>
          <cell r="J1199">
            <v>0</v>
          </cell>
          <cell r="K1199">
            <v>10709826</v>
          </cell>
        </row>
        <row r="1200">
          <cell r="A1200">
            <v>610412</v>
          </cell>
          <cell r="B1200" t="str">
            <v>OTROS INSTITUCIONALES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</row>
        <row r="1201">
          <cell r="A1201">
            <v>610413</v>
          </cell>
          <cell r="B1201" t="str">
            <v>ESTUDIOS COMERCIALES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</row>
        <row r="1202">
          <cell r="A1202">
            <v>610414</v>
          </cell>
          <cell r="B1202" t="str">
            <v>TRASLADOS Y VIATICOS</v>
          </cell>
          <cell r="C1202">
            <v>3209167</v>
          </cell>
          <cell r="D1202">
            <v>0</v>
          </cell>
          <cell r="E1202">
            <v>3209167</v>
          </cell>
          <cell r="F1202">
            <v>0</v>
          </cell>
          <cell r="G1202">
            <v>0</v>
          </cell>
          <cell r="H1202">
            <v>0</v>
          </cell>
          <cell r="I1202">
            <v>3209167</v>
          </cell>
          <cell r="J1202">
            <v>0</v>
          </cell>
          <cell r="K1202">
            <v>3209167</v>
          </cell>
        </row>
        <row r="1203">
          <cell r="A1203">
            <v>610415</v>
          </cell>
          <cell r="B1203" t="str">
            <v>ESTADIAS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A1204">
            <v>610416</v>
          </cell>
          <cell r="B1204" t="str">
            <v>GASTOS DE REPRESENTACION</v>
          </cell>
          <cell r="C1204">
            <v>1635236</v>
          </cell>
          <cell r="D1204">
            <v>0</v>
          </cell>
          <cell r="E1204">
            <v>1635236</v>
          </cell>
          <cell r="F1204">
            <v>0</v>
          </cell>
          <cell r="G1204">
            <v>0</v>
          </cell>
          <cell r="H1204">
            <v>0</v>
          </cell>
          <cell r="I1204">
            <v>1635236</v>
          </cell>
          <cell r="J1204">
            <v>0</v>
          </cell>
          <cell r="K1204">
            <v>1635236</v>
          </cell>
        </row>
        <row r="1205">
          <cell r="A1205">
            <v>610418</v>
          </cell>
          <cell r="B1205" t="str">
            <v>MARKETING SUCURSALES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</row>
        <row r="1206">
          <cell r="A1206">
            <v>610419</v>
          </cell>
          <cell r="B1206" t="str">
            <v>PUBLICIDAD TELEVISION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</row>
        <row r="1207">
          <cell r="A1207">
            <v>610420</v>
          </cell>
          <cell r="B1207" t="str">
            <v>MOTIVACIONAL (C.I.)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</row>
        <row r="1208">
          <cell r="A1208">
            <v>610421</v>
          </cell>
          <cell r="B1208" t="str">
            <v>PUBLICIDAD AGENCIA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A1209">
            <v>610422</v>
          </cell>
          <cell r="B1209" t="str">
            <v>OTROS MARKETING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</row>
        <row r="1210">
          <cell r="A1210">
            <v>610423</v>
          </cell>
          <cell r="B1210" t="str">
            <v>FIDELIZACION</v>
          </cell>
          <cell r="C1210">
            <v>5058337</v>
          </cell>
          <cell r="D1210">
            <v>5278056</v>
          </cell>
          <cell r="E1210">
            <v>0</v>
          </cell>
          <cell r="F1210">
            <v>219719</v>
          </cell>
          <cell r="G1210">
            <v>0</v>
          </cell>
          <cell r="H1210">
            <v>0</v>
          </cell>
          <cell r="I1210">
            <v>0</v>
          </cell>
          <cell r="J1210">
            <v>219719</v>
          </cell>
          <cell r="K1210">
            <v>-219719</v>
          </cell>
        </row>
        <row r="1211">
          <cell r="A1211">
            <v>610424</v>
          </cell>
          <cell r="B1211" t="str">
            <v>PROMOCIONES COMERCIALES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</row>
        <row r="1212">
          <cell r="A1212">
            <v>610425</v>
          </cell>
          <cell r="B1212" t="str">
            <v>DESARROLLO COMERCIAL CRED</v>
          </cell>
          <cell r="C1212">
            <v>4206971</v>
          </cell>
          <cell r="D1212">
            <v>0</v>
          </cell>
          <cell r="E1212">
            <v>4206971</v>
          </cell>
          <cell r="F1212">
            <v>0</v>
          </cell>
          <cell r="G1212">
            <v>0</v>
          </cell>
          <cell r="H1212">
            <v>0</v>
          </cell>
          <cell r="I1212">
            <v>4206971</v>
          </cell>
          <cell r="J1212">
            <v>0</v>
          </cell>
          <cell r="K1212">
            <v>4206971</v>
          </cell>
        </row>
        <row r="1213">
          <cell r="A1213">
            <v>610426</v>
          </cell>
          <cell r="B1213" t="str">
            <v>INCENTIVO AGENTES DIRECTO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</row>
        <row r="1214">
          <cell r="A1214">
            <v>610427</v>
          </cell>
          <cell r="B1214" t="str">
            <v>CALL CENTER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</row>
        <row r="1215">
          <cell r="A1215">
            <v>610428</v>
          </cell>
          <cell r="B1215" t="str">
            <v>FORMULARIOS</v>
          </cell>
          <cell r="C1215">
            <v>5150480</v>
          </cell>
          <cell r="D1215">
            <v>0</v>
          </cell>
          <cell r="E1215">
            <v>5150480</v>
          </cell>
          <cell r="F1215">
            <v>0</v>
          </cell>
          <cell r="G1215">
            <v>0</v>
          </cell>
          <cell r="H1215">
            <v>0</v>
          </cell>
          <cell r="I1215">
            <v>5150480</v>
          </cell>
          <cell r="J1215">
            <v>0</v>
          </cell>
          <cell r="K1215">
            <v>5150480</v>
          </cell>
        </row>
        <row r="1216">
          <cell r="A1216">
            <v>610429</v>
          </cell>
          <cell r="B1216" t="str">
            <v>TRASLADOS Y VIATICOS COME</v>
          </cell>
          <cell r="C1216">
            <v>11025464</v>
          </cell>
          <cell r="D1216">
            <v>1392437</v>
          </cell>
          <cell r="E1216">
            <v>9633027</v>
          </cell>
          <cell r="F1216">
            <v>0</v>
          </cell>
          <cell r="G1216">
            <v>0</v>
          </cell>
          <cell r="H1216">
            <v>0</v>
          </cell>
          <cell r="I1216">
            <v>9633027</v>
          </cell>
          <cell r="J1216">
            <v>0</v>
          </cell>
          <cell r="K1216">
            <v>9633027</v>
          </cell>
        </row>
        <row r="1217">
          <cell r="A1217">
            <v>610430</v>
          </cell>
          <cell r="B1217" t="str">
            <v>ESTADIAS COMERCIAL</v>
          </cell>
          <cell r="C1217">
            <v>1978849</v>
          </cell>
          <cell r="D1217">
            <v>0</v>
          </cell>
          <cell r="E1217">
            <v>1978849</v>
          </cell>
          <cell r="F1217">
            <v>0</v>
          </cell>
          <cell r="G1217">
            <v>0</v>
          </cell>
          <cell r="H1217">
            <v>0</v>
          </cell>
          <cell r="I1217">
            <v>1978849</v>
          </cell>
          <cell r="J1217">
            <v>0</v>
          </cell>
          <cell r="K1217">
            <v>1978849</v>
          </cell>
        </row>
        <row r="1218">
          <cell r="A1218">
            <v>610431</v>
          </cell>
          <cell r="B1218" t="str">
            <v>GASTOS DE REPRESENTACION</v>
          </cell>
          <cell r="C1218">
            <v>3213166</v>
          </cell>
          <cell r="D1218">
            <v>311111</v>
          </cell>
          <cell r="E1218">
            <v>2902055</v>
          </cell>
          <cell r="F1218">
            <v>0</v>
          </cell>
          <cell r="G1218">
            <v>0</v>
          </cell>
          <cell r="H1218">
            <v>0</v>
          </cell>
          <cell r="I1218">
            <v>2902055</v>
          </cell>
          <cell r="J1218">
            <v>0</v>
          </cell>
          <cell r="K1218">
            <v>2902055</v>
          </cell>
        </row>
        <row r="1219">
          <cell r="A1219">
            <v>610432</v>
          </cell>
          <cell r="B1219" t="str">
            <v>CAMPAÑAS Y ACCIONES WEB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>
            <v>610433</v>
          </cell>
          <cell r="B1220" t="str">
            <v>FIDELIZACION AGENTES RV</v>
          </cell>
          <cell r="C1220">
            <v>11888889</v>
          </cell>
          <cell r="D1220">
            <v>0</v>
          </cell>
          <cell r="E1220">
            <v>11888889</v>
          </cell>
          <cell r="F1220">
            <v>0</v>
          </cell>
          <cell r="G1220">
            <v>0</v>
          </cell>
          <cell r="H1220">
            <v>0</v>
          </cell>
          <cell r="I1220">
            <v>11888889</v>
          </cell>
          <cell r="J1220">
            <v>0</v>
          </cell>
          <cell r="K1220">
            <v>11888889</v>
          </cell>
        </row>
        <row r="1221">
          <cell r="A1221">
            <v>610501</v>
          </cell>
          <cell r="B1221" t="str">
            <v>REMODELACIONES OFICINAS</v>
          </cell>
          <cell r="C1221">
            <v>2910239</v>
          </cell>
          <cell r="D1221">
            <v>868496</v>
          </cell>
          <cell r="E1221">
            <v>2041743</v>
          </cell>
          <cell r="F1221">
            <v>0</v>
          </cell>
          <cell r="G1221">
            <v>0</v>
          </cell>
          <cell r="H1221">
            <v>0</v>
          </cell>
          <cell r="I1221">
            <v>2041743</v>
          </cell>
          <cell r="J1221">
            <v>0</v>
          </cell>
          <cell r="K1221">
            <v>2041743</v>
          </cell>
        </row>
        <row r="1222">
          <cell r="A1222">
            <v>610502</v>
          </cell>
          <cell r="B1222" t="str">
            <v>MANTENCION DE OFICINAS</v>
          </cell>
          <cell r="C1222">
            <v>25416021</v>
          </cell>
          <cell r="D1222">
            <v>1063129</v>
          </cell>
          <cell r="E1222">
            <v>24352892</v>
          </cell>
          <cell r="F1222">
            <v>0</v>
          </cell>
          <cell r="G1222">
            <v>0</v>
          </cell>
          <cell r="H1222">
            <v>0</v>
          </cell>
          <cell r="I1222">
            <v>24352892</v>
          </cell>
          <cell r="J1222">
            <v>0</v>
          </cell>
          <cell r="K1222">
            <v>24352892</v>
          </cell>
        </row>
        <row r="1223">
          <cell r="A1223">
            <v>610503</v>
          </cell>
          <cell r="B1223" t="str">
            <v>MANTENCION EQUIPOS</v>
          </cell>
          <cell r="C1223">
            <v>101100</v>
          </cell>
          <cell r="D1223">
            <v>0</v>
          </cell>
          <cell r="E1223">
            <v>101100</v>
          </cell>
          <cell r="F1223">
            <v>0</v>
          </cell>
          <cell r="G1223">
            <v>0</v>
          </cell>
          <cell r="H1223">
            <v>0</v>
          </cell>
          <cell r="I1223">
            <v>101100</v>
          </cell>
          <cell r="J1223">
            <v>0</v>
          </cell>
          <cell r="K1223">
            <v>101100</v>
          </cell>
        </row>
        <row r="1224">
          <cell r="A1224">
            <v>610504</v>
          </cell>
          <cell r="B1224" t="str">
            <v>REMODELACION SUCURSALES</v>
          </cell>
          <cell r="C1224">
            <v>30171885</v>
          </cell>
          <cell r="D1224">
            <v>16426261</v>
          </cell>
          <cell r="E1224">
            <v>13745624</v>
          </cell>
          <cell r="F1224">
            <v>0</v>
          </cell>
          <cell r="G1224">
            <v>0</v>
          </cell>
          <cell r="H1224">
            <v>0</v>
          </cell>
          <cell r="I1224">
            <v>13745624</v>
          </cell>
          <cell r="J1224">
            <v>0</v>
          </cell>
          <cell r="K1224">
            <v>13745624</v>
          </cell>
        </row>
        <row r="1225">
          <cell r="A1225">
            <v>610601</v>
          </cell>
          <cell r="B1225" t="str">
            <v>CUSTODIA Y MANTENCION DE</v>
          </cell>
          <cell r="C1225">
            <v>28771119</v>
          </cell>
          <cell r="D1225">
            <v>0</v>
          </cell>
          <cell r="E1225">
            <v>28771119</v>
          </cell>
          <cell r="F1225">
            <v>0</v>
          </cell>
          <cell r="G1225">
            <v>0</v>
          </cell>
          <cell r="H1225">
            <v>0</v>
          </cell>
          <cell r="I1225">
            <v>28771119</v>
          </cell>
          <cell r="J1225">
            <v>0</v>
          </cell>
          <cell r="K1225">
            <v>28771119</v>
          </cell>
        </row>
        <row r="1226">
          <cell r="A1226">
            <v>610602</v>
          </cell>
          <cell r="B1226" t="str">
            <v>CORREDORES DE INVERSIONES</v>
          </cell>
          <cell r="C1226">
            <v>28771006</v>
          </cell>
          <cell r="D1226">
            <v>0</v>
          </cell>
          <cell r="E1226">
            <v>28771006</v>
          </cell>
          <cell r="F1226">
            <v>0</v>
          </cell>
          <cell r="G1226">
            <v>0</v>
          </cell>
          <cell r="H1226">
            <v>0</v>
          </cell>
          <cell r="I1226">
            <v>28771006</v>
          </cell>
          <cell r="J1226">
            <v>0</v>
          </cell>
          <cell r="K1226">
            <v>28771006</v>
          </cell>
        </row>
        <row r="1227">
          <cell r="A1227">
            <v>610603</v>
          </cell>
          <cell r="B1227" t="str">
            <v>GASTOS ENDOSO MUTUOS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</row>
        <row r="1228">
          <cell r="A1228">
            <v>610604</v>
          </cell>
          <cell r="B1228" t="str">
            <v>ADMINISTRACION MUTUOS HIP</v>
          </cell>
          <cell r="C1228">
            <v>126454732</v>
          </cell>
          <cell r="D1228">
            <v>0</v>
          </cell>
          <cell r="E1228">
            <v>126454732</v>
          </cell>
          <cell r="F1228">
            <v>0</v>
          </cell>
          <cell r="G1228">
            <v>0</v>
          </cell>
          <cell r="H1228">
            <v>0</v>
          </cell>
          <cell r="I1228">
            <v>126454732</v>
          </cell>
          <cell r="J1228">
            <v>0</v>
          </cell>
          <cell r="K1228">
            <v>126454732</v>
          </cell>
        </row>
        <row r="1229">
          <cell r="A1229">
            <v>610605</v>
          </cell>
          <cell r="B1229" t="str">
            <v>ARRIENDO TERMINAL BOLSA</v>
          </cell>
          <cell r="C1229">
            <v>23156434</v>
          </cell>
          <cell r="D1229">
            <v>0</v>
          </cell>
          <cell r="E1229">
            <v>23156434</v>
          </cell>
          <cell r="F1229">
            <v>0</v>
          </cell>
          <cell r="G1229">
            <v>0</v>
          </cell>
          <cell r="H1229">
            <v>0</v>
          </cell>
          <cell r="I1229">
            <v>23156434</v>
          </cell>
          <cell r="J1229">
            <v>0</v>
          </cell>
          <cell r="K1229">
            <v>23156434</v>
          </cell>
        </row>
        <row r="1230">
          <cell r="A1230">
            <v>610606</v>
          </cell>
          <cell r="B1230" t="str">
            <v>ASESORIA EN INVERSIONES</v>
          </cell>
          <cell r="C1230">
            <v>14798955</v>
          </cell>
          <cell r="D1230">
            <v>0</v>
          </cell>
          <cell r="E1230">
            <v>14798955</v>
          </cell>
          <cell r="F1230">
            <v>0</v>
          </cell>
          <cell r="G1230">
            <v>0</v>
          </cell>
          <cell r="H1230">
            <v>0</v>
          </cell>
          <cell r="I1230">
            <v>14798955</v>
          </cell>
          <cell r="J1230">
            <v>0</v>
          </cell>
          <cell r="K1230">
            <v>14798955</v>
          </cell>
        </row>
        <row r="1231">
          <cell r="A1231">
            <v>610607</v>
          </cell>
          <cell r="B1231" t="str">
            <v>GASTOS BANCARIOS</v>
          </cell>
          <cell r="C1231">
            <v>62718357</v>
          </cell>
          <cell r="D1231">
            <v>67663</v>
          </cell>
          <cell r="E1231">
            <v>62650694</v>
          </cell>
          <cell r="F1231">
            <v>0</v>
          </cell>
          <cell r="G1231">
            <v>0</v>
          </cell>
          <cell r="H1231">
            <v>0</v>
          </cell>
          <cell r="I1231">
            <v>62650694</v>
          </cell>
          <cell r="J1231">
            <v>0</v>
          </cell>
          <cell r="K1231">
            <v>62650694</v>
          </cell>
        </row>
        <row r="1232">
          <cell r="A1232">
            <v>610608</v>
          </cell>
          <cell r="B1232" t="str">
            <v>INTERES E IMPTO. SOBREGIR</v>
          </cell>
          <cell r="C1232">
            <v>16953991</v>
          </cell>
          <cell r="D1232">
            <v>0</v>
          </cell>
          <cell r="E1232">
            <v>16953991</v>
          </cell>
          <cell r="F1232">
            <v>0</v>
          </cell>
          <cell r="G1232">
            <v>0</v>
          </cell>
          <cell r="H1232">
            <v>0</v>
          </cell>
          <cell r="I1232">
            <v>16953991</v>
          </cell>
          <cell r="J1232">
            <v>0</v>
          </cell>
          <cell r="K1232">
            <v>16953991</v>
          </cell>
        </row>
        <row r="1233">
          <cell r="A1233">
            <v>610609</v>
          </cell>
          <cell r="B1233" t="str">
            <v>GASTOS TASACIONES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</row>
        <row r="1234">
          <cell r="A1234">
            <v>610610</v>
          </cell>
          <cell r="B1234" t="str">
            <v>GASTOS DE LICITACION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</row>
        <row r="1235">
          <cell r="A1235">
            <v>610612</v>
          </cell>
          <cell r="B1235" t="str">
            <v>ASESORIA BANCO BICE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</row>
        <row r="1236">
          <cell r="A1236">
            <v>610613</v>
          </cell>
          <cell r="B1236" t="str">
            <v>ARRIENDO CAJERO AUTOMATIC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</row>
        <row r="1237">
          <cell r="A1237">
            <v>610614</v>
          </cell>
          <cell r="B1237" t="str">
            <v>GASTOS DE COBRANZA JUDICI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>
            <v>610615</v>
          </cell>
          <cell r="B1238" t="str">
            <v>GASTOS POR MUTUOS HIPOTEC</v>
          </cell>
          <cell r="C1238">
            <v>81233665</v>
          </cell>
          <cell r="D1238">
            <v>0</v>
          </cell>
          <cell r="E1238">
            <v>81233665</v>
          </cell>
          <cell r="F1238">
            <v>0</v>
          </cell>
          <cell r="G1238">
            <v>0</v>
          </cell>
          <cell r="H1238">
            <v>0</v>
          </cell>
          <cell r="I1238">
            <v>81233665</v>
          </cell>
          <cell r="J1238">
            <v>0</v>
          </cell>
          <cell r="K1238">
            <v>81233665</v>
          </cell>
        </row>
        <row r="1239">
          <cell r="A1239">
            <v>610701</v>
          </cell>
          <cell r="B1239" t="str">
            <v>MATERIALES Y UTILES DE OF</v>
          </cell>
          <cell r="C1239">
            <v>20732832</v>
          </cell>
          <cell r="D1239">
            <v>569277</v>
          </cell>
          <cell r="E1239">
            <v>20163555</v>
          </cell>
          <cell r="F1239">
            <v>0</v>
          </cell>
          <cell r="G1239">
            <v>0</v>
          </cell>
          <cell r="H1239">
            <v>0</v>
          </cell>
          <cell r="I1239">
            <v>20163555</v>
          </cell>
          <cell r="J1239">
            <v>0</v>
          </cell>
          <cell r="K1239">
            <v>20163555</v>
          </cell>
        </row>
        <row r="1240">
          <cell r="A1240">
            <v>610702</v>
          </cell>
          <cell r="B1240" t="str">
            <v>SUMINISTROS DE OFICINAS</v>
          </cell>
          <cell r="C1240">
            <v>474527</v>
          </cell>
          <cell r="D1240">
            <v>0</v>
          </cell>
          <cell r="E1240">
            <v>474527</v>
          </cell>
          <cell r="F1240">
            <v>0</v>
          </cell>
          <cell r="G1240">
            <v>0</v>
          </cell>
          <cell r="H1240">
            <v>0</v>
          </cell>
          <cell r="I1240">
            <v>474527</v>
          </cell>
          <cell r="J1240">
            <v>0</v>
          </cell>
          <cell r="K1240">
            <v>474527</v>
          </cell>
        </row>
        <row r="1241">
          <cell r="A1241">
            <v>610703</v>
          </cell>
          <cell r="B1241" t="str">
            <v>FOTOCOPIAS</v>
          </cell>
          <cell r="C1241">
            <v>18000</v>
          </cell>
          <cell r="D1241">
            <v>0</v>
          </cell>
          <cell r="E1241">
            <v>18000</v>
          </cell>
          <cell r="F1241">
            <v>0</v>
          </cell>
          <cell r="G1241">
            <v>0</v>
          </cell>
          <cell r="H1241">
            <v>0</v>
          </cell>
          <cell r="I1241">
            <v>18000</v>
          </cell>
          <cell r="J1241">
            <v>0</v>
          </cell>
          <cell r="K1241">
            <v>18000</v>
          </cell>
        </row>
        <row r="1242">
          <cell r="A1242">
            <v>610704</v>
          </cell>
          <cell r="B1242" t="str">
            <v>CORRESPONDENCIAS</v>
          </cell>
          <cell r="C1242">
            <v>17975250</v>
          </cell>
          <cell r="D1242">
            <v>1382801</v>
          </cell>
          <cell r="E1242">
            <v>16592449</v>
          </cell>
          <cell r="F1242">
            <v>0</v>
          </cell>
          <cell r="G1242">
            <v>0</v>
          </cell>
          <cell r="H1242">
            <v>0</v>
          </cell>
          <cell r="I1242">
            <v>16592449</v>
          </cell>
          <cell r="J1242">
            <v>0</v>
          </cell>
          <cell r="K1242">
            <v>16592449</v>
          </cell>
        </row>
        <row r="1243">
          <cell r="A1243">
            <v>610705</v>
          </cell>
          <cell r="B1243" t="str">
            <v>MOVILIZACION</v>
          </cell>
          <cell r="C1243">
            <v>9345573</v>
          </cell>
          <cell r="D1243">
            <v>0</v>
          </cell>
          <cell r="E1243">
            <v>9345573</v>
          </cell>
          <cell r="F1243">
            <v>0</v>
          </cell>
          <cell r="G1243">
            <v>0</v>
          </cell>
          <cell r="H1243">
            <v>0</v>
          </cell>
          <cell r="I1243">
            <v>9345573</v>
          </cell>
          <cell r="J1243">
            <v>0</v>
          </cell>
          <cell r="K1243">
            <v>9345573</v>
          </cell>
        </row>
        <row r="1244">
          <cell r="A1244">
            <v>610706</v>
          </cell>
          <cell r="B1244" t="str">
            <v>SUSCRIPCION DIARIOS Y REV</v>
          </cell>
          <cell r="C1244">
            <v>1123097</v>
          </cell>
          <cell r="D1244">
            <v>0</v>
          </cell>
          <cell r="E1244">
            <v>1123097</v>
          </cell>
          <cell r="F1244">
            <v>0</v>
          </cell>
          <cell r="G1244">
            <v>0</v>
          </cell>
          <cell r="H1244">
            <v>0</v>
          </cell>
          <cell r="I1244">
            <v>1123097</v>
          </cell>
          <cell r="J1244">
            <v>0</v>
          </cell>
          <cell r="K1244">
            <v>1123097</v>
          </cell>
        </row>
        <row r="1245">
          <cell r="A1245">
            <v>610707</v>
          </cell>
          <cell r="B1245" t="str">
            <v>SEGUROS ACTIVOS FIJOS</v>
          </cell>
          <cell r="C1245">
            <v>16346432</v>
          </cell>
          <cell r="D1245">
            <v>656764</v>
          </cell>
          <cell r="E1245">
            <v>15689668</v>
          </cell>
          <cell r="F1245">
            <v>0</v>
          </cell>
          <cell r="G1245">
            <v>0</v>
          </cell>
          <cell r="H1245">
            <v>0</v>
          </cell>
          <cell r="I1245">
            <v>15689668</v>
          </cell>
          <cell r="J1245">
            <v>0</v>
          </cell>
          <cell r="K1245">
            <v>15689668</v>
          </cell>
        </row>
        <row r="1246">
          <cell r="A1246">
            <v>610708</v>
          </cell>
          <cell r="B1246" t="str">
            <v>FLETES Y MUDANZAS</v>
          </cell>
          <cell r="C1246">
            <v>49193</v>
          </cell>
          <cell r="D1246">
            <v>0</v>
          </cell>
          <cell r="E1246">
            <v>49193</v>
          </cell>
          <cell r="F1246">
            <v>0</v>
          </cell>
          <cell r="G1246">
            <v>0</v>
          </cell>
          <cell r="H1246">
            <v>0</v>
          </cell>
          <cell r="I1246">
            <v>49193</v>
          </cell>
          <cell r="J1246">
            <v>0</v>
          </cell>
          <cell r="K1246">
            <v>49193</v>
          </cell>
        </row>
        <row r="1247">
          <cell r="A1247">
            <v>610709</v>
          </cell>
          <cell r="B1247" t="str">
            <v>TELEFONIA Y COMUNICACIONE</v>
          </cell>
          <cell r="C1247">
            <v>50</v>
          </cell>
          <cell r="D1247">
            <v>0</v>
          </cell>
          <cell r="E1247">
            <v>50</v>
          </cell>
          <cell r="F1247">
            <v>0</v>
          </cell>
          <cell r="G1247">
            <v>0</v>
          </cell>
          <cell r="H1247">
            <v>0</v>
          </cell>
          <cell r="I1247">
            <v>50</v>
          </cell>
          <cell r="J1247">
            <v>0</v>
          </cell>
          <cell r="K1247">
            <v>50</v>
          </cell>
        </row>
        <row r="1248">
          <cell r="A1248">
            <v>610710</v>
          </cell>
          <cell r="B1248" t="str">
            <v>CONSUMO ELECTRICIDAD</v>
          </cell>
          <cell r="C1248">
            <v>32822170</v>
          </cell>
          <cell r="D1248">
            <v>304</v>
          </cell>
          <cell r="E1248">
            <v>32821866</v>
          </cell>
          <cell r="F1248">
            <v>0</v>
          </cell>
          <cell r="G1248">
            <v>0</v>
          </cell>
          <cell r="H1248">
            <v>0</v>
          </cell>
          <cell r="I1248">
            <v>32821866</v>
          </cell>
          <cell r="J1248">
            <v>0</v>
          </cell>
          <cell r="K1248">
            <v>32821866</v>
          </cell>
        </row>
        <row r="1249">
          <cell r="A1249">
            <v>610711</v>
          </cell>
          <cell r="B1249" t="str">
            <v>CONSUMO DE AGUA POTABLE</v>
          </cell>
          <cell r="C1249">
            <v>4118351</v>
          </cell>
          <cell r="D1249">
            <v>3</v>
          </cell>
          <cell r="E1249">
            <v>4118348</v>
          </cell>
          <cell r="F1249">
            <v>0</v>
          </cell>
          <cell r="G1249">
            <v>0</v>
          </cell>
          <cell r="H1249">
            <v>0</v>
          </cell>
          <cell r="I1249">
            <v>4118348</v>
          </cell>
          <cell r="J1249">
            <v>0</v>
          </cell>
          <cell r="K1249">
            <v>4118348</v>
          </cell>
        </row>
        <row r="1250">
          <cell r="A1250">
            <v>610712</v>
          </cell>
          <cell r="B1250" t="str">
            <v>SEGUROS VEHICULOS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</row>
        <row r="1251">
          <cell r="A1251">
            <v>610713</v>
          </cell>
          <cell r="B1251" t="str">
            <v>ASEO Y ORNATO</v>
          </cell>
          <cell r="C1251">
            <v>29823249</v>
          </cell>
          <cell r="D1251">
            <v>0</v>
          </cell>
          <cell r="E1251">
            <v>29823249</v>
          </cell>
          <cell r="F1251">
            <v>0</v>
          </cell>
          <cell r="G1251">
            <v>0</v>
          </cell>
          <cell r="H1251">
            <v>0</v>
          </cell>
          <cell r="I1251">
            <v>29823249</v>
          </cell>
          <cell r="J1251">
            <v>0</v>
          </cell>
          <cell r="K1251">
            <v>29823249</v>
          </cell>
        </row>
        <row r="1252">
          <cell r="A1252">
            <v>610714</v>
          </cell>
          <cell r="B1252" t="str">
            <v>VALIJAS</v>
          </cell>
          <cell r="C1252">
            <v>8886546</v>
          </cell>
          <cell r="D1252">
            <v>3000000</v>
          </cell>
          <cell r="E1252">
            <v>5886546</v>
          </cell>
          <cell r="F1252">
            <v>0</v>
          </cell>
          <cell r="G1252">
            <v>0</v>
          </cell>
          <cell r="H1252">
            <v>0</v>
          </cell>
          <cell r="I1252">
            <v>5886546</v>
          </cell>
          <cell r="J1252">
            <v>0</v>
          </cell>
          <cell r="K1252">
            <v>5886546</v>
          </cell>
        </row>
        <row r="1253">
          <cell r="A1253">
            <v>610715</v>
          </cell>
          <cell r="B1253" t="str">
            <v>EMPASTES Y ENCUADERNACION</v>
          </cell>
          <cell r="C1253">
            <v>18849</v>
          </cell>
          <cell r="D1253">
            <v>0</v>
          </cell>
          <cell r="E1253">
            <v>18849</v>
          </cell>
          <cell r="F1253">
            <v>0</v>
          </cell>
          <cell r="G1253">
            <v>0</v>
          </cell>
          <cell r="H1253">
            <v>0</v>
          </cell>
          <cell r="I1253">
            <v>18849</v>
          </cell>
          <cell r="J1253">
            <v>0</v>
          </cell>
          <cell r="K1253">
            <v>18849</v>
          </cell>
        </row>
        <row r="1254">
          <cell r="A1254">
            <v>610716</v>
          </cell>
          <cell r="B1254" t="str">
            <v>ABARROTES Y ARTICULOS DE</v>
          </cell>
          <cell r="C1254">
            <v>7797151</v>
          </cell>
          <cell r="D1254">
            <v>1</v>
          </cell>
          <cell r="E1254">
            <v>7797150</v>
          </cell>
          <cell r="F1254">
            <v>0</v>
          </cell>
          <cell r="G1254">
            <v>0</v>
          </cell>
          <cell r="H1254">
            <v>0</v>
          </cell>
          <cell r="I1254">
            <v>7797150</v>
          </cell>
          <cell r="J1254">
            <v>0</v>
          </cell>
          <cell r="K1254">
            <v>7797150</v>
          </cell>
        </row>
        <row r="1255">
          <cell r="A1255">
            <v>610717</v>
          </cell>
          <cell r="B1255" t="str">
            <v>GASTOS GENERALES Y OTROS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</row>
        <row r="1256">
          <cell r="A1256">
            <v>610718</v>
          </cell>
          <cell r="B1256" t="str">
            <v>RESEARCH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</row>
        <row r="1257">
          <cell r="A1257">
            <v>610719</v>
          </cell>
          <cell r="B1257" t="str">
            <v>VENTA DE ARTICULOS</v>
          </cell>
          <cell r="C1257">
            <v>211419</v>
          </cell>
          <cell r="D1257">
            <v>282273</v>
          </cell>
          <cell r="E1257">
            <v>0</v>
          </cell>
          <cell r="F1257">
            <v>70854</v>
          </cell>
          <cell r="G1257">
            <v>0</v>
          </cell>
          <cell r="H1257">
            <v>0</v>
          </cell>
          <cell r="I1257">
            <v>0</v>
          </cell>
          <cell r="J1257">
            <v>70854</v>
          </cell>
          <cell r="K1257">
            <v>-70854</v>
          </cell>
        </row>
        <row r="1258">
          <cell r="A1258">
            <v>610720</v>
          </cell>
          <cell r="B1258" t="str">
            <v>COSTO VENTA ARTICULOS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</row>
        <row r="1259">
          <cell r="A1259">
            <v>610721</v>
          </cell>
          <cell r="B1259" t="str">
            <v>VARIACION COSTO PROMEDIO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</row>
        <row r="1260">
          <cell r="A1260">
            <v>610723</v>
          </cell>
          <cell r="B1260" t="str">
            <v>INTERESES POR PAGO FUERA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>
            <v>610724</v>
          </cell>
          <cell r="B1261" t="str">
            <v>DONACIONES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A1262">
            <v>610801</v>
          </cell>
          <cell r="B1262" t="str">
            <v>GASTOS POR IMPUESTOS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>
            <v>610803</v>
          </cell>
          <cell r="B1263" t="str">
            <v>IVA CREDITO NO RECUPERADO</v>
          </cell>
          <cell r="C1263">
            <v>277169207</v>
          </cell>
          <cell r="D1263">
            <v>383097</v>
          </cell>
          <cell r="E1263">
            <v>276786110</v>
          </cell>
          <cell r="F1263">
            <v>0</v>
          </cell>
          <cell r="G1263">
            <v>0</v>
          </cell>
          <cell r="H1263">
            <v>0</v>
          </cell>
          <cell r="I1263">
            <v>276786110</v>
          </cell>
          <cell r="J1263">
            <v>0</v>
          </cell>
          <cell r="K1263">
            <v>276786110</v>
          </cell>
        </row>
        <row r="1264">
          <cell r="A1264">
            <v>610804</v>
          </cell>
          <cell r="B1264" t="str">
            <v>MULTAS S.I.I.</v>
          </cell>
          <cell r="C1264">
            <v>1223439</v>
          </cell>
          <cell r="D1264">
            <v>0</v>
          </cell>
          <cell r="E1264">
            <v>1223439</v>
          </cell>
          <cell r="F1264">
            <v>0</v>
          </cell>
          <cell r="G1264">
            <v>0</v>
          </cell>
          <cell r="H1264">
            <v>0</v>
          </cell>
          <cell r="I1264">
            <v>1223439</v>
          </cell>
          <cell r="J1264">
            <v>0</v>
          </cell>
          <cell r="K1264">
            <v>1223439</v>
          </cell>
        </row>
        <row r="1265">
          <cell r="A1265">
            <v>610901</v>
          </cell>
          <cell r="B1265" t="str">
            <v>GASTOS SCOMP</v>
          </cell>
          <cell r="C1265">
            <v>7259553</v>
          </cell>
          <cell r="D1265">
            <v>0</v>
          </cell>
          <cell r="E1265">
            <v>7259553</v>
          </cell>
          <cell r="F1265">
            <v>0</v>
          </cell>
          <cell r="G1265">
            <v>0</v>
          </cell>
          <cell r="H1265">
            <v>0</v>
          </cell>
          <cell r="I1265">
            <v>7259553</v>
          </cell>
          <cell r="J1265">
            <v>0</v>
          </cell>
          <cell r="K1265">
            <v>7259553</v>
          </cell>
        </row>
        <row r="1266">
          <cell r="A1266">
            <v>610902</v>
          </cell>
          <cell r="B1266" t="str">
            <v>GASTOS ADMINISTRACION PEN</v>
          </cell>
          <cell r="C1266">
            <v>203859751</v>
          </cell>
          <cell r="D1266">
            <v>52908436</v>
          </cell>
          <cell r="E1266">
            <v>150951315</v>
          </cell>
          <cell r="F1266">
            <v>0</v>
          </cell>
          <cell r="G1266">
            <v>0</v>
          </cell>
          <cell r="H1266">
            <v>0</v>
          </cell>
          <cell r="I1266">
            <v>150951315</v>
          </cell>
          <cell r="J1266">
            <v>0</v>
          </cell>
          <cell r="K1266">
            <v>150951315</v>
          </cell>
        </row>
        <row r="1267">
          <cell r="A1267">
            <v>610903</v>
          </cell>
          <cell r="B1267" t="str">
            <v>GASTOS MEDICOS</v>
          </cell>
          <cell r="C1267">
            <v>2239812</v>
          </cell>
          <cell r="D1267">
            <v>0</v>
          </cell>
          <cell r="E1267">
            <v>2239812</v>
          </cell>
          <cell r="F1267">
            <v>0</v>
          </cell>
          <cell r="G1267">
            <v>0</v>
          </cell>
          <cell r="H1267">
            <v>0</v>
          </cell>
          <cell r="I1267">
            <v>2239812</v>
          </cell>
          <cell r="J1267">
            <v>0</v>
          </cell>
          <cell r="K1267">
            <v>2239812</v>
          </cell>
        </row>
        <row r="1268">
          <cell r="A1268">
            <v>610905</v>
          </cell>
          <cell r="B1268" t="str">
            <v>MANTENCION Y LIQUIDACION</v>
          </cell>
          <cell r="C1268">
            <v>68543100</v>
          </cell>
          <cell r="D1268">
            <v>17444386</v>
          </cell>
          <cell r="E1268">
            <v>51098714</v>
          </cell>
          <cell r="F1268">
            <v>0</v>
          </cell>
          <cell r="G1268">
            <v>0</v>
          </cell>
          <cell r="H1268">
            <v>0</v>
          </cell>
          <cell r="I1268">
            <v>51098714</v>
          </cell>
          <cell r="J1268">
            <v>0</v>
          </cell>
          <cell r="K1268">
            <v>51098714</v>
          </cell>
        </row>
        <row r="1269">
          <cell r="A1269">
            <v>610906</v>
          </cell>
          <cell r="B1269" t="str">
            <v>COMISION COBRANZA</v>
          </cell>
          <cell r="C1269">
            <v>17842324</v>
          </cell>
          <cell r="D1269">
            <v>34744</v>
          </cell>
          <cell r="E1269">
            <v>17807580</v>
          </cell>
          <cell r="F1269">
            <v>0</v>
          </cell>
          <cell r="G1269">
            <v>0</v>
          </cell>
          <cell r="H1269">
            <v>0</v>
          </cell>
          <cell r="I1269">
            <v>17807580</v>
          </cell>
          <cell r="J1269">
            <v>0</v>
          </cell>
          <cell r="K1269">
            <v>17807580</v>
          </cell>
        </row>
        <row r="1270">
          <cell r="A1270">
            <v>610911</v>
          </cell>
          <cell r="B1270" t="str">
            <v>GASTOS DEPTO. CREDITOS</v>
          </cell>
          <cell r="C1270">
            <v>20914943</v>
          </cell>
          <cell r="D1270">
            <v>0</v>
          </cell>
          <cell r="E1270">
            <v>20914943</v>
          </cell>
          <cell r="F1270">
            <v>0</v>
          </cell>
          <cell r="G1270">
            <v>0</v>
          </cell>
          <cell r="H1270">
            <v>0</v>
          </cell>
          <cell r="I1270">
            <v>20914943</v>
          </cell>
          <cell r="J1270">
            <v>0</v>
          </cell>
          <cell r="K1270">
            <v>20914943</v>
          </cell>
        </row>
        <row r="1271">
          <cell r="A1271">
            <v>610912</v>
          </cell>
          <cell r="B1271" t="str">
            <v>COMISION ADMINISTRACIÓN C</v>
          </cell>
          <cell r="C1271">
            <v>1515297578</v>
          </cell>
          <cell r="D1271">
            <v>18023600</v>
          </cell>
          <cell r="E1271">
            <v>1497273978</v>
          </cell>
          <cell r="F1271">
            <v>0</v>
          </cell>
          <cell r="G1271">
            <v>0</v>
          </cell>
          <cell r="H1271">
            <v>0</v>
          </cell>
          <cell r="I1271">
            <v>1497273978</v>
          </cell>
          <cell r="J1271">
            <v>0</v>
          </cell>
          <cell r="K1271">
            <v>1497273978</v>
          </cell>
        </row>
        <row r="1272">
          <cell r="A1272">
            <v>610913</v>
          </cell>
          <cell r="B1272" t="str">
            <v>COMISION INTERMEDIACION 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A1273">
            <v>611001</v>
          </cell>
          <cell r="B1273" t="str">
            <v>AMORTIZACION PROYECTOS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</row>
        <row r="1274">
          <cell r="A1274">
            <v>611003</v>
          </cell>
          <cell r="B1274" t="str">
            <v>PERDIDA O UTILIDAD VTA AC</v>
          </cell>
          <cell r="C1274">
            <v>500</v>
          </cell>
          <cell r="D1274">
            <v>3962149</v>
          </cell>
          <cell r="E1274">
            <v>0</v>
          </cell>
          <cell r="F1274">
            <v>3961649</v>
          </cell>
          <cell r="G1274">
            <v>0</v>
          </cell>
          <cell r="H1274">
            <v>0</v>
          </cell>
          <cell r="I1274">
            <v>0</v>
          </cell>
          <cell r="J1274">
            <v>3961649</v>
          </cell>
          <cell r="K1274">
            <v>-3961649</v>
          </cell>
        </row>
        <row r="1275">
          <cell r="A1275">
            <v>611004</v>
          </cell>
          <cell r="B1275" t="str">
            <v>DEPRECIACION EDIFICIO</v>
          </cell>
          <cell r="C1275">
            <v>214680707</v>
          </cell>
          <cell r="D1275">
            <v>0</v>
          </cell>
          <cell r="E1275">
            <v>214680707</v>
          </cell>
          <cell r="F1275">
            <v>0</v>
          </cell>
          <cell r="G1275">
            <v>0</v>
          </cell>
          <cell r="H1275">
            <v>0</v>
          </cell>
          <cell r="I1275">
            <v>214680707</v>
          </cell>
          <cell r="J1275">
            <v>0</v>
          </cell>
          <cell r="K1275">
            <v>214680707</v>
          </cell>
        </row>
        <row r="1276">
          <cell r="A1276">
            <v>611005</v>
          </cell>
          <cell r="B1276" t="str">
            <v>DEPRECIACION MUEBLES Y UT</v>
          </cell>
          <cell r="C1276">
            <v>9559076</v>
          </cell>
          <cell r="D1276">
            <v>0</v>
          </cell>
          <cell r="E1276">
            <v>9559076</v>
          </cell>
          <cell r="F1276">
            <v>0</v>
          </cell>
          <cell r="G1276">
            <v>0</v>
          </cell>
          <cell r="H1276">
            <v>0</v>
          </cell>
          <cell r="I1276">
            <v>9559076</v>
          </cell>
          <cell r="J1276">
            <v>0</v>
          </cell>
          <cell r="K1276">
            <v>9559076</v>
          </cell>
        </row>
        <row r="1277">
          <cell r="A1277">
            <v>611006</v>
          </cell>
          <cell r="B1277" t="str">
            <v>DEPRECIACION MAQ Y EQUIPO</v>
          </cell>
          <cell r="C1277">
            <v>67517567</v>
          </cell>
          <cell r="D1277">
            <v>0</v>
          </cell>
          <cell r="E1277">
            <v>67517567</v>
          </cell>
          <cell r="F1277">
            <v>0</v>
          </cell>
          <cell r="G1277">
            <v>0</v>
          </cell>
          <cell r="H1277">
            <v>0</v>
          </cell>
          <cell r="I1277">
            <v>67517567</v>
          </cell>
          <cell r="J1277">
            <v>0</v>
          </cell>
          <cell r="K1277">
            <v>67517567</v>
          </cell>
        </row>
        <row r="1278">
          <cell r="A1278">
            <v>611007</v>
          </cell>
          <cell r="B1278" t="str">
            <v>DEPRECIACION VEHICULOS</v>
          </cell>
          <cell r="C1278">
            <v>779343</v>
          </cell>
          <cell r="D1278">
            <v>0</v>
          </cell>
          <cell r="E1278">
            <v>779343</v>
          </cell>
          <cell r="F1278">
            <v>0</v>
          </cell>
          <cell r="G1278">
            <v>0</v>
          </cell>
          <cell r="H1278">
            <v>0</v>
          </cell>
          <cell r="I1278">
            <v>779343</v>
          </cell>
          <cell r="J1278">
            <v>0</v>
          </cell>
          <cell r="K1278">
            <v>779343</v>
          </cell>
        </row>
        <row r="1279">
          <cell r="A1279">
            <v>611008</v>
          </cell>
          <cell r="B1279" t="str">
            <v>AMORTIZACION SOFTWARE</v>
          </cell>
          <cell r="C1279">
            <v>35820534</v>
          </cell>
          <cell r="D1279">
            <v>0</v>
          </cell>
          <cell r="E1279">
            <v>35820534</v>
          </cell>
          <cell r="F1279">
            <v>0</v>
          </cell>
          <cell r="G1279">
            <v>0</v>
          </cell>
          <cell r="H1279">
            <v>0</v>
          </cell>
          <cell r="I1279">
            <v>35820534</v>
          </cell>
          <cell r="J1279">
            <v>0</v>
          </cell>
          <cell r="K1279">
            <v>35820534</v>
          </cell>
        </row>
        <row r="1280">
          <cell r="A1280">
            <v>611011</v>
          </cell>
          <cell r="B1280" t="str">
            <v>PROV. DCTOS INCOBRABLES L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>
            <v>611012</v>
          </cell>
          <cell r="B1281" t="str">
            <v>MENOR VALOR BIENES RAICES</v>
          </cell>
          <cell r="C1281">
            <v>189</v>
          </cell>
          <cell r="D1281">
            <v>380242</v>
          </cell>
          <cell r="E1281">
            <v>0</v>
          </cell>
          <cell r="F1281">
            <v>380053</v>
          </cell>
          <cell r="G1281">
            <v>0</v>
          </cell>
          <cell r="H1281">
            <v>0</v>
          </cell>
          <cell r="I1281">
            <v>0</v>
          </cell>
          <cell r="J1281">
            <v>380053</v>
          </cell>
          <cell r="K1281">
            <v>-380053</v>
          </cell>
        </row>
        <row r="1282">
          <cell r="A1282">
            <v>611013</v>
          </cell>
          <cell r="B1282" t="str">
            <v>MENOR VALOR TASACION LEAS</v>
          </cell>
          <cell r="C1282">
            <v>346091934</v>
          </cell>
          <cell r="D1282">
            <v>0</v>
          </cell>
          <cell r="E1282">
            <v>346091934</v>
          </cell>
          <cell r="F1282">
            <v>0</v>
          </cell>
          <cell r="G1282">
            <v>0</v>
          </cell>
          <cell r="H1282">
            <v>0</v>
          </cell>
          <cell r="I1282">
            <v>346091934</v>
          </cell>
          <cell r="J1282">
            <v>0</v>
          </cell>
          <cell r="K1282">
            <v>346091934</v>
          </cell>
        </row>
        <row r="1283">
          <cell r="A1283">
            <v>611014</v>
          </cell>
          <cell r="B1283" t="str">
            <v>PROV. LEASIN INCOBRABLES</v>
          </cell>
          <cell r="C1283">
            <v>185081107</v>
          </cell>
          <cell r="D1283">
            <v>0</v>
          </cell>
          <cell r="E1283">
            <v>185081107</v>
          </cell>
          <cell r="F1283">
            <v>0</v>
          </cell>
          <cell r="G1283">
            <v>0</v>
          </cell>
          <cell r="H1283">
            <v>0</v>
          </cell>
          <cell r="I1283">
            <v>185081107</v>
          </cell>
          <cell r="J1283">
            <v>0</v>
          </cell>
          <cell r="K1283">
            <v>185081107</v>
          </cell>
        </row>
        <row r="1284">
          <cell r="A1284">
            <v>611015</v>
          </cell>
          <cell r="B1284" t="str">
            <v>PROV. OTRAS CTAS. POR COB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</row>
        <row r="1285">
          <cell r="A1285">
            <v>611016</v>
          </cell>
          <cell r="B1285" t="str">
            <v>PROV. ANTIC. COMIS. INCOB</v>
          </cell>
          <cell r="C1285">
            <v>386358</v>
          </cell>
          <cell r="D1285">
            <v>0</v>
          </cell>
          <cell r="E1285">
            <v>386358</v>
          </cell>
          <cell r="F1285">
            <v>0</v>
          </cell>
          <cell r="G1285">
            <v>0</v>
          </cell>
          <cell r="H1285">
            <v>0</v>
          </cell>
          <cell r="I1285">
            <v>386358</v>
          </cell>
          <cell r="J1285">
            <v>0</v>
          </cell>
          <cell r="K1285">
            <v>386358</v>
          </cell>
        </row>
        <row r="1286">
          <cell r="A1286">
            <v>611017</v>
          </cell>
          <cell r="B1286" t="str">
            <v>PROV. DCTOS. INCOBRABLES</v>
          </cell>
          <cell r="C1286">
            <v>28383810</v>
          </cell>
          <cell r="D1286">
            <v>0</v>
          </cell>
          <cell r="E1286">
            <v>28383810</v>
          </cell>
          <cell r="F1286">
            <v>0</v>
          </cell>
          <cell r="G1286">
            <v>0</v>
          </cell>
          <cell r="H1286">
            <v>0</v>
          </cell>
          <cell r="I1286">
            <v>28383810</v>
          </cell>
          <cell r="J1286">
            <v>0</v>
          </cell>
          <cell r="K1286">
            <v>28383810</v>
          </cell>
        </row>
        <row r="1287">
          <cell r="A1287">
            <v>611020</v>
          </cell>
          <cell r="B1287" t="str">
            <v>PROVISION MENOR VALOR LEA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</row>
        <row r="1288">
          <cell r="A1288">
            <v>611021</v>
          </cell>
          <cell r="B1288" t="str">
            <v>AMORTIZACION LICENCIAS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</row>
        <row r="1289">
          <cell r="A1289">
            <v>611022</v>
          </cell>
          <cell r="B1289" t="str">
            <v>AMORTIZACION OTROS ACTIVO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A1290">
            <v>611023</v>
          </cell>
          <cell r="B1290" t="str">
            <v>INTERESES ACTIVOS EN LEAS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A1291">
            <v>611024</v>
          </cell>
          <cell r="B1291" t="str">
            <v>DEPRECIACION BIENES RAICE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A1292">
            <v>611026</v>
          </cell>
          <cell r="B1292" t="str">
            <v>DETERIORO BIENES RAICES A</v>
          </cell>
          <cell r="C1292">
            <v>72322325</v>
          </cell>
          <cell r="D1292">
            <v>0</v>
          </cell>
          <cell r="E1292">
            <v>72322325</v>
          </cell>
          <cell r="F1292">
            <v>0</v>
          </cell>
          <cell r="G1292">
            <v>0</v>
          </cell>
          <cell r="H1292">
            <v>0</v>
          </cell>
          <cell r="I1292">
            <v>72322325</v>
          </cell>
          <cell r="J1292">
            <v>0</v>
          </cell>
          <cell r="K1292">
            <v>72322325</v>
          </cell>
        </row>
        <row r="1293">
          <cell r="A1293">
            <v>611050</v>
          </cell>
          <cell r="B1293" t="str">
            <v>GASTOS INMOBILIARIOS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</row>
        <row r="1294">
          <cell r="A1294">
            <v>611052</v>
          </cell>
          <cell r="B1294" t="str">
            <v>GASTOS GENERALES Y SERV.</v>
          </cell>
          <cell r="C1294">
            <v>39316929</v>
          </cell>
          <cell r="D1294">
            <v>23721098</v>
          </cell>
          <cell r="E1294">
            <v>15595831</v>
          </cell>
          <cell r="F1294">
            <v>0</v>
          </cell>
          <cell r="G1294">
            <v>0</v>
          </cell>
          <cell r="H1294">
            <v>0</v>
          </cell>
          <cell r="I1294">
            <v>15595831</v>
          </cell>
          <cell r="J1294">
            <v>0</v>
          </cell>
          <cell r="K1294">
            <v>15595831</v>
          </cell>
        </row>
        <row r="1295">
          <cell r="A1295">
            <v>611053</v>
          </cell>
          <cell r="B1295" t="str">
            <v>GASTOS DE CONTRIBUCIONES</v>
          </cell>
          <cell r="C1295">
            <v>3300039</v>
          </cell>
          <cell r="D1295">
            <v>0</v>
          </cell>
          <cell r="E1295">
            <v>3300039</v>
          </cell>
          <cell r="F1295">
            <v>0</v>
          </cell>
          <cell r="G1295">
            <v>0</v>
          </cell>
          <cell r="H1295">
            <v>0</v>
          </cell>
          <cell r="I1295">
            <v>3300039</v>
          </cell>
          <cell r="J1295">
            <v>0</v>
          </cell>
          <cell r="K1295">
            <v>3300039</v>
          </cell>
        </row>
        <row r="1296">
          <cell r="A1296">
            <v>611054</v>
          </cell>
          <cell r="B1296" t="str">
            <v>GTOS. ASESORIAS JUDICIALE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A1297">
            <v>611055</v>
          </cell>
          <cell r="B1297" t="str">
            <v>COMISIONES INMOBILIARIAS</v>
          </cell>
          <cell r="C1297">
            <v>3775800</v>
          </cell>
          <cell r="D1297">
            <v>0</v>
          </cell>
          <cell r="E1297">
            <v>3775800</v>
          </cell>
          <cell r="F1297">
            <v>0</v>
          </cell>
          <cell r="G1297">
            <v>0</v>
          </cell>
          <cell r="H1297">
            <v>0</v>
          </cell>
          <cell r="I1297">
            <v>3775800</v>
          </cell>
          <cell r="J1297">
            <v>0</v>
          </cell>
          <cell r="K1297">
            <v>3775800</v>
          </cell>
        </row>
        <row r="1298">
          <cell r="A1298">
            <v>611057</v>
          </cell>
          <cell r="B1298" t="str">
            <v>GASTOS LEGALES Y DE COBRA</v>
          </cell>
          <cell r="C1298">
            <v>983562</v>
          </cell>
          <cell r="D1298">
            <v>0</v>
          </cell>
          <cell r="E1298">
            <v>983562</v>
          </cell>
          <cell r="F1298">
            <v>0</v>
          </cell>
          <cell r="G1298">
            <v>0</v>
          </cell>
          <cell r="H1298">
            <v>0</v>
          </cell>
          <cell r="I1298">
            <v>983562</v>
          </cell>
          <cell r="J1298">
            <v>0</v>
          </cell>
          <cell r="K1298">
            <v>983562</v>
          </cell>
        </row>
        <row r="1299">
          <cell r="A1299">
            <v>611058</v>
          </cell>
          <cell r="B1299" t="str">
            <v>RETASACIONES</v>
          </cell>
          <cell r="C1299">
            <v>1417181</v>
          </cell>
          <cell r="D1299">
            <v>0</v>
          </cell>
          <cell r="E1299">
            <v>1417181</v>
          </cell>
          <cell r="F1299">
            <v>0</v>
          </cell>
          <cell r="G1299">
            <v>0</v>
          </cell>
          <cell r="H1299">
            <v>0</v>
          </cell>
          <cell r="I1299">
            <v>1417181</v>
          </cell>
          <cell r="J1299">
            <v>0</v>
          </cell>
          <cell r="K1299">
            <v>1417181</v>
          </cell>
        </row>
        <row r="1300">
          <cell r="A1300">
            <v>611059</v>
          </cell>
          <cell r="B1300" t="str">
            <v>PROVISIONES DE INCOBRABIL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</row>
        <row r="1301">
          <cell r="A1301">
            <v>611060</v>
          </cell>
          <cell r="B1301" t="str">
            <v>PROVISION CHEQUES PROTEST</v>
          </cell>
          <cell r="C1301">
            <v>58538583</v>
          </cell>
          <cell r="D1301">
            <v>55172561</v>
          </cell>
          <cell r="E1301">
            <v>3366022</v>
          </cell>
          <cell r="F1301">
            <v>0</v>
          </cell>
          <cell r="G1301">
            <v>0</v>
          </cell>
          <cell r="H1301">
            <v>0</v>
          </cell>
          <cell r="I1301">
            <v>3366022</v>
          </cell>
          <cell r="J1301">
            <v>0</v>
          </cell>
          <cell r="K1301">
            <v>3366022</v>
          </cell>
        </row>
        <row r="1302">
          <cell r="A1302">
            <v>611061</v>
          </cell>
          <cell r="B1302" t="str">
            <v>SEGUROS</v>
          </cell>
          <cell r="C1302">
            <v>51656774</v>
          </cell>
          <cell r="D1302">
            <v>29443623</v>
          </cell>
          <cell r="E1302">
            <v>22213151</v>
          </cell>
          <cell r="F1302">
            <v>0</v>
          </cell>
          <cell r="G1302">
            <v>0</v>
          </cell>
          <cell r="H1302">
            <v>0</v>
          </cell>
          <cell r="I1302">
            <v>22213151</v>
          </cell>
          <cell r="J1302">
            <v>0</v>
          </cell>
          <cell r="K1302">
            <v>22213151</v>
          </cell>
        </row>
        <row r="1303">
          <cell r="A1303">
            <v>611062</v>
          </cell>
          <cell r="B1303" t="str">
            <v>MEJORAS Y HABILITACIONES</v>
          </cell>
          <cell r="C1303">
            <v>1903588</v>
          </cell>
          <cell r="D1303">
            <v>0</v>
          </cell>
          <cell r="E1303">
            <v>1903588</v>
          </cell>
          <cell r="F1303">
            <v>0</v>
          </cell>
          <cell r="G1303">
            <v>0</v>
          </cell>
          <cell r="H1303">
            <v>0</v>
          </cell>
          <cell r="I1303">
            <v>1903588</v>
          </cell>
          <cell r="J1303">
            <v>0</v>
          </cell>
          <cell r="K1303">
            <v>1903588</v>
          </cell>
        </row>
        <row r="1304">
          <cell r="A1304">
            <v>611063</v>
          </cell>
          <cell r="B1304" t="str">
            <v>GASTOS DE ASESORIAS Y EST</v>
          </cell>
          <cell r="C1304">
            <v>183559604</v>
          </cell>
          <cell r="D1304">
            <v>49667494</v>
          </cell>
          <cell r="E1304">
            <v>133892110</v>
          </cell>
          <cell r="F1304">
            <v>0</v>
          </cell>
          <cell r="G1304">
            <v>0</v>
          </cell>
          <cell r="H1304">
            <v>0</v>
          </cell>
          <cell r="I1304">
            <v>133892110</v>
          </cell>
          <cell r="J1304">
            <v>0</v>
          </cell>
          <cell r="K1304">
            <v>133892110</v>
          </cell>
        </row>
        <row r="1305">
          <cell r="A1305">
            <v>611064</v>
          </cell>
          <cell r="B1305" t="str">
            <v>GASTOS DE PROPIEDADES VAC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A1306">
            <v>611065</v>
          </cell>
          <cell r="B1306" t="str">
            <v>CASTIGOS INMOBILIARIOS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A1307">
            <v>611066</v>
          </cell>
          <cell r="B1307" t="str">
            <v>TASADORES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>
            <v>611068</v>
          </cell>
          <cell r="B1308" t="str">
            <v>ASESORIAS Y CONSULTORIAS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A1309">
            <v>611069</v>
          </cell>
          <cell r="B1309" t="str">
            <v>REPARACION Y MANTENCION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A1310">
            <v>611070</v>
          </cell>
          <cell r="B1310" t="str">
            <v>GASTOS LEGALES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</row>
        <row r="1311">
          <cell r="A1311">
            <v>611071</v>
          </cell>
          <cell r="B1311" t="str">
            <v>CONTRIBUCIONES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>
            <v>611101</v>
          </cell>
          <cell r="B1312" t="str">
            <v>ARRIENDO ESTACIONAMIENTOS</v>
          </cell>
          <cell r="C1312">
            <v>200000</v>
          </cell>
          <cell r="D1312">
            <v>0</v>
          </cell>
          <cell r="E1312">
            <v>200000</v>
          </cell>
          <cell r="F1312">
            <v>0</v>
          </cell>
          <cell r="G1312">
            <v>0</v>
          </cell>
          <cell r="H1312">
            <v>0</v>
          </cell>
          <cell r="I1312">
            <v>200000</v>
          </cell>
          <cell r="J1312">
            <v>0</v>
          </cell>
          <cell r="K1312">
            <v>200000</v>
          </cell>
        </row>
        <row r="1313">
          <cell r="A1313">
            <v>611102</v>
          </cell>
          <cell r="B1313" t="str">
            <v>GASTOS RECHAZADOS VEHICUL</v>
          </cell>
          <cell r="C1313">
            <v>1156060</v>
          </cell>
          <cell r="D1313">
            <v>0</v>
          </cell>
          <cell r="E1313">
            <v>1156060</v>
          </cell>
          <cell r="F1313">
            <v>0</v>
          </cell>
          <cell r="G1313">
            <v>0</v>
          </cell>
          <cell r="H1313">
            <v>0</v>
          </cell>
          <cell r="I1313">
            <v>1156060</v>
          </cell>
          <cell r="J1313">
            <v>0</v>
          </cell>
          <cell r="K1313">
            <v>1156060</v>
          </cell>
        </row>
        <row r="1314">
          <cell r="A1314">
            <v>611103</v>
          </cell>
          <cell r="B1314" t="str">
            <v>GASTOS RECHAZADOS PROPINA</v>
          </cell>
          <cell r="C1314">
            <v>422138</v>
          </cell>
          <cell r="D1314">
            <v>0</v>
          </cell>
          <cell r="E1314">
            <v>422138</v>
          </cell>
          <cell r="F1314">
            <v>0</v>
          </cell>
          <cell r="G1314">
            <v>0</v>
          </cell>
          <cell r="H1314">
            <v>0</v>
          </cell>
          <cell r="I1314">
            <v>422138</v>
          </cell>
          <cell r="J1314">
            <v>0</v>
          </cell>
          <cell r="K1314">
            <v>422138</v>
          </cell>
        </row>
        <row r="1315">
          <cell r="A1315">
            <v>611104</v>
          </cell>
          <cell r="B1315" t="str">
            <v>GASTOS RECHAZADOS OTROS V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A1316">
            <v>612002</v>
          </cell>
          <cell r="B1316" t="str">
            <v>PETROLEO DIESEL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</row>
        <row r="1317">
          <cell r="A1317">
            <v>612004</v>
          </cell>
          <cell r="B1317" t="str">
            <v>ASEO DE AREAS COMUNES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</row>
        <row r="1318">
          <cell r="A1318">
            <v>612005</v>
          </cell>
          <cell r="B1318" t="str">
            <v>EXTRACCION DE BASURA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</row>
        <row r="1319">
          <cell r="A1319">
            <v>612007</v>
          </cell>
          <cell r="B1319" t="str">
            <v>OTROS GASTOS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>
            <v>612008</v>
          </cell>
          <cell r="B1320" t="str">
            <v>ASESORIAS Y ESTUDIOS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>
            <v>613008</v>
          </cell>
          <cell r="B1321" t="str">
            <v>ASCENSORES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A1322">
            <v>613010</v>
          </cell>
          <cell r="B1322" t="str">
            <v>EQUIPO LIMPIAFACHADA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A1323">
            <v>614007</v>
          </cell>
          <cell r="B1323" t="str">
            <v>CLIMATIZACION CORRECTIVA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>
            <v>614010</v>
          </cell>
          <cell r="B1324" t="str">
            <v>EQUIPO LIMPIAFACHADA CORR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>
            <v>615001</v>
          </cell>
          <cell r="B1325" t="str">
            <v>LUBRICANTES GENERADORES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A1326">
            <v>615004</v>
          </cell>
          <cell r="B1326" t="str">
            <v>INSUMOS ELECTRICOS</v>
          </cell>
          <cell r="C1326">
            <v>287308</v>
          </cell>
          <cell r="D1326">
            <v>0</v>
          </cell>
          <cell r="E1326">
            <v>287308</v>
          </cell>
          <cell r="F1326">
            <v>0</v>
          </cell>
          <cell r="G1326">
            <v>0</v>
          </cell>
          <cell r="H1326">
            <v>0</v>
          </cell>
          <cell r="I1326">
            <v>287308</v>
          </cell>
          <cell r="J1326">
            <v>0</v>
          </cell>
          <cell r="K1326">
            <v>287308</v>
          </cell>
        </row>
        <row r="1327">
          <cell r="A1327">
            <v>710001</v>
          </cell>
          <cell r="B1327" t="str">
            <v>INTERESES COBRADOS Y/O DE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A1328">
            <v>710002</v>
          </cell>
          <cell r="B1328" t="str">
            <v>REAJUSTES COBRADOS</v>
          </cell>
          <cell r="C1328">
            <v>316988730</v>
          </cell>
          <cell r="D1328">
            <v>4322643</v>
          </cell>
          <cell r="E1328">
            <v>312666087</v>
          </cell>
          <cell r="F1328">
            <v>0</v>
          </cell>
          <cell r="G1328">
            <v>0</v>
          </cell>
          <cell r="H1328">
            <v>0</v>
          </cell>
          <cell r="I1328">
            <v>312666087</v>
          </cell>
          <cell r="J1328">
            <v>0</v>
          </cell>
          <cell r="K1328">
            <v>312666087</v>
          </cell>
        </row>
        <row r="1329">
          <cell r="A1329">
            <v>710003</v>
          </cell>
          <cell r="B1329" t="str">
            <v>DIFERENCIA DE CAMBIO</v>
          </cell>
          <cell r="C1329">
            <v>28873895837</v>
          </cell>
          <cell r="D1329">
            <v>28873779738</v>
          </cell>
          <cell r="E1329">
            <v>116099</v>
          </cell>
          <cell r="F1329">
            <v>0</v>
          </cell>
          <cell r="G1329">
            <v>0</v>
          </cell>
          <cell r="H1329">
            <v>0</v>
          </cell>
          <cell r="I1329">
            <v>116099</v>
          </cell>
          <cell r="J1329">
            <v>0</v>
          </cell>
          <cell r="K1329">
            <v>116099</v>
          </cell>
        </row>
        <row r="1330">
          <cell r="A1330">
            <v>710004</v>
          </cell>
          <cell r="B1330" t="str">
            <v>ARRIENDO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A1331">
            <v>710005</v>
          </cell>
          <cell r="B1331" t="str">
            <v>OTROS INGRESOS</v>
          </cell>
          <cell r="C1331">
            <v>11058346</v>
          </cell>
          <cell r="D1331">
            <v>65599726</v>
          </cell>
          <cell r="E1331">
            <v>0</v>
          </cell>
          <cell r="F1331">
            <v>54541380</v>
          </cell>
          <cell r="G1331">
            <v>0</v>
          </cell>
          <cell r="H1331">
            <v>0</v>
          </cell>
          <cell r="I1331">
            <v>0</v>
          </cell>
          <cell r="J1331">
            <v>54541380</v>
          </cell>
          <cell r="K1331">
            <v>-54541380</v>
          </cell>
        </row>
        <row r="1332">
          <cell r="A1332">
            <v>710007</v>
          </cell>
          <cell r="B1332" t="str">
            <v>TIPO DE CAMBIO CROSS CURR</v>
          </cell>
          <cell r="C1332">
            <v>4783411135</v>
          </cell>
          <cell r="D1332">
            <v>20685540678</v>
          </cell>
          <cell r="E1332">
            <v>0</v>
          </cell>
          <cell r="F1332">
            <v>15902129543</v>
          </cell>
          <cell r="G1332">
            <v>0</v>
          </cell>
          <cell r="H1332">
            <v>0</v>
          </cell>
          <cell r="I1332">
            <v>0</v>
          </cell>
          <cell r="J1332">
            <v>15902129543</v>
          </cell>
          <cell r="K1332">
            <v>-15902129543</v>
          </cell>
        </row>
        <row r="1333">
          <cell r="A1333">
            <v>710008</v>
          </cell>
          <cell r="B1333" t="str">
            <v>RESULTADO COMUNIDAD PLAZA</v>
          </cell>
          <cell r="C1333">
            <v>0</v>
          </cell>
          <cell r="D1333">
            <v>237930177</v>
          </cell>
          <cell r="E1333">
            <v>0</v>
          </cell>
          <cell r="F1333">
            <v>237930177</v>
          </cell>
          <cell r="G1333">
            <v>0</v>
          </cell>
          <cell r="H1333">
            <v>0</v>
          </cell>
          <cell r="I1333">
            <v>0</v>
          </cell>
          <cell r="J1333">
            <v>237930177</v>
          </cell>
          <cell r="K1333">
            <v>-237930177</v>
          </cell>
        </row>
        <row r="1334">
          <cell r="A1334">
            <v>710009</v>
          </cell>
          <cell r="B1334" t="str">
            <v>TIPO DE CAMBIO CROSS CURR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A1335">
            <v>710010</v>
          </cell>
          <cell r="B1335" t="str">
            <v>DIFERENCIA DE CAMBIO TRIB</v>
          </cell>
          <cell r="C1335">
            <v>1992322175</v>
          </cell>
          <cell r="D1335">
            <v>779353893</v>
          </cell>
          <cell r="E1335">
            <v>1212968282</v>
          </cell>
          <cell r="F1335">
            <v>0</v>
          </cell>
          <cell r="G1335">
            <v>0</v>
          </cell>
          <cell r="H1335">
            <v>0</v>
          </cell>
          <cell r="I1335">
            <v>1212968282</v>
          </cell>
          <cell r="J1335">
            <v>0</v>
          </cell>
          <cell r="K1335">
            <v>1212968282</v>
          </cell>
        </row>
        <row r="1336">
          <cell r="A1336">
            <v>710011</v>
          </cell>
          <cell r="B1336" t="str">
            <v>DIFERENCIA DE CAMBIO RENT</v>
          </cell>
          <cell r="C1336">
            <v>4403381026</v>
          </cell>
          <cell r="D1336">
            <v>1491678212</v>
          </cell>
          <cell r="E1336">
            <v>2911702814</v>
          </cell>
          <cell r="F1336">
            <v>0</v>
          </cell>
          <cell r="G1336">
            <v>0</v>
          </cell>
          <cell r="H1336">
            <v>0</v>
          </cell>
          <cell r="I1336">
            <v>2911702814</v>
          </cell>
          <cell r="J1336">
            <v>0</v>
          </cell>
          <cell r="K1336">
            <v>2911702814</v>
          </cell>
        </row>
        <row r="1337">
          <cell r="A1337">
            <v>710012</v>
          </cell>
          <cell r="B1337" t="str">
            <v>OTROS INGRESOS X INDEMNIZ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</row>
        <row r="1338">
          <cell r="A1338">
            <v>710013</v>
          </cell>
          <cell r="B1338" t="str">
            <v>DIFERENCIA DE CAMBIO RENT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</row>
        <row r="1339">
          <cell r="A1339">
            <v>710014</v>
          </cell>
          <cell r="B1339" t="str">
            <v>DIFERENCIA DE CAMBIO RENT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</row>
        <row r="1340">
          <cell r="A1340">
            <v>710015</v>
          </cell>
          <cell r="B1340" t="str">
            <v>DIFERENCIA DE CAMBIO RENT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</row>
        <row r="1341">
          <cell r="A1341">
            <v>710017</v>
          </cell>
          <cell r="B1341" t="str">
            <v>REAJUSTES VARIOS</v>
          </cell>
          <cell r="C1341">
            <v>197540925</v>
          </cell>
          <cell r="D1341">
            <v>183661907</v>
          </cell>
          <cell r="E1341">
            <v>13879018</v>
          </cell>
          <cell r="F1341">
            <v>0</v>
          </cell>
          <cell r="G1341">
            <v>0</v>
          </cell>
          <cell r="H1341">
            <v>0</v>
          </cell>
          <cell r="I1341">
            <v>13879018</v>
          </cell>
          <cell r="J1341">
            <v>0</v>
          </cell>
          <cell r="K1341">
            <v>13879018</v>
          </cell>
        </row>
        <row r="1342">
          <cell r="A1342">
            <v>710018</v>
          </cell>
          <cell r="B1342" t="str">
            <v>REAJUSTES AVISOS COBRANZA</v>
          </cell>
          <cell r="C1342">
            <v>117685</v>
          </cell>
          <cell r="D1342">
            <v>6334422</v>
          </cell>
          <cell r="E1342">
            <v>0</v>
          </cell>
          <cell r="F1342">
            <v>6216737</v>
          </cell>
          <cell r="G1342">
            <v>0</v>
          </cell>
          <cell r="H1342">
            <v>0</v>
          </cell>
          <cell r="I1342">
            <v>0</v>
          </cell>
          <cell r="J1342">
            <v>6216737</v>
          </cell>
          <cell r="K1342">
            <v>-6216737</v>
          </cell>
        </row>
        <row r="1343">
          <cell r="A1343">
            <v>710019</v>
          </cell>
          <cell r="B1343" t="str">
            <v>REAJUSTES RESERVAS TECNIC</v>
          </cell>
          <cell r="C1343">
            <v>18270272731</v>
          </cell>
          <cell r="D1343">
            <v>270913113</v>
          </cell>
          <cell r="E1343">
            <v>17999359618</v>
          </cell>
          <cell r="F1343">
            <v>0</v>
          </cell>
          <cell r="G1343">
            <v>0</v>
          </cell>
          <cell r="H1343">
            <v>0</v>
          </cell>
          <cell r="I1343">
            <v>17999359618</v>
          </cell>
          <cell r="J1343">
            <v>0</v>
          </cell>
          <cell r="K1343">
            <v>17999359618</v>
          </cell>
        </row>
        <row r="1344">
          <cell r="A1344">
            <v>710020</v>
          </cell>
          <cell r="B1344" t="str">
            <v>REAJUSTES REASEGUROS</v>
          </cell>
          <cell r="C1344">
            <v>7729429</v>
          </cell>
          <cell r="D1344">
            <v>9292866</v>
          </cell>
          <cell r="E1344">
            <v>0</v>
          </cell>
          <cell r="F1344">
            <v>1563437</v>
          </cell>
          <cell r="G1344">
            <v>0</v>
          </cell>
          <cell r="H1344">
            <v>0</v>
          </cell>
          <cell r="I1344">
            <v>0</v>
          </cell>
          <cell r="J1344">
            <v>1563437</v>
          </cell>
          <cell r="K1344">
            <v>-1563437</v>
          </cell>
        </row>
        <row r="1345">
          <cell r="A1345">
            <v>710021</v>
          </cell>
          <cell r="B1345" t="str">
            <v>REAJUSTES RESERVA DE SINI</v>
          </cell>
          <cell r="C1345">
            <v>18764703</v>
          </cell>
          <cell r="D1345">
            <v>0</v>
          </cell>
          <cell r="E1345">
            <v>18764703</v>
          </cell>
          <cell r="F1345">
            <v>0</v>
          </cell>
          <cell r="G1345">
            <v>0</v>
          </cell>
          <cell r="H1345">
            <v>0</v>
          </cell>
          <cell r="I1345">
            <v>18764703</v>
          </cell>
          <cell r="J1345">
            <v>0</v>
          </cell>
          <cell r="K1345">
            <v>18764703</v>
          </cell>
        </row>
        <row r="1346">
          <cell r="A1346">
            <v>710022</v>
          </cell>
          <cell r="B1346" t="str">
            <v>DIFERENCIA DE CAMBIO BONO</v>
          </cell>
          <cell r="C1346">
            <v>1029809829</v>
          </cell>
          <cell r="D1346">
            <v>289042438</v>
          </cell>
          <cell r="E1346">
            <v>740767391</v>
          </cell>
          <cell r="F1346">
            <v>0</v>
          </cell>
          <cell r="G1346">
            <v>0</v>
          </cell>
          <cell r="H1346">
            <v>0</v>
          </cell>
          <cell r="I1346">
            <v>740767391</v>
          </cell>
          <cell r="J1346">
            <v>0</v>
          </cell>
          <cell r="K1346">
            <v>740767391</v>
          </cell>
        </row>
        <row r="1347">
          <cell r="A1347">
            <v>710023</v>
          </cell>
          <cell r="B1347" t="str">
            <v>DIFERENCIA DE CAMBIO BONO</v>
          </cell>
          <cell r="C1347">
            <v>18403455980</v>
          </cell>
          <cell r="D1347">
            <v>4156965076</v>
          </cell>
          <cell r="E1347">
            <v>14246490904</v>
          </cell>
          <cell r="F1347">
            <v>0</v>
          </cell>
          <cell r="G1347">
            <v>0</v>
          </cell>
          <cell r="H1347">
            <v>0</v>
          </cell>
          <cell r="I1347">
            <v>14246490904</v>
          </cell>
          <cell r="J1347">
            <v>0</v>
          </cell>
          <cell r="K1347">
            <v>14246490904</v>
          </cell>
        </row>
        <row r="1348">
          <cell r="A1348">
            <v>710024</v>
          </cell>
          <cell r="B1348" t="str">
            <v>DIFERENCIA DE CAMBIO BANC</v>
          </cell>
          <cell r="C1348">
            <v>24513495</v>
          </cell>
          <cell r="D1348">
            <v>236440</v>
          </cell>
          <cell r="E1348">
            <v>24277055</v>
          </cell>
          <cell r="F1348">
            <v>0</v>
          </cell>
          <cell r="G1348">
            <v>0</v>
          </cell>
          <cell r="H1348">
            <v>0</v>
          </cell>
          <cell r="I1348">
            <v>24277055</v>
          </cell>
          <cell r="J1348">
            <v>0</v>
          </cell>
          <cell r="K1348">
            <v>24277055</v>
          </cell>
        </row>
        <row r="1349">
          <cell r="A1349">
            <v>710025</v>
          </cell>
          <cell r="B1349" t="str">
            <v>REAJUSTES CTAS. CTES. EER</v>
          </cell>
          <cell r="C1349">
            <v>0</v>
          </cell>
          <cell r="D1349">
            <v>163527900</v>
          </cell>
          <cell r="E1349">
            <v>0</v>
          </cell>
          <cell r="F1349">
            <v>163527900</v>
          </cell>
          <cell r="G1349">
            <v>0</v>
          </cell>
          <cell r="H1349">
            <v>0</v>
          </cell>
          <cell r="I1349">
            <v>0</v>
          </cell>
          <cell r="J1349">
            <v>163527900</v>
          </cell>
          <cell r="K1349">
            <v>-163527900</v>
          </cell>
        </row>
        <row r="1350">
          <cell r="A1350">
            <v>710026</v>
          </cell>
          <cell r="B1350" t="str">
            <v>REAJUSTES GARANTIAS</v>
          </cell>
          <cell r="C1350">
            <v>264434727</v>
          </cell>
          <cell r="D1350">
            <v>278527716</v>
          </cell>
          <cell r="E1350">
            <v>0</v>
          </cell>
          <cell r="F1350">
            <v>14092989</v>
          </cell>
          <cell r="G1350">
            <v>0</v>
          </cell>
          <cell r="H1350">
            <v>0</v>
          </cell>
          <cell r="I1350">
            <v>0</v>
          </cell>
          <cell r="J1350">
            <v>14092989</v>
          </cell>
          <cell r="K1350">
            <v>-14092989</v>
          </cell>
        </row>
        <row r="1351">
          <cell r="A1351">
            <v>710027</v>
          </cell>
          <cell r="B1351" t="str">
            <v>REAJUSTES CRÉDITOS COMPLE</v>
          </cell>
          <cell r="C1351">
            <v>0</v>
          </cell>
          <cell r="D1351">
            <v>113047964</v>
          </cell>
          <cell r="E1351">
            <v>0</v>
          </cell>
          <cell r="F1351">
            <v>113047964</v>
          </cell>
          <cell r="G1351">
            <v>0</v>
          </cell>
          <cell r="H1351">
            <v>0</v>
          </cell>
          <cell r="I1351">
            <v>0</v>
          </cell>
          <cell r="J1351">
            <v>113047964</v>
          </cell>
          <cell r="K1351">
            <v>-113047964</v>
          </cell>
        </row>
        <row r="1352">
          <cell r="A1352">
            <v>810001</v>
          </cell>
          <cell r="B1352" t="str">
            <v>OTROS EGRESOS NO OPERACIO</v>
          </cell>
          <cell r="C1352">
            <v>71631</v>
          </cell>
          <cell r="D1352">
            <v>784</v>
          </cell>
          <cell r="E1352">
            <v>70847</v>
          </cell>
          <cell r="F1352">
            <v>0</v>
          </cell>
          <cell r="G1352">
            <v>0</v>
          </cell>
          <cell r="H1352">
            <v>0</v>
          </cell>
          <cell r="I1352">
            <v>70847</v>
          </cell>
          <cell r="J1352">
            <v>0</v>
          </cell>
          <cell r="K1352">
            <v>70847</v>
          </cell>
        </row>
        <row r="1353">
          <cell r="A1353">
            <v>810002</v>
          </cell>
          <cell r="B1353" t="str">
            <v>IMPUESTO A LA RENTA</v>
          </cell>
          <cell r="C1353">
            <v>739194979</v>
          </cell>
          <cell r="D1353">
            <v>0</v>
          </cell>
          <cell r="E1353">
            <v>739194979</v>
          </cell>
          <cell r="F1353">
            <v>0</v>
          </cell>
          <cell r="G1353">
            <v>0</v>
          </cell>
          <cell r="H1353">
            <v>0</v>
          </cell>
          <cell r="I1353">
            <v>739194979</v>
          </cell>
          <cell r="J1353">
            <v>0</v>
          </cell>
          <cell r="K1353">
            <v>739194979</v>
          </cell>
        </row>
        <row r="1354">
          <cell r="A1354">
            <v>810003</v>
          </cell>
          <cell r="B1354" t="str">
            <v>IMPUESTO UNICO ART 21</v>
          </cell>
          <cell r="C1354">
            <v>623600</v>
          </cell>
          <cell r="D1354">
            <v>0</v>
          </cell>
          <cell r="E1354">
            <v>623600</v>
          </cell>
          <cell r="F1354">
            <v>0</v>
          </cell>
          <cell r="G1354">
            <v>0</v>
          </cell>
          <cell r="H1354">
            <v>0</v>
          </cell>
          <cell r="I1354">
            <v>623600</v>
          </cell>
          <cell r="J1354">
            <v>0</v>
          </cell>
          <cell r="K1354">
            <v>623600</v>
          </cell>
        </row>
        <row r="1355">
          <cell r="A1355">
            <v>810004</v>
          </cell>
          <cell r="B1355" t="str">
            <v>IMPUESTOS DIFERIDO</v>
          </cell>
          <cell r="C1355">
            <v>1077444587</v>
          </cell>
          <cell r="D1355">
            <v>0</v>
          </cell>
          <cell r="E1355">
            <v>1077444587</v>
          </cell>
          <cell r="F1355">
            <v>0</v>
          </cell>
          <cell r="G1355">
            <v>0</v>
          </cell>
          <cell r="H1355">
            <v>0</v>
          </cell>
          <cell r="I1355">
            <v>1077444587</v>
          </cell>
          <cell r="J1355">
            <v>0</v>
          </cell>
          <cell r="K1355">
            <v>1077444587</v>
          </cell>
        </row>
        <row r="1356">
          <cell r="A1356">
            <v>810005</v>
          </cell>
          <cell r="B1356" t="str">
            <v>IMPUESTO TERRITORIAL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</row>
        <row r="1357">
          <cell r="A1357">
            <v>810006</v>
          </cell>
          <cell r="B1357" t="str">
            <v>OTROS EGRESOS X SINIESTRO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rgb="FF7030A0"/>
    <pageSetUpPr fitToPage="1"/>
  </sheetPr>
  <dimension ref="A1:AJ2291"/>
  <sheetViews>
    <sheetView tabSelected="1" topLeftCell="AC1" zoomScaleNormal="100" workbookViewId="0">
      <pane ySplit="6" topLeftCell="A7" activePane="bottomLeft" state="frozen"/>
      <selection activeCell="AH702" activeCellId="3" sqref="AH699 AH699 AH700 AH702"/>
      <selection pane="bottomLeft" activeCell="AE7" sqref="AE7"/>
    </sheetView>
  </sheetViews>
  <sheetFormatPr baseColWidth="10" defaultColWidth="13.33203125" defaultRowHeight="11.25"/>
  <cols>
    <col min="1" max="1" width="11.6640625" style="5" bestFit="1" customWidth="1"/>
    <col min="2" max="2" width="49.83203125" style="5" customWidth="1"/>
    <col min="3" max="3" width="10.83203125" style="5" hidden="1" customWidth="1"/>
    <col min="4" max="4" width="5.33203125" style="6" hidden="1" customWidth="1"/>
    <col min="5" max="5" width="3.83203125" style="6" hidden="1" customWidth="1"/>
    <col min="6" max="6" width="10.83203125" style="5" hidden="1" customWidth="1"/>
    <col min="7" max="7" width="5.33203125" style="5" hidden="1" customWidth="1"/>
    <col min="8" max="8" width="3.83203125" style="5" hidden="1" customWidth="1"/>
    <col min="9" max="9" width="10.83203125" style="5" hidden="1" customWidth="1"/>
    <col min="10" max="10" width="13.1640625" style="5" hidden="1" customWidth="1"/>
    <col min="11" max="11" width="3.83203125" style="5" hidden="1" customWidth="1"/>
    <col min="12" max="12" width="10.83203125" style="5" hidden="1" customWidth="1"/>
    <col min="13" max="13" width="8.5" style="6" hidden="1" customWidth="1"/>
    <col min="14" max="14" width="3.83203125" style="6" hidden="1" customWidth="1"/>
    <col min="15" max="15" width="13.1640625" style="5" hidden="1" customWidth="1"/>
    <col min="16" max="16" width="10.1640625" style="6" hidden="1" customWidth="1"/>
    <col min="17" max="17" width="3.83203125" style="6" hidden="1" customWidth="1"/>
    <col min="18" max="18" width="10.83203125" style="5" hidden="1" customWidth="1"/>
    <col min="19" max="19" width="5.33203125" style="6" hidden="1" customWidth="1"/>
    <col min="20" max="20" width="3.83203125" style="7" hidden="1" customWidth="1"/>
    <col min="21" max="21" width="10.83203125" style="9" hidden="1" customWidth="1"/>
    <col min="22" max="22" width="5.33203125" style="7" hidden="1" customWidth="1"/>
    <col min="23" max="23" width="3.83203125" style="7" hidden="1" customWidth="1"/>
    <col min="24" max="24" width="10" style="7" hidden="1" customWidth="1"/>
    <col min="25" max="25" width="4" style="7" hidden="1" customWidth="1"/>
    <col min="26" max="27" width="5.5" style="7" hidden="1" customWidth="1"/>
    <col min="28" max="28" width="33.83203125" style="7" hidden="1" customWidth="1"/>
    <col min="29" max="29" width="11.6640625" style="10" customWidth="1"/>
    <col min="30" max="30" width="42.1640625" style="10" customWidth="1"/>
    <col min="31" max="31" width="19" style="10" customWidth="1"/>
    <col min="32" max="32" width="17.6640625" style="50" customWidth="1"/>
    <col min="33" max="33" width="18.83203125" style="50" customWidth="1"/>
    <col min="34" max="34" width="16.33203125" style="10" bestFit="1" customWidth="1"/>
    <col min="35" max="16384" width="13.33203125" style="10"/>
  </cols>
  <sheetData>
    <row r="1" spans="1:34">
      <c r="R1" s="8"/>
    </row>
    <row r="2" spans="1:34">
      <c r="R2" s="8"/>
      <c r="AD2" s="11" t="s">
        <v>413</v>
      </c>
      <c r="AE2" s="64"/>
      <c r="AF2" s="52"/>
      <c r="AG2" s="52"/>
      <c r="AH2" s="13">
        <v>1000</v>
      </c>
    </row>
    <row r="3" spans="1:34">
      <c r="AE3" s="26"/>
      <c r="AH3" s="10" t="s">
        <v>414</v>
      </c>
    </row>
    <row r="4" spans="1:34" ht="12" thickBot="1">
      <c r="AE4" s="26"/>
      <c r="AF4" s="63">
        <f>+AF1736</f>
        <v>0</v>
      </c>
      <c r="AG4" s="63"/>
    </row>
    <row r="5" spans="1:34" ht="12.75">
      <c r="A5" s="14"/>
      <c r="B5" s="14"/>
      <c r="C5" s="15">
        <v>607</v>
      </c>
      <c r="D5" s="16"/>
      <c r="E5" s="16"/>
      <c r="F5" s="15">
        <v>606</v>
      </c>
      <c r="G5" s="16"/>
      <c r="H5" s="16"/>
      <c r="I5" s="15">
        <v>605</v>
      </c>
      <c r="J5" s="16"/>
      <c r="K5" s="16"/>
      <c r="L5" s="15">
        <v>604</v>
      </c>
      <c r="M5" s="16"/>
      <c r="N5" s="16"/>
      <c r="O5" s="14">
        <v>603</v>
      </c>
      <c r="P5" s="16"/>
      <c r="Q5" s="14"/>
      <c r="R5" s="15">
        <v>602</v>
      </c>
      <c r="S5" s="16"/>
      <c r="T5" s="16"/>
      <c r="U5" s="15">
        <v>601</v>
      </c>
      <c r="V5" s="16"/>
      <c r="W5" s="16"/>
      <c r="X5" s="15" t="s">
        <v>415</v>
      </c>
      <c r="Y5" s="16"/>
      <c r="Z5" s="16"/>
      <c r="AA5" s="16"/>
      <c r="AB5" s="16"/>
      <c r="AC5" s="14"/>
      <c r="AD5" s="14"/>
      <c r="AE5" s="17" t="s">
        <v>1888</v>
      </c>
      <c r="AF5" s="17" t="s">
        <v>416</v>
      </c>
      <c r="AG5" s="43">
        <f>+FechaInforme</f>
        <v>40999</v>
      </c>
      <c r="AH5" s="43">
        <f>+FechaInforme</f>
        <v>40999</v>
      </c>
    </row>
    <row r="6" spans="1:34" ht="12" thickBot="1">
      <c r="A6" s="19" t="s">
        <v>631</v>
      </c>
      <c r="B6" s="19" t="s">
        <v>1826</v>
      </c>
      <c r="C6" s="20" t="s">
        <v>632</v>
      </c>
      <c r="D6" s="21" t="s">
        <v>431</v>
      </c>
      <c r="E6" s="20" t="s">
        <v>432</v>
      </c>
      <c r="F6" s="20" t="s">
        <v>433</v>
      </c>
      <c r="G6" s="21" t="s">
        <v>431</v>
      </c>
      <c r="H6" s="20" t="s">
        <v>432</v>
      </c>
      <c r="I6" s="20" t="s">
        <v>434</v>
      </c>
      <c r="J6" s="21" t="s">
        <v>431</v>
      </c>
      <c r="K6" s="20" t="s">
        <v>432</v>
      </c>
      <c r="L6" s="20" t="s">
        <v>383</v>
      </c>
      <c r="M6" s="20" t="s">
        <v>431</v>
      </c>
      <c r="N6" s="20" t="s">
        <v>432</v>
      </c>
      <c r="O6" s="18" t="s">
        <v>384</v>
      </c>
      <c r="P6" s="20" t="s">
        <v>431</v>
      </c>
      <c r="Q6" s="18" t="s">
        <v>432</v>
      </c>
      <c r="R6" s="20" t="s">
        <v>385</v>
      </c>
      <c r="S6" s="20" t="s">
        <v>431</v>
      </c>
      <c r="T6" s="20" t="s">
        <v>432</v>
      </c>
      <c r="U6" s="20" t="s">
        <v>967</v>
      </c>
      <c r="V6" s="20" t="s">
        <v>431</v>
      </c>
      <c r="W6" s="20" t="s">
        <v>432</v>
      </c>
      <c r="X6" s="20"/>
      <c r="Y6" s="20"/>
      <c r="Z6" s="19" t="s">
        <v>1836</v>
      </c>
      <c r="AA6" s="19" t="s">
        <v>1836</v>
      </c>
      <c r="AB6" s="19" t="s">
        <v>1835</v>
      </c>
      <c r="AC6" s="19" t="s">
        <v>968</v>
      </c>
      <c r="AD6" s="18"/>
      <c r="AE6" s="18"/>
      <c r="AF6" s="18"/>
      <c r="AG6" s="118" t="s">
        <v>1838</v>
      </c>
      <c r="AH6" s="22" t="s">
        <v>969</v>
      </c>
    </row>
    <row r="7" spans="1:34" s="51" customFormat="1" ht="12.75" customHeight="1">
      <c r="A7" s="127">
        <v>5111000</v>
      </c>
      <c r="B7" s="127" t="s">
        <v>1695</v>
      </c>
      <c r="C7" s="128" t="str">
        <f t="shared" ref="C7:C101" si="0">+D7&amp;E7</f>
        <v/>
      </c>
      <c r="D7" s="127"/>
      <c r="E7" s="127"/>
      <c r="F7" s="128" t="str">
        <f t="shared" ref="F7:F101" si="1">+G7&amp;H7</f>
        <v/>
      </c>
      <c r="G7" s="127"/>
      <c r="H7" s="127"/>
      <c r="I7" s="128" t="str">
        <f t="shared" ref="I7:I101" si="2">+J7&amp;K7</f>
        <v/>
      </c>
      <c r="J7" s="129"/>
      <c r="K7" s="129"/>
      <c r="L7" s="128" t="str">
        <f t="shared" ref="L7:L101" si="3">+M7&amp;N7</f>
        <v/>
      </c>
      <c r="M7" s="129"/>
      <c r="N7" s="129"/>
      <c r="O7" s="130" t="str">
        <f t="shared" ref="O7:O101" si="4">+P7&amp;Q7</f>
        <v/>
      </c>
      <c r="P7" s="129"/>
      <c r="Q7" s="127"/>
      <c r="R7" s="128" t="str">
        <f t="shared" ref="R7:R101" si="5">+S7&amp;T7</f>
        <v/>
      </c>
      <c r="S7" s="129"/>
      <c r="T7" s="129"/>
      <c r="U7" s="128" t="str">
        <f t="shared" ref="U7:U101" si="6">+V7&amp;W7</f>
        <v/>
      </c>
      <c r="V7" s="129"/>
      <c r="W7" s="129"/>
      <c r="X7" s="131" t="str">
        <f t="shared" ref="X7:X38" si="7">+Y7&amp;Z7</f>
        <v>221</v>
      </c>
      <c r="Y7" s="129">
        <v>22</v>
      </c>
      <c r="Z7" s="129">
        <f>VALUE(LEFT(AC7,1))</f>
        <v>1</v>
      </c>
      <c r="AA7" s="129"/>
      <c r="AB7" s="129"/>
      <c r="AC7" s="121">
        <v>110001</v>
      </c>
      <c r="AD7" s="121" t="s">
        <v>224</v>
      </c>
      <c r="AE7" s="122">
        <f>VLOOKUP(AC7,[3]Hoja1!$A$10:$K$1357,11,0)</f>
        <v>2584442</v>
      </c>
      <c r="AF7" s="122"/>
      <c r="AG7" s="122">
        <f>AE7+AF7</f>
        <v>2584442</v>
      </c>
      <c r="AH7" s="122">
        <f>ROUND((AE7+AF7)/$AH$2,0)</f>
        <v>2584</v>
      </c>
    </row>
    <row r="8" spans="1:34" s="51" customFormat="1" ht="12.75" customHeight="1">
      <c r="A8" s="127">
        <v>5111000</v>
      </c>
      <c r="B8" s="127" t="s">
        <v>1695</v>
      </c>
      <c r="C8" s="128" t="str">
        <f t="shared" si="0"/>
        <v/>
      </c>
      <c r="D8" s="127"/>
      <c r="E8" s="127"/>
      <c r="F8" s="128" t="str">
        <f t="shared" si="1"/>
        <v/>
      </c>
      <c r="G8" s="127"/>
      <c r="H8" s="127"/>
      <c r="I8" s="128" t="str">
        <f t="shared" si="2"/>
        <v/>
      </c>
      <c r="J8" s="127"/>
      <c r="K8" s="127"/>
      <c r="L8" s="128" t="str">
        <f t="shared" si="3"/>
        <v/>
      </c>
      <c r="M8" s="129"/>
      <c r="N8" s="129"/>
      <c r="O8" s="130" t="str">
        <f t="shared" si="4"/>
        <v/>
      </c>
      <c r="P8" s="127"/>
      <c r="Q8" s="127"/>
      <c r="R8" s="128" t="str">
        <f t="shared" si="5"/>
        <v/>
      </c>
      <c r="S8" s="129"/>
      <c r="T8" s="129"/>
      <c r="U8" s="128" t="str">
        <f t="shared" si="6"/>
        <v/>
      </c>
      <c r="V8" s="129"/>
      <c r="W8" s="129"/>
      <c r="X8" s="131" t="str">
        <f t="shared" si="7"/>
        <v>221</v>
      </c>
      <c r="Y8" s="129">
        <v>22</v>
      </c>
      <c r="Z8" s="129">
        <f t="shared" ref="Z8:Z71" si="8">VALUE(LEFT(AC8,1))</f>
        <v>1</v>
      </c>
      <c r="AA8" s="129"/>
      <c r="AB8" s="129"/>
      <c r="AC8" s="121">
        <v>110002</v>
      </c>
      <c r="AD8" s="121" t="s">
        <v>225</v>
      </c>
      <c r="AE8" s="122">
        <f>VLOOKUP(AC8,[3]Hoja1!$A$10:$K$1357,11,0)</f>
        <v>0</v>
      </c>
      <c r="AF8" s="122">
        <v>0</v>
      </c>
      <c r="AG8" s="122">
        <f t="shared" ref="AG8:AG71" si="9">AE8+AF8</f>
        <v>0</v>
      </c>
      <c r="AH8" s="122">
        <f t="shared" ref="AH8:AH71" si="10">ROUND((AE8+AF8)/$AH$2,0)</f>
        <v>0</v>
      </c>
    </row>
    <row r="9" spans="1:34" s="51" customFormat="1" ht="12.75" customHeight="1">
      <c r="A9" s="127">
        <v>5111000</v>
      </c>
      <c r="B9" s="127" t="s">
        <v>1695</v>
      </c>
      <c r="C9" s="128" t="str">
        <f t="shared" si="0"/>
        <v/>
      </c>
      <c r="D9" s="127"/>
      <c r="E9" s="127"/>
      <c r="F9" s="128" t="str">
        <f t="shared" si="1"/>
        <v/>
      </c>
      <c r="G9" s="127"/>
      <c r="H9" s="127"/>
      <c r="I9" s="128" t="str">
        <f t="shared" si="2"/>
        <v/>
      </c>
      <c r="J9" s="127"/>
      <c r="K9" s="127"/>
      <c r="L9" s="128" t="str">
        <f t="shared" si="3"/>
        <v/>
      </c>
      <c r="M9" s="129"/>
      <c r="N9" s="129"/>
      <c r="O9" s="130" t="str">
        <f t="shared" si="4"/>
        <v/>
      </c>
      <c r="P9" s="127"/>
      <c r="Q9" s="127"/>
      <c r="R9" s="128" t="str">
        <f t="shared" si="5"/>
        <v/>
      </c>
      <c r="S9" s="129"/>
      <c r="T9" s="129"/>
      <c r="U9" s="128" t="str">
        <f t="shared" si="6"/>
        <v/>
      </c>
      <c r="V9" s="129"/>
      <c r="W9" s="129"/>
      <c r="X9" s="131" t="str">
        <f t="shared" si="7"/>
        <v>221</v>
      </c>
      <c r="Y9" s="129">
        <v>22</v>
      </c>
      <c r="Z9" s="129">
        <f t="shared" si="8"/>
        <v>1</v>
      </c>
      <c r="AA9" s="129"/>
      <c r="AB9" s="129"/>
      <c r="AC9" s="121">
        <v>110003</v>
      </c>
      <c r="AD9" s="121" t="s">
        <v>181</v>
      </c>
      <c r="AE9" s="122">
        <f>VLOOKUP(AC9,[3]Hoja1!$A$10:$K$1357,11,0)</f>
        <v>404627426</v>
      </c>
      <c r="AF9" s="122">
        <f>-271812</f>
        <v>-271812</v>
      </c>
      <c r="AG9" s="122">
        <f t="shared" si="9"/>
        <v>404355614</v>
      </c>
      <c r="AH9" s="122">
        <f t="shared" si="10"/>
        <v>404356</v>
      </c>
    </row>
    <row r="10" spans="1:34" s="51" customFormat="1" ht="12.75" customHeight="1">
      <c r="A10" s="127">
        <v>5111000</v>
      </c>
      <c r="B10" s="127" t="s">
        <v>1695</v>
      </c>
      <c r="C10" s="128" t="str">
        <f>+D10&amp;E10</f>
        <v/>
      </c>
      <c r="D10" s="127"/>
      <c r="E10" s="127"/>
      <c r="F10" s="128" t="str">
        <f>+G10&amp;H10</f>
        <v/>
      </c>
      <c r="G10" s="127"/>
      <c r="H10" s="127"/>
      <c r="I10" s="128" t="str">
        <f>+J10&amp;K10</f>
        <v/>
      </c>
      <c r="J10" s="127"/>
      <c r="K10" s="127"/>
      <c r="L10" s="128" t="str">
        <f>+M10&amp;N10</f>
        <v/>
      </c>
      <c r="M10" s="129"/>
      <c r="N10" s="129"/>
      <c r="O10" s="130" t="str">
        <f>+P10&amp;Q10</f>
        <v/>
      </c>
      <c r="P10" s="127"/>
      <c r="Q10" s="127"/>
      <c r="R10" s="128" t="str">
        <f>+S10&amp;T10</f>
        <v/>
      </c>
      <c r="S10" s="129"/>
      <c r="T10" s="129"/>
      <c r="U10" s="128" t="str">
        <f>+V10&amp;W10</f>
        <v/>
      </c>
      <c r="V10" s="129"/>
      <c r="W10" s="129"/>
      <c r="X10" s="131" t="str">
        <f t="shared" si="7"/>
        <v>221</v>
      </c>
      <c r="Y10" s="129">
        <v>22</v>
      </c>
      <c r="Z10" s="129">
        <f t="shared" si="8"/>
        <v>1</v>
      </c>
      <c r="AA10" s="129"/>
      <c r="AB10" s="129"/>
      <c r="AC10" s="121">
        <v>110004</v>
      </c>
      <c r="AD10" s="121" t="s">
        <v>727</v>
      </c>
      <c r="AE10" s="122">
        <f>VLOOKUP(AC10,[3]Hoja1!$A$10:$K$1357,11,0)</f>
        <v>163560957</v>
      </c>
      <c r="AF10" s="122">
        <f>-AF13-AF45-AF65</f>
        <v>-163560957</v>
      </c>
      <c r="AG10" s="122">
        <f t="shared" si="9"/>
        <v>0</v>
      </c>
      <c r="AH10" s="122">
        <f t="shared" si="10"/>
        <v>0</v>
      </c>
    </row>
    <row r="11" spans="1:34" s="51" customFormat="1" ht="12.75" customHeight="1">
      <c r="A11" s="127">
        <v>5111000</v>
      </c>
      <c r="B11" s="127" t="s">
        <v>1695</v>
      </c>
      <c r="C11" s="128" t="str">
        <f>+D11&amp;E11</f>
        <v/>
      </c>
      <c r="D11" s="127"/>
      <c r="E11" s="127"/>
      <c r="F11" s="128" t="str">
        <f>+G11&amp;H11</f>
        <v/>
      </c>
      <c r="G11" s="127"/>
      <c r="H11" s="127"/>
      <c r="I11" s="128" t="str">
        <f>+J11&amp;K11</f>
        <v/>
      </c>
      <c r="J11" s="127"/>
      <c r="K11" s="127"/>
      <c r="L11" s="128" t="str">
        <f>+M11&amp;N11</f>
        <v/>
      </c>
      <c r="M11" s="129"/>
      <c r="N11" s="129"/>
      <c r="O11" s="130" t="str">
        <f>+P11&amp;Q11</f>
        <v/>
      </c>
      <c r="P11" s="127"/>
      <c r="Q11" s="127"/>
      <c r="R11" s="128" t="str">
        <f>+S11&amp;T11</f>
        <v/>
      </c>
      <c r="S11" s="129"/>
      <c r="T11" s="129"/>
      <c r="U11" s="128" t="str">
        <f>+V11&amp;W11</f>
        <v/>
      </c>
      <c r="V11" s="129"/>
      <c r="W11" s="129"/>
      <c r="X11" s="131" t="str">
        <f t="shared" si="7"/>
        <v>221</v>
      </c>
      <c r="Y11" s="129">
        <v>22</v>
      </c>
      <c r="Z11" s="129">
        <f t="shared" si="8"/>
        <v>1</v>
      </c>
      <c r="AA11" s="129"/>
      <c r="AB11" s="129"/>
      <c r="AC11" s="121">
        <v>110005</v>
      </c>
      <c r="AD11" s="121" t="s">
        <v>532</v>
      </c>
      <c r="AE11" s="122">
        <f>VLOOKUP(AC11,[3]Hoja1!$A$10:$K$1357,11,0)</f>
        <v>0</v>
      </c>
      <c r="AF11" s="122"/>
      <c r="AG11" s="122">
        <f t="shared" si="9"/>
        <v>0</v>
      </c>
      <c r="AH11" s="122">
        <f t="shared" si="10"/>
        <v>0</v>
      </c>
    </row>
    <row r="12" spans="1:34" s="51" customFormat="1" ht="12.75" customHeight="1">
      <c r="A12" s="127">
        <v>5111000</v>
      </c>
      <c r="B12" s="127" t="s">
        <v>1695</v>
      </c>
      <c r="C12" s="128" t="str">
        <f t="shared" si="0"/>
        <v/>
      </c>
      <c r="D12" s="127"/>
      <c r="E12" s="127"/>
      <c r="F12" s="128" t="str">
        <f t="shared" si="1"/>
        <v/>
      </c>
      <c r="G12" s="127"/>
      <c r="H12" s="127"/>
      <c r="I12" s="128" t="str">
        <f t="shared" si="2"/>
        <v/>
      </c>
      <c r="J12" s="127"/>
      <c r="K12" s="127"/>
      <c r="L12" s="128" t="str">
        <f t="shared" si="3"/>
        <v/>
      </c>
      <c r="M12" s="129"/>
      <c r="N12" s="129"/>
      <c r="O12" s="130" t="str">
        <f t="shared" si="4"/>
        <v/>
      </c>
      <c r="P12" s="127"/>
      <c r="Q12" s="127"/>
      <c r="R12" s="128" t="str">
        <f t="shared" si="5"/>
        <v/>
      </c>
      <c r="S12" s="129"/>
      <c r="T12" s="129"/>
      <c r="U12" s="128" t="str">
        <f t="shared" si="6"/>
        <v/>
      </c>
      <c r="V12" s="129"/>
      <c r="W12" s="129"/>
      <c r="X12" s="131" t="str">
        <f t="shared" si="7"/>
        <v>221</v>
      </c>
      <c r="Y12" s="129">
        <v>22</v>
      </c>
      <c r="Z12" s="129">
        <f t="shared" si="8"/>
        <v>1</v>
      </c>
      <c r="AA12" s="129"/>
      <c r="AB12" s="129"/>
      <c r="AC12" s="121">
        <v>110101</v>
      </c>
      <c r="AD12" s="121" t="s">
        <v>978</v>
      </c>
      <c r="AE12" s="122">
        <f>VLOOKUP(AC12,[3]Hoja1!$A$10:$K$1357,11,0)</f>
        <v>0</v>
      </c>
      <c r="AF12" s="122"/>
      <c r="AG12" s="122">
        <f t="shared" si="9"/>
        <v>0</v>
      </c>
      <c r="AH12" s="122">
        <f t="shared" si="10"/>
        <v>0</v>
      </c>
    </row>
    <row r="13" spans="1:34" s="51" customFormat="1" ht="12.75" customHeight="1">
      <c r="A13" s="127">
        <v>5111000</v>
      </c>
      <c r="B13" s="127" t="s">
        <v>1695</v>
      </c>
      <c r="C13" s="128" t="str">
        <f t="shared" si="0"/>
        <v/>
      </c>
      <c r="D13" s="127"/>
      <c r="E13" s="127"/>
      <c r="F13" s="128" t="str">
        <f t="shared" si="1"/>
        <v/>
      </c>
      <c r="G13" s="127"/>
      <c r="H13" s="127"/>
      <c r="I13" s="128" t="str">
        <f t="shared" si="2"/>
        <v/>
      </c>
      <c r="J13" s="127"/>
      <c r="K13" s="127"/>
      <c r="L13" s="128" t="str">
        <f t="shared" si="3"/>
        <v/>
      </c>
      <c r="M13" s="129"/>
      <c r="N13" s="129"/>
      <c r="O13" s="130" t="str">
        <f t="shared" si="4"/>
        <v/>
      </c>
      <c r="P13" s="127"/>
      <c r="Q13" s="127"/>
      <c r="R13" s="128" t="str">
        <f t="shared" si="5"/>
        <v/>
      </c>
      <c r="S13" s="129"/>
      <c r="T13" s="129"/>
      <c r="U13" s="128" t="str">
        <f t="shared" si="6"/>
        <v/>
      </c>
      <c r="V13" s="129"/>
      <c r="W13" s="129"/>
      <c r="X13" s="131" t="str">
        <f t="shared" si="7"/>
        <v>221</v>
      </c>
      <c r="Y13" s="129">
        <v>22</v>
      </c>
      <c r="Z13" s="129">
        <f t="shared" si="8"/>
        <v>1</v>
      </c>
      <c r="AA13" s="129"/>
      <c r="AB13" s="129"/>
      <c r="AC13" s="121">
        <v>110102</v>
      </c>
      <c r="AD13" s="121" t="s">
        <v>979</v>
      </c>
      <c r="AE13" s="122">
        <f>VLOOKUP(AC13,[3]Hoja1!$A$10:$K$1357,11,0)</f>
        <v>612760041</v>
      </c>
      <c r="AF13" s="49">
        <v>152126533</v>
      </c>
      <c r="AG13" s="122">
        <f t="shared" si="9"/>
        <v>764886574</v>
      </c>
      <c r="AH13" s="122">
        <f t="shared" si="10"/>
        <v>764887</v>
      </c>
    </row>
    <row r="14" spans="1:34" s="51" customFormat="1" ht="12.75" customHeight="1">
      <c r="A14" s="127">
        <v>5111000</v>
      </c>
      <c r="B14" s="127" t="s">
        <v>1695</v>
      </c>
      <c r="C14" s="128" t="str">
        <f t="shared" si="0"/>
        <v/>
      </c>
      <c r="D14" s="127"/>
      <c r="E14" s="127"/>
      <c r="F14" s="128" t="str">
        <f t="shared" si="1"/>
        <v/>
      </c>
      <c r="G14" s="127"/>
      <c r="H14" s="127"/>
      <c r="I14" s="128" t="str">
        <f t="shared" si="2"/>
        <v/>
      </c>
      <c r="J14" s="127"/>
      <c r="K14" s="127"/>
      <c r="L14" s="128" t="str">
        <f t="shared" si="3"/>
        <v/>
      </c>
      <c r="M14" s="129"/>
      <c r="N14" s="129"/>
      <c r="O14" s="130" t="str">
        <f t="shared" si="4"/>
        <v/>
      </c>
      <c r="P14" s="127"/>
      <c r="Q14" s="127"/>
      <c r="R14" s="128" t="str">
        <f t="shared" si="5"/>
        <v/>
      </c>
      <c r="S14" s="129"/>
      <c r="T14" s="129"/>
      <c r="U14" s="128" t="str">
        <f t="shared" si="6"/>
        <v/>
      </c>
      <c r="V14" s="129"/>
      <c r="W14" s="129"/>
      <c r="X14" s="131" t="str">
        <f t="shared" si="7"/>
        <v>221</v>
      </c>
      <c r="Y14" s="129">
        <v>22</v>
      </c>
      <c r="Z14" s="129">
        <f t="shared" si="8"/>
        <v>1</v>
      </c>
      <c r="AA14" s="129"/>
      <c r="AB14" s="129"/>
      <c r="AC14" s="121">
        <v>110103</v>
      </c>
      <c r="AD14" s="121" t="s">
        <v>980</v>
      </c>
      <c r="AE14" s="122">
        <f>VLOOKUP(AC14,[3]Hoja1!$A$10:$K$1357,11,0)</f>
        <v>365403</v>
      </c>
      <c r="AF14" s="122">
        <v>0</v>
      </c>
      <c r="AG14" s="122">
        <f t="shared" si="9"/>
        <v>365403</v>
      </c>
      <c r="AH14" s="122">
        <f t="shared" si="10"/>
        <v>365</v>
      </c>
    </row>
    <row r="15" spans="1:34" s="51" customFormat="1" ht="12.75" customHeight="1">
      <c r="A15" s="127">
        <v>5111000</v>
      </c>
      <c r="B15" s="127" t="s">
        <v>1695</v>
      </c>
      <c r="C15" s="128" t="str">
        <f t="shared" si="0"/>
        <v/>
      </c>
      <c r="D15" s="127"/>
      <c r="E15" s="127"/>
      <c r="F15" s="128" t="str">
        <f t="shared" si="1"/>
        <v/>
      </c>
      <c r="G15" s="127"/>
      <c r="H15" s="127"/>
      <c r="I15" s="128" t="str">
        <f t="shared" si="2"/>
        <v/>
      </c>
      <c r="J15" s="127"/>
      <c r="K15" s="127"/>
      <c r="L15" s="128" t="str">
        <f t="shared" si="3"/>
        <v/>
      </c>
      <c r="M15" s="129"/>
      <c r="N15" s="129"/>
      <c r="O15" s="130" t="str">
        <f t="shared" si="4"/>
        <v/>
      </c>
      <c r="P15" s="127"/>
      <c r="Q15" s="127"/>
      <c r="R15" s="128" t="str">
        <f t="shared" si="5"/>
        <v/>
      </c>
      <c r="S15" s="129"/>
      <c r="T15" s="129"/>
      <c r="U15" s="128" t="str">
        <f t="shared" si="6"/>
        <v/>
      </c>
      <c r="V15" s="129"/>
      <c r="W15" s="129"/>
      <c r="X15" s="131" t="str">
        <f t="shared" si="7"/>
        <v>221</v>
      </c>
      <c r="Y15" s="129">
        <v>22</v>
      </c>
      <c r="Z15" s="129">
        <f t="shared" si="8"/>
        <v>1</v>
      </c>
      <c r="AA15" s="129"/>
      <c r="AB15" s="129"/>
      <c r="AC15" s="121">
        <v>110104</v>
      </c>
      <c r="AD15" s="121" t="s">
        <v>897</v>
      </c>
      <c r="AE15" s="122">
        <f>VLOOKUP(AC15,[3]Hoja1!$A$10:$K$1357,11,0)</f>
        <v>0</v>
      </c>
      <c r="AF15" s="122"/>
      <c r="AG15" s="122">
        <f t="shared" si="9"/>
        <v>0</v>
      </c>
      <c r="AH15" s="122">
        <f t="shared" si="10"/>
        <v>0</v>
      </c>
    </row>
    <row r="16" spans="1:34" s="51" customFormat="1" ht="12.75" customHeight="1">
      <c r="A16" s="127">
        <v>5111000</v>
      </c>
      <c r="B16" s="127" t="s">
        <v>1695</v>
      </c>
      <c r="C16" s="128" t="str">
        <f t="shared" si="0"/>
        <v/>
      </c>
      <c r="D16" s="127"/>
      <c r="E16" s="127"/>
      <c r="F16" s="128" t="str">
        <f t="shared" si="1"/>
        <v/>
      </c>
      <c r="G16" s="127"/>
      <c r="H16" s="127"/>
      <c r="I16" s="128" t="str">
        <f t="shared" si="2"/>
        <v/>
      </c>
      <c r="J16" s="127"/>
      <c r="K16" s="127"/>
      <c r="L16" s="128" t="str">
        <f t="shared" si="3"/>
        <v/>
      </c>
      <c r="M16" s="129"/>
      <c r="N16" s="129"/>
      <c r="O16" s="130" t="str">
        <f t="shared" si="4"/>
        <v/>
      </c>
      <c r="P16" s="127"/>
      <c r="Q16" s="127"/>
      <c r="R16" s="128" t="str">
        <f t="shared" si="5"/>
        <v/>
      </c>
      <c r="S16" s="129"/>
      <c r="T16" s="129"/>
      <c r="U16" s="128" t="str">
        <f t="shared" si="6"/>
        <v/>
      </c>
      <c r="V16" s="129"/>
      <c r="W16" s="129"/>
      <c r="X16" s="131" t="str">
        <f t="shared" si="7"/>
        <v>221</v>
      </c>
      <c r="Y16" s="129">
        <v>22</v>
      </c>
      <c r="Z16" s="129">
        <f t="shared" si="8"/>
        <v>1</v>
      </c>
      <c r="AA16" s="129"/>
      <c r="AB16" s="129"/>
      <c r="AC16" s="121">
        <v>110105</v>
      </c>
      <c r="AD16" s="121" t="s">
        <v>405</v>
      </c>
      <c r="AE16" s="122">
        <f>VLOOKUP(AC16,[3]Hoja1!$A$10:$K$1357,11,0)</f>
        <v>0</v>
      </c>
      <c r="AF16" s="122"/>
      <c r="AG16" s="122">
        <f t="shared" si="9"/>
        <v>0</v>
      </c>
      <c r="AH16" s="122">
        <f t="shared" si="10"/>
        <v>0</v>
      </c>
    </row>
    <row r="17" spans="1:34" s="51" customFormat="1" ht="12.75" customHeight="1">
      <c r="A17" s="127">
        <v>5211000</v>
      </c>
      <c r="B17" s="127" t="s">
        <v>1740</v>
      </c>
      <c r="C17" s="128" t="str">
        <f>+D17&amp;E17</f>
        <v/>
      </c>
      <c r="D17" s="127"/>
      <c r="E17" s="127"/>
      <c r="F17" s="128" t="str">
        <f>+G17&amp;H17</f>
        <v/>
      </c>
      <c r="G17" s="127"/>
      <c r="H17" s="127"/>
      <c r="I17" s="128" t="str">
        <f>+J17&amp;K17</f>
        <v/>
      </c>
      <c r="J17" s="127"/>
      <c r="K17" s="127"/>
      <c r="L17" s="128" t="str">
        <f>+M17&amp;N17</f>
        <v/>
      </c>
      <c r="M17" s="129"/>
      <c r="N17" s="129"/>
      <c r="O17" s="130" t="str">
        <f>+P17&amp;Q17</f>
        <v/>
      </c>
      <c r="P17" s="127"/>
      <c r="Q17" s="127"/>
      <c r="R17" s="128" t="str">
        <f>+S17&amp;T17</f>
        <v/>
      </c>
      <c r="S17" s="129"/>
      <c r="T17" s="129"/>
      <c r="U17" s="128" t="str">
        <f>+V17&amp;W17</f>
        <v/>
      </c>
      <c r="V17" s="129"/>
      <c r="W17" s="129"/>
      <c r="X17" s="131" t="str">
        <f t="shared" si="7"/>
        <v>151</v>
      </c>
      <c r="Y17" s="129">
        <v>15</v>
      </c>
      <c r="Z17" s="129">
        <f t="shared" si="8"/>
        <v>1</v>
      </c>
      <c r="AA17" s="129"/>
      <c r="AB17" s="129"/>
      <c r="AC17" s="121">
        <v>110106</v>
      </c>
      <c r="AD17" s="121" t="s">
        <v>601</v>
      </c>
      <c r="AE17" s="122">
        <f>VLOOKUP(AC17,[3]Hoja1!$A$10:$K$1357,11,0)</f>
        <v>-67721692</v>
      </c>
      <c r="AF17" s="122">
        <v>0</v>
      </c>
      <c r="AG17" s="122">
        <f t="shared" si="9"/>
        <v>-67721692</v>
      </c>
      <c r="AH17" s="122">
        <f t="shared" si="10"/>
        <v>-67722</v>
      </c>
    </row>
    <row r="18" spans="1:34" s="51" customFormat="1" ht="12.75" customHeight="1">
      <c r="A18" s="127">
        <v>5111000</v>
      </c>
      <c r="B18" s="127" t="s">
        <v>1695</v>
      </c>
      <c r="C18" s="128" t="str">
        <f>+D18&amp;E18</f>
        <v/>
      </c>
      <c r="D18" s="127"/>
      <c r="E18" s="127"/>
      <c r="F18" s="128" t="str">
        <f>+G18&amp;H18</f>
        <v/>
      </c>
      <c r="G18" s="127"/>
      <c r="H18" s="127"/>
      <c r="I18" s="128" t="str">
        <f>+J18&amp;K18</f>
        <v/>
      </c>
      <c r="J18" s="127"/>
      <c r="K18" s="127"/>
      <c r="L18" s="128" t="str">
        <f>+M18&amp;N18</f>
        <v/>
      </c>
      <c r="M18" s="129"/>
      <c r="N18" s="129"/>
      <c r="O18" s="130" t="str">
        <f>+P18&amp;Q18</f>
        <v/>
      </c>
      <c r="P18" s="127"/>
      <c r="Q18" s="127"/>
      <c r="R18" s="128" t="str">
        <f>+S18&amp;T18</f>
        <v/>
      </c>
      <c r="S18" s="129"/>
      <c r="T18" s="129"/>
      <c r="U18" s="128" t="str">
        <f>+V18&amp;W18</f>
        <v/>
      </c>
      <c r="V18" s="129"/>
      <c r="W18" s="129"/>
      <c r="X18" s="131" t="str">
        <f t="shared" si="7"/>
        <v>151</v>
      </c>
      <c r="Y18" s="129">
        <v>15</v>
      </c>
      <c r="Z18" s="129">
        <f t="shared" si="8"/>
        <v>1</v>
      </c>
      <c r="AA18" s="129"/>
      <c r="AB18" s="129"/>
      <c r="AC18" s="121">
        <v>110107</v>
      </c>
      <c r="AD18" s="121" t="s">
        <v>602</v>
      </c>
      <c r="AE18" s="122">
        <f>VLOOKUP(AC18,[3]Hoja1!$A$10:$K$1357,11,0)</f>
        <v>4253401</v>
      </c>
      <c r="AF18" s="122">
        <v>0</v>
      </c>
      <c r="AG18" s="122">
        <f t="shared" si="9"/>
        <v>4253401</v>
      </c>
      <c r="AH18" s="122">
        <f t="shared" si="10"/>
        <v>4253</v>
      </c>
    </row>
    <row r="19" spans="1:34" s="51" customFormat="1" ht="12.75" customHeight="1">
      <c r="A19" s="127">
        <v>5111000</v>
      </c>
      <c r="B19" s="127" t="s">
        <v>1695</v>
      </c>
      <c r="C19" s="128" t="str">
        <f>+D19&amp;E19</f>
        <v/>
      </c>
      <c r="D19" s="127"/>
      <c r="E19" s="127"/>
      <c r="F19" s="128" t="str">
        <f>+G19&amp;H19</f>
        <v/>
      </c>
      <c r="G19" s="127"/>
      <c r="H19" s="127"/>
      <c r="I19" s="128" t="str">
        <f>+J19&amp;K19</f>
        <v/>
      </c>
      <c r="J19" s="127"/>
      <c r="K19" s="127"/>
      <c r="L19" s="128" t="str">
        <f>+M19&amp;N19</f>
        <v/>
      </c>
      <c r="M19" s="129"/>
      <c r="N19" s="129"/>
      <c r="O19" s="130" t="str">
        <f>+P19&amp;Q19</f>
        <v/>
      </c>
      <c r="P19" s="127"/>
      <c r="Q19" s="127"/>
      <c r="R19" s="128" t="str">
        <f>+S19&amp;T19</f>
        <v/>
      </c>
      <c r="S19" s="129"/>
      <c r="T19" s="129"/>
      <c r="U19" s="128" t="str">
        <f>+V19&amp;W19</f>
        <v/>
      </c>
      <c r="V19" s="129"/>
      <c r="W19" s="129"/>
      <c r="X19" s="131" t="str">
        <f t="shared" si="7"/>
        <v>221</v>
      </c>
      <c r="Y19" s="129">
        <v>22</v>
      </c>
      <c r="Z19" s="129">
        <f t="shared" si="8"/>
        <v>1</v>
      </c>
      <c r="AA19" s="129"/>
      <c r="AB19" s="129"/>
      <c r="AC19" s="121">
        <v>110108</v>
      </c>
      <c r="AD19" s="121" t="s">
        <v>981</v>
      </c>
      <c r="AE19" s="122">
        <f>VLOOKUP(AC19,[3]Hoja1!$A$10:$K$1357,11,0)</f>
        <v>223532839</v>
      </c>
      <c r="AF19" s="122"/>
      <c r="AG19" s="122">
        <f t="shared" si="9"/>
        <v>223532839</v>
      </c>
      <c r="AH19" s="122">
        <f t="shared" si="10"/>
        <v>223533</v>
      </c>
    </row>
    <row r="20" spans="1:34" s="51" customFormat="1" ht="12.75" customHeight="1">
      <c r="A20" s="127">
        <v>5111000</v>
      </c>
      <c r="B20" s="127" t="s">
        <v>1695</v>
      </c>
      <c r="C20" s="128" t="str">
        <f t="shared" si="0"/>
        <v/>
      </c>
      <c r="D20" s="127"/>
      <c r="E20" s="127"/>
      <c r="F20" s="128" t="str">
        <f t="shared" si="1"/>
        <v/>
      </c>
      <c r="G20" s="127"/>
      <c r="H20" s="127"/>
      <c r="I20" s="128" t="str">
        <f t="shared" si="2"/>
        <v/>
      </c>
      <c r="J20" s="127"/>
      <c r="K20" s="127"/>
      <c r="L20" s="128" t="str">
        <f t="shared" si="3"/>
        <v/>
      </c>
      <c r="M20" s="129"/>
      <c r="N20" s="129"/>
      <c r="O20" s="130" t="str">
        <f t="shared" si="4"/>
        <v/>
      </c>
      <c r="P20" s="127"/>
      <c r="Q20" s="127"/>
      <c r="R20" s="128" t="str">
        <f t="shared" si="5"/>
        <v/>
      </c>
      <c r="S20" s="129"/>
      <c r="T20" s="129"/>
      <c r="U20" s="128" t="str">
        <f t="shared" si="6"/>
        <v/>
      </c>
      <c r="V20" s="129"/>
      <c r="W20" s="129"/>
      <c r="X20" s="131" t="str">
        <f t="shared" si="7"/>
        <v>221</v>
      </c>
      <c r="Y20" s="129">
        <v>22</v>
      </c>
      <c r="Z20" s="129">
        <f t="shared" si="8"/>
        <v>1</v>
      </c>
      <c r="AA20" s="129"/>
      <c r="AB20" s="129"/>
      <c r="AC20" s="121">
        <v>110109</v>
      </c>
      <c r="AD20" s="121" t="s">
        <v>982</v>
      </c>
      <c r="AE20" s="122">
        <f>VLOOKUP(AC20,[3]Hoja1!$A$10:$K$1357,11,0)</f>
        <v>0</v>
      </c>
      <c r="AF20" s="122"/>
      <c r="AG20" s="122">
        <f t="shared" si="9"/>
        <v>0</v>
      </c>
      <c r="AH20" s="122">
        <f t="shared" si="10"/>
        <v>0</v>
      </c>
    </row>
    <row r="21" spans="1:34" s="51" customFormat="1" ht="12.75" customHeight="1">
      <c r="A21" s="127">
        <v>5211000</v>
      </c>
      <c r="B21" s="127" t="s">
        <v>1740</v>
      </c>
      <c r="C21" s="128" t="str">
        <f>+D21&amp;E21</f>
        <v/>
      </c>
      <c r="D21" s="127"/>
      <c r="E21" s="127"/>
      <c r="F21" s="128" t="str">
        <f>+G21&amp;H21</f>
        <v/>
      </c>
      <c r="G21" s="127"/>
      <c r="H21" s="127"/>
      <c r="I21" s="128" t="str">
        <f>+J21&amp;K21</f>
        <v/>
      </c>
      <c r="J21" s="127"/>
      <c r="K21" s="127"/>
      <c r="L21" s="128" t="str">
        <f>+M21&amp;N21</f>
        <v/>
      </c>
      <c r="M21" s="129"/>
      <c r="N21" s="129"/>
      <c r="O21" s="130" t="str">
        <f>+P21&amp;Q21</f>
        <v/>
      </c>
      <c r="P21" s="127"/>
      <c r="Q21" s="127"/>
      <c r="R21" s="128" t="str">
        <f>+S21&amp;T21</f>
        <v/>
      </c>
      <c r="S21" s="129"/>
      <c r="T21" s="129"/>
      <c r="U21" s="128" t="str">
        <f>+V21&amp;W21</f>
        <v/>
      </c>
      <c r="V21" s="129"/>
      <c r="W21" s="129"/>
      <c r="X21" s="131" t="str">
        <f t="shared" si="7"/>
        <v>221</v>
      </c>
      <c r="Y21" s="129">
        <v>22</v>
      </c>
      <c r="Z21" s="129">
        <f t="shared" si="8"/>
        <v>1</v>
      </c>
      <c r="AA21" s="129"/>
      <c r="AB21" s="129"/>
      <c r="AC21" s="121">
        <v>110110</v>
      </c>
      <c r="AD21" s="121" t="s">
        <v>983</v>
      </c>
      <c r="AE21" s="122">
        <f>VLOOKUP(AC21,[3]Hoja1!$A$10:$K$1357,11,0)</f>
        <v>-4097249</v>
      </c>
      <c r="AF21" s="122"/>
      <c r="AG21" s="122">
        <f t="shared" si="9"/>
        <v>-4097249</v>
      </c>
      <c r="AH21" s="122">
        <f t="shared" si="10"/>
        <v>-4097</v>
      </c>
    </row>
    <row r="22" spans="1:34" s="51" customFormat="1" ht="12.75" customHeight="1">
      <c r="A22" s="127">
        <v>5111000</v>
      </c>
      <c r="B22" s="127" t="s">
        <v>1695</v>
      </c>
      <c r="C22" s="128" t="str">
        <f t="shared" si="0"/>
        <v/>
      </c>
      <c r="D22" s="127"/>
      <c r="E22" s="127"/>
      <c r="F22" s="128" t="str">
        <f t="shared" si="1"/>
        <v/>
      </c>
      <c r="G22" s="127"/>
      <c r="H22" s="127"/>
      <c r="I22" s="128" t="str">
        <f t="shared" si="2"/>
        <v/>
      </c>
      <c r="J22" s="127"/>
      <c r="K22" s="127"/>
      <c r="L22" s="128" t="str">
        <f t="shared" si="3"/>
        <v/>
      </c>
      <c r="M22" s="129"/>
      <c r="N22" s="129"/>
      <c r="O22" s="130" t="str">
        <f t="shared" si="4"/>
        <v/>
      </c>
      <c r="P22" s="127"/>
      <c r="Q22" s="127"/>
      <c r="R22" s="128" t="str">
        <f t="shared" si="5"/>
        <v/>
      </c>
      <c r="S22" s="129"/>
      <c r="T22" s="129"/>
      <c r="U22" s="128" t="str">
        <f t="shared" si="6"/>
        <v/>
      </c>
      <c r="V22" s="129"/>
      <c r="W22" s="129"/>
      <c r="X22" s="131" t="str">
        <f t="shared" si="7"/>
        <v>221</v>
      </c>
      <c r="Y22" s="129">
        <v>22</v>
      </c>
      <c r="Z22" s="129">
        <f t="shared" si="8"/>
        <v>1</v>
      </c>
      <c r="AA22" s="129"/>
      <c r="AB22" s="129"/>
      <c r="AC22" s="121">
        <v>110111</v>
      </c>
      <c r="AD22" s="121" t="s">
        <v>496</v>
      </c>
      <c r="AE22" s="122">
        <f>VLOOKUP(AC22,[3]Hoja1!$A$10:$K$1357,11,0)</f>
        <v>100000</v>
      </c>
      <c r="AF22" s="122"/>
      <c r="AG22" s="122">
        <f t="shared" si="9"/>
        <v>100000</v>
      </c>
      <c r="AH22" s="122">
        <f t="shared" si="10"/>
        <v>100</v>
      </c>
    </row>
    <row r="23" spans="1:34" s="51" customFormat="1" ht="12.75" customHeight="1">
      <c r="A23" s="127">
        <v>5111000</v>
      </c>
      <c r="B23" s="127" t="s">
        <v>1695</v>
      </c>
      <c r="C23" s="128" t="str">
        <f>+D23&amp;E23</f>
        <v/>
      </c>
      <c r="D23" s="127"/>
      <c r="E23" s="127"/>
      <c r="F23" s="128" t="str">
        <f>+G23&amp;H23</f>
        <v/>
      </c>
      <c r="G23" s="127"/>
      <c r="H23" s="127"/>
      <c r="I23" s="128" t="str">
        <f>+J23&amp;K23</f>
        <v/>
      </c>
      <c r="J23" s="127"/>
      <c r="K23" s="127"/>
      <c r="L23" s="128" t="str">
        <f>+M23&amp;N23</f>
        <v/>
      </c>
      <c r="M23" s="129"/>
      <c r="N23" s="129"/>
      <c r="O23" s="130" t="str">
        <f>+P23&amp;Q23</f>
        <v/>
      </c>
      <c r="P23" s="127"/>
      <c r="Q23" s="127"/>
      <c r="R23" s="128" t="str">
        <f>+S23&amp;T23</f>
        <v/>
      </c>
      <c r="S23" s="129"/>
      <c r="T23" s="129"/>
      <c r="U23" s="128" t="str">
        <f>+V23&amp;W23</f>
        <v/>
      </c>
      <c r="V23" s="129"/>
      <c r="W23" s="129"/>
      <c r="X23" s="131" t="str">
        <f t="shared" si="7"/>
        <v>151</v>
      </c>
      <c r="Y23" s="129">
        <v>15</v>
      </c>
      <c r="Z23" s="129">
        <f t="shared" si="8"/>
        <v>1</v>
      </c>
      <c r="AA23" s="129"/>
      <c r="AB23" s="129"/>
      <c r="AC23" s="121">
        <v>110112</v>
      </c>
      <c r="AD23" s="121" t="s">
        <v>984</v>
      </c>
      <c r="AE23" s="122">
        <f>VLOOKUP(AC23,[3]Hoja1!$A$10:$K$1357,11,0)</f>
        <v>13935098</v>
      </c>
      <c r="AF23" s="122"/>
      <c r="AG23" s="122">
        <f t="shared" si="9"/>
        <v>13935098</v>
      </c>
      <c r="AH23" s="122">
        <f t="shared" si="10"/>
        <v>13935</v>
      </c>
    </row>
    <row r="24" spans="1:34" s="51" customFormat="1" ht="12.75" customHeight="1">
      <c r="A24" s="127">
        <v>5211000</v>
      </c>
      <c r="B24" s="127" t="s">
        <v>1740</v>
      </c>
      <c r="C24" s="128" t="str">
        <f>+D24&amp;E24</f>
        <v/>
      </c>
      <c r="D24" s="127"/>
      <c r="E24" s="127"/>
      <c r="F24" s="128" t="str">
        <f>+G24&amp;H24</f>
        <v/>
      </c>
      <c r="G24" s="127"/>
      <c r="H24" s="127"/>
      <c r="I24" s="128" t="str">
        <f>+J24&amp;K24</f>
        <v/>
      </c>
      <c r="J24" s="127"/>
      <c r="K24" s="127"/>
      <c r="L24" s="128" t="str">
        <f>+M24&amp;N24</f>
        <v/>
      </c>
      <c r="M24" s="129"/>
      <c r="N24" s="129"/>
      <c r="O24" s="130" t="str">
        <f>+P24&amp;Q24</f>
        <v/>
      </c>
      <c r="P24" s="127"/>
      <c r="Q24" s="127"/>
      <c r="R24" s="128" t="str">
        <f>+S24&amp;T24</f>
        <v/>
      </c>
      <c r="S24" s="129"/>
      <c r="T24" s="129"/>
      <c r="U24" s="128" t="str">
        <f>+V24&amp;W24</f>
        <v/>
      </c>
      <c r="V24" s="129"/>
      <c r="W24" s="129"/>
      <c r="X24" s="131" t="str">
        <f t="shared" si="7"/>
        <v>221</v>
      </c>
      <c r="Y24" s="129">
        <v>22</v>
      </c>
      <c r="Z24" s="129">
        <f t="shared" si="8"/>
        <v>1</v>
      </c>
      <c r="AA24" s="129"/>
      <c r="AB24" s="129"/>
      <c r="AC24" s="121">
        <v>110113</v>
      </c>
      <c r="AD24" s="121" t="s">
        <v>985</v>
      </c>
      <c r="AE24" s="122">
        <f>VLOOKUP(AC24,[3]Hoja1!$A$10:$K$1357,11,0)</f>
        <v>-981727</v>
      </c>
      <c r="AF24" s="122"/>
      <c r="AG24" s="122">
        <f t="shared" si="9"/>
        <v>-981727</v>
      </c>
      <c r="AH24" s="122">
        <f t="shared" si="10"/>
        <v>-982</v>
      </c>
    </row>
    <row r="25" spans="1:34" s="51" customFormat="1" ht="12.75" customHeight="1">
      <c r="A25" s="127">
        <v>5111000</v>
      </c>
      <c r="B25" s="127" t="s">
        <v>1695</v>
      </c>
      <c r="C25" s="128" t="str">
        <f t="shared" si="0"/>
        <v/>
      </c>
      <c r="D25" s="127"/>
      <c r="E25" s="127"/>
      <c r="F25" s="128" t="str">
        <f t="shared" si="1"/>
        <v/>
      </c>
      <c r="G25" s="127"/>
      <c r="H25" s="127"/>
      <c r="I25" s="128" t="str">
        <f t="shared" si="2"/>
        <v/>
      </c>
      <c r="J25" s="127"/>
      <c r="K25" s="127"/>
      <c r="L25" s="128" t="str">
        <f t="shared" si="3"/>
        <v/>
      </c>
      <c r="M25" s="129"/>
      <c r="N25" s="129"/>
      <c r="O25" s="130" t="str">
        <f t="shared" si="4"/>
        <v/>
      </c>
      <c r="P25" s="127"/>
      <c r="Q25" s="127"/>
      <c r="R25" s="128" t="str">
        <f t="shared" si="5"/>
        <v/>
      </c>
      <c r="S25" s="129"/>
      <c r="T25" s="129"/>
      <c r="U25" s="128" t="str">
        <f t="shared" si="6"/>
        <v/>
      </c>
      <c r="V25" s="129"/>
      <c r="W25" s="129"/>
      <c r="X25" s="131" t="str">
        <f t="shared" si="7"/>
        <v>221</v>
      </c>
      <c r="Y25" s="129">
        <v>22</v>
      </c>
      <c r="Z25" s="129">
        <f t="shared" si="8"/>
        <v>1</v>
      </c>
      <c r="AA25" s="129"/>
      <c r="AB25" s="129"/>
      <c r="AC25" s="121">
        <v>110114</v>
      </c>
      <c r="AD25" s="121" t="s">
        <v>986</v>
      </c>
      <c r="AE25" s="122">
        <f>VLOOKUP(AC25,[3]Hoja1!$A$10:$K$1357,11,0)</f>
        <v>6042367</v>
      </c>
      <c r="AF25" s="122"/>
      <c r="AG25" s="122">
        <f t="shared" si="9"/>
        <v>6042367</v>
      </c>
      <c r="AH25" s="122">
        <f t="shared" si="10"/>
        <v>6042</v>
      </c>
    </row>
    <row r="26" spans="1:34" s="51" customFormat="1" ht="12.75" customHeight="1">
      <c r="A26" s="127">
        <v>5111000</v>
      </c>
      <c r="B26" s="127" t="s">
        <v>1695</v>
      </c>
      <c r="C26" s="128" t="str">
        <f t="shared" si="0"/>
        <v/>
      </c>
      <c r="D26" s="127"/>
      <c r="E26" s="127"/>
      <c r="F26" s="128" t="str">
        <f t="shared" si="1"/>
        <v/>
      </c>
      <c r="G26" s="127"/>
      <c r="H26" s="127"/>
      <c r="I26" s="128" t="str">
        <f t="shared" si="2"/>
        <v/>
      </c>
      <c r="J26" s="127"/>
      <c r="K26" s="127"/>
      <c r="L26" s="128" t="str">
        <f t="shared" si="3"/>
        <v/>
      </c>
      <c r="M26" s="129"/>
      <c r="N26" s="129"/>
      <c r="O26" s="130" t="str">
        <f t="shared" si="4"/>
        <v/>
      </c>
      <c r="P26" s="127"/>
      <c r="Q26" s="127"/>
      <c r="R26" s="128" t="str">
        <f t="shared" si="5"/>
        <v/>
      </c>
      <c r="S26" s="129"/>
      <c r="T26" s="129"/>
      <c r="U26" s="128" t="str">
        <f t="shared" si="6"/>
        <v/>
      </c>
      <c r="V26" s="129"/>
      <c r="W26" s="129"/>
      <c r="X26" s="131" t="str">
        <f t="shared" si="7"/>
        <v>221</v>
      </c>
      <c r="Y26" s="129">
        <v>22</v>
      </c>
      <c r="Z26" s="129">
        <f t="shared" si="8"/>
        <v>1</v>
      </c>
      <c r="AA26" s="129"/>
      <c r="AB26" s="129"/>
      <c r="AC26" s="121">
        <v>110115</v>
      </c>
      <c r="AD26" s="121" t="s">
        <v>484</v>
      </c>
      <c r="AE26" s="122">
        <v>0</v>
      </c>
      <c r="AF26" s="122"/>
      <c r="AG26" s="122">
        <f t="shared" si="9"/>
        <v>0</v>
      </c>
      <c r="AH26" s="122">
        <f t="shared" si="10"/>
        <v>0</v>
      </c>
    </row>
    <row r="27" spans="1:34" s="51" customFormat="1" ht="12.75" customHeight="1">
      <c r="A27" s="127">
        <v>5111000</v>
      </c>
      <c r="B27" s="127" t="s">
        <v>1695</v>
      </c>
      <c r="C27" s="128" t="str">
        <f t="shared" si="0"/>
        <v/>
      </c>
      <c r="D27" s="127"/>
      <c r="E27" s="127"/>
      <c r="F27" s="128" t="str">
        <f t="shared" si="1"/>
        <v/>
      </c>
      <c r="G27" s="127"/>
      <c r="H27" s="127"/>
      <c r="I27" s="128" t="str">
        <f t="shared" si="2"/>
        <v/>
      </c>
      <c r="J27" s="127"/>
      <c r="K27" s="127"/>
      <c r="L27" s="128" t="str">
        <f t="shared" si="3"/>
        <v/>
      </c>
      <c r="M27" s="129"/>
      <c r="N27" s="129"/>
      <c r="O27" s="130" t="str">
        <f t="shared" si="4"/>
        <v/>
      </c>
      <c r="P27" s="127"/>
      <c r="Q27" s="127"/>
      <c r="R27" s="128" t="str">
        <f t="shared" si="5"/>
        <v/>
      </c>
      <c r="S27" s="129"/>
      <c r="T27" s="129"/>
      <c r="U27" s="128" t="str">
        <f t="shared" si="6"/>
        <v/>
      </c>
      <c r="V27" s="129"/>
      <c r="W27" s="129"/>
      <c r="X27" s="131" t="str">
        <f t="shared" si="7"/>
        <v>221</v>
      </c>
      <c r="Y27" s="129">
        <v>22</v>
      </c>
      <c r="Z27" s="129">
        <f t="shared" si="8"/>
        <v>1</v>
      </c>
      <c r="AA27" s="129"/>
      <c r="AB27" s="129"/>
      <c r="AC27" s="121">
        <v>110116</v>
      </c>
      <c r="AD27" s="121" t="s">
        <v>987</v>
      </c>
      <c r="AE27" s="122">
        <f>VLOOKUP(AC27,[3]Hoja1!$A$10:$K$1357,11,0)</f>
        <v>1442568</v>
      </c>
      <c r="AF27" s="122"/>
      <c r="AG27" s="122">
        <f t="shared" si="9"/>
        <v>1442568</v>
      </c>
      <c r="AH27" s="122">
        <f t="shared" si="10"/>
        <v>1443</v>
      </c>
    </row>
    <row r="28" spans="1:34" s="51" customFormat="1" ht="12.75" customHeight="1">
      <c r="A28" s="127">
        <v>5111000</v>
      </c>
      <c r="B28" s="127" t="s">
        <v>1695</v>
      </c>
      <c r="C28" s="128" t="str">
        <f t="shared" si="0"/>
        <v/>
      </c>
      <c r="D28" s="127"/>
      <c r="E28" s="127"/>
      <c r="F28" s="128" t="str">
        <f t="shared" si="1"/>
        <v/>
      </c>
      <c r="G28" s="127"/>
      <c r="H28" s="127"/>
      <c r="I28" s="128" t="str">
        <f t="shared" si="2"/>
        <v/>
      </c>
      <c r="J28" s="127"/>
      <c r="K28" s="127"/>
      <c r="L28" s="128" t="str">
        <f t="shared" si="3"/>
        <v/>
      </c>
      <c r="M28" s="129"/>
      <c r="N28" s="129"/>
      <c r="O28" s="130" t="str">
        <f t="shared" si="4"/>
        <v/>
      </c>
      <c r="P28" s="127"/>
      <c r="Q28" s="127"/>
      <c r="R28" s="128" t="str">
        <f t="shared" si="5"/>
        <v/>
      </c>
      <c r="S28" s="129"/>
      <c r="T28" s="129"/>
      <c r="U28" s="128" t="str">
        <f t="shared" si="6"/>
        <v/>
      </c>
      <c r="V28" s="129"/>
      <c r="W28" s="129"/>
      <c r="X28" s="131" t="str">
        <f t="shared" si="7"/>
        <v>221</v>
      </c>
      <c r="Y28" s="129">
        <v>22</v>
      </c>
      <c r="Z28" s="129">
        <f t="shared" si="8"/>
        <v>1</v>
      </c>
      <c r="AA28" s="129"/>
      <c r="AB28" s="129"/>
      <c r="AC28" s="121">
        <v>110117</v>
      </c>
      <c r="AD28" s="121" t="s">
        <v>988</v>
      </c>
      <c r="AE28" s="122">
        <f>VLOOKUP(AC28,[3]Hoja1!$A$10:$K$1357,11,0)</f>
        <v>122666</v>
      </c>
      <c r="AF28" s="122"/>
      <c r="AG28" s="122">
        <f t="shared" si="9"/>
        <v>122666</v>
      </c>
      <c r="AH28" s="122">
        <f t="shared" si="10"/>
        <v>123</v>
      </c>
    </row>
    <row r="29" spans="1:34" s="51" customFormat="1" ht="12.75" customHeight="1">
      <c r="A29" s="127">
        <v>5111000</v>
      </c>
      <c r="B29" s="127" t="s">
        <v>1695</v>
      </c>
      <c r="C29" s="128" t="str">
        <f>+D29&amp;E29</f>
        <v/>
      </c>
      <c r="D29" s="127"/>
      <c r="E29" s="127"/>
      <c r="F29" s="128" t="str">
        <f>+G29&amp;H29</f>
        <v/>
      </c>
      <c r="G29" s="127"/>
      <c r="H29" s="127"/>
      <c r="I29" s="128" t="str">
        <f>+J29&amp;K29</f>
        <v/>
      </c>
      <c r="J29" s="127"/>
      <c r="K29" s="127"/>
      <c r="L29" s="128" t="str">
        <f>+M29&amp;N29</f>
        <v/>
      </c>
      <c r="M29" s="129"/>
      <c r="N29" s="129"/>
      <c r="O29" s="130" t="str">
        <f>+P29&amp;Q29</f>
        <v/>
      </c>
      <c r="P29" s="127"/>
      <c r="Q29" s="127"/>
      <c r="R29" s="128" t="str">
        <f>+S29&amp;T29</f>
        <v/>
      </c>
      <c r="S29" s="129"/>
      <c r="T29" s="129"/>
      <c r="U29" s="128" t="str">
        <f>+V29&amp;W29</f>
        <v/>
      </c>
      <c r="V29" s="129"/>
      <c r="W29" s="129"/>
      <c r="X29" s="131" t="str">
        <f t="shared" si="7"/>
        <v>221</v>
      </c>
      <c r="Y29" s="129">
        <v>22</v>
      </c>
      <c r="Z29" s="129">
        <f t="shared" si="8"/>
        <v>1</v>
      </c>
      <c r="AA29" s="129"/>
      <c r="AB29" s="129"/>
      <c r="AC29" s="121">
        <v>110118</v>
      </c>
      <c r="AD29" s="121" t="s">
        <v>989</v>
      </c>
      <c r="AE29" s="122">
        <f>VLOOKUP(AC29,[3]Hoja1!$A$10:$K$1357,11,0)</f>
        <v>300000</v>
      </c>
      <c r="AF29" s="122"/>
      <c r="AG29" s="122">
        <f t="shared" si="9"/>
        <v>300000</v>
      </c>
      <c r="AH29" s="122">
        <f t="shared" si="10"/>
        <v>300</v>
      </c>
    </row>
    <row r="30" spans="1:34" s="51" customFormat="1" ht="12.75" customHeight="1">
      <c r="A30" s="127">
        <v>5111000</v>
      </c>
      <c r="B30" s="127" t="s">
        <v>1695</v>
      </c>
      <c r="C30" s="128" t="str">
        <f t="shared" si="0"/>
        <v/>
      </c>
      <c r="D30" s="127"/>
      <c r="E30" s="127"/>
      <c r="F30" s="128" t="str">
        <f t="shared" si="1"/>
        <v/>
      </c>
      <c r="G30" s="127"/>
      <c r="H30" s="127"/>
      <c r="I30" s="128" t="str">
        <f t="shared" si="2"/>
        <v/>
      </c>
      <c r="J30" s="127"/>
      <c r="K30" s="127"/>
      <c r="L30" s="128" t="str">
        <f t="shared" si="3"/>
        <v/>
      </c>
      <c r="M30" s="129"/>
      <c r="N30" s="129"/>
      <c r="O30" s="130" t="str">
        <f t="shared" si="4"/>
        <v/>
      </c>
      <c r="P30" s="127"/>
      <c r="Q30" s="127"/>
      <c r="R30" s="128" t="str">
        <f t="shared" si="5"/>
        <v/>
      </c>
      <c r="S30" s="129"/>
      <c r="T30" s="129"/>
      <c r="U30" s="128" t="str">
        <f t="shared" si="6"/>
        <v/>
      </c>
      <c r="V30" s="129"/>
      <c r="W30" s="129"/>
      <c r="X30" s="131" t="str">
        <f t="shared" si="7"/>
        <v>221</v>
      </c>
      <c r="Y30" s="129">
        <v>22</v>
      </c>
      <c r="Z30" s="129">
        <f t="shared" si="8"/>
        <v>1</v>
      </c>
      <c r="AA30" s="129"/>
      <c r="AB30" s="129"/>
      <c r="AC30" s="121">
        <v>110119</v>
      </c>
      <c r="AD30" s="121" t="s">
        <v>182</v>
      </c>
      <c r="AE30" s="122">
        <v>0</v>
      </c>
      <c r="AF30" s="122"/>
      <c r="AG30" s="122">
        <f t="shared" si="9"/>
        <v>0</v>
      </c>
      <c r="AH30" s="122">
        <f t="shared" si="10"/>
        <v>0</v>
      </c>
    </row>
    <row r="31" spans="1:34" s="51" customFormat="1" ht="12.75" customHeight="1">
      <c r="A31" s="127">
        <v>5111000</v>
      </c>
      <c r="B31" s="127" t="s">
        <v>1695</v>
      </c>
      <c r="C31" s="128" t="str">
        <f t="shared" si="0"/>
        <v/>
      </c>
      <c r="D31" s="127"/>
      <c r="E31" s="127"/>
      <c r="F31" s="128" t="str">
        <f t="shared" si="1"/>
        <v/>
      </c>
      <c r="G31" s="127"/>
      <c r="H31" s="127"/>
      <c r="I31" s="128" t="str">
        <f t="shared" si="2"/>
        <v/>
      </c>
      <c r="J31" s="127"/>
      <c r="K31" s="127"/>
      <c r="L31" s="128" t="str">
        <f t="shared" si="3"/>
        <v/>
      </c>
      <c r="M31" s="129"/>
      <c r="N31" s="129"/>
      <c r="O31" s="130" t="str">
        <f t="shared" si="4"/>
        <v/>
      </c>
      <c r="P31" s="127"/>
      <c r="Q31" s="127"/>
      <c r="R31" s="128" t="str">
        <f t="shared" si="5"/>
        <v/>
      </c>
      <c r="S31" s="129"/>
      <c r="T31" s="129"/>
      <c r="U31" s="128" t="str">
        <f t="shared" si="6"/>
        <v/>
      </c>
      <c r="V31" s="129"/>
      <c r="W31" s="129"/>
      <c r="X31" s="131" t="str">
        <f t="shared" si="7"/>
        <v>221</v>
      </c>
      <c r="Y31" s="129">
        <v>22</v>
      </c>
      <c r="Z31" s="129">
        <f t="shared" si="8"/>
        <v>1</v>
      </c>
      <c r="AA31" s="129"/>
      <c r="AB31" s="129"/>
      <c r="AC31" s="121">
        <v>110120</v>
      </c>
      <c r="AD31" s="121" t="s">
        <v>183</v>
      </c>
      <c r="AE31" s="122">
        <f>VLOOKUP(AC31,[3]Hoja1!$A$10:$K$1357,11,0)</f>
        <v>639481</v>
      </c>
      <c r="AF31" s="122"/>
      <c r="AG31" s="122">
        <f t="shared" si="9"/>
        <v>639481</v>
      </c>
      <c r="AH31" s="122">
        <f t="shared" si="10"/>
        <v>639</v>
      </c>
    </row>
    <row r="32" spans="1:34" s="51" customFormat="1" ht="12.75" customHeight="1">
      <c r="A32" s="127">
        <v>5111000</v>
      </c>
      <c r="B32" s="127" t="s">
        <v>1695</v>
      </c>
      <c r="C32" s="128" t="str">
        <f>+D32&amp;E32</f>
        <v/>
      </c>
      <c r="D32" s="127"/>
      <c r="E32" s="127"/>
      <c r="F32" s="128" t="str">
        <f>+G32&amp;H32</f>
        <v/>
      </c>
      <c r="G32" s="127"/>
      <c r="H32" s="127"/>
      <c r="I32" s="128" t="str">
        <f>+J32&amp;K32</f>
        <v/>
      </c>
      <c r="J32" s="127"/>
      <c r="K32" s="127"/>
      <c r="L32" s="128" t="str">
        <f>+M32&amp;N32</f>
        <v/>
      </c>
      <c r="M32" s="129"/>
      <c r="N32" s="129"/>
      <c r="O32" s="130" t="str">
        <f>+P32&amp;Q32</f>
        <v/>
      </c>
      <c r="P32" s="127"/>
      <c r="Q32" s="127"/>
      <c r="R32" s="128" t="str">
        <f>+S32&amp;T32</f>
        <v/>
      </c>
      <c r="S32" s="129"/>
      <c r="T32" s="129"/>
      <c r="U32" s="128" t="str">
        <f>+V32&amp;W32</f>
        <v/>
      </c>
      <c r="V32" s="129"/>
      <c r="W32" s="129"/>
      <c r="X32" s="131" t="str">
        <f t="shared" si="7"/>
        <v>221</v>
      </c>
      <c r="Y32" s="129">
        <v>22</v>
      </c>
      <c r="Z32" s="129">
        <f t="shared" si="8"/>
        <v>1</v>
      </c>
      <c r="AA32" s="129"/>
      <c r="AB32" s="129"/>
      <c r="AC32" s="121">
        <v>110121</v>
      </c>
      <c r="AD32" s="121" t="s">
        <v>184</v>
      </c>
      <c r="AE32" s="122">
        <f>VLOOKUP(AC32,[3]Hoja1!$A$10:$K$1357,11,0)</f>
        <v>3075656</v>
      </c>
      <c r="AF32" s="122"/>
      <c r="AG32" s="122">
        <f t="shared" si="9"/>
        <v>3075656</v>
      </c>
      <c r="AH32" s="122">
        <f t="shared" si="10"/>
        <v>3076</v>
      </c>
    </row>
    <row r="33" spans="1:34" s="51" customFormat="1" ht="12.75" customHeight="1">
      <c r="A33" s="127">
        <v>5211000</v>
      </c>
      <c r="B33" s="127" t="s">
        <v>1740</v>
      </c>
      <c r="C33" s="128" t="str">
        <f>+D33&amp;E33</f>
        <v/>
      </c>
      <c r="D33" s="127"/>
      <c r="E33" s="127"/>
      <c r="F33" s="128" t="str">
        <f>+G33&amp;H33</f>
        <v/>
      </c>
      <c r="G33" s="127"/>
      <c r="H33" s="127"/>
      <c r="I33" s="128" t="str">
        <f>+J33&amp;K33</f>
        <v/>
      </c>
      <c r="J33" s="127"/>
      <c r="K33" s="127"/>
      <c r="L33" s="128" t="str">
        <f>+M33&amp;N33</f>
        <v/>
      </c>
      <c r="M33" s="129"/>
      <c r="N33" s="129"/>
      <c r="O33" s="130" t="str">
        <f>+P33&amp;Q33</f>
        <v/>
      </c>
      <c r="P33" s="127"/>
      <c r="Q33" s="127"/>
      <c r="R33" s="128" t="str">
        <f>+S33&amp;T33</f>
        <v/>
      </c>
      <c r="S33" s="129"/>
      <c r="T33" s="129"/>
      <c r="U33" s="128" t="str">
        <f>+V33&amp;W33</f>
        <v/>
      </c>
      <c r="V33" s="129"/>
      <c r="W33" s="129"/>
      <c r="X33" s="131" t="str">
        <f t="shared" si="7"/>
        <v>151</v>
      </c>
      <c r="Y33" s="129">
        <v>15</v>
      </c>
      <c r="Z33" s="129">
        <f t="shared" si="8"/>
        <v>1</v>
      </c>
      <c r="AA33" s="129"/>
      <c r="AB33" s="129"/>
      <c r="AC33" s="121">
        <v>110122</v>
      </c>
      <c r="AD33" s="121" t="s">
        <v>185</v>
      </c>
      <c r="AE33" s="122">
        <f>VLOOKUP(AC33,[3]Hoja1!$A$10:$K$1357,11,0)</f>
        <v>-135301066</v>
      </c>
      <c r="AF33" s="122"/>
      <c r="AG33" s="122">
        <f t="shared" si="9"/>
        <v>-135301066</v>
      </c>
      <c r="AH33" s="122">
        <f t="shared" si="10"/>
        <v>-135301</v>
      </c>
    </row>
    <row r="34" spans="1:34" s="51" customFormat="1" ht="12.75" customHeight="1">
      <c r="A34" s="127">
        <v>5111000</v>
      </c>
      <c r="B34" s="127" t="s">
        <v>1695</v>
      </c>
      <c r="C34" s="128" t="str">
        <f>+D34&amp;E34</f>
        <v/>
      </c>
      <c r="D34" s="127"/>
      <c r="E34" s="127"/>
      <c r="F34" s="128" t="str">
        <f>+G34&amp;H34</f>
        <v/>
      </c>
      <c r="G34" s="127"/>
      <c r="H34" s="127"/>
      <c r="I34" s="128" t="str">
        <f>+J34&amp;K34</f>
        <v/>
      </c>
      <c r="J34" s="127"/>
      <c r="K34" s="127"/>
      <c r="L34" s="128" t="str">
        <f>+M34&amp;N34</f>
        <v/>
      </c>
      <c r="M34" s="129"/>
      <c r="N34" s="129"/>
      <c r="O34" s="130" t="str">
        <f>+P34&amp;Q34</f>
        <v/>
      </c>
      <c r="P34" s="127"/>
      <c r="Q34" s="127"/>
      <c r="R34" s="128" t="str">
        <f>+S34&amp;T34</f>
        <v/>
      </c>
      <c r="S34" s="129"/>
      <c r="T34" s="129"/>
      <c r="U34" s="128" t="str">
        <f>+V34&amp;W34</f>
        <v/>
      </c>
      <c r="V34" s="129"/>
      <c r="W34" s="129"/>
      <c r="X34" s="131" t="str">
        <f t="shared" si="7"/>
        <v>221</v>
      </c>
      <c r="Y34" s="129">
        <v>22</v>
      </c>
      <c r="Z34" s="129">
        <f t="shared" si="8"/>
        <v>1</v>
      </c>
      <c r="AA34" s="129"/>
      <c r="AB34" s="129"/>
      <c r="AC34" s="121">
        <v>110123</v>
      </c>
      <c r="AD34" s="121" t="s">
        <v>186</v>
      </c>
      <c r="AE34" s="122">
        <f>VLOOKUP(AC34,[3]Hoja1!$A$10:$K$1357,11,0)</f>
        <v>4484301</v>
      </c>
      <c r="AF34" s="122"/>
      <c r="AG34" s="122">
        <f t="shared" si="9"/>
        <v>4484301</v>
      </c>
      <c r="AH34" s="122">
        <f t="shared" si="10"/>
        <v>4484</v>
      </c>
    </row>
    <row r="35" spans="1:34" s="51" customFormat="1" ht="12.75" customHeight="1">
      <c r="A35" s="127">
        <v>5111000</v>
      </c>
      <c r="B35" s="127" t="s">
        <v>1695</v>
      </c>
      <c r="C35" s="131" t="s">
        <v>1615</v>
      </c>
      <c r="D35" s="129">
        <v>15</v>
      </c>
      <c r="E35" s="129">
        <v>1</v>
      </c>
      <c r="F35" s="128" t="str">
        <f>+G35&amp;H35</f>
        <v/>
      </c>
      <c r="G35" s="127"/>
      <c r="H35" s="127"/>
      <c r="I35" s="128" t="str">
        <f>+J35&amp;K35</f>
        <v/>
      </c>
      <c r="J35" s="127"/>
      <c r="K35" s="127"/>
      <c r="L35" s="128" t="str">
        <f>+M35&amp;N35</f>
        <v/>
      </c>
      <c r="M35" s="129"/>
      <c r="N35" s="129"/>
      <c r="O35" s="130" t="str">
        <f>+P35&amp;Q35</f>
        <v/>
      </c>
      <c r="P35" s="127"/>
      <c r="Q35" s="127"/>
      <c r="R35" s="128" t="str">
        <f>+S35&amp;T35</f>
        <v/>
      </c>
      <c r="S35" s="129"/>
      <c r="T35" s="129"/>
      <c r="U35" s="128" t="str">
        <f>+V35&amp;W35</f>
        <v/>
      </c>
      <c r="V35" s="129"/>
      <c r="W35" s="129"/>
      <c r="X35" s="131" t="str">
        <f t="shared" si="7"/>
        <v>221</v>
      </c>
      <c r="Y35" s="129">
        <v>22</v>
      </c>
      <c r="Z35" s="129">
        <f t="shared" si="8"/>
        <v>1</v>
      </c>
      <c r="AA35" s="129"/>
      <c r="AB35" s="129"/>
      <c r="AC35" s="121">
        <v>110124</v>
      </c>
      <c r="AD35" s="121" t="s">
        <v>187</v>
      </c>
      <c r="AE35" s="122">
        <f>VLOOKUP(AC35,[3]Hoja1!$A$10:$K$1357,11,0)</f>
        <v>1823944</v>
      </c>
      <c r="AF35" s="122">
        <v>0</v>
      </c>
      <c r="AG35" s="122">
        <f t="shared" si="9"/>
        <v>1823944</v>
      </c>
      <c r="AH35" s="122">
        <f t="shared" si="10"/>
        <v>1824</v>
      </c>
    </row>
    <row r="36" spans="1:34" s="51" customFormat="1" ht="12.75" customHeight="1">
      <c r="A36" s="127">
        <v>5111000</v>
      </c>
      <c r="B36" s="127" t="s">
        <v>1695</v>
      </c>
      <c r="C36" s="128" t="str">
        <f t="shared" si="0"/>
        <v/>
      </c>
      <c r="D36" s="127"/>
      <c r="E36" s="127"/>
      <c r="F36" s="128" t="str">
        <f t="shared" si="1"/>
        <v/>
      </c>
      <c r="G36" s="127"/>
      <c r="H36" s="127"/>
      <c r="I36" s="128" t="str">
        <f t="shared" si="2"/>
        <v/>
      </c>
      <c r="J36" s="127"/>
      <c r="K36" s="127"/>
      <c r="L36" s="128" t="str">
        <f t="shared" si="3"/>
        <v/>
      </c>
      <c r="M36" s="129"/>
      <c r="N36" s="129"/>
      <c r="O36" s="130" t="str">
        <f t="shared" si="4"/>
        <v/>
      </c>
      <c r="P36" s="127"/>
      <c r="Q36" s="127"/>
      <c r="R36" s="128" t="str">
        <f t="shared" si="5"/>
        <v/>
      </c>
      <c r="S36" s="129"/>
      <c r="T36" s="129"/>
      <c r="U36" s="128" t="str">
        <f t="shared" si="6"/>
        <v/>
      </c>
      <c r="V36" s="129"/>
      <c r="W36" s="129"/>
      <c r="X36" s="131" t="str">
        <f t="shared" si="7"/>
        <v>221</v>
      </c>
      <c r="Y36" s="129">
        <v>22</v>
      </c>
      <c r="Z36" s="129">
        <f t="shared" si="8"/>
        <v>1</v>
      </c>
      <c r="AA36" s="129"/>
      <c r="AB36" s="129"/>
      <c r="AC36" s="121">
        <v>110125</v>
      </c>
      <c r="AD36" s="121" t="s">
        <v>115</v>
      </c>
      <c r="AE36" s="122">
        <f>VLOOKUP(AC36,[3]Hoja1!$A$10:$K$1357,11,0)</f>
        <v>862725</v>
      </c>
      <c r="AF36" s="122"/>
      <c r="AG36" s="122">
        <f t="shared" si="9"/>
        <v>862725</v>
      </c>
      <c r="AH36" s="122">
        <f t="shared" si="10"/>
        <v>863</v>
      </c>
    </row>
    <row r="37" spans="1:34" s="51" customFormat="1" ht="12.75" customHeight="1">
      <c r="A37" s="127">
        <v>5111000</v>
      </c>
      <c r="B37" s="127" t="s">
        <v>1695</v>
      </c>
      <c r="C37" s="128" t="str">
        <f t="shared" si="0"/>
        <v/>
      </c>
      <c r="D37" s="127"/>
      <c r="E37" s="127"/>
      <c r="F37" s="128" t="str">
        <f t="shared" si="1"/>
        <v/>
      </c>
      <c r="G37" s="127"/>
      <c r="H37" s="127"/>
      <c r="I37" s="128" t="str">
        <f t="shared" si="2"/>
        <v/>
      </c>
      <c r="J37" s="127"/>
      <c r="K37" s="127"/>
      <c r="L37" s="128" t="str">
        <f t="shared" si="3"/>
        <v/>
      </c>
      <c r="M37" s="129"/>
      <c r="N37" s="129"/>
      <c r="O37" s="130" t="str">
        <f t="shared" si="4"/>
        <v/>
      </c>
      <c r="P37" s="127"/>
      <c r="Q37" s="127"/>
      <c r="R37" s="128" t="str">
        <f t="shared" si="5"/>
        <v/>
      </c>
      <c r="S37" s="129"/>
      <c r="T37" s="129"/>
      <c r="U37" s="128" t="str">
        <f t="shared" si="6"/>
        <v/>
      </c>
      <c r="V37" s="129"/>
      <c r="W37" s="129"/>
      <c r="X37" s="131" t="str">
        <f t="shared" si="7"/>
        <v>221</v>
      </c>
      <c r="Y37" s="129">
        <v>22</v>
      </c>
      <c r="Z37" s="129">
        <f t="shared" si="8"/>
        <v>1</v>
      </c>
      <c r="AA37" s="129"/>
      <c r="AB37" s="129"/>
      <c r="AC37" s="121">
        <v>110126</v>
      </c>
      <c r="AD37" s="121" t="s">
        <v>116</v>
      </c>
      <c r="AE37" s="122">
        <v>0</v>
      </c>
      <c r="AF37" s="122"/>
      <c r="AG37" s="122">
        <f t="shared" si="9"/>
        <v>0</v>
      </c>
      <c r="AH37" s="122">
        <f t="shared" si="10"/>
        <v>0</v>
      </c>
    </row>
    <row r="38" spans="1:34" s="51" customFormat="1" ht="12.75" customHeight="1">
      <c r="A38" s="127">
        <v>5111000</v>
      </c>
      <c r="B38" s="127" t="s">
        <v>1695</v>
      </c>
      <c r="C38" s="128" t="str">
        <f t="shared" si="0"/>
        <v/>
      </c>
      <c r="D38" s="127"/>
      <c r="E38" s="127"/>
      <c r="F38" s="128" t="str">
        <f t="shared" si="1"/>
        <v/>
      </c>
      <c r="G38" s="127"/>
      <c r="H38" s="127"/>
      <c r="I38" s="128" t="str">
        <f t="shared" si="2"/>
        <v/>
      </c>
      <c r="J38" s="127"/>
      <c r="K38" s="127"/>
      <c r="L38" s="128" t="str">
        <f t="shared" si="3"/>
        <v/>
      </c>
      <c r="M38" s="129"/>
      <c r="N38" s="129"/>
      <c r="O38" s="130" t="str">
        <f t="shared" si="4"/>
        <v/>
      </c>
      <c r="P38" s="127"/>
      <c r="Q38" s="127"/>
      <c r="R38" s="128" t="str">
        <f t="shared" si="5"/>
        <v/>
      </c>
      <c r="S38" s="129"/>
      <c r="T38" s="129"/>
      <c r="U38" s="128" t="str">
        <f t="shared" si="6"/>
        <v/>
      </c>
      <c r="V38" s="129"/>
      <c r="W38" s="129"/>
      <c r="X38" s="131" t="str">
        <f t="shared" si="7"/>
        <v>221</v>
      </c>
      <c r="Y38" s="129">
        <v>22</v>
      </c>
      <c r="Z38" s="129">
        <f t="shared" si="8"/>
        <v>1</v>
      </c>
      <c r="AA38" s="129"/>
      <c r="AB38" s="129"/>
      <c r="AC38" s="121">
        <v>110127</v>
      </c>
      <c r="AD38" s="121" t="s">
        <v>117</v>
      </c>
      <c r="AE38" s="122">
        <f>VLOOKUP(AC38,[3]Hoja1!$A$10:$K$1357,11,0)</f>
        <v>0</v>
      </c>
      <c r="AF38" s="122"/>
      <c r="AG38" s="122">
        <f t="shared" si="9"/>
        <v>0</v>
      </c>
      <c r="AH38" s="122">
        <f t="shared" si="10"/>
        <v>0</v>
      </c>
    </row>
    <row r="39" spans="1:34" s="51" customFormat="1" ht="12.75" customHeight="1">
      <c r="A39" s="127">
        <v>5111000</v>
      </c>
      <c r="B39" s="127" t="s">
        <v>1695</v>
      </c>
      <c r="C39" s="128"/>
      <c r="D39" s="127"/>
      <c r="E39" s="127"/>
      <c r="F39" s="128"/>
      <c r="G39" s="127"/>
      <c r="H39" s="127"/>
      <c r="I39" s="128"/>
      <c r="J39" s="127"/>
      <c r="K39" s="127"/>
      <c r="L39" s="128"/>
      <c r="M39" s="129"/>
      <c r="N39" s="129"/>
      <c r="O39" s="130"/>
      <c r="P39" s="127"/>
      <c r="Q39" s="127"/>
      <c r="R39" s="128"/>
      <c r="S39" s="129"/>
      <c r="T39" s="129"/>
      <c r="U39" s="128"/>
      <c r="V39" s="129"/>
      <c r="W39" s="129"/>
      <c r="X39" s="131" t="str">
        <f t="shared" ref="X39:X70" si="11">+Y39&amp;Z39</f>
        <v>221</v>
      </c>
      <c r="Y39" s="129">
        <v>22</v>
      </c>
      <c r="Z39" s="129">
        <f t="shared" si="8"/>
        <v>1</v>
      </c>
      <c r="AA39" s="129"/>
      <c r="AB39" s="129"/>
      <c r="AC39" s="121">
        <v>110128</v>
      </c>
      <c r="AD39" s="121" t="s">
        <v>990</v>
      </c>
      <c r="AE39" s="122">
        <f>VLOOKUP(AC39,[3]Hoja1!$A$10:$K$1357,11,0)</f>
        <v>6318436</v>
      </c>
      <c r="AF39" s="122"/>
      <c r="AG39" s="122">
        <f t="shared" si="9"/>
        <v>6318436</v>
      </c>
      <c r="AH39" s="122">
        <f t="shared" si="10"/>
        <v>6318</v>
      </c>
    </row>
    <row r="40" spans="1:34" s="51" customFormat="1" ht="12.75" customHeight="1">
      <c r="A40" s="127">
        <v>5111000</v>
      </c>
      <c r="B40" s="127" t="s">
        <v>1695</v>
      </c>
      <c r="C40" s="128" t="str">
        <f>+D40&amp;E40</f>
        <v/>
      </c>
      <c r="D40" s="127"/>
      <c r="E40" s="127"/>
      <c r="F40" s="128" t="str">
        <f>+G40&amp;H40</f>
        <v/>
      </c>
      <c r="G40" s="127"/>
      <c r="H40" s="127"/>
      <c r="I40" s="128" t="str">
        <f>+J40&amp;K40</f>
        <v/>
      </c>
      <c r="J40" s="127"/>
      <c r="K40" s="127"/>
      <c r="L40" s="128" t="str">
        <f>+M40&amp;N40</f>
        <v/>
      </c>
      <c r="M40" s="129"/>
      <c r="N40" s="129"/>
      <c r="O40" s="130" t="str">
        <f>+P40&amp;Q40</f>
        <v/>
      </c>
      <c r="P40" s="127"/>
      <c r="Q40" s="127"/>
      <c r="R40" s="128" t="str">
        <f>+S40&amp;T40</f>
        <v/>
      </c>
      <c r="S40" s="129"/>
      <c r="T40" s="129"/>
      <c r="U40" s="128" t="str">
        <f>+V40&amp;W40</f>
        <v/>
      </c>
      <c r="V40" s="129"/>
      <c r="W40" s="129"/>
      <c r="X40" s="131" t="str">
        <f t="shared" si="11"/>
        <v>221</v>
      </c>
      <c r="Y40" s="129">
        <v>22</v>
      </c>
      <c r="Z40" s="129">
        <f t="shared" si="8"/>
        <v>1</v>
      </c>
      <c r="AA40" s="129"/>
      <c r="AB40" s="129"/>
      <c r="AC40" s="121">
        <v>110129</v>
      </c>
      <c r="AD40" s="121" t="s">
        <v>118</v>
      </c>
      <c r="AE40" s="122">
        <f>VLOOKUP(AC40,[3]Hoja1!$A$10:$K$1357,11,0)</f>
        <v>7767396</v>
      </c>
      <c r="AF40" s="122"/>
      <c r="AG40" s="122">
        <f t="shared" si="9"/>
        <v>7767396</v>
      </c>
      <c r="AH40" s="122">
        <f t="shared" si="10"/>
        <v>7767</v>
      </c>
    </row>
    <row r="41" spans="1:34" s="51" customFormat="1" ht="12.75" customHeight="1">
      <c r="A41" s="127">
        <v>5111000</v>
      </c>
      <c r="B41" s="127" t="s">
        <v>1695</v>
      </c>
      <c r="C41" s="128" t="str">
        <f t="shared" si="0"/>
        <v/>
      </c>
      <c r="D41" s="127"/>
      <c r="E41" s="127"/>
      <c r="F41" s="128" t="str">
        <f t="shared" si="1"/>
        <v/>
      </c>
      <c r="G41" s="127"/>
      <c r="H41" s="127"/>
      <c r="I41" s="128" t="str">
        <f t="shared" si="2"/>
        <v/>
      </c>
      <c r="J41" s="127"/>
      <c r="K41" s="127"/>
      <c r="L41" s="128" t="str">
        <f t="shared" si="3"/>
        <v/>
      </c>
      <c r="M41" s="129"/>
      <c r="N41" s="129"/>
      <c r="O41" s="130" t="str">
        <f t="shared" si="4"/>
        <v/>
      </c>
      <c r="P41" s="127"/>
      <c r="Q41" s="127"/>
      <c r="R41" s="128" t="str">
        <f t="shared" si="5"/>
        <v/>
      </c>
      <c r="S41" s="129"/>
      <c r="T41" s="129"/>
      <c r="U41" s="128" t="str">
        <f t="shared" si="6"/>
        <v/>
      </c>
      <c r="V41" s="129"/>
      <c r="W41" s="129"/>
      <c r="X41" s="131" t="str">
        <f t="shared" si="11"/>
        <v>221</v>
      </c>
      <c r="Y41" s="129">
        <v>22</v>
      </c>
      <c r="Z41" s="129">
        <f t="shared" si="8"/>
        <v>1</v>
      </c>
      <c r="AA41" s="129"/>
      <c r="AB41" s="129"/>
      <c r="AC41" s="121">
        <v>110130</v>
      </c>
      <c r="AD41" s="121" t="s">
        <v>410</v>
      </c>
      <c r="AE41" s="122">
        <v>0</v>
      </c>
      <c r="AF41" s="122"/>
      <c r="AG41" s="122">
        <f t="shared" si="9"/>
        <v>0</v>
      </c>
      <c r="AH41" s="122">
        <f t="shared" si="10"/>
        <v>0</v>
      </c>
    </row>
    <row r="42" spans="1:34" s="51" customFormat="1" ht="12.75" customHeight="1">
      <c r="A42" s="127">
        <v>5111000</v>
      </c>
      <c r="B42" s="127" t="s">
        <v>1695</v>
      </c>
      <c r="C42" s="128" t="str">
        <f t="shared" si="0"/>
        <v/>
      </c>
      <c r="D42" s="127"/>
      <c r="E42" s="127"/>
      <c r="F42" s="128" t="str">
        <f t="shared" si="1"/>
        <v/>
      </c>
      <c r="G42" s="127"/>
      <c r="H42" s="127"/>
      <c r="I42" s="128" t="str">
        <f t="shared" si="2"/>
        <v/>
      </c>
      <c r="J42" s="127"/>
      <c r="K42" s="127"/>
      <c r="L42" s="128" t="str">
        <f t="shared" si="3"/>
        <v/>
      </c>
      <c r="M42" s="129"/>
      <c r="N42" s="129"/>
      <c r="O42" s="130" t="str">
        <f t="shared" si="4"/>
        <v/>
      </c>
      <c r="P42" s="127"/>
      <c r="Q42" s="127"/>
      <c r="R42" s="128" t="str">
        <f t="shared" si="5"/>
        <v/>
      </c>
      <c r="S42" s="129"/>
      <c r="T42" s="129"/>
      <c r="U42" s="128" t="str">
        <f t="shared" si="6"/>
        <v/>
      </c>
      <c r="V42" s="129"/>
      <c r="W42" s="129"/>
      <c r="X42" s="131" t="str">
        <f t="shared" si="11"/>
        <v>221</v>
      </c>
      <c r="Y42" s="129">
        <v>22</v>
      </c>
      <c r="Z42" s="129">
        <f t="shared" si="8"/>
        <v>1</v>
      </c>
      <c r="AA42" s="129"/>
      <c r="AB42" s="129"/>
      <c r="AC42" s="121">
        <v>110131</v>
      </c>
      <c r="AD42" s="121" t="s">
        <v>991</v>
      </c>
      <c r="AE42" s="122">
        <f>VLOOKUP(AC42,[3]Hoja1!$A$10:$K$1357,11,0)</f>
        <v>0</v>
      </c>
      <c r="AF42" s="122"/>
      <c r="AG42" s="122">
        <f t="shared" si="9"/>
        <v>0</v>
      </c>
      <c r="AH42" s="122">
        <f t="shared" si="10"/>
        <v>0</v>
      </c>
    </row>
    <row r="43" spans="1:34" s="51" customFormat="1" ht="12.75" customHeight="1">
      <c r="A43" s="127">
        <v>5111000</v>
      </c>
      <c r="B43" s="127" t="s">
        <v>1695</v>
      </c>
      <c r="C43" s="128" t="str">
        <f>+D43&amp;E43</f>
        <v/>
      </c>
      <c r="D43" s="127"/>
      <c r="E43" s="127"/>
      <c r="F43" s="128" t="str">
        <f>+G43&amp;H43</f>
        <v/>
      </c>
      <c r="G43" s="127"/>
      <c r="H43" s="127"/>
      <c r="I43" s="128" t="str">
        <f>+J43&amp;K43</f>
        <v/>
      </c>
      <c r="J43" s="127"/>
      <c r="K43" s="127"/>
      <c r="L43" s="128" t="str">
        <f>+M43&amp;N43</f>
        <v/>
      </c>
      <c r="M43" s="129"/>
      <c r="N43" s="129"/>
      <c r="O43" s="130" t="str">
        <f>+P43&amp;Q43</f>
        <v/>
      </c>
      <c r="P43" s="127"/>
      <c r="Q43" s="127"/>
      <c r="R43" s="128" t="str">
        <f>+S43&amp;T43</f>
        <v/>
      </c>
      <c r="S43" s="129"/>
      <c r="T43" s="129"/>
      <c r="U43" s="128" t="str">
        <f>+V43&amp;W43</f>
        <v/>
      </c>
      <c r="V43" s="129"/>
      <c r="W43" s="129"/>
      <c r="X43" s="131" t="str">
        <f t="shared" si="11"/>
        <v>151</v>
      </c>
      <c r="Y43" s="129">
        <v>15</v>
      </c>
      <c r="Z43" s="129">
        <f t="shared" si="8"/>
        <v>1</v>
      </c>
      <c r="AA43" s="129"/>
      <c r="AB43" s="129"/>
      <c r="AC43" s="121">
        <v>110132</v>
      </c>
      <c r="AD43" s="121" t="s">
        <v>149</v>
      </c>
      <c r="AE43" s="122">
        <f>VLOOKUP(AC43,[3]Hoja1!$A$10:$K$1357,11,0)</f>
        <v>0</v>
      </c>
      <c r="AF43" s="122"/>
      <c r="AG43" s="122">
        <f t="shared" si="9"/>
        <v>0</v>
      </c>
      <c r="AH43" s="122">
        <f t="shared" si="10"/>
        <v>0</v>
      </c>
    </row>
    <row r="44" spans="1:34" s="51" customFormat="1" ht="12.75" customHeight="1">
      <c r="A44" s="127">
        <v>5111000</v>
      </c>
      <c r="B44" s="127" t="s">
        <v>1695</v>
      </c>
      <c r="C44" s="128" t="str">
        <f t="shared" si="0"/>
        <v/>
      </c>
      <c r="D44" s="127"/>
      <c r="E44" s="127"/>
      <c r="F44" s="128" t="str">
        <f t="shared" si="1"/>
        <v/>
      </c>
      <c r="G44" s="127"/>
      <c r="H44" s="127"/>
      <c r="I44" s="128" t="str">
        <f t="shared" si="2"/>
        <v/>
      </c>
      <c r="J44" s="127"/>
      <c r="K44" s="127"/>
      <c r="L44" s="128" t="str">
        <f t="shared" si="3"/>
        <v/>
      </c>
      <c r="M44" s="129"/>
      <c r="N44" s="129"/>
      <c r="O44" s="130" t="str">
        <f t="shared" si="4"/>
        <v/>
      </c>
      <c r="P44" s="127"/>
      <c r="Q44" s="127"/>
      <c r="R44" s="128" t="str">
        <f t="shared" si="5"/>
        <v/>
      </c>
      <c r="S44" s="129"/>
      <c r="T44" s="129"/>
      <c r="U44" s="128" t="str">
        <f t="shared" si="6"/>
        <v/>
      </c>
      <c r="V44" s="129"/>
      <c r="W44" s="129"/>
      <c r="X44" s="131" t="str">
        <f t="shared" si="11"/>
        <v>221</v>
      </c>
      <c r="Y44" s="129">
        <v>22</v>
      </c>
      <c r="Z44" s="129">
        <f t="shared" si="8"/>
        <v>1</v>
      </c>
      <c r="AA44" s="129"/>
      <c r="AB44" s="129"/>
      <c r="AC44" s="121">
        <v>110133</v>
      </c>
      <c r="AD44" s="121" t="s">
        <v>150</v>
      </c>
      <c r="AE44" s="122">
        <f>VLOOKUP(AC44,[3]Hoja1!$A$10:$K$1357,11,0)</f>
        <v>100000</v>
      </c>
      <c r="AF44" s="122"/>
      <c r="AG44" s="122">
        <f t="shared" si="9"/>
        <v>100000</v>
      </c>
      <c r="AH44" s="122">
        <f t="shared" si="10"/>
        <v>100</v>
      </c>
    </row>
    <row r="45" spans="1:34" s="51" customFormat="1" ht="12.75" customHeight="1">
      <c r="A45" s="127">
        <v>5111000</v>
      </c>
      <c r="B45" s="127" t="s">
        <v>1695</v>
      </c>
      <c r="C45" s="128" t="str">
        <f t="shared" si="0"/>
        <v/>
      </c>
      <c r="D45" s="127"/>
      <c r="E45" s="127"/>
      <c r="F45" s="128" t="str">
        <f t="shared" si="1"/>
        <v/>
      </c>
      <c r="G45" s="127"/>
      <c r="H45" s="127"/>
      <c r="I45" s="128" t="str">
        <f t="shared" si="2"/>
        <v/>
      </c>
      <c r="J45" s="127"/>
      <c r="K45" s="127"/>
      <c r="L45" s="128" t="str">
        <f t="shared" si="3"/>
        <v/>
      </c>
      <c r="M45" s="129"/>
      <c r="N45" s="129"/>
      <c r="O45" s="130" t="str">
        <f t="shared" si="4"/>
        <v/>
      </c>
      <c r="P45" s="127"/>
      <c r="Q45" s="127"/>
      <c r="R45" s="128" t="str">
        <f t="shared" si="5"/>
        <v/>
      </c>
      <c r="S45" s="129"/>
      <c r="T45" s="129"/>
      <c r="U45" s="128" t="str">
        <f t="shared" si="6"/>
        <v/>
      </c>
      <c r="V45" s="129"/>
      <c r="W45" s="129"/>
      <c r="X45" s="131" t="str">
        <f t="shared" si="11"/>
        <v>221</v>
      </c>
      <c r="Y45" s="129">
        <v>22</v>
      </c>
      <c r="Z45" s="129">
        <f t="shared" si="8"/>
        <v>1</v>
      </c>
      <c r="AA45" s="129"/>
      <c r="AB45" s="129"/>
      <c r="AC45" s="121">
        <v>110134</v>
      </c>
      <c r="AD45" s="121" t="s">
        <v>151</v>
      </c>
      <c r="AE45" s="122">
        <f>VLOOKUP(AC45,[3]Hoja1!$A$10:$K$1357,11,0)</f>
        <v>53584847</v>
      </c>
      <c r="AF45" s="49">
        <v>10934424</v>
      </c>
      <c r="AG45" s="122">
        <f t="shared" si="9"/>
        <v>64519271</v>
      </c>
      <c r="AH45" s="122">
        <f t="shared" si="10"/>
        <v>64519</v>
      </c>
    </row>
    <row r="46" spans="1:34" s="51" customFormat="1" ht="12.75" customHeight="1">
      <c r="A46" s="127">
        <v>5211000</v>
      </c>
      <c r="B46" s="127" t="s">
        <v>1740</v>
      </c>
      <c r="C46" s="128" t="str">
        <f t="shared" si="0"/>
        <v/>
      </c>
      <c r="D46" s="127"/>
      <c r="E46" s="127"/>
      <c r="F46" s="128" t="str">
        <f t="shared" si="1"/>
        <v/>
      </c>
      <c r="G46" s="127"/>
      <c r="H46" s="127"/>
      <c r="I46" s="128" t="str">
        <f t="shared" si="2"/>
        <v/>
      </c>
      <c r="J46" s="127"/>
      <c r="K46" s="127"/>
      <c r="L46" s="128" t="str">
        <f t="shared" si="3"/>
        <v/>
      </c>
      <c r="M46" s="129"/>
      <c r="N46" s="129"/>
      <c r="O46" s="130" t="str">
        <f t="shared" si="4"/>
        <v/>
      </c>
      <c r="P46" s="127"/>
      <c r="Q46" s="127"/>
      <c r="R46" s="128" t="str">
        <f t="shared" si="5"/>
        <v/>
      </c>
      <c r="S46" s="129"/>
      <c r="T46" s="129"/>
      <c r="U46" s="128" t="str">
        <f t="shared" si="6"/>
        <v/>
      </c>
      <c r="V46" s="129"/>
      <c r="W46" s="129"/>
      <c r="X46" s="131" t="str">
        <f t="shared" si="11"/>
        <v>151</v>
      </c>
      <c r="Y46" s="129">
        <v>15</v>
      </c>
      <c r="Z46" s="129">
        <f t="shared" si="8"/>
        <v>1</v>
      </c>
      <c r="AA46" s="129"/>
      <c r="AB46" s="129"/>
      <c r="AC46" s="121">
        <v>110135</v>
      </c>
      <c r="AD46" s="121" t="s">
        <v>152</v>
      </c>
      <c r="AE46" s="122">
        <f>VLOOKUP(AC46,[3]Hoja1!$A$10:$K$1357,11,0)</f>
        <v>-1</v>
      </c>
      <c r="AF46" s="122"/>
      <c r="AG46" s="122">
        <f t="shared" si="9"/>
        <v>-1</v>
      </c>
      <c r="AH46" s="122">
        <f t="shared" si="10"/>
        <v>0</v>
      </c>
    </row>
    <row r="47" spans="1:34" s="51" customFormat="1" ht="12.75" customHeight="1">
      <c r="A47" s="127">
        <v>5211000</v>
      </c>
      <c r="B47" s="127" t="s">
        <v>1740</v>
      </c>
      <c r="C47" s="128" t="str">
        <f>+D47&amp;E47</f>
        <v/>
      </c>
      <c r="D47" s="127"/>
      <c r="E47" s="127"/>
      <c r="F47" s="128" t="str">
        <f>+G47&amp;H47</f>
        <v/>
      </c>
      <c r="G47" s="127"/>
      <c r="H47" s="127"/>
      <c r="I47" s="128" t="str">
        <f>+J47&amp;K47</f>
        <v/>
      </c>
      <c r="J47" s="127"/>
      <c r="K47" s="127"/>
      <c r="L47" s="128" t="str">
        <f>+M47&amp;N47</f>
        <v/>
      </c>
      <c r="M47" s="129"/>
      <c r="N47" s="129"/>
      <c r="O47" s="130" t="str">
        <f>+P47&amp;Q47</f>
        <v/>
      </c>
      <c r="P47" s="127"/>
      <c r="Q47" s="127"/>
      <c r="R47" s="128" t="str">
        <f>+S47&amp;T47</f>
        <v/>
      </c>
      <c r="S47" s="129"/>
      <c r="T47" s="129"/>
      <c r="U47" s="128" t="str">
        <f>+V47&amp;W47</f>
        <v/>
      </c>
      <c r="V47" s="129"/>
      <c r="W47" s="129"/>
      <c r="X47" s="131" t="str">
        <f t="shared" si="11"/>
        <v>151</v>
      </c>
      <c r="Y47" s="129">
        <v>15</v>
      </c>
      <c r="Z47" s="129">
        <f t="shared" si="8"/>
        <v>1</v>
      </c>
      <c r="AA47" s="129"/>
      <c r="AB47" s="129"/>
      <c r="AC47" s="121">
        <v>110136</v>
      </c>
      <c r="AD47" s="121" t="s">
        <v>992</v>
      </c>
      <c r="AE47" s="122">
        <f>VLOOKUP(AC47,[3]Hoja1!$A$10:$K$1357,11,0)</f>
        <v>-10000000200</v>
      </c>
      <c r="AF47" s="122"/>
      <c r="AG47" s="122">
        <f t="shared" si="9"/>
        <v>-10000000200</v>
      </c>
      <c r="AH47" s="122">
        <f t="shared" si="10"/>
        <v>-10000000</v>
      </c>
    </row>
    <row r="48" spans="1:34" s="51" customFormat="1" ht="12.75" customHeight="1">
      <c r="A48" s="127">
        <v>5211000</v>
      </c>
      <c r="B48" s="127" t="s">
        <v>1740</v>
      </c>
      <c r="C48" s="128" t="str">
        <f t="shared" si="0"/>
        <v/>
      </c>
      <c r="D48" s="127"/>
      <c r="E48" s="127"/>
      <c r="F48" s="128" t="str">
        <f t="shared" si="1"/>
        <v/>
      </c>
      <c r="G48" s="127"/>
      <c r="H48" s="127"/>
      <c r="I48" s="128" t="str">
        <f t="shared" si="2"/>
        <v/>
      </c>
      <c r="J48" s="127"/>
      <c r="K48" s="127"/>
      <c r="L48" s="128" t="str">
        <f t="shared" si="3"/>
        <v/>
      </c>
      <c r="M48" s="129"/>
      <c r="N48" s="129"/>
      <c r="O48" s="130" t="str">
        <f t="shared" si="4"/>
        <v/>
      </c>
      <c r="P48" s="127"/>
      <c r="Q48" s="127"/>
      <c r="R48" s="128" t="str">
        <f t="shared" si="5"/>
        <v/>
      </c>
      <c r="S48" s="129"/>
      <c r="T48" s="129"/>
      <c r="U48" s="128" t="str">
        <f t="shared" si="6"/>
        <v/>
      </c>
      <c r="V48" s="129"/>
      <c r="W48" s="129"/>
      <c r="X48" s="131" t="str">
        <f t="shared" si="11"/>
        <v>151</v>
      </c>
      <c r="Y48" s="129">
        <v>15</v>
      </c>
      <c r="Z48" s="129">
        <f t="shared" si="8"/>
        <v>1</v>
      </c>
      <c r="AA48" s="129"/>
      <c r="AB48" s="129"/>
      <c r="AC48" s="121">
        <v>110137</v>
      </c>
      <c r="AD48" s="121" t="s">
        <v>993</v>
      </c>
      <c r="AE48" s="122">
        <f>VLOOKUP(AC48,[3]Hoja1!$A$10:$K$1357,11,0)</f>
        <v>0</v>
      </c>
      <c r="AF48" s="122"/>
      <c r="AG48" s="122">
        <f t="shared" si="9"/>
        <v>0</v>
      </c>
      <c r="AH48" s="122">
        <f t="shared" si="10"/>
        <v>0</v>
      </c>
    </row>
    <row r="49" spans="1:34" s="51" customFormat="1" ht="12.75" customHeight="1">
      <c r="A49" s="127">
        <v>5211000</v>
      </c>
      <c r="B49" s="127" t="s">
        <v>1740</v>
      </c>
      <c r="C49" s="128" t="str">
        <f t="shared" si="0"/>
        <v/>
      </c>
      <c r="D49" s="127"/>
      <c r="E49" s="127"/>
      <c r="F49" s="128" t="str">
        <f t="shared" si="1"/>
        <v/>
      </c>
      <c r="G49" s="127"/>
      <c r="H49" s="127"/>
      <c r="I49" s="128" t="str">
        <f t="shared" si="2"/>
        <v/>
      </c>
      <c r="J49" s="127"/>
      <c r="K49" s="127"/>
      <c r="L49" s="128" t="str">
        <f t="shared" si="3"/>
        <v/>
      </c>
      <c r="M49" s="129"/>
      <c r="N49" s="129"/>
      <c r="O49" s="130" t="str">
        <f t="shared" si="4"/>
        <v/>
      </c>
      <c r="P49" s="127"/>
      <c r="Q49" s="127"/>
      <c r="R49" s="128" t="str">
        <f t="shared" si="5"/>
        <v/>
      </c>
      <c r="S49" s="129"/>
      <c r="T49" s="129"/>
      <c r="U49" s="128" t="str">
        <f t="shared" si="6"/>
        <v/>
      </c>
      <c r="V49" s="129"/>
      <c r="W49" s="129"/>
      <c r="X49" s="131" t="str">
        <f t="shared" si="11"/>
        <v>151</v>
      </c>
      <c r="Y49" s="129">
        <v>15</v>
      </c>
      <c r="Z49" s="129">
        <f t="shared" si="8"/>
        <v>1</v>
      </c>
      <c r="AA49" s="129"/>
      <c r="AB49" s="129"/>
      <c r="AC49" s="121">
        <v>110138</v>
      </c>
      <c r="AD49" s="121" t="s">
        <v>994</v>
      </c>
      <c r="AE49" s="122">
        <v>0</v>
      </c>
      <c r="AF49" s="122"/>
      <c r="AG49" s="122">
        <f t="shared" si="9"/>
        <v>0</v>
      </c>
      <c r="AH49" s="122">
        <f t="shared" si="10"/>
        <v>0</v>
      </c>
    </row>
    <row r="50" spans="1:34" s="51" customFormat="1" ht="12.75" customHeight="1">
      <c r="A50" s="127">
        <v>5111000</v>
      </c>
      <c r="B50" s="127" t="s">
        <v>1695</v>
      </c>
      <c r="C50" s="128"/>
      <c r="D50" s="127"/>
      <c r="E50" s="127"/>
      <c r="F50" s="128"/>
      <c r="G50" s="127"/>
      <c r="H50" s="127"/>
      <c r="I50" s="128"/>
      <c r="J50" s="127"/>
      <c r="K50" s="127"/>
      <c r="L50" s="128"/>
      <c r="M50" s="129"/>
      <c r="N50" s="129"/>
      <c r="O50" s="130"/>
      <c r="P50" s="127"/>
      <c r="Q50" s="127"/>
      <c r="R50" s="128"/>
      <c r="S50" s="129"/>
      <c r="T50" s="129"/>
      <c r="U50" s="128"/>
      <c r="V50" s="129"/>
      <c r="W50" s="129"/>
      <c r="X50" s="131" t="str">
        <f t="shared" si="11"/>
        <v>221</v>
      </c>
      <c r="Y50" s="129">
        <v>22</v>
      </c>
      <c r="Z50" s="129">
        <f t="shared" si="8"/>
        <v>1</v>
      </c>
      <c r="AA50" s="129"/>
      <c r="AB50" s="129"/>
      <c r="AC50" s="121">
        <v>110139</v>
      </c>
      <c r="AD50" s="121" t="s">
        <v>995</v>
      </c>
      <c r="AE50" s="122">
        <f>VLOOKUP(AC50,[3]Hoja1!$A$10:$K$1357,11,0)</f>
        <v>0</v>
      </c>
      <c r="AF50" s="122"/>
      <c r="AG50" s="122">
        <f t="shared" si="9"/>
        <v>0</v>
      </c>
      <c r="AH50" s="122">
        <f t="shared" si="10"/>
        <v>0</v>
      </c>
    </row>
    <row r="51" spans="1:34" s="51" customFormat="1" ht="12.75" customHeight="1">
      <c r="A51" s="127">
        <v>5211000</v>
      </c>
      <c r="B51" s="127" t="s">
        <v>1740</v>
      </c>
      <c r="C51" s="128" t="str">
        <f t="shared" si="0"/>
        <v/>
      </c>
      <c r="D51" s="127"/>
      <c r="E51" s="127"/>
      <c r="F51" s="128" t="str">
        <f t="shared" si="1"/>
        <v/>
      </c>
      <c r="G51" s="127"/>
      <c r="H51" s="127"/>
      <c r="I51" s="128" t="str">
        <f t="shared" si="2"/>
        <v/>
      </c>
      <c r="J51" s="127"/>
      <c r="K51" s="127"/>
      <c r="L51" s="128" t="str">
        <f t="shared" si="3"/>
        <v/>
      </c>
      <c r="M51" s="129"/>
      <c r="N51" s="129"/>
      <c r="O51" s="130" t="str">
        <f t="shared" si="4"/>
        <v/>
      </c>
      <c r="P51" s="127"/>
      <c r="Q51" s="127"/>
      <c r="R51" s="128" t="str">
        <f t="shared" si="5"/>
        <v/>
      </c>
      <c r="S51" s="129"/>
      <c r="T51" s="129"/>
      <c r="U51" s="128" t="str">
        <f t="shared" si="6"/>
        <v/>
      </c>
      <c r="V51" s="129"/>
      <c r="W51" s="129"/>
      <c r="X51" s="131" t="str">
        <f t="shared" si="11"/>
        <v>151</v>
      </c>
      <c r="Y51" s="129">
        <v>15</v>
      </c>
      <c r="Z51" s="129">
        <f t="shared" si="8"/>
        <v>1</v>
      </c>
      <c r="AA51" s="129"/>
      <c r="AB51" s="129"/>
      <c r="AC51" s="121">
        <v>110140</v>
      </c>
      <c r="AD51" s="121" t="s">
        <v>996</v>
      </c>
      <c r="AE51" s="122">
        <f>VLOOKUP(AC51,[3]Hoja1!$A$10:$K$1357,11,0)</f>
        <v>-1</v>
      </c>
      <c r="AF51" s="122"/>
      <c r="AG51" s="122">
        <f t="shared" si="9"/>
        <v>-1</v>
      </c>
      <c r="AH51" s="122">
        <f t="shared" si="10"/>
        <v>0</v>
      </c>
    </row>
    <row r="52" spans="1:34" s="51" customFormat="1" ht="12.75" customHeight="1">
      <c r="A52" s="127">
        <v>5111000</v>
      </c>
      <c r="B52" s="127" t="s">
        <v>1695</v>
      </c>
      <c r="C52" s="128"/>
      <c r="D52" s="127"/>
      <c r="E52" s="127"/>
      <c r="F52" s="128"/>
      <c r="G52" s="127"/>
      <c r="H52" s="127"/>
      <c r="I52" s="128"/>
      <c r="J52" s="127"/>
      <c r="K52" s="127"/>
      <c r="L52" s="128"/>
      <c r="M52" s="129"/>
      <c r="N52" s="129"/>
      <c r="O52" s="130"/>
      <c r="P52" s="127"/>
      <c r="Q52" s="127"/>
      <c r="R52" s="128"/>
      <c r="S52" s="129"/>
      <c r="T52" s="129"/>
      <c r="U52" s="128"/>
      <c r="V52" s="129"/>
      <c r="W52" s="129"/>
      <c r="X52" s="131" t="str">
        <f t="shared" si="11"/>
        <v>221</v>
      </c>
      <c r="Y52" s="129">
        <v>22</v>
      </c>
      <c r="Z52" s="129">
        <f t="shared" si="8"/>
        <v>1</v>
      </c>
      <c r="AA52" s="129"/>
      <c r="AB52" s="129"/>
      <c r="AC52" s="121">
        <v>110141</v>
      </c>
      <c r="AD52" s="121" t="s">
        <v>169</v>
      </c>
      <c r="AE52" s="122">
        <v>0</v>
      </c>
      <c r="AF52" s="122"/>
      <c r="AG52" s="122">
        <f t="shared" si="9"/>
        <v>0</v>
      </c>
      <c r="AH52" s="122">
        <f t="shared" si="10"/>
        <v>0</v>
      </c>
    </row>
    <row r="53" spans="1:34" s="51" customFormat="1" ht="12.75" customHeight="1">
      <c r="A53" s="127">
        <v>5111000</v>
      </c>
      <c r="B53" s="127" t="s">
        <v>1695</v>
      </c>
      <c r="C53" s="128"/>
      <c r="D53" s="127"/>
      <c r="E53" s="127"/>
      <c r="F53" s="128"/>
      <c r="G53" s="127"/>
      <c r="H53" s="127"/>
      <c r="I53" s="128"/>
      <c r="J53" s="127"/>
      <c r="K53" s="127"/>
      <c r="L53" s="128"/>
      <c r="M53" s="129"/>
      <c r="N53" s="129"/>
      <c r="O53" s="130"/>
      <c r="P53" s="127"/>
      <c r="Q53" s="127"/>
      <c r="R53" s="128"/>
      <c r="S53" s="129"/>
      <c r="T53" s="129"/>
      <c r="U53" s="128"/>
      <c r="V53" s="129"/>
      <c r="W53" s="129"/>
      <c r="X53" s="131" t="str">
        <f t="shared" si="11"/>
        <v>221</v>
      </c>
      <c r="Y53" s="129">
        <v>22</v>
      </c>
      <c r="Z53" s="129">
        <f t="shared" si="8"/>
        <v>1</v>
      </c>
      <c r="AA53" s="129"/>
      <c r="AB53" s="129"/>
      <c r="AC53" s="121">
        <v>110142</v>
      </c>
      <c r="AD53" s="121" t="s">
        <v>997</v>
      </c>
      <c r="AE53" s="122">
        <f>VLOOKUP(AC53,[3]Hoja1!$A$10:$K$1357,11,0)</f>
        <v>0</v>
      </c>
      <c r="AF53" s="122"/>
      <c r="AG53" s="122">
        <f t="shared" si="9"/>
        <v>0</v>
      </c>
      <c r="AH53" s="122">
        <f t="shared" si="10"/>
        <v>0</v>
      </c>
    </row>
    <row r="54" spans="1:34" s="51" customFormat="1" ht="12.75" customHeight="1">
      <c r="A54" s="127">
        <v>5111000</v>
      </c>
      <c r="B54" s="127" t="s">
        <v>1695</v>
      </c>
      <c r="C54" s="128"/>
      <c r="D54" s="127"/>
      <c r="E54" s="127"/>
      <c r="F54" s="128"/>
      <c r="G54" s="127"/>
      <c r="H54" s="127"/>
      <c r="I54" s="128"/>
      <c r="J54" s="127"/>
      <c r="K54" s="127"/>
      <c r="L54" s="128"/>
      <c r="M54" s="129"/>
      <c r="N54" s="129"/>
      <c r="O54" s="130"/>
      <c r="P54" s="127"/>
      <c r="Q54" s="127"/>
      <c r="R54" s="128"/>
      <c r="S54" s="129"/>
      <c r="T54" s="129"/>
      <c r="U54" s="128"/>
      <c r="V54" s="129"/>
      <c r="W54" s="129"/>
      <c r="X54" s="131" t="str">
        <f t="shared" si="11"/>
        <v>221</v>
      </c>
      <c r="Y54" s="129">
        <v>22</v>
      </c>
      <c r="Z54" s="129">
        <f t="shared" si="8"/>
        <v>1</v>
      </c>
      <c r="AA54" s="129"/>
      <c r="AB54" s="129"/>
      <c r="AC54" s="121">
        <v>110143</v>
      </c>
      <c r="AD54" s="121" t="s">
        <v>998</v>
      </c>
      <c r="AE54" s="122">
        <f>VLOOKUP(AC54,[3]Hoja1!$A$10:$K$1357,11,0)</f>
        <v>2533359</v>
      </c>
      <c r="AF54" s="122"/>
      <c r="AG54" s="122">
        <f t="shared" si="9"/>
        <v>2533359</v>
      </c>
      <c r="AH54" s="122">
        <f t="shared" si="10"/>
        <v>2533</v>
      </c>
    </row>
    <row r="55" spans="1:34" s="51" customFormat="1" ht="12.75" customHeight="1">
      <c r="A55" s="127">
        <v>5111000</v>
      </c>
      <c r="B55" s="127" t="s">
        <v>1695</v>
      </c>
      <c r="C55" s="128"/>
      <c r="D55" s="127"/>
      <c r="E55" s="127"/>
      <c r="F55" s="128"/>
      <c r="G55" s="127"/>
      <c r="H55" s="127"/>
      <c r="I55" s="128"/>
      <c r="J55" s="127"/>
      <c r="K55" s="127"/>
      <c r="L55" s="128"/>
      <c r="M55" s="129"/>
      <c r="N55" s="129"/>
      <c r="O55" s="130"/>
      <c r="P55" s="127"/>
      <c r="Q55" s="127"/>
      <c r="R55" s="128"/>
      <c r="S55" s="129"/>
      <c r="T55" s="129"/>
      <c r="U55" s="128"/>
      <c r="V55" s="129"/>
      <c r="W55" s="129"/>
      <c r="X55" s="131" t="str">
        <f t="shared" si="11"/>
        <v>221</v>
      </c>
      <c r="Y55" s="129">
        <v>22</v>
      </c>
      <c r="Z55" s="129">
        <f t="shared" si="8"/>
        <v>1</v>
      </c>
      <c r="AA55" s="129"/>
      <c r="AB55" s="129"/>
      <c r="AC55" s="121">
        <v>110144</v>
      </c>
      <c r="AD55" s="121" t="s">
        <v>390</v>
      </c>
      <c r="AE55" s="122">
        <v>0</v>
      </c>
      <c r="AF55" s="122"/>
      <c r="AG55" s="122">
        <f t="shared" si="9"/>
        <v>0</v>
      </c>
      <c r="AH55" s="122">
        <f t="shared" si="10"/>
        <v>0</v>
      </c>
    </row>
    <row r="56" spans="1:34" s="51" customFormat="1" ht="12.75" customHeight="1">
      <c r="A56" s="127">
        <v>5111000</v>
      </c>
      <c r="B56" s="127" t="s">
        <v>1695</v>
      </c>
      <c r="C56" s="128"/>
      <c r="D56" s="127"/>
      <c r="E56" s="127"/>
      <c r="F56" s="128"/>
      <c r="G56" s="127"/>
      <c r="H56" s="127"/>
      <c r="I56" s="128"/>
      <c r="J56" s="127"/>
      <c r="K56" s="127"/>
      <c r="L56" s="128"/>
      <c r="M56" s="129"/>
      <c r="N56" s="129"/>
      <c r="O56" s="130"/>
      <c r="P56" s="127"/>
      <c r="Q56" s="127"/>
      <c r="R56" s="128"/>
      <c r="S56" s="129"/>
      <c r="T56" s="129"/>
      <c r="U56" s="128"/>
      <c r="V56" s="129"/>
      <c r="W56" s="129"/>
      <c r="X56" s="131" t="str">
        <f t="shared" si="11"/>
        <v>221</v>
      </c>
      <c r="Y56" s="129">
        <v>22</v>
      </c>
      <c r="Z56" s="129">
        <f t="shared" si="8"/>
        <v>1</v>
      </c>
      <c r="AA56" s="129"/>
      <c r="AB56" s="129"/>
      <c r="AC56" s="121">
        <v>110145</v>
      </c>
      <c r="AD56" s="121" t="s">
        <v>389</v>
      </c>
      <c r="AE56" s="122">
        <v>0</v>
      </c>
      <c r="AF56" s="122"/>
      <c r="AG56" s="122">
        <f t="shared" si="9"/>
        <v>0</v>
      </c>
      <c r="AH56" s="122">
        <f t="shared" si="10"/>
        <v>0</v>
      </c>
    </row>
    <row r="57" spans="1:34" s="51" customFormat="1" ht="12.75" customHeight="1">
      <c r="A57" s="127">
        <v>5111000</v>
      </c>
      <c r="B57" s="127" t="s">
        <v>1695</v>
      </c>
      <c r="C57" s="128"/>
      <c r="D57" s="127"/>
      <c r="E57" s="127"/>
      <c r="F57" s="128"/>
      <c r="G57" s="127"/>
      <c r="H57" s="127"/>
      <c r="I57" s="128"/>
      <c r="J57" s="127"/>
      <c r="K57" s="127"/>
      <c r="L57" s="128"/>
      <c r="M57" s="129"/>
      <c r="N57" s="129"/>
      <c r="O57" s="130"/>
      <c r="P57" s="127"/>
      <c r="Q57" s="127"/>
      <c r="R57" s="128"/>
      <c r="S57" s="129"/>
      <c r="T57" s="129"/>
      <c r="U57" s="128"/>
      <c r="V57" s="129"/>
      <c r="W57" s="129"/>
      <c r="X57" s="131" t="str">
        <f t="shared" si="11"/>
        <v>221</v>
      </c>
      <c r="Y57" s="129">
        <v>22</v>
      </c>
      <c r="Z57" s="129">
        <f t="shared" si="8"/>
        <v>1</v>
      </c>
      <c r="AA57" s="129"/>
      <c r="AB57" s="129"/>
      <c r="AC57" s="121">
        <v>110146</v>
      </c>
      <c r="AD57" s="121" t="s">
        <v>391</v>
      </c>
      <c r="AE57" s="122">
        <v>0</v>
      </c>
      <c r="AF57" s="122"/>
      <c r="AG57" s="122">
        <f t="shared" si="9"/>
        <v>0</v>
      </c>
      <c r="AH57" s="122">
        <f t="shared" si="10"/>
        <v>0</v>
      </c>
    </row>
    <row r="58" spans="1:34" s="51" customFormat="1" ht="12.75" customHeight="1">
      <c r="A58" s="127">
        <v>5111000</v>
      </c>
      <c r="B58" s="127" t="s">
        <v>1695</v>
      </c>
      <c r="C58" s="128"/>
      <c r="D58" s="127"/>
      <c r="E58" s="127"/>
      <c r="F58" s="128"/>
      <c r="G58" s="127"/>
      <c r="H58" s="127"/>
      <c r="I58" s="128"/>
      <c r="J58" s="127"/>
      <c r="K58" s="127"/>
      <c r="L58" s="128"/>
      <c r="M58" s="129"/>
      <c r="N58" s="129"/>
      <c r="O58" s="130"/>
      <c r="P58" s="127"/>
      <c r="Q58" s="127"/>
      <c r="R58" s="128"/>
      <c r="S58" s="129"/>
      <c r="T58" s="129"/>
      <c r="U58" s="128"/>
      <c r="V58" s="129"/>
      <c r="W58" s="129"/>
      <c r="X58" s="131" t="str">
        <f t="shared" si="11"/>
        <v>221</v>
      </c>
      <c r="Y58" s="129">
        <v>22</v>
      </c>
      <c r="Z58" s="129">
        <f t="shared" si="8"/>
        <v>1</v>
      </c>
      <c r="AA58" s="129"/>
      <c r="AB58" s="129"/>
      <c r="AC58" s="121">
        <v>110147</v>
      </c>
      <c r="AD58" s="121" t="s">
        <v>392</v>
      </c>
      <c r="AE58" s="122">
        <v>0</v>
      </c>
      <c r="AF58" s="122"/>
      <c r="AG58" s="122">
        <f t="shared" si="9"/>
        <v>0</v>
      </c>
      <c r="AH58" s="122">
        <f t="shared" si="10"/>
        <v>0</v>
      </c>
    </row>
    <row r="59" spans="1:34" s="51" customFormat="1" ht="12.75" customHeight="1">
      <c r="A59" s="127">
        <v>5111000</v>
      </c>
      <c r="B59" s="127" t="s">
        <v>1695</v>
      </c>
      <c r="C59" s="128" t="str">
        <f t="shared" si="0"/>
        <v/>
      </c>
      <c r="D59" s="127"/>
      <c r="E59" s="127"/>
      <c r="F59" s="128" t="str">
        <f t="shared" si="1"/>
        <v/>
      </c>
      <c r="G59" s="127"/>
      <c r="H59" s="127"/>
      <c r="I59" s="128" t="str">
        <f t="shared" si="2"/>
        <v/>
      </c>
      <c r="J59" s="127"/>
      <c r="K59" s="127"/>
      <c r="L59" s="128" t="str">
        <f t="shared" si="3"/>
        <v/>
      </c>
      <c r="M59" s="129"/>
      <c r="N59" s="129"/>
      <c r="O59" s="130" t="str">
        <f t="shared" si="4"/>
        <v/>
      </c>
      <c r="P59" s="127"/>
      <c r="Q59" s="127"/>
      <c r="R59" s="128" t="str">
        <f t="shared" si="5"/>
        <v/>
      </c>
      <c r="S59" s="129"/>
      <c r="T59" s="129"/>
      <c r="U59" s="128" t="str">
        <f t="shared" si="6"/>
        <v/>
      </c>
      <c r="V59" s="129"/>
      <c r="W59" s="129"/>
      <c r="X59" s="131" t="str">
        <f t="shared" si="11"/>
        <v>221</v>
      </c>
      <c r="Y59" s="129">
        <v>22</v>
      </c>
      <c r="Z59" s="129">
        <f t="shared" si="8"/>
        <v>1</v>
      </c>
      <c r="AA59" s="129"/>
      <c r="AB59" s="129"/>
      <c r="AC59" s="121">
        <v>110150</v>
      </c>
      <c r="AD59" s="121" t="s">
        <v>153</v>
      </c>
      <c r="AE59" s="122">
        <v>0</v>
      </c>
      <c r="AF59" s="122"/>
      <c r="AG59" s="122">
        <f t="shared" si="9"/>
        <v>0</v>
      </c>
      <c r="AH59" s="122">
        <f t="shared" si="10"/>
        <v>0</v>
      </c>
    </row>
    <row r="60" spans="1:34" s="51" customFormat="1" ht="12.75" customHeight="1">
      <c r="A60" s="127">
        <v>5211000</v>
      </c>
      <c r="B60" s="127" t="s">
        <v>1740</v>
      </c>
      <c r="C60" s="128" t="str">
        <f>+D60&amp;E60</f>
        <v/>
      </c>
      <c r="D60" s="127"/>
      <c r="E60" s="127"/>
      <c r="F60" s="128" t="str">
        <f>+G60&amp;H60</f>
        <v/>
      </c>
      <c r="G60" s="127"/>
      <c r="H60" s="127"/>
      <c r="I60" s="128" t="str">
        <f>+J60&amp;K60</f>
        <v/>
      </c>
      <c r="J60" s="127"/>
      <c r="K60" s="127"/>
      <c r="L60" s="128" t="str">
        <f>+M60&amp;N60</f>
        <v/>
      </c>
      <c r="M60" s="129"/>
      <c r="N60" s="129"/>
      <c r="O60" s="130" t="str">
        <f>+P60&amp;Q60</f>
        <v/>
      </c>
      <c r="P60" s="127"/>
      <c r="Q60" s="127"/>
      <c r="R60" s="128" t="str">
        <f>+S60&amp;T60</f>
        <v/>
      </c>
      <c r="S60" s="129"/>
      <c r="T60" s="129"/>
      <c r="U60" s="128" t="str">
        <f>+V60&amp;W60</f>
        <v/>
      </c>
      <c r="V60" s="129"/>
      <c r="W60" s="129"/>
      <c r="X60" s="131" t="str">
        <f t="shared" si="11"/>
        <v>151</v>
      </c>
      <c r="Y60" s="129">
        <v>15</v>
      </c>
      <c r="Z60" s="129">
        <f t="shared" si="8"/>
        <v>1</v>
      </c>
      <c r="AA60" s="129"/>
      <c r="AB60" s="129"/>
      <c r="AC60" s="121">
        <v>110151</v>
      </c>
      <c r="AD60" s="121" t="s">
        <v>999</v>
      </c>
      <c r="AE60" s="122">
        <f>VLOOKUP(AC60,[3]Hoja1!$A$10:$K$1357,11,0)</f>
        <v>0</v>
      </c>
      <c r="AF60" s="122"/>
      <c r="AG60" s="122">
        <f t="shared" si="9"/>
        <v>0</v>
      </c>
      <c r="AH60" s="122">
        <f t="shared" si="10"/>
        <v>0</v>
      </c>
    </row>
    <row r="61" spans="1:34" s="51" customFormat="1" ht="12.75" customHeight="1">
      <c r="A61" s="127">
        <v>5211000</v>
      </c>
      <c r="B61" s="127" t="s">
        <v>1740</v>
      </c>
      <c r="C61" s="128" t="str">
        <f>+D61&amp;E61</f>
        <v/>
      </c>
      <c r="D61" s="127"/>
      <c r="E61" s="127"/>
      <c r="F61" s="128" t="str">
        <f>+G61&amp;H61</f>
        <v/>
      </c>
      <c r="G61" s="127"/>
      <c r="H61" s="127"/>
      <c r="I61" s="128" t="str">
        <f>+J61&amp;K61</f>
        <v/>
      </c>
      <c r="J61" s="127"/>
      <c r="K61" s="127"/>
      <c r="L61" s="128" t="str">
        <f>+M61&amp;N61</f>
        <v/>
      </c>
      <c r="M61" s="129"/>
      <c r="N61" s="129"/>
      <c r="O61" s="130" t="str">
        <f>+P61&amp;Q61</f>
        <v/>
      </c>
      <c r="P61" s="127"/>
      <c r="Q61" s="127"/>
      <c r="R61" s="128" t="str">
        <f>+S61&amp;T61</f>
        <v/>
      </c>
      <c r="S61" s="129"/>
      <c r="T61" s="129"/>
      <c r="U61" s="128" t="str">
        <f>+V61&amp;W61</f>
        <v/>
      </c>
      <c r="V61" s="129"/>
      <c r="W61" s="129"/>
      <c r="X61" s="131" t="str">
        <f t="shared" si="11"/>
        <v>151</v>
      </c>
      <c r="Y61" s="129">
        <v>15</v>
      </c>
      <c r="Z61" s="129">
        <f t="shared" si="8"/>
        <v>1</v>
      </c>
      <c r="AA61" s="129"/>
      <c r="AB61" s="129"/>
      <c r="AC61" s="121">
        <v>110154</v>
      </c>
      <c r="AD61" s="121" t="s">
        <v>1000</v>
      </c>
      <c r="AE61" s="122">
        <f>VLOOKUP(AC61,[3]Hoja1!$A$10:$K$1357,11,0)</f>
        <v>-6560898</v>
      </c>
      <c r="AF61" s="122">
        <v>0</v>
      </c>
      <c r="AG61" s="122">
        <f t="shared" si="9"/>
        <v>-6560898</v>
      </c>
      <c r="AH61" s="122">
        <f t="shared" si="10"/>
        <v>-6561</v>
      </c>
    </row>
    <row r="62" spans="1:34" s="51" customFormat="1" ht="12.75" customHeight="1">
      <c r="A62" s="127">
        <v>5111000</v>
      </c>
      <c r="B62" s="127" t="s">
        <v>1695</v>
      </c>
      <c r="C62" s="128" t="str">
        <f>+D62&amp;E62</f>
        <v/>
      </c>
      <c r="D62" s="127"/>
      <c r="E62" s="127"/>
      <c r="F62" s="128" t="str">
        <f>+G62&amp;H62</f>
        <v/>
      </c>
      <c r="G62" s="127"/>
      <c r="H62" s="127"/>
      <c r="I62" s="128" t="str">
        <f>+J62&amp;K62</f>
        <v/>
      </c>
      <c r="J62" s="127"/>
      <c r="K62" s="127"/>
      <c r="L62" s="128" t="str">
        <f>+M62&amp;N62</f>
        <v/>
      </c>
      <c r="M62" s="129"/>
      <c r="N62" s="129"/>
      <c r="O62" s="130" t="str">
        <f>+P62&amp;Q62</f>
        <v/>
      </c>
      <c r="P62" s="127"/>
      <c r="Q62" s="127"/>
      <c r="R62" s="128" t="str">
        <f>+S62&amp;T62</f>
        <v/>
      </c>
      <c r="S62" s="129"/>
      <c r="T62" s="129"/>
      <c r="U62" s="128" t="str">
        <f>+V62&amp;W62</f>
        <v/>
      </c>
      <c r="V62" s="129"/>
      <c r="W62" s="129"/>
      <c r="X62" s="131" t="str">
        <f t="shared" si="11"/>
        <v>221</v>
      </c>
      <c r="Y62" s="129">
        <v>22</v>
      </c>
      <c r="Z62" s="129">
        <f t="shared" si="8"/>
        <v>1</v>
      </c>
      <c r="AA62" s="129"/>
      <c r="AB62" s="129"/>
      <c r="AC62" s="121">
        <v>110155</v>
      </c>
      <c r="AD62" s="121" t="s">
        <v>1001</v>
      </c>
      <c r="AE62" s="122">
        <f>VLOOKUP(AC62,[3]Hoja1!$A$10:$K$1357,11,0)</f>
        <v>18106336</v>
      </c>
      <c r="AF62" s="122"/>
      <c r="AG62" s="122">
        <f t="shared" si="9"/>
        <v>18106336</v>
      </c>
      <c r="AH62" s="122">
        <f t="shared" si="10"/>
        <v>18106</v>
      </c>
    </row>
    <row r="63" spans="1:34" s="51" customFormat="1" ht="12.75" customHeight="1">
      <c r="A63" s="127">
        <v>5111000</v>
      </c>
      <c r="B63" s="127" t="s">
        <v>1695</v>
      </c>
      <c r="C63" s="128"/>
      <c r="D63" s="127"/>
      <c r="E63" s="127"/>
      <c r="F63" s="128"/>
      <c r="G63" s="127"/>
      <c r="H63" s="127"/>
      <c r="I63" s="128"/>
      <c r="J63" s="127"/>
      <c r="K63" s="127"/>
      <c r="L63" s="128"/>
      <c r="M63" s="129"/>
      <c r="N63" s="129"/>
      <c r="O63" s="130"/>
      <c r="P63" s="127"/>
      <c r="Q63" s="127"/>
      <c r="R63" s="128"/>
      <c r="S63" s="129"/>
      <c r="T63" s="129"/>
      <c r="U63" s="128"/>
      <c r="V63" s="129"/>
      <c r="W63" s="129"/>
      <c r="X63" s="131" t="str">
        <f t="shared" si="11"/>
        <v>221</v>
      </c>
      <c r="Y63" s="129">
        <v>22</v>
      </c>
      <c r="Z63" s="129">
        <f t="shared" si="8"/>
        <v>1</v>
      </c>
      <c r="AA63" s="129"/>
      <c r="AB63" s="129"/>
      <c r="AC63" s="121">
        <v>110157</v>
      </c>
      <c r="AD63" s="121" t="s">
        <v>800</v>
      </c>
      <c r="AE63" s="122">
        <f>VLOOKUP(AC63,[3]Hoja1!$A$10:$K$1357,11,0)</f>
        <v>9518174</v>
      </c>
      <c r="AF63" s="122"/>
      <c r="AG63" s="122">
        <f t="shared" si="9"/>
        <v>9518174</v>
      </c>
      <c r="AH63" s="122">
        <f t="shared" si="10"/>
        <v>9518</v>
      </c>
    </row>
    <row r="64" spans="1:34" s="51" customFormat="1" ht="12.75" customHeight="1">
      <c r="A64" s="127">
        <v>5111000</v>
      </c>
      <c r="B64" s="127" t="s">
        <v>1695</v>
      </c>
      <c r="C64" s="128"/>
      <c r="D64" s="127"/>
      <c r="E64" s="127"/>
      <c r="F64" s="128"/>
      <c r="G64" s="127"/>
      <c r="H64" s="127"/>
      <c r="I64" s="128"/>
      <c r="J64" s="127"/>
      <c r="K64" s="127"/>
      <c r="L64" s="128"/>
      <c r="M64" s="129"/>
      <c r="N64" s="129"/>
      <c r="O64" s="130"/>
      <c r="P64" s="127"/>
      <c r="Q64" s="127"/>
      <c r="R64" s="128"/>
      <c r="S64" s="129"/>
      <c r="T64" s="129"/>
      <c r="U64" s="128"/>
      <c r="V64" s="129"/>
      <c r="W64" s="129"/>
      <c r="X64" s="131" t="str">
        <f t="shared" si="11"/>
        <v>221</v>
      </c>
      <c r="Y64" s="129">
        <v>22</v>
      </c>
      <c r="Z64" s="129">
        <f t="shared" si="8"/>
        <v>1</v>
      </c>
      <c r="AA64" s="129"/>
      <c r="AB64" s="129"/>
      <c r="AC64" s="121">
        <v>110158</v>
      </c>
      <c r="AD64" s="121" t="s">
        <v>1002</v>
      </c>
      <c r="AE64" s="122">
        <f>VLOOKUP(AC64,[3]Hoja1!$A$10:$K$1357,11,0)</f>
        <v>942937</v>
      </c>
      <c r="AF64" s="122"/>
      <c r="AG64" s="122">
        <f t="shared" si="9"/>
        <v>942937</v>
      </c>
      <c r="AH64" s="122">
        <f t="shared" si="10"/>
        <v>943</v>
      </c>
    </row>
    <row r="65" spans="1:34" s="51" customFormat="1" ht="12.75" customHeight="1">
      <c r="A65" s="127">
        <v>5111000</v>
      </c>
      <c r="B65" s="127" t="s">
        <v>1695</v>
      </c>
      <c r="C65" s="128"/>
      <c r="D65" s="127"/>
      <c r="E65" s="127"/>
      <c r="F65" s="128"/>
      <c r="G65" s="127"/>
      <c r="H65" s="127"/>
      <c r="I65" s="128"/>
      <c r="J65" s="127"/>
      <c r="K65" s="127"/>
      <c r="L65" s="128"/>
      <c r="M65" s="129"/>
      <c r="N65" s="129"/>
      <c r="O65" s="130"/>
      <c r="P65" s="127"/>
      <c r="Q65" s="127"/>
      <c r="R65" s="128"/>
      <c r="S65" s="129"/>
      <c r="T65" s="129"/>
      <c r="U65" s="128"/>
      <c r="V65" s="129"/>
      <c r="W65" s="129"/>
      <c r="X65" s="131" t="str">
        <f t="shared" si="11"/>
        <v>221</v>
      </c>
      <c r="Y65" s="129">
        <v>22</v>
      </c>
      <c r="Z65" s="129">
        <f t="shared" si="8"/>
        <v>1</v>
      </c>
      <c r="AA65" s="129"/>
      <c r="AB65" s="129"/>
      <c r="AC65" s="121">
        <v>110159</v>
      </c>
      <c r="AD65" s="121" t="s">
        <v>1003</v>
      </c>
      <c r="AE65" s="122">
        <f>VLOOKUP(AC65,[3]Hoja1!$A$10:$K$1357,11,0)</f>
        <v>21327970</v>
      </c>
      <c r="AF65" s="49">
        <v>500000</v>
      </c>
      <c r="AG65" s="122">
        <f t="shared" si="9"/>
        <v>21827970</v>
      </c>
      <c r="AH65" s="122">
        <f t="shared" si="10"/>
        <v>21828</v>
      </c>
    </row>
    <row r="66" spans="1:34" s="51" customFormat="1" ht="12.75" customHeight="1">
      <c r="A66" s="127">
        <v>5111000</v>
      </c>
      <c r="B66" s="127" t="s">
        <v>1695</v>
      </c>
      <c r="C66" s="128"/>
      <c r="D66" s="127"/>
      <c r="E66" s="127"/>
      <c r="F66" s="128"/>
      <c r="G66" s="127"/>
      <c r="H66" s="127"/>
      <c r="I66" s="128"/>
      <c r="J66" s="127"/>
      <c r="K66" s="127"/>
      <c r="L66" s="128"/>
      <c r="M66" s="129"/>
      <c r="N66" s="129"/>
      <c r="O66" s="130"/>
      <c r="P66" s="127"/>
      <c r="Q66" s="127"/>
      <c r="R66" s="128"/>
      <c r="S66" s="129"/>
      <c r="T66" s="129"/>
      <c r="U66" s="128"/>
      <c r="V66" s="129"/>
      <c r="W66" s="129"/>
      <c r="X66" s="131" t="str">
        <f t="shared" si="11"/>
        <v>221</v>
      </c>
      <c r="Y66" s="129">
        <v>22</v>
      </c>
      <c r="Z66" s="129">
        <f t="shared" si="8"/>
        <v>1</v>
      </c>
      <c r="AA66" s="129"/>
      <c r="AB66" s="129"/>
      <c r="AC66" s="121">
        <v>110160</v>
      </c>
      <c r="AD66" s="121" t="s">
        <v>1004</v>
      </c>
      <c r="AE66" s="122">
        <f>VLOOKUP(AC66,[3]Hoja1!$A$10:$K$1357,11,0)</f>
        <v>706986</v>
      </c>
      <c r="AF66" s="122"/>
      <c r="AG66" s="122">
        <f t="shared" si="9"/>
        <v>706986</v>
      </c>
      <c r="AH66" s="122">
        <f t="shared" si="10"/>
        <v>707</v>
      </c>
    </row>
    <row r="67" spans="1:34" s="51" customFormat="1" ht="12.75" customHeight="1">
      <c r="A67" s="127">
        <v>5111000</v>
      </c>
      <c r="B67" s="127" t="s">
        <v>1695</v>
      </c>
      <c r="C67" s="128"/>
      <c r="D67" s="127"/>
      <c r="E67" s="127"/>
      <c r="F67" s="128"/>
      <c r="G67" s="127"/>
      <c r="H67" s="127"/>
      <c r="I67" s="128"/>
      <c r="J67" s="127"/>
      <c r="K67" s="127"/>
      <c r="L67" s="128"/>
      <c r="M67" s="129"/>
      <c r="N67" s="129"/>
      <c r="O67" s="130"/>
      <c r="P67" s="127"/>
      <c r="Q67" s="127"/>
      <c r="R67" s="128"/>
      <c r="S67" s="129"/>
      <c r="T67" s="129"/>
      <c r="U67" s="128"/>
      <c r="V67" s="129"/>
      <c r="W67" s="129"/>
      <c r="X67" s="131" t="str">
        <f t="shared" si="11"/>
        <v>221</v>
      </c>
      <c r="Y67" s="129">
        <v>22</v>
      </c>
      <c r="Z67" s="129">
        <f t="shared" si="8"/>
        <v>1</v>
      </c>
      <c r="AA67" s="129"/>
      <c r="AB67" s="129"/>
      <c r="AC67" s="121">
        <v>110161</v>
      </c>
      <c r="AD67" s="121" t="s">
        <v>740</v>
      </c>
      <c r="AE67" s="122">
        <f>VLOOKUP(AC67,[3]Hoja1!$A$10:$K$1357,11,0)</f>
        <v>1715951</v>
      </c>
      <c r="AF67" s="122"/>
      <c r="AG67" s="122">
        <f t="shared" si="9"/>
        <v>1715951</v>
      </c>
      <c r="AH67" s="122">
        <f t="shared" si="10"/>
        <v>1716</v>
      </c>
    </row>
    <row r="68" spans="1:34" s="51" customFormat="1" ht="12.75" customHeight="1">
      <c r="A68" s="127">
        <v>5211000</v>
      </c>
      <c r="B68" s="127" t="s">
        <v>1740</v>
      </c>
      <c r="C68" s="128" t="str">
        <f t="shared" si="0"/>
        <v/>
      </c>
      <c r="D68" s="127"/>
      <c r="E68" s="127"/>
      <c r="F68" s="128" t="str">
        <f t="shared" si="1"/>
        <v/>
      </c>
      <c r="G68" s="127"/>
      <c r="H68" s="127"/>
      <c r="I68" s="128" t="str">
        <f t="shared" si="2"/>
        <v/>
      </c>
      <c r="J68" s="127"/>
      <c r="K68" s="127"/>
      <c r="L68" s="128" t="str">
        <f t="shared" si="3"/>
        <v/>
      </c>
      <c r="M68" s="129"/>
      <c r="N68" s="129"/>
      <c r="O68" s="130" t="str">
        <f t="shared" si="4"/>
        <v/>
      </c>
      <c r="P68" s="127"/>
      <c r="Q68" s="127"/>
      <c r="R68" s="128" t="str">
        <f t="shared" si="5"/>
        <v/>
      </c>
      <c r="S68" s="129"/>
      <c r="T68" s="129"/>
      <c r="U68" s="128" t="str">
        <f t="shared" si="6"/>
        <v/>
      </c>
      <c r="V68" s="129"/>
      <c r="W68" s="129"/>
      <c r="X68" s="131" t="str">
        <f t="shared" si="11"/>
        <v>151</v>
      </c>
      <c r="Y68" s="129">
        <v>15</v>
      </c>
      <c r="Z68" s="129">
        <f t="shared" si="8"/>
        <v>1</v>
      </c>
      <c r="AA68" s="129"/>
      <c r="AB68" s="129"/>
      <c r="AC68" s="121">
        <v>110201</v>
      </c>
      <c r="AD68" s="121" t="s">
        <v>154</v>
      </c>
      <c r="AE68" s="122">
        <f>VLOOKUP(AC68,[3]Hoja1!$A$10:$K$1357,11,0)</f>
        <v>-463930</v>
      </c>
      <c r="AF68" s="122"/>
      <c r="AG68" s="122">
        <f t="shared" si="9"/>
        <v>-463930</v>
      </c>
      <c r="AH68" s="122">
        <f t="shared" si="10"/>
        <v>-464</v>
      </c>
    </row>
    <row r="69" spans="1:34" s="51" customFormat="1" ht="12.75" customHeight="1">
      <c r="A69" s="127">
        <v>5111000</v>
      </c>
      <c r="B69" s="127" t="s">
        <v>1695</v>
      </c>
      <c r="C69" s="128" t="str">
        <f t="shared" si="0"/>
        <v/>
      </c>
      <c r="D69" s="127"/>
      <c r="E69" s="127"/>
      <c r="F69" s="128" t="str">
        <f t="shared" si="1"/>
        <v/>
      </c>
      <c r="G69" s="127"/>
      <c r="H69" s="127"/>
      <c r="I69" s="128" t="str">
        <f t="shared" si="2"/>
        <v/>
      </c>
      <c r="J69" s="127"/>
      <c r="K69" s="127"/>
      <c r="L69" s="128" t="str">
        <f t="shared" si="3"/>
        <v/>
      </c>
      <c r="M69" s="129"/>
      <c r="N69" s="129"/>
      <c r="O69" s="130" t="str">
        <f t="shared" si="4"/>
        <v/>
      </c>
      <c r="P69" s="127"/>
      <c r="Q69" s="127"/>
      <c r="R69" s="128" t="str">
        <f t="shared" si="5"/>
        <v/>
      </c>
      <c r="S69" s="129"/>
      <c r="T69" s="129"/>
      <c r="U69" s="128" t="str">
        <f t="shared" si="6"/>
        <v/>
      </c>
      <c r="V69" s="129"/>
      <c r="W69" s="129"/>
      <c r="X69" s="131" t="str">
        <f t="shared" si="11"/>
        <v>221</v>
      </c>
      <c r="Y69" s="129">
        <v>22</v>
      </c>
      <c r="Z69" s="129">
        <f t="shared" si="8"/>
        <v>1</v>
      </c>
      <c r="AA69" s="129"/>
      <c r="AB69" s="129"/>
      <c r="AC69" s="121">
        <v>110202</v>
      </c>
      <c r="AD69" s="121" t="s">
        <v>155</v>
      </c>
      <c r="AE69" s="122">
        <v>0</v>
      </c>
      <c r="AF69" s="122"/>
      <c r="AG69" s="122">
        <f t="shared" si="9"/>
        <v>0</v>
      </c>
      <c r="AH69" s="122">
        <f t="shared" si="10"/>
        <v>0</v>
      </c>
    </row>
    <row r="70" spans="1:34" s="51" customFormat="1" ht="12.75" customHeight="1">
      <c r="A70" s="127">
        <v>5211000</v>
      </c>
      <c r="B70" s="127" t="s">
        <v>1740</v>
      </c>
      <c r="C70" s="128" t="str">
        <f t="shared" si="0"/>
        <v/>
      </c>
      <c r="D70" s="127"/>
      <c r="E70" s="127"/>
      <c r="F70" s="128" t="str">
        <f t="shared" si="1"/>
        <v/>
      </c>
      <c r="G70" s="127"/>
      <c r="H70" s="127"/>
      <c r="I70" s="128" t="str">
        <f t="shared" si="2"/>
        <v/>
      </c>
      <c r="J70" s="127"/>
      <c r="K70" s="127"/>
      <c r="L70" s="128" t="str">
        <f t="shared" si="3"/>
        <v/>
      </c>
      <c r="M70" s="129"/>
      <c r="N70" s="129"/>
      <c r="O70" s="130" t="str">
        <f t="shared" si="4"/>
        <v/>
      </c>
      <c r="P70" s="127"/>
      <c r="Q70" s="127"/>
      <c r="R70" s="128" t="str">
        <f t="shared" si="5"/>
        <v/>
      </c>
      <c r="S70" s="129"/>
      <c r="T70" s="129"/>
      <c r="U70" s="128" t="str">
        <f t="shared" si="6"/>
        <v/>
      </c>
      <c r="V70" s="129"/>
      <c r="W70" s="129"/>
      <c r="X70" s="131" t="str">
        <f t="shared" si="11"/>
        <v>151</v>
      </c>
      <c r="Y70" s="129">
        <v>15</v>
      </c>
      <c r="Z70" s="129">
        <f t="shared" si="8"/>
        <v>1</v>
      </c>
      <c r="AA70" s="129"/>
      <c r="AB70" s="129"/>
      <c r="AC70" s="121">
        <v>110203</v>
      </c>
      <c r="AD70" s="121" t="s">
        <v>1005</v>
      </c>
      <c r="AE70" s="122">
        <f>VLOOKUP(AC70,[3]Hoja1!$A$10:$K$1357,11,0)</f>
        <v>0</v>
      </c>
      <c r="AF70" s="122"/>
      <c r="AG70" s="122">
        <f t="shared" si="9"/>
        <v>0</v>
      </c>
      <c r="AH70" s="122">
        <f t="shared" si="10"/>
        <v>0</v>
      </c>
    </row>
    <row r="71" spans="1:34" s="51" customFormat="1" ht="12.75" customHeight="1">
      <c r="A71" s="127">
        <v>5111000</v>
      </c>
      <c r="B71" s="127" t="s">
        <v>1695</v>
      </c>
      <c r="C71" s="128" t="str">
        <f t="shared" si="0"/>
        <v/>
      </c>
      <c r="D71" s="127"/>
      <c r="E71" s="127"/>
      <c r="F71" s="128" t="str">
        <f t="shared" si="1"/>
        <v/>
      </c>
      <c r="G71" s="127"/>
      <c r="H71" s="127"/>
      <c r="I71" s="128" t="str">
        <f t="shared" si="2"/>
        <v/>
      </c>
      <c r="J71" s="127"/>
      <c r="K71" s="127"/>
      <c r="L71" s="128" t="str">
        <f t="shared" si="3"/>
        <v/>
      </c>
      <c r="M71" s="129"/>
      <c r="N71" s="129"/>
      <c r="O71" s="130" t="str">
        <f t="shared" si="4"/>
        <v/>
      </c>
      <c r="P71" s="127"/>
      <c r="Q71" s="127"/>
      <c r="R71" s="128" t="str">
        <f t="shared" si="5"/>
        <v/>
      </c>
      <c r="S71" s="129"/>
      <c r="T71" s="129"/>
      <c r="U71" s="128" t="str">
        <f t="shared" si="6"/>
        <v/>
      </c>
      <c r="V71" s="129"/>
      <c r="W71" s="129"/>
      <c r="X71" s="131" t="str">
        <f t="shared" ref="X71:X100" si="12">+Y71&amp;Z71</f>
        <v>221</v>
      </c>
      <c r="Y71" s="129">
        <v>22</v>
      </c>
      <c r="Z71" s="129">
        <f t="shared" si="8"/>
        <v>1</v>
      </c>
      <c r="AA71" s="129"/>
      <c r="AB71" s="129"/>
      <c r="AC71" s="121">
        <v>110204</v>
      </c>
      <c r="AD71" s="121" t="s">
        <v>196</v>
      </c>
      <c r="AE71" s="122">
        <f>VLOOKUP(AC71,[3]Hoja1!$A$10:$K$1357,11,0)</f>
        <v>0</v>
      </c>
      <c r="AF71" s="122"/>
      <c r="AG71" s="122">
        <f t="shared" si="9"/>
        <v>0</v>
      </c>
      <c r="AH71" s="122">
        <f t="shared" si="10"/>
        <v>0</v>
      </c>
    </row>
    <row r="72" spans="1:34" s="51" customFormat="1" ht="12.75" customHeight="1">
      <c r="A72" s="127">
        <v>5111000</v>
      </c>
      <c r="B72" s="127" t="s">
        <v>1695</v>
      </c>
      <c r="C72" s="128" t="str">
        <f t="shared" si="0"/>
        <v/>
      </c>
      <c r="D72" s="127"/>
      <c r="E72" s="127"/>
      <c r="F72" s="128" t="str">
        <f t="shared" si="1"/>
        <v/>
      </c>
      <c r="G72" s="127"/>
      <c r="H72" s="127"/>
      <c r="I72" s="128" t="str">
        <f t="shared" si="2"/>
        <v/>
      </c>
      <c r="J72" s="127"/>
      <c r="K72" s="127"/>
      <c r="L72" s="128" t="str">
        <f t="shared" si="3"/>
        <v/>
      </c>
      <c r="M72" s="129"/>
      <c r="N72" s="129"/>
      <c r="O72" s="130" t="str">
        <f t="shared" si="4"/>
        <v/>
      </c>
      <c r="P72" s="127"/>
      <c r="Q72" s="127"/>
      <c r="R72" s="128" t="str">
        <f t="shared" si="5"/>
        <v/>
      </c>
      <c r="S72" s="129"/>
      <c r="T72" s="129"/>
      <c r="U72" s="128" t="str">
        <f t="shared" si="6"/>
        <v/>
      </c>
      <c r="V72" s="129"/>
      <c r="W72" s="129"/>
      <c r="X72" s="131" t="str">
        <f t="shared" si="12"/>
        <v>221</v>
      </c>
      <c r="Y72" s="129">
        <v>22</v>
      </c>
      <c r="Z72" s="129">
        <f t="shared" ref="Z72:Z135" si="13">VALUE(LEFT(AC72,1))</f>
        <v>1</v>
      </c>
      <c r="AA72" s="129"/>
      <c r="AB72" s="129"/>
      <c r="AC72" s="121">
        <v>110205</v>
      </c>
      <c r="AD72" s="121" t="s">
        <v>1006</v>
      </c>
      <c r="AE72" s="122">
        <f>VLOOKUP(AC72,[3]Hoja1!$A$10:$K$1357,11,0)</f>
        <v>0</v>
      </c>
      <c r="AF72" s="122"/>
      <c r="AG72" s="122">
        <f t="shared" ref="AG72:AG135" si="14">AE72+AF72</f>
        <v>0</v>
      </c>
      <c r="AH72" s="122">
        <f t="shared" ref="AH72:AH135" si="15">ROUND((AE72+AF72)/$AH$2,0)</f>
        <v>0</v>
      </c>
    </row>
    <row r="73" spans="1:34" s="51" customFormat="1" ht="12.75" customHeight="1">
      <c r="A73" s="127">
        <v>5111000</v>
      </c>
      <c r="B73" s="127" t="s">
        <v>1695</v>
      </c>
      <c r="C73" s="128" t="str">
        <f t="shared" si="0"/>
        <v/>
      </c>
      <c r="D73" s="127"/>
      <c r="E73" s="127"/>
      <c r="F73" s="128" t="str">
        <f t="shared" si="1"/>
        <v/>
      </c>
      <c r="G73" s="127"/>
      <c r="H73" s="127"/>
      <c r="I73" s="128" t="str">
        <f t="shared" si="2"/>
        <v/>
      </c>
      <c r="J73" s="127"/>
      <c r="K73" s="127"/>
      <c r="L73" s="128" t="str">
        <f t="shared" si="3"/>
        <v/>
      </c>
      <c r="M73" s="129"/>
      <c r="N73" s="129"/>
      <c r="O73" s="130" t="str">
        <f t="shared" si="4"/>
        <v/>
      </c>
      <c r="P73" s="127"/>
      <c r="Q73" s="127"/>
      <c r="R73" s="128" t="str">
        <f t="shared" si="5"/>
        <v/>
      </c>
      <c r="S73" s="129"/>
      <c r="T73" s="129"/>
      <c r="U73" s="128" t="str">
        <f t="shared" si="6"/>
        <v/>
      </c>
      <c r="V73" s="129"/>
      <c r="W73" s="129"/>
      <c r="X73" s="131" t="str">
        <f t="shared" si="12"/>
        <v>221</v>
      </c>
      <c r="Y73" s="129">
        <v>22</v>
      </c>
      <c r="Z73" s="129">
        <f t="shared" si="13"/>
        <v>1</v>
      </c>
      <c r="AA73" s="129"/>
      <c r="AB73" s="129"/>
      <c r="AC73" s="121">
        <v>110206</v>
      </c>
      <c r="AD73" s="121" t="s">
        <v>1007</v>
      </c>
      <c r="AE73" s="122">
        <f>VLOOKUP(AC73,[3]Hoja1!$A$10:$K$1357,11,0)</f>
        <v>177917</v>
      </c>
      <c r="AF73" s="122"/>
      <c r="AG73" s="122">
        <f t="shared" si="14"/>
        <v>177917</v>
      </c>
      <c r="AH73" s="122">
        <f t="shared" si="15"/>
        <v>178</v>
      </c>
    </row>
    <row r="74" spans="1:34" s="51" customFormat="1" ht="12.75" customHeight="1">
      <c r="A74" s="127">
        <v>5111000</v>
      </c>
      <c r="B74" s="127" t="s">
        <v>1695</v>
      </c>
      <c r="C74" s="128" t="str">
        <f t="shared" si="0"/>
        <v/>
      </c>
      <c r="D74" s="127"/>
      <c r="E74" s="127"/>
      <c r="F74" s="128" t="str">
        <f t="shared" si="1"/>
        <v/>
      </c>
      <c r="G74" s="127"/>
      <c r="H74" s="127"/>
      <c r="I74" s="128" t="str">
        <f t="shared" si="2"/>
        <v/>
      </c>
      <c r="J74" s="127"/>
      <c r="K74" s="127"/>
      <c r="L74" s="128" t="str">
        <f t="shared" si="3"/>
        <v/>
      </c>
      <c r="M74" s="129"/>
      <c r="N74" s="129"/>
      <c r="O74" s="130" t="str">
        <f t="shared" si="4"/>
        <v/>
      </c>
      <c r="P74" s="127"/>
      <c r="Q74" s="127"/>
      <c r="R74" s="128" t="str">
        <f t="shared" si="5"/>
        <v/>
      </c>
      <c r="S74" s="129"/>
      <c r="T74" s="129"/>
      <c r="U74" s="128" t="str">
        <f t="shared" si="6"/>
        <v/>
      </c>
      <c r="V74" s="129"/>
      <c r="W74" s="129"/>
      <c r="X74" s="131" t="str">
        <f t="shared" si="12"/>
        <v>221</v>
      </c>
      <c r="Y74" s="129">
        <v>22</v>
      </c>
      <c r="Z74" s="129">
        <f t="shared" si="13"/>
        <v>1</v>
      </c>
      <c r="AA74" s="129"/>
      <c r="AB74" s="129"/>
      <c r="AC74" s="121">
        <v>110207</v>
      </c>
      <c r="AD74" s="121" t="s">
        <v>1008</v>
      </c>
      <c r="AE74" s="122">
        <f>VLOOKUP(AC74,[3]Hoja1!$A$10:$K$1357,11,0)</f>
        <v>152961</v>
      </c>
      <c r="AF74" s="122"/>
      <c r="AG74" s="122">
        <f t="shared" si="14"/>
        <v>152961</v>
      </c>
      <c r="AH74" s="122">
        <f t="shared" si="15"/>
        <v>153</v>
      </c>
    </row>
    <row r="75" spans="1:34" s="51" customFormat="1" ht="12.75" customHeight="1">
      <c r="A75" s="127">
        <v>5111000</v>
      </c>
      <c r="B75" s="127" t="s">
        <v>1695</v>
      </c>
      <c r="C75" s="128"/>
      <c r="D75" s="127"/>
      <c r="E75" s="127"/>
      <c r="F75" s="128"/>
      <c r="G75" s="127"/>
      <c r="H75" s="127"/>
      <c r="I75" s="128"/>
      <c r="J75" s="127"/>
      <c r="K75" s="127"/>
      <c r="L75" s="128"/>
      <c r="M75" s="129"/>
      <c r="N75" s="129"/>
      <c r="O75" s="130"/>
      <c r="P75" s="127"/>
      <c r="Q75" s="127"/>
      <c r="R75" s="128"/>
      <c r="S75" s="129"/>
      <c r="T75" s="129"/>
      <c r="U75" s="128"/>
      <c r="V75" s="129"/>
      <c r="W75" s="129"/>
      <c r="X75" s="131" t="str">
        <f t="shared" si="12"/>
        <v>151</v>
      </c>
      <c r="Y75" s="129">
        <v>15</v>
      </c>
      <c r="Z75" s="129">
        <f t="shared" si="13"/>
        <v>1</v>
      </c>
      <c r="AA75" s="129"/>
      <c r="AB75" s="129"/>
      <c r="AC75" s="121">
        <v>110208</v>
      </c>
      <c r="AD75" s="121" t="s">
        <v>1009</v>
      </c>
      <c r="AE75" s="122">
        <f>VLOOKUP(AC75,[3]Hoja1!$A$10:$K$1357,11,0)</f>
        <v>2707472</v>
      </c>
      <c r="AF75" s="122"/>
      <c r="AG75" s="122">
        <f t="shared" si="14"/>
        <v>2707472</v>
      </c>
      <c r="AH75" s="122">
        <f t="shared" si="15"/>
        <v>2707</v>
      </c>
    </row>
    <row r="76" spans="1:34" s="51" customFormat="1" ht="12.75" customHeight="1">
      <c r="A76" s="127">
        <v>5111000</v>
      </c>
      <c r="B76" s="127" t="s">
        <v>1695</v>
      </c>
      <c r="C76" s="128"/>
      <c r="D76" s="127"/>
      <c r="E76" s="127"/>
      <c r="F76" s="128"/>
      <c r="G76" s="127"/>
      <c r="H76" s="127"/>
      <c r="I76" s="128"/>
      <c r="J76" s="127"/>
      <c r="K76" s="127"/>
      <c r="L76" s="128"/>
      <c r="M76" s="129"/>
      <c r="N76" s="129"/>
      <c r="O76" s="130"/>
      <c r="P76" s="127"/>
      <c r="Q76" s="127"/>
      <c r="R76" s="128"/>
      <c r="S76" s="129"/>
      <c r="T76" s="129"/>
      <c r="U76" s="128"/>
      <c r="V76" s="129"/>
      <c r="W76" s="129"/>
      <c r="X76" s="131" t="str">
        <f t="shared" si="12"/>
        <v>151</v>
      </c>
      <c r="Y76" s="129">
        <v>15</v>
      </c>
      <c r="Z76" s="129">
        <f t="shared" si="13"/>
        <v>1</v>
      </c>
      <c r="AA76" s="129"/>
      <c r="AB76" s="129"/>
      <c r="AC76" s="121">
        <v>110209</v>
      </c>
      <c r="AD76" s="121" t="s">
        <v>1631</v>
      </c>
      <c r="AE76" s="122">
        <f>VLOOKUP(AC76,[3]Hoja1!$A$10:$K$1357,11,0)</f>
        <v>14634</v>
      </c>
      <c r="AF76" s="122"/>
      <c r="AG76" s="122">
        <f t="shared" si="14"/>
        <v>14634</v>
      </c>
      <c r="AH76" s="122">
        <f t="shared" si="15"/>
        <v>15</v>
      </c>
    </row>
    <row r="77" spans="1:34" s="51" customFormat="1" ht="12.75" customHeight="1">
      <c r="A77" s="127">
        <v>5111000</v>
      </c>
      <c r="B77" s="127" t="s">
        <v>1695</v>
      </c>
      <c r="C77" s="128" t="str">
        <f t="shared" si="0"/>
        <v/>
      </c>
      <c r="D77" s="127"/>
      <c r="E77" s="127"/>
      <c r="F77" s="128" t="str">
        <f t="shared" si="1"/>
        <v/>
      </c>
      <c r="G77" s="127"/>
      <c r="H77" s="127"/>
      <c r="I77" s="128" t="str">
        <f t="shared" si="2"/>
        <v/>
      </c>
      <c r="J77" s="127"/>
      <c r="K77" s="127"/>
      <c r="L77" s="128" t="str">
        <f t="shared" si="3"/>
        <v/>
      </c>
      <c r="M77" s="129"/>
      <c r="N77" s="129"/>
      <c r="O77" s="130" t="str">
        <f t="shared" si="4"/>
        <v/>
      </c>
      <c r="P77" s="127"/>
      <c r="Q77" s="127"/>
      <c r="R77" s="128" t="str">
        <f t="shared" si="5"/>
        <v/>
      </c>
      <c r="S77" s="129"/>
      <c r="T77" s="129"/>
      <c r="U77" s="128" t="str">
        <f t="shared" si="6"/>
        <v/>
      </c>
      <c r="V77" s="129"/>
      <c r="W77" s="129"/>
      <c r="X77" s="131" t="str">
        <f t="shared" si="12"/>
        <v>221</v>
      </c>
      <c r="Y77" s="129">
        <v>22</v>
      </c>
      <c r="Z77" s="129">
        <f t="shared" si="13"/>
        <v>1</v>
      </c>
      <c r="AA77" s="129"/>
      <c r="AB77" s="129"/>
      <c r="AC77" s="121">
        <v>110210</v>
      </c>
      <c r="AD77" s="121" t="s">
        <v>1010</v>
      </c>
      <c r="AE77" s="122">
        <v>0</v>
      </c>
      <c r="AF77" s="122"/>
      <c r="AG77" s="122">
        <f t="shared" si="14"/>
        <v>0</v>
      </c>
      <c r="AH77" s="122">
        <f t="shared" si="15"/>
        <v>0</v>
      </c>
    </row>
    <row r="78" spans="1:34" s="51" customFormat="1" ht="12.75" customHeight="1">
      <c r="A78" s="127">
        <v>5111000</v>
      </c>
      <c r="B78" s="127" t="s">
        <v>1695</v>
      </c>
      <c r="C78" s="128"/>
      <c r="D78" s="127"/>
      <c r="E78" s="127"/>
      <c r="F78" s="128"/>
      <c r="G78" s="127"/>
      <c r="H78" s="127"/>
      <c r="I78" s="128"/>
      <c r="J78" s="127"/>
      <c r="K78" s="127"/>
      <c r="L78" s="128"/>
      <c r="M78" s="129"/>
      <c r="N78" s="129"/>
      <c r="O78" s="130"/>
      <c r="P78" s="127"/>
      <c r="Q78" s="127"/>
      <c r="R78" s="128"/>
      <c r="S78" s="129"/>
      <c r="T78" s="129"/>
      <c r="U78" s="128"/>
      <c r="V78" s="129"/>
      <c r="W78" s="129"/>
      <c r="X78" s="131" t="str">
        <f t="shared" si="12"/>
        <v>221</v>
      </c>
      <c r="Y78" s="129">
        <v>22</v>
      </c>
      <c r="Z78" s="129">
        <f t="shared" si="13"/>
        <v>1</v>
      </c>
      <c r="AA78" s="129"/>
      <c r="AB78" s="129"/>
      <c r="AC78" s="121">
        <v>110211</v>
      </c>
      <c r="AD78" s="121" t="s">
        <v>1011</v>
      </c>
      <c r="AE78" s="122">
        <v>0</v>
      </c>
      <c r="AF78" s="122"/>
      <c r="AG78" s="122">
        <f t="shared" si="14"/>
        <v>0</v>
      </c>
      <c r="AH78" s="122">
        <f t="shared" si="15"/>
        <v>0</v>
      </c>
    </row>
    <row r="79" spans="1:34" s="51" customFormat="1" ht="12.75" customHeight="1">
      <c r="A79" s="127">
        <v>5111000</v>
      </c>
      <c r="B79" s="127" t="s">
        <v>1695</v>
      </c>
      <c r="C79" s="128"/>
      <c r="D79" s="127"/>
      <c r="E79" s="127"/>
      <c r="F79" s="128"/>
      <c r="G79" s="127"/>
      <c r="H79" s="127"/>
      <c r="I79" s="128"/>
      <c r="J79" s="127"/>
      <c r="K79" s="127"/>
      <c r="L79" s="128"/>
      <c r="M79" s="129"/>
      <c r="N79" s="129"/>
      <c r="O79" s="130"/>
      <c r="P79" s="127"/>
      <c r="Q79" s="127"/>
      <c r="R79" s="128"/>
      <c r="S79" s="129"/>
      <c r="T79" s="129"/>
      <c r="U79" s="128"/>
      <c r="V79" s="129"/>
      <c r="W79" s="129"/>
      <c r="X79" s="131" t="str">
        <f t="shared" si="12"/>
        <v>221</v>
      </c>
      <c r="Y79" s="129">
        <v>22</v>
      </c>
      <c r="Z79" s="129">
        <f t="shared" si="13"/>
        <v>1</v>
      </c>
      <c r="AA79" s="129"/>
      <c r="AB79" s="129"/>
      <c r="AC79" s="121">
        <v>110212</v>
      </c>
      <c r="AD79" s="121" t="s">
        <v>1012</v>
      </c>
      <c r="AE79" s="122">
        <v>0</v>
      </c>
      <c r="AF79" s="122"/>
      <c r="AG79" s="122">
        <f t="shared" si="14"/>
        <v>0</v>
      </c>
      <c r="AH79" s="122">
        <f t="shared" si="15"/>
        <v>0</v>
      </c>
    </row>
    <row r="80" spans="1:34" s="51" customFormat="1" ht="12.75" customHeight="1">
      <c r="A80" s="127">
        <v>5111000</v>
      </c>
      <c r="B80" s="127" t="s">
        <v>1695</v>
      </c>
      <c r="C80" s="128"/>
      <c r="D80" s="127"/>
      <c r="E80" s="127"/>
      <c r="F80" s="128"/>
      <c r="G80" s="127"/>
      <c r="H80" s="127"/>
      <c r="I80" s="128"/>
      <c r="J80" s="127"/>
      <c r="K80" s="127"/>
      <c r="L80" s="128"/>
      <c r="M80" s="129"/>
      <c r="N80" s="129"/>
      <c r="O80" s="130"/>
      <c r="P80" s="127"/>
      <c r="Q80" s="127"/>
      <c r="R80" s="128"/>
      <c r="S80" s="129"/>
      <c r="T80" s="129"/>
      <c r="U80" s="128"/>
      <c r="V80" s="129"/>
      <c r="W80" s="129"/>
      <c r="X80" s="131" t="str">
        <f t="shared" si="12"/>
        <v>221</v>
      </c>
      <c r="Y80" s="129">
        <v>22</v>
      </c>
      <c r="Z80" s="129">
        <f t="shared" si="13"/>
        <v>1</v>
      </c>
      <c r="AA80" s="129"/>
      <c r="AB80" s="129"/>
      <c r="AC80" s="121">
        <v>110213</v>
      </c>
      <c r="AD80" s="121" t="s">
        <v>393</v>
      </c>
      <c r="AE80" s="122">
        <v>0</v>
      </c>
      <c r="AF80" s="122"/>
      <c r="AG80" s="122">
        <f t="shared" si="14"/>
        <v>0</v>
      </c>
      <c r="AH80" s="122">
        <f t="shared" si="15"/>
        <v>0</v>
      </c>
    </row>
    <row r="81" spans="1:34" s="51" customFormat="1" ht="12.75" customHeight="1">
      <c r="A81" s="127">
        <v>5111000</v>
      </c>
      <c r="B81" s="127" t="s">
        <v>1695</v>
      </c>
      <c r="C81" s="128"/>
      <c r="D81" s="127"/>
      <c r="E81" s="127"/>
      <c r="F81" s="128"/>
      <c r="G81" s="127"/>
      <c r="H81" s="127"/>
      <c r="I81" s="128"/>
      <c r="J81" s="127"/>
      <c r="K81" s="127"/>
      <c r="L81" s="128"/>
      <c r="M81" s="129"/>
      <c r="N81" s="129"/>
      <c r="O81" s="130"/>
      <c r="P81" s="127"/>
      <c r="Q81" s="127"/>
      <c r="R81" s="128"/>
      <c r="S81" s="129"/>
      <c r="T81" s="129"/>
      <c r="U81" s="128"/>
      <c r="V81" s="129"/>
      <c r="W81" s="129"/>
      <c r="X81" s="131" t="str">
        <f t="shared" si="12"/>
        <v>221</v>
      </c>
      <c r="Y81" s="129">
        <v>22</v>
      </c>
      <c r="Z81" s="129">
        <f t="shared" si="13"/>
        <v>1</v>
      </c>
      <c r="AA81" s="129"/>
      <c r="AB81" s="129"/>
      <c r="AC81" s="121">
        <v>110214</v>
      </c>
      <c r="AD81" s="121" t="s">
        <v>1013</v>
      </c>
      <c r="AE81" s="122">
        <v>0</v>
      </c>
      <c r="AF81" s="122"/>
      <c r="AG81" s="122">
        <f t="shared" si="14"/>
        <v>0</v>
      </c>
      <c r="AH81" s="122">
        <f t="shared" si="15"/>
        <v>0</v>
      </c>
    </row>
    <row r="82" spans="1:34" s="51" customFormat="1" ht="12.75" customHeight="1">
      <c r="A82" s="127">
        <v>5111000</v>
      </c>
      <c r="B82" s="127" t="s">
        <v>1695</v>
      </c>
      <c r="C82" s="128"/>
      <c r="D82" s="127"/>
      <c r="E82" s="127"/>
      <c r="F82" s="128"/>
      <c r="G82" s="127"/>
      <c r="H82" s="127"/>
      <c r="I82" s="128"/>
      <c r="J82" s="127"/>
      <c r="K82" s="127"/>
      <c r="L82" s="128"/>
      <c r="M82" s="129"/>
      <c r="N82" s="129"/>
      <c r="O82" s="130"/>
      <c r="P82" s="127"/>
      <c r="Q82" s="127"/>
      <c r="R82" s="128"/>
      <c r="S82" s="129"/>
      <c r="T82" s="129"/>
      <c r="U82" s="128"/>
      <c r="V82" s="129"/>
      <c r="W82" s="129"/>
      <c r="X82" s="131" t="str">
        <f t="shared" si="12"/>
        <v>221</v>
      </c>
      <c r="Y82" s="129">
        <v>22</v>
      </c>
      <c r="Z82" s="129">
        <f t="shared" si="13"/>
        <v>1</v>
      </c>
      <c r="AA82" s="129"/>
      <c r="AB82" s="129"/>
      <c r="AC82" s="121">
        <v>110215</v>
      </c>
      <c r="AD82" s="121" t="s">
        <v>394</v>
      </c>
      <c r="AE82" s="122">
        <v>0</v>
      </c>
      <c r="AF82" s="122"/>
      <c r="AG82" s="122">
        <f t="shared" si="14"/>
        <v>0</v>
      </c>
      <c r="AH82" s="122">
        <f t="shared" si="15"/>
        <v>0</v>
      </c>
    </row>
    <row r="83" spans="1:34" s="51" customFormat="1" ht="12.75" customHeight="1">
      <c r="A83" s="127">
        <v>5111000</v>
      </c>
      <c r="B83" s="127" t="s">
        <v>1695</v>
      </c>
      <c r="C83" s="128"/>
      <c r="D83" s="127"/>
      <c r="E83" s="127"/>
      <c r="F83" s="128"/>
      <c r="G83" s="127"/>
      <c r="H83" s="127"/>
      <c r="I83" s="128"/>
      <c r="J83" s="127"/>
      <c r="K83" s="127"/>
      <c r="L83" s="128"/>
      <c r="M83" s="129"/>
      <c r="N83" s="129"/>
      <c r="O83" s="130"/>
      <c r="P83" s="127"/>
      <c r="Q83" s="127"/>
      <c r="R83" s="128"/>
      <c r="S83" s="129"/>
      <c r="T83" s="129"/>
      <c r="U83" s="128"/>
      <c r="V83" s="129"/>
      <c r="W83" s="129"/>
      <c r="X83" s="131" t="str">
        <f t="shared" si="12"/>
        <v>151</v>
      </c>
      <c r="Y83" s="129">
        <v>15</v>
      </c>
      <c r="Z83" s="129">
        <f t="shared" si="13"/>
        <v>1</v>
      </c>
      <c r="AA83" s="129"/>
      <c r="AB83" s="129"/>
      <c r="AC83" s="121">
        <v>110218</v>
      </c>
      <c r="AD83" s="121" t="s">
        <v>1631</v>
      </c>
      <c r="AE83" s="122">
        <f>VLOOKUP(AC83,[3]Hoja1!$A$10:$K$1357,11,0)</f>
        <v>430</v>
      </c>
      <c r="AF83" s="122"/>
      <c r="AG83" s="122">
        <f t="shared" si="14"/>
        <v>430</v>
      </c>
      <c r="AH83" s="122">
        <f t="shared" si="15"/>
        <v>0</v>
      </c>
    </row>
    <row r="84" spans="1:34" s="51" customFormat="1" ht="12.75" customHeight="1">
      <c r="A84" s="127"/>
      <c r="B84" s="127"/>
      <c r="C84" s="128" t="str">
        <f t="shared" si="0"/>
        <v/>
      </c>
      <c r="D84" s="127"/>
      <c r="E84" s="127"/>
      <c r="F84" s="128" t="str">
        <f t="shared" si="1"/>
        <v/>
      </c>
      <c r="G84" s="127"/>
      <c r="H84" s="127"/>
      <c r="I84" s="128" t="str">
        <f t="shared" si="2"/>
        <v/>
      </c>
      <c r="J84" s="127"/>
      <c r="K84" s="127"/>
      <c r="L84" s="128" t="str">
        <f t="shared" si="3"/>
        <v/>
      </c>
      <c r="M84" s="129"/>
      <c r="N84" s="129"/>
      <c r="O84" s="130" t="str">
        <f t="shared" si="4"/>
        <v/>
      </c>
      <c r="P84" s="127"/>
      <c r="Q84" s="127"/>
      <c r="R84" s="128" t="str">
        <f t="shared" si="5"/>
        <v/>
      </c>
      <c r="S84" s="129"/>
      <c r="T84" s="129"/>
      <c r="U84" s="128" t="str">
        <f t="shared" si="6"/>
        <v/>
      </c>
      <c r="V84" s="129"/>
      <c r="W84" s="129"/>
      <c r="X84" s="131" t="str">
        <f t="shared" si="12"/>
        <v>1</v>
      </c>
      <c r="Y84" s="129"/>
      <c r="Z84" s="129">
        <f t="shared" si="13"/>
        <v>1</v>
      </c>
      <c r="AA84" s="129"/>
      <c r="AB84" s="129"/>
      <c r="AC84" s="121">
        <v>110301</v>
      </c>
      <c r="AD84" s="121" t="s">
        <v>485</v>
      </c>
      <c r="AE84" s="122">
        <v>0</v>
      </c>
      <c r="AF84" s="122"/>
      <c r="AG84" s="122">
        <f t="shared" si="14"/>
        <v>0</v>
      </c>
      <c r="AH84" s="122">
        <f t="shared" si="15"/>
        <v>0</v>
      </c>
    </row>
    <row r="85" spans="1:34" s="51" customFormat="1" ht="12.75" customHeight="1">
      <c r="A85" s="127"/>
      <c r="B85" s="127"/>
      <c r="C85" s="128" t="str">
        <f t="shared" si="0"/>
        <v/>
      </c>
      <c r="D85" s="127"/>
      <c r="E85" s="127"/>
      <c r="F85" s="128" t="str">
        <f t="shared" si="1"/>
        <v/>
      </c>
      <c r="G85" s="127"/>
      <c r="H85" s="127"/>
      <c r="I85" s="128" t="str">
        <f t="shared" si="2"/>
        <v/>
      </c>
      <c r="J85" s="127"/>
      <c r="K85" s="127"/>
      <c r="L85" s="128" t="str">
        <f t="shared" si="3"/>
        <v/>
      </c>
      <c r="M85" s="129"/>
      <c r="N85" s="129"/>
      <c r="O85" s="130" t="str">
        <f t="shared" si="4"/>
        <v/>
      </c>
      <c r="P85" s="127"/>
      <c r="Q85" s="127"/>
      <c r="R85" s="128" t="str">
        <f t="shared" si="5"/>
        <v/>
      </c>
      <c r="S85" s="129"/>
      <c r="T85" s="129"/>
      <c r="U85" s="128" t="str">
        <f t="shared" si="6"/>
        <v/>
      </c>
      <c r="V85" s="129"/>
      <c r="W85" s="129"/>
      <c r="X85" s="131" t="str">
        <f t="shared" si="12"/>
        <v>1</v>
      </c>
      <c r="Y85" s="129"/>
      <c r="Z85" s="129">
        <f t="shared" si="13"/>
        <v>1</v>
      </c>
      <c r="AA85" s="129"/>
      <c r="AB85" s="129"/>
      <c r="AC85" s="121">
        <v>110302</v>
      </c>
      <c r="AD85" s="121" t="s">
        <v>486</v>
      </c>
      <c r="AE85" s="122">
        <v>0</v>
      </c>
      <c r="AF85" s="122"/>
      <c r="AG85" s="122">
        <f t="shared" si="14"/>
        <v>0</v>
      </c>
      <c r="AH85" s="122">
        <f t="shared" si="15"/>
        <v>0</v>
      </c>
    </row>
    <row r="86" spans="1:34" s="51" customFormat="1" ht="12.75" customHeight="1">
      <c r="A86" s="127"/>
      <c r="B86" s="127"/>
      <c r="C86" s="128" t="str">
        <f t="shared" si="0"/>
        <v/>
      </c>
      <c r="D86" s="127"/>
      <c r="E86" s="127"/>
      <c r="F86" s="128" t="str">
        <f t="shared" si="1"/>
        <v/>
      </c>
      <c r="G86" s="127"/>
      <c r="H86" s="127"/>
      <c r="I86" s="128" t="str">
        <f t="shared" si="2"/>
        <v/>
      </c>
      <c r="J86" s="127"/>
      <c r="K86" s="127"/>
      <c r="L86" s="128" t="str">
        <f t="shared" si="3"/>
        <v/>
      </c>
      <c r="M86" s="129"/>
      <c r="N86" s="129"/>
      <c r="O86" s="130" t="str">
        <f t="shared" si="4"/>
        <v/>
      </c>
      <c r="P86" s="127"/>
      <c r="Q86" s="127"/>
      <c r="R86" s="128" t="str">
        <f t="shared" si="5"/>
        <v/>
      </c>
      <c r="S86" s="129"/>
      <c r="T86" s="129"/>
      <c r="U86" s="128" t="str">
        <f t="shared" si="6"/>
        <v/>
      </c>
      <c r="V86" s="129"/>
      <c r="W86" s="129"/>
      <c r="X86" s="131" t="str">
        <f t="shared" si="12"/>
        <v>1</v>
      </c>
      <c r="Y86" s="129"/>
      <c r="Z86" s="129">
        <f t="shared" si="13"/>
        <v>1</v>
      </c>
      <c r="AA86" s="129"/>
      <c r="AB86" s="129"/>
      <c r="AC86" s="121">
        <v>110303</v>
      </c>
      <c r="AD86" s="121" t="s">
        <v>487</v>
      </c>
      <c r="AE86" s="122">
        <v>0</v>
      </c>
      <c r="AF86" s="122"/>
      <c r="AG86" s="122">
        <f t="shared" si="14"/>
        <v>0</v>
      </c>
      <c r="AH86" s="122">
        <f t="shared" si="15"/>
        <v>0</v>
      </c>
    </row>
    <row r="87" spans="1:34" s="51" customFormat="1" ht="12.75" customHeight="1">
      <c r="A87" s="127">
        <v>5113000</v>
      </c>
      <c r="B87" s="127" t="s">
        <v>1697</v>
      </c>
      <c r="C87" s="128" t="str">
        <f t="shared" si="0"/>
        <v/>
      </c>
      <c r="D87" s="127"/>
      <c r="E87" s="127"/>
      <c r="F87" s="128" t="str">
        <f t="shared" si="1"/>
        <v/>
      </c>
      <c r="G87" s="127"/>
      <c r="H87" s="127"/>
      <c r="I87" s="128" t="str">
        <f t="shared" si="2"/>
        <v/>
      </c>
      <c r="J87" s="127"/>
      <c r="K87" s="127"/>
      <c r="L87" s="128" t="str">
        <f t="shared" si="3"/>
        <v/>
      </c>
      <c r="M87" s="129"/>
      <c r="N87" s="129"/>
      <c r="O87" s="130" t="str">
        <f t="shared" si="4"/>
        <v/>
      </c>
      <c r="P87" s="127"/>
      <c r="Q87" s="127"/>
      <c r="R87" s="128" t="str">
        <f t="shared" si="5"/>
        <v/>
      </c>
      <c r="S87" s="129"/>
      <c r="T87" s="129"/>
      <c r="U87" s="128" t="str">
        <f t="shared" si="6"/>
        <v/>
      </c>
      <c r="V87" s="129"/>
      <c r="W87" s="129"/>
      <c r="X87" s="131" t="str">
        <f t="shared" si="12"/>
        <v>131</v>
      </c>
      <c r="Y87" s="129">
        <v>13</v>
      </c>
      <c r="Z87" s="129">
        <f t="shared" si="13"/>
        <v>1</v>
      </c>
      <c r="AA87" s="129"/>
      <c r="AB87" s="129"/>
      <c r="AC87" s="121">
        <v>110401</v>
      </c>
      <c r="AD87" s="121" t="s">
        <v>1014</v>
      </c>
      <c r="AE87" s="122">
        <f>VLOOKUP(AC87,[3]Hoja1!$A$10:$K$1357,11,0)</f>
        <v>6380530138</v>
      </c>
      <c r="AF87" s="122">
        <v>0</v>
      </c>
      <c r="AG87" s="122">
        <f t="shared" si="14"/>
        <v>6380530138</v>
      </c>
      <c r="AH87" s="122">
        <f t="shared" si="15"/>
        <v>6380530</v>
      </c>
    </row>
    <row r="88" spans="1:34" s="51" customFormat="1" ht="12.75" customHeight="1">
      <c r="A88" s="127">
        <v>5113000</v>
      </c>
      <c r="B88" s="127" t="s">
        <v>1697</v>
      </c>
      <c r="C88" s="128"/>
      <c r="D88" s="127"/>
      <c r="E88" s="127"/>
      <c r="F88" s="128"/>
      <c r="G88" s="127"/>
      <c r="H88" s="127"/>
      <c r="I88" s="128"/>
      <c r="J88" s="127"/>
      <c r="K88" s="127"/>
      <c r="L88" s="128"/>
      <c r="M88" s="129"/>
      <c r="N88" s="129"/>
      <c r="O88" s="130"/>
      <c r="P88" s="127"/>
      <c r="Q88" s="127"/>
      <c r="R88" s="128"/>
      <c r="S88" s="129"/>
      <c r="T88" s="129"/>
      <c r="U88" s="128"/>
      <c r="V88" s="129"/>
      <c r="W88" s="129"/>
      <c r="X88" s="131" t="str">
        <f t="shared" si="12"/>
        <v>131</v>
      </c>
      <c r="Y88" s="129">
        <v>13</v>
      </c>
      <c r="Z88" s="129">
        <f t="shared" si="13"/>
        <v>1</v>
      </c>
      <c r="AA88" s="129"/>
      <c r="AB88" s="129"/>
      <c r="AC88" s="121">
        <v>110402</v>
      </c>
      <c r="AD88" s="121" t="s">
        <v>363</v>
      </c>
      <c r="AE88" s="122">
        <f>VLOOKUP(AC88,[3]Hoja1!$A$10:$K$1357,11,0)</f>
        <v>1237457515</v>
      </c>
      <c r="AF88" s="122">
        <v>0</v>
      </c>
      <c r="AG88" s="122">
        <f t="shared" si="14"/>
        <v>1237457515</v>
      </c>
      <c r="AH88" s="122">
        <f t="shared" si="15"/>
        <v>1237458</v>
      </c>
    </row>
    <row r="89" spans="1:34" s="51" customFormat="1" ht="12.75" customHeight="1">
      <c r="A89" s="127">
        <v>5113000</v>
      </c>
      <c r="B89" s="127" t="s">
        <v>1697</v>
      </c>
      <c r="C89" s="128" t="str">
        <f t="shared" si="0"/>
        <v/>
      </c>
      <c r="D89" s="127"/>
      <c r="E89" s="127"/>
      <c r="F89" s="128" t="str">
        <f t="shared" si="1"/>
        <v/>
      </c>
      <c r="G89" s="127"/>
      <c r="H89" s="127"/>
      <c r="I89" s="128" t="str">
        <f t="shared" si="2"/>
        <v/>
      </c>
      <c r="J89" s="127"/>
      <c r="K89" s="127"/>
      <c r="L89" s="128" t="str">
        <f t="shared" si="3"/>
        <v/>
      </c>
      <c r="M89" s="129"/>
      <c r="N89" s="129"/>
      <c r="O89" s="130" t="str">
        <f t="shared" si="4"/>
        <v/>
      </c>
      <c r="P89" s="127"/>
      <c r="Q89" s="127"/>
      <c r="R89" s="128" t="str">
        <f t="shared" si="5"/>
        <v/>
      </c>
      <c r="S89" s="129"/>
      <c r="T89" s="129"/>
      <c r="U89" s="128" t="str">
        <f t="shared" si="6"/>
        <v/>
      </c>
      <c r="V89" s="129"/>
      <c r="W89" s="129"/>
      <c r="X89" s="131" t="str">
        <f t="shared" si="12"/>
        <v>131</v>
      </c>
      <c r="Y89" s="129">
        <v>13</v>
      </c>
      <c r="Z89" s="129">
        <f t="shared" si="13"/>
        <v>1</v>
      </c>
      <c r="AA89" s="129"/>
      <c r="AB89" s="129"/>
      <c r="AC89" s="121">
        <v>110501</v>
      </c>
      <c r="AD89" s="121" t="s">
        <v>497</v>
      </c>
      <c r="AE89" s="122">
        <f>VLOOKUP(AC89,[3]Hoja1!$A$10:$K$1357,11,0)</f>
        <v>31851299684</v>
      </c>
      <c r="AF89" s="122">
        <v>0</v>
      </c>
      <c r="AG89" s="122">
        <f t="shared" si="14"/>
        <v>31851299684</v>
      </c>
      <c r="AH89" s="122">
        <f t="shared" si="15"/>
        <v>31851300</v>
      </c>
    </row>
    <row r="90" spans="1:34" s="51" customFormat="1" ht="12.75" customHeight="1">
      <c r="A90" s="127">
        <v>5113000</v>
      </c>
      <c r="B90" s="127" t="s">
        <v>1697</v>
      </c>
      <c r="C90" s="128" t="str">
        <f t="shared" si="0"/>
        <v/>
      </c>
      <c r="D90" s="127"/>
      <c r="E90" s="127"/>
      <c r="F90" s="128" t="str">
        <f t="shared" si="1"/>
        <v/>
      </c>
      <c r="G90" s="127"/>
      <c r="H90" s="127"/>
      <c r="I90" s="128" t="str">
        <f t="shared" si="2"/>
        <v/>
      </c>
      <c r="J90" s="127"/>
      <c r="K90" s="127"/>
      <c r="L90" s="128" t="str">
        <f t="shared" si="3"/>
        <v/>
      </c>
      <c r="M90" s="129"/>
      <c r="N90" s="129"/>
      <c r="O90" s="130" t="str">
        <f t="shared" si="4"/>
        <v/>
      </c>
      <c r="P90" s="127"/>
      <c r="Q90" s="127"/>
      <c r="R90" s="128" t="str">
        <f t="shared" si="5"/>
        <v/>
      </c>
      <c r="S90" s="129"/>
      <c r="T90" s="129"/>
      <c r="U90" s="128" t="str">
        <f t="shared" si="6"/>
        <v/>
      </c>
      <c r="V90" s="129"/>
      <c r="W90" s="129"/>
      <c r="X90" s="131" t="str">
        <f t="shared" si="12"/>
        <v>131</v>
      </c>
      <c r="Y90" s="129">
        <v>13</v>
      </c>
      <c r="Z90" s="129">
        <f t="shared" si="13"/>
        <v>1</v>
      </c>
      <c r="AA90" s="129"/>
      <c r="AB90" s="129"/>
      <c r="AC90" s="121">
        <v>110502</v>
      </c>
      <c r="AD90" s="121" t="s">
        <v>783</v>
      </c>
      <c r="AE90" s="122">
        <f>VLOOKUP(AC90,[3]Hoja1!$A$10:$K$1357,11,0)</f>
        <v>395870329</v>
      </c>
      <c r="AF90" s="122">
        <v>0</v>
      </c>
      <c r="AG90" s="122">
        <f t="shared" si="14"/>
        <v>395870329</v>
      </c>
      <c r="AH90" s="122">
        <f t="shared" si="15"/>
        <v>395870</v>
      </c>
    </row>
    <row r="91" spans="1:34" s="51" customFormat="1" ht="12.75" customHeight="1">
      <c r="A91" s="127">
        <v>5113000</v>
      </c>
      <c r="B91" s="127" t="s">
        <v>1697</v>
      </c>
      <c r="C91" s="128" t="str">
        <f t="shared" si="0"/>
        <v/>
      </c>
      <c r="D91" s="127"/>
      <c r="E91" s="127"/>
      <c r="F91" s="128" t="str">
        <f t="shared" si="1"/>
        <v/>
      </c>
      <c r="G91" s="127"/>
      <c r="H91" s="127"/>
      <c r="I91" s="128" t="str">
        <f t="shared" si="2"/>
        <v/>
      </c>
      <c r="J91" s="127"/>
      <c r="K91" s="127"/>
      <c r="L91" s="128" t="str">
        <f t="shared" si="3"/>
        <v/>
      </c>
      <c r="M91" s="129"/>
      <c r="N91" s="129"/>
      <c r="O91" s="130" t="str">
        <f t="shared" si="4"/>
        <v/>
      </c>
      <c r="P91" s="127"/>
      <c r="Q91" s="127"/>
      <c r="R91" s="128" t="str">
        <f t="shared" si="5"/>
        <v/>
      </c>
      <c r="S91" s="129"/>
      <c r="T91" s="129"/>
      <c r="U91" s="128" t="str">
        <f t="shared" si="6"/>
        <v/>
      </c>
      <c r="V91" s="129"/>
      <c r="W91" s="129"/>
      <c r="X91" s="131" t="str">
        <f t="shared" si="12"/>
        <v>131</v>
      </c>
      <c r="Y91" s="129">
        <v>13</v>
      </c>
      <c r="Z91" s="129">
        <f t="shared" si="13"/>
        <v>1</v>
      </c>
      <c r="AA91" s="129"/>
      <c r="AB91" s="129"/>
      <c r="AC91" s="121">
        <v>110503</v>
      </c>
      <c r="AD91" s="121" t="s">
        <v>784</v>
      </c>
      <c r="AE91" s="122">
        <f>VLOOKUP(AC91,[3]Hoja1!$A$10:$K$1357,11,0)</f>
        <v>82277930404</v>
      </c>
      <c r="AF91" s="122">
        <v>1632490115</v>
      </c>
      <c r="AG91" s="122">
        <f t="shared" si="14"/>
        <v>83910420519</v>
      </c>
      <c r="AH91" s="122">
        <f t="shared" si="15"/>
        <v>83910421</v>
      </c>
    </row>
    <row r="92" spans="1:34" s="51" customFormat="1" ht="12.75" customHeight="1">
      <c r="A92" s="127">
        <v>5113000</v>
      </c>
      <c r="B92" s="127" t="s">
        <v>1697</v>
      </c>
      <c r="C92" s="128" t="str">
        <f t="shared" si="0"/>
        <v/>
      </c>
      <c r="D92" s="127"/>
      <c r="E92" s="127"/>
      <c r="F92" s="128" t="str">
        <f t="shared" si="1"/>
        <v/>
      </c>
      <c r="G92" s="127"/>
      <c r="H92" s="127"/>
      <c r="I92" s="128" t="str">
        <f t="shared" si="2"/>
        <v/>
      </c>
      <c r="J92" s="127"/>
      <c r="K92" s="127"/>
      <c r="L92" s="128" t="str">
        <f t="shared" si="3"/>
        <v/>
      </c>
      <c r="M92" s="129"/>
      <c r="N92" s="129"/>
      <c r="O92" s="130" t="str">
        <f t="shared" si="4"/>
        <v/>
      </c>
      <c r="P92" s="127"/>
      <c r="Q92" s="127"/>
      <c r="R92" s="128" t="str">
        <f t="shared" si="5"/>
        <v/>
      </c>
      <c r="S92" s="129"/>
      <c r="T92" s="129"/>
      <c r="U92" s="128" t="str">
        <f t="shared" si="6"/>
        <v/>
      </c>
      <c r="V92" s="129"/>
      <c r="W92" s="129"/>
      <c r="X92" s="131" t="str">
        <f t="shared" si="12"/>
        <v>131</v>
      </c>
      <c r="Y92" s="129">
        <v>13</v>
      </c>
      <c r="Z92" s="129">
        <f t="shared" si="13"/>
        <v>1</v>
      </c>
      <c r="AA92" s="129"/>
      <c r="AB92" s="129"/>
      <c r="AC92" s="121">
        <v>110504</v>
      </c>
      <c r="AD92" s="121" t="s">
        <v>785</v>
      </c>
      <c r="AE92" s="122">
        <f>VLOOKUP(AC92,[3]Hoja1!$A$10:$K$1357,11,0)</f>
        <v>74941272273</v>
      </c>
      <c r="AF92" s="122">
        <v>0</v>
      </c>
      <c r="AG92" s="122">
        <f t="shared" si="14"/>
        <v>74941272273</v>
      </c>
      <c r="AH92" s="122">
        <f t="shared" si="15"/>
        <v>74941272</v>
      </c>
    </row>
    <row r="93" spans="1:34" s="51" customFormat="1" ht="12.75">
      <c r="A93" s="127">
        <v>5113000</v>
      </c>
      <c r="B93" s="127" t="s">
        <v>1697</v>
      </c>
      <c r="C93" s="128" t="str">
        <f t="shared" si="0"/>
        <v/>
      </c>
      <c r="D93" s="127"/>
      <c r="E93" s="127"/>
      <c r="F93" s="128" t="str">
        <f t="shared" si="1"/>
        <v/>
      </c>
      <c r="G93" s="127"/>
      <c r="H93" s="127"/>
      <c r="I93" s="128" t="str">
        <f t="shared" si="2"/>
        <v/>
      </c>
      <c r="J93" s="127"/>
      <c r="K93" s="127"/>
      <c r="L93" s="128" t="str">
        <f t="shared" si="3"/>
        <v/>
      </c>
      <c r="M93" s="129"/>
      <c r="N93" s="129"/>
      <c r="O93" s="130" t="str">
        <f t="shared" si="4"/>
        <v/>
      </c>
      <c r="P93" s="127"/>
      <c r="Q93" s="127"/>
      <c r="R93" s="128" t="str">
        <f t="shared" si="5"/>
        <v/>
      </c>
      <c r="S93" s="129"/>
      <c r="T93" s="129"/>
      <c r="U93" s="128" t="str">
        <f t="shared" si="6"/>
        <v/>
      </c>
      <c r="V93" s="129"/>
      <c r="W93" s="129"/>
      <c r="X93" s="131" t="str">
        <f t="shared" si="12"/>
        <v>131</v>
      </c>
      <c r="Y93" s="129">
        <v>13</v>
      </c>
      <c r="Z93" s="129">
        <f t="shared" si="13"/>
        <v>1</v>
      </c>
      <c r="AA93" s="129"/>
      <c r="AB93" s="129"/>
      <c r="AC93" s="121">
        <v>110505</v>
      </c>
      <c r="AD93" s="121" t="s">
        <v>1015</v>
      </c>
      <c r="AE93" s="122">
        <f>VLOOKUP(AC93,[3]Hoja1!$A$10:$K$1357,11,0)</f>
        <v>584944930334</v>
      </c>
      <c r="AF93" s="122">
        <f>-AF91</f>
        <v>-1632490115</v>
      </c>
      <c r="AG93" s="122">
        <f t="shared" si="14"/>
        <v>583312440219</v>
      </c>
      <c r="AH93" s="122">
        <f t="shared" si="15"/>
        <v>583312440</v>
      </c>
    </row>
    <row r="94" spans="1:34" s="51" customFormat="1" ht="12.75" customHeight="1">
      <c r="A94" s="127">
        <v>5113000</v>
      </c>
      <c r="B94" s="127" t="s">
        <v>1697</v>
      </c>
      <c r="C94" s="128" t="str">
        <f t="shared" si="0"/>
        <v/>
      </c>
      <c r="D94" s="127"/>
      <c r="E94" s="127"/>
      <c r="F94" s="128" t="str">
        <f t="shared" si="1"/>
        <v/>
      </c>
      <c r="G94" s="127"/>
      <c r="H94" s="127"/>
      <c r="I94" s="128" t="str">
        <f t="shared" si="2"/>
        <v/>
      </c>
      <c r="J94" s="127"/>
      <c r="K94" s="127"/>
      <c r="L94" s="128" t="str">
        <f t="shared" si="3"/>
        <v/>
      </c>
      <c r="M94" s="129"/>
      <c r="N94" s="129"/>
      <c r="O94" s="130" t="str">
        <f t="shared" si="4"/>
        <v/>
      </c>
      <c r="P94" s="127"/>
      <c r="Q94" s="127"/>
      <c r="R94" s="128" t="str">
        <f t="shared" si="5"/>
        <v/>
      </c>
      <c r="S94" s="129"/>
      <c r="T94" s="129"/>
      <c r="U94" s="128" t="str">
        <f t="shared" si="6"/>
        <v/>
      </c>
      <c r="V94" s="129"/>
      <c r="W94" s="129"/>
      <c r="X94" s="131" t="str">
        <f t="shared" si="12"/>
        <v>131</v>
      </c>
      <c r="Y94" s="129">
        <v>13</v>
      </c>
      <c r="Z94" s="129">
        <f t="shared" si="13"/>
        <v>1</v>
      </c>
      <c r="AA94" s="129"/>
      <c r="AB94" s="129"/>
      <c r="AC94" s="121">
        <v>110506</v>
      </c>
      <c r="AD94" s="121" t="s">
        <v>755</v>
      </c>
      <c r="AE94" s="122">
        <f>VLOOKUP(AC94,[3]Hoja1!$A$10:$K$1357,11,0)</f>
        <v>2613734212</v>
      </c>
      <c r="AF94" s="122">
        <v>0</v>
      </c>
      <c r="AG94" s="122">
        <f t="shared" si="14"/>
        <v>2613734212</v>
      </c>
      <c r="AH94" s="122">
        <f t="shared" si="15"/>
        <v>2613734</v>
      </c>
    </row>
    <row r="95" spans="1:34" s="51" customFormat="1" ht="12.75" customHeight="1">
      <c r="A95" s="127">
        <v>5113000</v>
      </c>
      <c r="B95" s="127" t="s">
        <v>1697</v>
      </c>
      <c r="C95" s="128" t="str">
        <f t="shared" si="0"/>
        <v/>
      </c>
      <c r="D95" s="127"/>
      <c r="E95" s="127"/>
      <c r="F95" s="128" t="str">
        <f t="shared" si="1"/>
        <v/>
      </c>
      <c r="G95" s="127"/>
      <c r="H95" s="127"/>
      <c r="I95" s="128" t="str">
        <f t="shared" si="2"/>
        <v/>
      </c>
      <c r="J95" s="127"/>
      <c r="K95" s="127"/>
      <c r="L95" s="128" t="str">
        <f t="shared" si="3"/>
        <v/>
      </c>
      <c r="M95" s="129"/>
      <c r="N95" s="129"/>
      <c r="O95" s="130" t="str">
        <f t="shared" si="4"/>
        <v/>
      </c>
      <c r="P95" s="127"/>
      <c r="Q95" s="127"/>
      <c r="R95" s="128" t="str">
        <f t="shared" si="5"/>
        <v/>
      </c>
      <c r="S95" s="129"/>
      <c r="T95" s="129"/>
      <c r="U95" s="128" t="str">
        <f t="shared" si="6"/>
        <v/>
      </c>
      <c r="V95" s="129"/>
      <c r="W95" s="129"/>
      <c r="X95" s="131" t="str">
        <f t="shared" si="12"/>
        <v>131</v>
      </c>
      <c r="Y95" s="129">
        <v>13</v>
      </c>
      <c r="Z95" s="129">
        <f t="shared" si="13"/>
        <v>1</v>
      </c>
      <c r="AA95" s="129"/>
      <c r="AB95" s="129"/>
      <c r="AC95" s="121">
        <v>110507</v>
      </c>
      <c r="AD95" s="121" t="s">
        <v>756</v>
      </c>
      <c r="AE95" s="122">
        <f>VLOOKUP(AC95,[3]Hoja1!$A$10:$K$1357,11,0)</f>
        <v>299951567918</v>
      </c>
      <c r="AF95" s="122">
        <v>0</v>
      </c>
      <c r="AG95" s="122">
        <f t="shared" si="14"/>
        <v>299951567918</v>
      </c>
      <c r="AH95" s="122">
        <f t="shared" si="15"/>
        <v>299951568</v>
      </c>
    </row>
    <row r="96" spans="1:34" s="51" customFormat="1" ht="12.75" customHeight="1">
      <c r="A96" s="127">
        <v>5113000</v>
      </c>
      <c r="B96" s="127" t="s">
        <v>1697</v>
      </c>
      <c r="C96" s="128" t="str">
        <f t="shared" si="0"/>
        <v/>
      </c>
      <c r="D96" s="127"/>
      <c r="E96" s="127"/>
      <c r="F96" s="128" t="str">
        <f t="shared" si="1"/>
        <v/>
      </c>
      <c r="G96" s="127"/>
      <c r="H96" s="127"/>
      <c r="I96" s="128" t="str">
        <f t="shared" si="2"/>
        <v/>
      </c>
      <c r="J96" s="127"/>
      <c r="K96" s="127"/>
      <c r="L96" s="128" t="str">
        <f t="shared" si="3"/>
        <v/>
      </c>
      <c r="M96" s="129"/>
      <c r="N96" s="129"/>
      <c r="O96" s="130" t="str">
        <f t="shared" si="4"/>
        <v/>
      </c>
      <c r="P96" s="127"/>
      <c r="Q96" s="127"/>
      <c r="R96" s="128" t="str">
        <f t="shared" si="5"/>
        <v/>
      </c>
      <c r="S96" s="129"/>
      <c r="T96" s="129"/>
      <c r="U96" s="128" t="str">
        <f t="shared" si="6"/>
        <v/>
      </c>
      <c r="V96" s="129"/>
      <c r="W96" s="129"/>
      <c r="X96" s="131" t="str">
        <f t="shared" si="12"/>
        <v>131</v>
      </c>
      <c r="Y96" s="129">
        <v>13</v>
      </c>
      <c r="Z96" s="129">
        <f t="shared" si="13"/>
        <v>1</v>
      </c>
      <c r="AA96" s="129"/>
      <c r="AB96" s="129"/>
      <c r="AC96" s="121">
        <v>110508</v>
      </c>
      <c r="AD96" s="121" t="s">
        <v>757</v>
      </c>
      <c r="AE96" s="122">
        <f>VLOOKUP(AC96,[3]Hoja1!$A$10:$K$1357,11,0)</f>
        <v>110802325</v>
      </c>
      <c r="AF96" s="122">
        <v>0</v>
      </c>
      <c r="AG96" s="122">
        <f t="shared" si="14"/>
        <v>110802325</v>
      </c>
      <c r="AH96" s="122">
        <f t="shared" si="15"/>
        <v>110802</v>
      </c>
    </row>
    <row r="97" spans="1:34" s="51" customFormat="1" ht="12.75" customHeight="1">
      <c r="A97" s="127">
        <v>5113000</v>
      </c>
      <c r="B97" s="127" t="s">
        <v>1697</v>
      </c>
      <c r="C97" s="128" t="str">
        <f t="shared" si="0"/>
        <v/>
      </c>
      <c r="D97" s="127"/>
      <c r="E97" s="127"/>
      <c r="F97" s="128" t="str">
        <f t="shared" si="1"/>
        <v/>
      </c>
      <c r="G97" s="127"/>
      <c r="H97" s="127"/>
      <c r="I97" s="128" t="str">
        <f t="shared" si="2"/>
        <v/>
      </c>
      <c r="J97" s="127"/>
      <c r="K97" s="127"/>
      <c r="L97" s="128" t="str">
        <f t="shared" si="3"/>
        <v/>
      </c>
      <c r="M97" s="129"/>
      <c r="N97" s="129"/>
      <c r="O97" s="130" t="str">
        <f t="shared" si="4"/>
        <v/>
      </c>
      <c r="P97" s="127"/>
      <c r="Q97" s="127"/>
      <c r="R97" s="128" t="str">
        <f t="shared" si="5"/>
        <v/>
      </c>
      <c r="S97" s="129"/>
      <c r="T97" s="129"/>
      <c r="U97" s="128" t="str">
        <f t="shared" si="6"/>
        <v/>
      </c>
      <c r="V97" s="129"/>
      <c r="W97" s="129"/>
      <c r="X97" s="131" t="str">
        <f t="shared" si="12"/>
        <v>131</v>
      </c>
      <c r="Y97" s="129">
        <v>13</v>
      </c>
      <c r="Z97" s="129">
        <f t="shared" si="13"/>
        <v>1</v>
      </c>
      <c r="AA97" s="129"/>
      <c r="AB97" s="129"/>
      <c r="AC97" s="121">
        <v>110509</v>
      </c>
      <c r="AD97" s="121" t="s">
        <v>47</v>
      </c>
      <c r="AE97" s="122">
        <f>VLOOKUP(AC97,[3]Hoja1!$A$10:$K$1357,11,0)</f>
        <v>961530527</v>
      </c>
      <c r="AF97" s="122">
        <v>0</v>
      </c>
      <c r="AG97" s="122">
        <f t="shared" si="14"/>
        <v>961530527</v>
      </c>
      <c r="AH97" s="122">
        <f t="shared" si="15"/>
        <v>961531</v>
      </c>
    </row>
    <row r="98" spans="1:34" s="51" customFormat="1" ht="12.75" customHeight="1">
      <c r="A98" s="127">
        <v>5113000</v>
      </c>
      <c r="B98" s="127" t="s">
        <v>1697</v>
      </c>
      <c r="C98" s="128" t="str">
        <f t="shared" si="0"/>
        <v/>
      </c>
      <c r="D98" s="127"/>
      <c r="E98" s="127"/>
      <c r="F98" s="128" t="str">
        <f t="shared" si="1"/>
        <v/>
      </c>
      <c r="G98" s="127"/>
      <c r="H98" s="127"/>
      <c r="I98" s="128" t="str">
        <f t="shared" si="2"/>
        <v/>
      </c>
      <c r="J98" s="127"/>
      <c r="K98" s="127"/>
      <c r="L98" s="128" t="str">
        <f t="shared" si="3"/>
        <v/>
      </c>
      <c r="M98" s="129"/>
      <c r="N98" s="129"/>
      <c r="O98" s="130" t="str">
        <f t="shared" si="4"/>
        <v/>
      </c>
      <c r="P98" s="127"/>
      <c r="Q98" s="127"/>
      <c r="R98" s="128" t="str">
        <f t="shared" si="5"/>
        <v/>
      </c>
      <c r="S98" s="129"/>
      <c r="T98" s="129"/>
      <c r="U98" s="128" t="str">
        <f t="shared" si="6"/>
        <v/>
      </c>
      <c r="V98" s="129"/>
      <c r="W98" s="129"/>
      <c r="X98" s="131" t="str">
        <f t="shared" si="12"/>
        <v>131</v>
      </c>
      <c r="Y98" s="129">
        <v>13</v>
      </c>
      <c r="Z98" s="129">
        <f t="shared" si="13"/>
        <v>1</v>
      </c>
      <c r="AA98" s="129"/>
      <c r="AB98" s="129"/>
      <c r="AC98" s="121">
        <v>110510</v>
      </c>
      <c r="AD98" s="121" t="s">
        <v>1016</v>
      </c>
      <c r="AE98" s="122">
        <f>VLOOKUP(AC98,[3]Hoja1!$A$10:$K$1357,11,0)</f>
        <v>530630121</v>
      </c>
      <c r="AF98" s="122"/>
      <c r="AG98" s="122">
        <f t="shared" si="14"/>
        <v>530630121</v>
      </c>
      <c r="AH98" s="122">
        <f t="shared" si="15"/>
        <v>530630</v>
      </c>
    </row>
    <row r="99" spans="1:34" s="51" customFormat="1" ht="12.75" customHeight="1">
      <c r="A99" s="127">
        <v>5113000</v>
      </c>
      <c r="B99" s="127" t="s">
        <v>1697</v>
      </c>
      <c r="C99" s="128" t="str">
        <f t="shared" si="0"/>
        <v/>
      </c>
      <c r="D99" s="127"/>
      <c r="E99" s="127"/>
      <c r="F99" s="128" t="str">
        <f t="shared" si="1"/>
        <v/>
      </c>
      <c r="G99" s="127"/>
      <c r="H99" s="127"/>
      <c r="I99" s="128" t="str">
        <f t="shared" si="2"/>
        <v/>
      </c>
      <c r="J99" s="127"/>
      <c r="K99" s="127"/>
      <c r="L99" s="128" t="str">
        <f t="shared" si="3"/>
        <v/>
      </c>
      <c r="M99" s="129"/>
      <c r="N99" s="129"/>
      <c r="O99" s="130" t="str">
        <f t="shared" si="4"/>
        <v/>
      </c>
      <c r="P99" s="127"/>
      <c r="Q99" s="127"/>
      <c r="R99" s="128" t="str">
        <f t="shared" si="5"/>
        <v/>
      </c>
      <c r="S99" s="129"/>
      <c r="T99" s="129"/>
      <c r="U99" s="128" t="str">
        <f t="shared" si="6"/>
        <v/>
      </c>
      <c r="V99" s="129"/>
      <c r="W99" s="129"/>
      <c r="X99" s="131" t="str">
        <f t="shared" si="12"/>
        <v>131</v>
      </c>
      <c r="Y99" s="129">
        <v>13</v>
      </c>
      <c r="Z99" s="129">
        <f t="shared" si="13"/>
        <v>1</v>
      </c>
      <c r="AA99" s="129"/>
      <c r="AB99" s="129"/>
      <c r="AC99" s="121">
        <v>110511</v>
      </c>
      <c r="AD99" s="121" t="s">
        <v>102</v>
      </c>
      <c r="AE99" s="122">
        <f>VLOOKUP(AC99,[3]Hoja1!$A$10:$K$1357,11,0)</f>
        <v>52131993307</v>
      </c>
      <c r="AF99" s="122">
        <v>1805892971</v>
      </c>
      <c r="AG99" s="122">
        <f t="shared" si="14"/>
        <v>53937886278</v>
      </c>
      <c r="AH99" s="122">
        <f t="shared" si="15"/>
        <v>53937886</v>
      </c>
    </row>
    <row r="100" spans="1:34" s="51" customFormat="1" ht="12.75" customHeight="1">
      <c r="A100" s="127">
        <v>5122000</v>
      </c>
      <c r="B100" s="127" t="s">
        <v>1706</v>
      </c>
      <c r="C100" s="128" t="str">
        <f t="shared" si="0"/>
        <v/>
      </c>
      <c r="D100" s="127"/>
      <c r="E100" s="127"/>
      <c r="F100" s="128" t="str">
        <f t="shared" si="1"/>
        <v/>
      </c>
      <c r="G100" s="127"/>
      <c r="H100" s="127"/>
      <c r="I100" s="128" t="str">
        <f t="shared" si="2"/>
        <v/>
      </c>
      <c r="J100" s="127"/>
      <c r="K100" s="127"/>
      <c r="L100" s="128" t="str">
        <f t="shared" si="3"/>
        <v/>
      </c>
      <c r="M100" s="129"/>
      <c r="N100" s="129"/>
      <c r="O100" s="130" t="str">
        <f t="shared" si="4"/>
        <v/>
      </c>
      <c r="P100" s="127"/>
      <c r="Q100" s="127"/>
      <c r="R100" s="128" t="str">
        <f t="shared" si="5"/>
        <v/>
      </c>
      <c r="S100" s="129"/>
      <c r="T100" s="129"/>
      <c r="U100" s="128" t="str">
        <f t="shared" si="6"/>
        <v/>
      </c>
      <c r="V100" s="129"/>
      <c r="W100" s="129"/>
      <c r="X100" s="131" t="str">
        <f t="shared" si="12"/>
        <v>81</v>
      </c>
      <c r="Y100" s="129">
        <v>8</v>
      </c>
      <c r="Z100" s="129">
        <f t="shared" si="13"/>
        <v>1</v>
      </c>
      <c r="AA100" s="129"/>
      <c r="AB100" s="129"/>
      <c r="AC100" s="121">
        <v>110512</v>
      </c>
      <c r="AD100" s="121" t="s">
        <v>461</v>
      </c>
      <c r="AE100" s="122">
        <f>VLOOKUP(AC100,[3]Hoja1!$A$10:$K$1357,11,0)</f>
        <v>125475666061</v>
      </c>
      <c r="AF100" s="122">
        <v>0</v>
      </c>
      <c r="AG100" s="122">
        <f t="shared" si="14"/>
        <v>125475666061</v>
      </c>
      <c r="AH100" s="122">
        <f t="shared" si="15"/>
        <v>125475666</v>
      </c>
    </row>
    <row r="101" spans="1:34" s="51" customFormat="1" ht="12.75" customHeight="1">
      <c r="A101" s="127">
        <v>5113000</v>
      </c>
      <c r="B101" s="127" t="s">
        <v>1697</v>
      </c>
      <c r="C101" s="128" t="str">
        <f t="shared" si="0"/>
        <v/>
      </c>
      <c r="D101" s="127"/>
      <c r="E101" s="127"/>
      <c r="F101" s="128" t="str">
        <f t="shared" si="1"/>
        <v/>
      </c>
      <c r="G101" s="127"/>
      <c r="H101" s="127"/>
      <c r="I101" s="128" t="str">
        <f t="shared" si="2"/>
        <v/>
      </c>
      <c r="J101" s="127"/>
      <c r="K101" s="127"/>
      <c r="L101" s="128" t="str">
        <f t="shared" si="3"/>
        <v/>
      </c>
      <c r="M101" s="129"/>
      <c r="N101" s="129"/>
      <c r="O101" s="130" t="str">
        <f t="shared" si="4"/>
        <v/>
      </c>
      <c r="P101" s="127"/>
      <c r="Q101" s="127"/>
      <c r="R101" s="128" t="str">
        <f t="shared" si="5"/>
        <v/>
      </c>
      <c r="S101" s="129"/>
      <c r="T101" s="129"/>
      <c r="U101" s="128" t="str">
        <f t="shared" si="6"/>
        <v/>
      </c>
      <c r="V101" s="129"/>
      <c r="W101" s="129"/>
      <c r="X101" s="131"/>
      <c r="Y101" s="129"/>
      <c r="Z101" s="129">
        <f t="shared" si="13"/>
        <v>1</v>
      </c>
      <c r="AA101" s="129"/>
      <c r="AB101" s="129"/>
      <c r="AC101" s="121">
        <v>110513</v>
      </c>
      <c r="AD101" s="121" t="s">
        <v>103</v>
      </c>
      <c r="AE101" s="122">
        <f>VLOOKUP(AC101,[3]Hoja1!$A$10:$K$1357,11,0)</f>
        <v>0</v>
      </c>
      <c r="AF101" s="137">
        <v>31424375765</v>
      </c>
      <c r="AG101" s="122">
        <f t="shared" si="14"/>
        <v>31424375765</v>
      </c>
      <c r="AH101" s="122">
        <f t="shared" si="15"/>
        <v>31424376</v>
      </c>
    </row>
    <row r="102" spans="1:34" s="51" customFormat="1" ht="12.75" customHeight="1">
      <c r="A102" s="127">
        <v>5113000</v>
      </c>
      <c r="B102" s="127" t="s">
        <v>1697</v>
      </c>
      <c r="C102" s="128" t="str">
        <f t="shared" ref="C102:C216" si="16">+D102&amp;E102</f>
        <v/>
      </c>
      <c r="D102" s="127"/>
      <c r="E102" s="127"/>
      <c r="F102" s="128" t="str">
        <f t="shared" ref="F102:F216" si="17">+G102&amp;H102</f>
        <v/>
      </c>
      <c r="G102" s="127"/>
      <c r="H102" s="127"/>
      <c r="I102" s="128" t="str">
        <f t="shared" ref="I102:I216" si="18">+J102&amp;K102</f>
        <v/>
      </c>
      <c r="J102" s="127"/>
      <c r="K102" s="127"/>
      <c r="L102" s="128" t="str">
        <f t="shared" ref="L102:L216" si="19">+M102&amp;N102</f>
        <v/>
      </c>
      <c r="M102" s="129"/>
      <c r="N102" s="129"/>
      <c r="O102" s="130" t="str">
        <f t="shared" ref="O102:O216" si="20">+P102&amp;Q102</f>
        <v/>
      </c>
      <c r="P102" s="127"/>
      <c r="Q102" s="127"/>
      <c r="R102" s="128" t="str">
        <f t="shared" ref="R102:R216" si="21">+S102&amp;T102</f>
        <v/>
      </c>
      <c r="S102" s="129"/>
      <c r="T102" s="129"/>
      <c r="U102" s="128" t="str">
        <f t="shared" ref="U102:U216" si="22">+V102&amp;W102</f>
        <v/>
      </c>
      <c r="V102" s="129"/>
      <c r="W102" s="129"/>
      <c r="X102" s="131" t="str">
        <f t="shared" ref="X102:X107" si="23">+Y102&amp;Z102</f>
        <v>1</v>
      </c>
      <c r="Y102" s="129"/>
      <c r="Z102" s="129">
        <f t="shared" si="13"/>
        <v>1</v>
      </c>
      <c r="AA102" s="129"/>
      <c r="AB102" s="129"/>
      <c r="AC102" s="121">
        <v>110514</v>
      </c>
      <c r="AD102" s="121" t="s">
        <v>1017</v>
      </c>
      <c r="AE102" s="122">
        <f>VLOOKUP(AC102,[3]Hoja1!$A$10:$K$1357,11,0)</f>
        <v>128229400665</v>
      </c>
      <c r="AF102" s="122">
        <f>-AF101</f>
        <v>-31424375765</v>
      </c>
      <c r="AG102" s="122">
        <f t="shared" si="14"/>
        <v>96805024900</v>
      </c>
      <c r="AH102" s="122">
        <f t="shared" si="15"/>
        <v>96805025</v>
      </c>
    </row>
    <row r="103" spans="1:34" s="51" customFormat="1" ht="12.75">
      <c r="A103" s="127">
        <v>5113000</v>
      </c>
      <c r="B103" s="127" t="s">
        <v>1697</v>
      </c>
      <c r="C103" s="128" t="str">
        <f t="shared" si="16"/>
        <v/>
      </c>
      <c r="D103" s="127"/>
      <c r="E103" s="127"/>
      <c r="F103" s="128" t="str">
        <f t="shared" si="17"/>
        <v/>
      </c>
      <c r="G103" s="127"/>
      <c r="H103" s="127"/>
      <c r="I103" s="128" t="str">
        <f t="shared" si="18"/>
        <v/>
      </c>
      <c r="J103" s="127"/>
      <c r="K103" s="127"/>
      <c r="L103" s="128" t="str">
        <f t="shared" si="19"/>
        <v/>
      </c>
      <c r="M103" s="129"/>
      <c r="N103" s="129"/>
      <c r="O103" s="130" t="str">
        <f t="shared" si="20"/>
        <v/>
      </c>
      <c r="P103" s="127"/>
      <c r="Q103" s="127"/>
      <c r="R103" s="128" t="str">
        <f t="shared" si="21"/>
        <v/>
      </c>
      <c r="S103" s="129"/>
      <c r="T103" s="129"/>
      <c r="U103" s="128" t="str">
        <f t="shared" si="22"/>
        <v/>
      </c>
      <c r="V103" s="129"/>
      <c r="W103" s="129"/>
      <c r="X103" s="131" t="str">
        <f t="shared" si="23"/>
        <v>301</v>
      </c>
      <c r="Y103" s="129">
        <v>30</v>
      </c>
      <c r="Z103" s="129">
        <f t="shared" si="13"/>
        <v>1</v>
      </c>
      <c r="AA103" s="129"/>
      <c r="AB103" s="129"/>
      <c r="AC103" s="121">
        <v>110515</v>
      </c>
      <c r="AD103" s="121" t="s">
        <v>915</v>
      </c>
      <c r="AE103" s="122">
        <f>VLOOKUP(AC103,[3]Hoja1!$A$10:$K$1357,11,0)</f>
        <v>11134086483</v>
      </c>
      <c r="AF103" s="122">
        <v>0</v>
      </c>
      <c r="AG103" s="122">
        <f t="shared" si="14"/>
        <v>11134086483</v>
      </c>
      <c r="AH103" s="122">
        <f t="shared" si="15"/>
        <v>11134086</v>
      </c>
    </row>
    <row r="104" spans="1:34" s="51" customFormat="1" ht="12.75" customHeight="1">
      <c r="A104" s="127">
        <v>5114100</v>
      </c>
      <c r="B104" s="127" t="s">
        <v>1698</v>
      </c>
      <c r="C104" s="128" t="str">
        <f t="shared" si="16"/>
        <v/>
      </c>
      <c r="D104" s="127"/>
      <c r="E104" s="127"/>
      <c r="F104" s="128" t="str">
        <f t="shared" si="17"/>
        <v/>
      </c>
      <c r="G104" s="127"/>
      <c r="H104" s="127"/>
      <c r="I104" s="128" t="str">
        <f t="shared" si="18"/>
        <v/>
      </c>
      <c r="J104" s="127"/>
      <c r="K104" s="127"/>
      <c r="L104" s="128" t="str">
        <f t="shared" si="19"/>
        <v/>
      </c>
      <c r="M104" s="129"/>
      <c r="N104" s="129"/>
      <c r="O104" s="130" t="str">
        <f t="shared" si="20"/>
        <v/>
      </c>
      <c r="P104" s="127"/>
      <c r="Q104" s="127"/>
      <c r="R104" s="128" t="str">
        <f t="shared" si="21"/>
        <v/>
      </c>
      <c r="S104" s="129"/>
      <c r="T104" s="129"/>
      <c r="U104" s="128" t="str">
        <f t="shared" si="22"/>
        <v/>
      </c>
      <c r="V104" s="129"/>
      <c r="W104" s="129"/>
      <c r="X104" s="131" t="str">
        <f t="shared" si="23"/>
        <v>1</v>
      </c>
      <c r="Y104" s="129"/>
      <c r="Z104" s="129">
        <f t="shared" si="13"/>
        <v>1</v>
      </c>
      <c r="AA104" s="129"/>
      <c r="AB104" s="129"/>
      <c r="AC104" s="121">
        <v>110516</v>
      </c>
      <c r="AD104" s="121" t="s">
        <v>916</v>
      </c>
      <c r="AE104" s="122">
        <f>VLOOKUP(AC104,[3]Hoja1!$A$10:$K$1357,11,0)</f>
        <v>3121293558</v>
      </c>
      <c r="AF104" s="122"/>
      <c r="AG104" s="122">
        <f t="shared" si="14"/>
        <v>3121293558</v>
      </c>
      <c r="AH104" s="122">
        <f t="shared" si="15"/>
        <v>3121294</v>
      </c>
    </row>
    <row r="105" spans="1:34" s="51" customFormat="1" ht="12.75">
      <c r="A105" s="127">
        <v>5113000</v>
      </c>
      <c r="B105" s="127" t="s">
        <v>1697</v>
      </c>
      <c r="C105" s="128" t="str">
        <f t="shared" si="16"/>
        <v/>
      </c>
      <c r="D105" s="127"/>
      <c r="E105" s="127"/>
      <c r="F105" s="128" t="str">
        <f t="shared" si="17"/>
        <v/>
      </c>
      <c r="G105" s="127"/>
      <c r="H105" s="127"/>
      <c r="I105" s="128" t="str">
        <f t="shared" si="18"/>
        <v/>
      </c>
      <c r="J105" s="127"/>
      <c r="K105" s="127"/>
      <c r="L105" s="128" t="str">
        <f t="shared" si="19"/>
        <v/>
      </c>
      <c r="M105" s="129"/>
      <c r="N105" s="129"/>
      <c r="O105" s="130" t="str">
        <f t="shared" si="20"/>
        <v/>
      </c>
      <c r="P105" s="127"/>
      <c r="Q105" s="127"/>
      <c r="R105" s="128" t="str">
        <f t="shared" si="21"/>
        <v/>
      </c>
      <c r="S105" s="129"/>
      <c r="T105" s="129"/>
      <c r="U105" s="128" t="str">
        <f t="shared" si="22"/>
        <v/>
      </c>
      <c r="V105" s="129"/>
      <c r="W105" s="129"/>
      <c r="X105" s="131" t="str">
        <f t="shared" si="23"/>
        <v>131</v>
      </c>
      <c r="Y105" s="129">
        <v>13</v>
      </c>
      <c r="Z105" s="129">
        <f t="shared" si="13"/>
        <v>1</v>
      </c>
      <c r="AA105" s="129"/>
      <c r="AB105" s="129"/>
      <c r="AC105" s="121">
        <v>110517</v>
      </c>
      <c r="AD105" s="121" t="s">
        <v>917</v>
      </c>
      <c r="AE105" s="122">
        <f>VLOOKUP(AC105,[3]Hoja1!$A$10:$K$1357,11,0)</f>
        <v>60973007189</v>
      </c>
      <c r="AF105" s="122">
        <v>0</v>
      </c>
      <c r="AG105" s="122">
        <f t="shared" si="14"/>
        <v>60973007189</v>
      </c>
      <c r="AH105" s="122">
        <f t="shared" si="15"/>
        <v>60973007</v>
      </c>
    </row>
    <row r="106" spans="1:34" s="51" customFormat="1" ht="12.75">
      <c r="A106" s="127">
        <v>5113000</v>
      </c>
      <c r="B106" s="127" t="s">
        <v>1697</v>
      </c>
      <c r="C106" s="128" t="str">
        <f t="shared" si="16"/>
        <v/>
      </c>
      <c r="D106" s="127"/>
      <c r="E106" s="127"/>
      <c r="F106" s="128" t="str">
        <f t="shared" si="17"/>
        <v/>
      </c>
      <c r="G106" s="127"/>
      <c r="H106" s="127"/>
      <c r="I106" s="128" t="str">
        <f t="shared" si="18"/>
        <v/>
      </c>
      <c r="J106" s="127"/>
      <c r="K106" s="127"/>
      <c r="L106" s="128" t="str">
        <f t="shared" si="19"/>
        <v/>
      </c>
      <c r="M106" s="129"/>
      <c r="N106" s="129"/>
      <c r="O106" s="130" t="str">
        <f t="shared" si="20"/>
        <v/>
      </c>
      <c r="P106" s="127"/>
      <c r="Q106" s="127"/>
      <c r="R106" s="128" t="str">
        <f t="shared" si="21"/>
        <v/>
      </c>
      <c r="S106" s="129"/>
      <c r="T106" s="129"/>
      <c r="U106" s="128" t="str">
        <f t="shared" si="22"/>
        <v/>
      </c>
      <c r="V106" s="129"/>
      <c r="W106" s="129"/>
      <c r="X106" s="131" t="str">
        <f t="shared" si="23"/>
        <v>131</v>
      </c>
      <c r="Y106" s="129">
        <v>13</v>
      </c>
      <c r="Z106" s="129">
        <f t="shared" si="13"/>
        <v>1</v>
      </c>
      <c r="AA106" s="129"/>
      <c r="AB106" s="129"/>
      <c r="AC106" s="121">
        <v>110518</v>
      </c>
      <c r="AD106" s="121" t="s">
        <v>633</v>
      </c>
      <c r="AE106" s="122">
        <f>VLOOKUP(AC106,[3]Hoja1!$A$10:$K$1357,11,0)</f>
        <v>19964930638</v>
      </c>
      <c r="AF106" s="122">
        <v>0</v>
      </c>
      <c r="AG106" s="122">
        <f t="shared" si="14"/>
        <v>19964930638</v>
      </c>
      <c r="AH106" s="122">
        <f t="shared" si="15"/>
        <v>19964931</v>
      </c>
    </row>
    <row r="107" spans="1:34" s="51" customFormat="1" ht="12.75" customHeight="1">
      <c r="A107" s="127">
        <v>5113000</v>
      </c>
      <c r="B107" s="127" t="s">
        <v>1697</v>
      </c>
      <c r="C107" s="128" t="str">
        <f>+D107&amp;E107</f>
        <v/>
      </c>
      <c r="D107" s="127"/>
      <c r="E107" s="127"/>
      <c r="F107" s="128" t="str">
        <f>+G107&amp;H107</f>
        <v/>
      </c>
      <c r="G107" s="127"/>
      <c r="H107" s="127"/>
      <c r="I107" s="128" t="str">
        <f>+J107&amp;K107</f>
        <v/>
      </c>
      <c r="J107" s="127"/>
      <c r="K107" s="127"/>
      <c r="L107" s="128" t="str">
        <f>+M107&amp;N107</f>
        <v/>
      </c>
      <c r="M107" s="129"/>
      <c r="N107" s="129"/>
      <c r="O107" s="130" t="str">
        <f>+P107&amp;Q107</f>
        <v/>
      </c>
      <c r="P107" s="127"/>
      <c r="Q107" s="127"/>
      <c r="R107" s="128" t="str">
        <f>+S107&amp;T107</f>
        <v/>
      </c>
      <c r="S107" s="129"/>
      <c r="T107" s="129"/>
      <c r="U107" s="128" t="str">
        <f>+V107&amp;W107</f>
        <v/>
      </c>
      <c r="V107" s="129"/>
      <c r="W107" s="129"/>
      <c r="X107" s="131" t="str">
        <f t="shared" si="23"/>
        <v>301</v>
      </c>
      <c r="Y107" s="129">
        <v>30</v>
      </c>
      <c r="Z107" s="129">
        <f t="shared" si="13"/>
        <v>1</v>
      </c>
      <c r="AA107" s="129"/>
      <c r="AB107" s="129"/>
      <c r="AC107" s="121">
        <v>110519</v>
      </c>
      <c r="AD107" s="121" t="s">
        <v>1018</v>
      </c>
      <c r="AE107" s="122">
        <f>VLOOKUP(AC107,[3]Hoja1!$A$10:$K$1357,11,0)</f>
        <v>44111905757</v>
      </c>
      <c r="AF107" s="122">
        <v>0</v>
      </c>
      <c r="AG107" s="122">
        <f t="shared" si="14"/>
        <v>44111905757</v>
      </c>
      <c r="AH107" s="122">
        <f t="shared" si="15"/>
        <v>44111906</v>
      </c>
    </row>
    <row r="108" spans="1:34" s="51" customFormat="1" ht="12.75" customHeight="1">
      <c r="A108" s="127"/>
      <c r="B108" s="127"/>
      <c r="C108" s="128"/>
      <c r="D108" s="127"/>
      <c r="E108" s="127"/>
      <c r="F108" s="128"/>
      <c r="G108" s="127"/>
      <c r="H108" s="127"/>
      <c r="I108" s="128"/>
      <c r="J108" s="127"/>
      <c r="K108" s="127"/>
      <c r="L108" s="128"/>
      <c r="M108" s="129"/>
      <c r="N108" s="129"/>
      <c r="O108" s="130"/>
      <c r="P108" s="127"/>
      <c r="Q108" s="127"/>
      <c r="R108" s="128"/>
      <c r="S108" s="129"/>
      <c r="T108" s="129"/>
      <c r="U108" s="128"/>
      <c r="V108" s="129"/>
      <c r="W108" s="129"/>
      <c r="X108" s="131"/>
      <c r="Y108" s="129"/>
      <c r="Z108" s="129">
        <f t="shared" si="13"/>
        <v>1</v>
      </c>
      <c r="AA108" s="129"/>
      <c r="AB108" s="129"/>
      <c r="AC108" s="121">
        <v>110520</v>
      </c>
      <c r="AD108" s="121" t="s">
        <v>395</v>
      </c>
      <c r="AE108" s="122">
        <f>VLOOKUP(AC108,[3]Hoja1!$A$10:$K$1357,11,0)</f>
        <v>0</v>
      </c>
      <c r="AF108" s="122"/>
      <c r="AG108" s="122">
        <f t="shared" si="14"/>
        <v>0</v>
      </c>
      <c r="AH108" s="122">
        <f t="shared" si="15"/>
        <v>0</v>
      </c>
    </row>
    <row r="109" spans="1:34" s="51" customFormat="1" ht="12.75" customHeight="1">
      <c r="A109" s="127"/>
      <c r="B109" s="127"/>
      <c r="C109" s="128"/>
      <c r="D109" s="127"/>
      <c r="E109" s="127"/>
      <c r="F109" s="128"/>
      <c r="G109" s="127"/>
      <c r="H109" s="127"/>
      <c r="I109" s="128"/>
      <c r="J109" s="127"/>
      <c r="K109" s="127"/>
      <c r="L109" s="128"/>
      <c r="M109" s="129"/>
      <c r="N109" s="129"/>
      <c r="O109" s="130"/>
      <c r="P109" s="127"/>
      <c r="Q109" s="127"/>
      <c r="R109" s="128"/>
      <c r="S109" s="129"/>
      <c r="T109" s="129"/>
      <c r="U109" s="128"/>
      <c r="V109" s="129"/>
      <c r="W109" s="129"/>
      <c r="X109" s="131"/>
      <c r="Y109" s="129"/>
      <c r="Z109" s="129">
        <f t="shared" si="13"/>
        <v>1</v>
      </c>
      <c r="AA109" s="129"/>
      <c r="AB109" s="129"/>
      <c r="AC109" s="121">
        <v>110521</v>
      </c>
      <c r="AD109" s="121" t="s">
        <v>1019</v>
      </c>
      <c r="AE109" s="122">
        <v>0</v>
      </c>
      <c r="AF109" s="122"/>
      <c r="AG109" s="122">
        <f t="shared" si="14"/>
        <v>0</v>
      </c>
      <c r="AH109" s="122">
        <f t="shared" si="15"/>
        <v>0</v>
      </c>
    </row>
    <row r="110" spans="1:34" s="51" customFormat="1" ht="12.75" customHeight="1">
      <c r="A110" s="127"/>
      <c r="B110" s="127"/>
      <c r="C110" s="128"/>
      <c r="D110" s="127"/>
      <c r="E110" s="127"/>
      <c r="F110" s="128"/>
      <c r="G110" s="127"/>
      <c r="H110" s="127"/>
      <c r="I110" s="128"/>
      <c r="J110" s="127"/>
      <c r="K110" s="127"/>
      <c r="L110" s="128"/>
      <c r="M110" s="129"/>
      <c r="N110" s="129"/>
      <c r="O110" s="130"/>
      <c r="P110" s="127"/>
      <c r="Q110" s="127"/>
      <c r="R110" s="128"/>
      <c r="S110" s="129"/>
      <c r="T110" s="129"/>
      <c r="U110" s="128"/>
      <c r="V110" s="129"/>
      <c r="W110" s="129"/>
      <c r="X110" s="131"/>
      <c r="Y110" s="129"/>
      <c r="Z110" s="129">
        <f t="shared" si="13"/>
        <v>1</v>
      </c>
      <c r="AA110" s="129"/>
      <c r="AB110" s="129"/>
      <c r="AC110" s="121">
        <v>110522</v>
      </c>
      <c r="AD110" s="121" t="s">
        <v>1020</v>
      </c>
      <c r="AE110" s="122">
        <f>VLOOKUP(AC110,[3]Hoja1!$A$10:$K$1357,11,0)</f>
        <v>0</v>
      </c>
      <c r="AF110" s="122"/>
      <c r="AG110" s="122">
        <f t="shared" si="14"/>
        <v>0</v>
      </c>
      <c r="AH110" s="122">
        <f t="shared" si="15"/>
        <v>0</v>
      </c>
    </row>
    <row r="111" spans="1:34" s="51" customFormat="1" ht="12.75" customHeight="1">
      <c r="A111" s="127"/>
      <c r="B111" s="127"/>
      <c r="C111" s="128"/>
      <c r="D111" s="127"/>
      <c r="E111" s="127"/>
      <c r="F111" s="128"/>
      <c r="G111" s="127"/>
      <c r="H111" s="127"/>
      <c r="I111" s="128"/>
      <c r="J111" s="127"/>
      <c r="K111" s="127"/>
      <c r="L111" s="128"/>
      <c r="M111" s="129"/>
      <c r="N111" s="129"/>
      <c r="O111" s="130"/>
      <c r="P111" s="127"/>
      <c r="Q111" s="127"/>
      <c r="R111" s="128"/>
      <c r="S111" s="129"/>
      <c r="T111" s="129"/>
      <c r="U111" s="128"/>
      <c r="V111" s="129"/>
      <c r="W111" s="129"/>
      <c r="X111" s="131"/>
      <c r="Y111" s="129"/>
      <c r="Z111" s="129">
        <f t="shared" si="13"/>
        <v>1</v>
      </c>
      <c r="AA111" s="129"/>
      <c r="AB111" s="129"/>
      <c r="AC111" s="121">
        <v>110523</v>
      </c>
      <c r="AD111" s="121" t="s">
        <v>1021</v>
      </c>
      <c r="AE111" s="122">
        <v>0</v>
      </c>
      <c r="AF111" s="122"/>
      <c r="AG111" s="122">
        <f t="shared" si="14"/>
        <v>0</v>
      </c>
      <c r="AH111" s="122">
        <f t="shared" si="15"/>
        <v>0</v>
      </c>
    </row>
    <row r="112" spans="1:34" s="51" customFormat="1" ht="12.75" customHeight="1">
      <c r="A112" s="127">
        <v>5115000</v>
      </c>
      <c r="B112" s="127" t="s">
        <v>1700</v>
      </c>
      <c r="C112" s="128" t="str">
        <f>+D112&amp;E112</f>
        <v/>
      </c>
      <c r="D112" s="127"/>
      <c r="E112" s="127"/>
      <c r="F112" s="128" t="str">
        <f>+G112&amp;H112</f>
        <v/>
      </c>
      <c r="G112" s="127"/>
      <c r="H112" s="127"/>
      <c r="I112" s="128" t="str">
        <f>+J112&amp;K112</f>
        <v/>
      </c>
      <c r="J112" s="127"/>
      <c r="K112" s="127"/>
      <c r="L112" s="128" t="str">
        <f>+M112&amp;N112</f>
        <v/>
      </c>
      <c r="M112" s="129"/>
      <c r="N112" s="129"/>
      <c r="O112" s="130" t="str">
        <f>+P112&amp;Q112</f>
        <v/>
      </c>
      <c r="P112" s="127"/>
      <c r="Q112" s="127"/>
      <c r="R112" s="128" t="str">
        <f>+S112&amp;T112</f>
        <v/>
      </c>
      <c r="S112" s="129"/>
      <c r="T112" s="129"/>
      <c r="U112" s="128" t="str">
        <f>+V112&amp;W112</f>
        <v/>
      </c>
      <c r="V112" s="129"/>
      <c r="W112" s="129"/>
      <c r="X112" s="131"/>
      <c r="Y112" s="129"/>
      <c r="Z112" s="129">
        <f t="shared" si="13"/>
        <v>1</v>
      </c>
      <c r="AA112" s="129"/>
      <c r="AB112" s="129"/>
      <c r="AC112" s="121">
        <v>110524</v>
      </c>
      <c r="AD112" s="121" t="s">
        <v>1022</v>
      </c>
      <c r="AE112" s="122">
        <f>VLOOKUP(AC112,[3]Hoja1!$A$10:$K$1357,11,0)</f>
        <v>0</v>
      </c>
      <c r="AF112" s="122"/>
      <c r="AG112" s="122">
        <f t="shared" si="14"/>
        <v>0</v>
      </c>
      <c r="AH112" s="122">
        <f t="shared" si="15"/>
        <v>0</v>
      </c>
    </row>
    <row r="113" spans="1:34" s="51" customFormat="1" ht="12.75" customHeight="1">
      <c r="A113" s="127">
        <v>5113000</v>
      </c>
      <c r="B113" s="127" t="s">
        <v>1697</v>
      </c>
      <c r="C113" s="128"/>
      <c r="D113" s="127"/>
      <c r="E113" s="127"/>
      <c r="F113" s="128"/>
      <c r="G113" s="127"/>
      <c r="H113" s="127"/>
      <c r="I113" s="128"/>
      <c r="J113" s="127"/>
      <c r="K113" s="127"/>
      <c r="L113" s="128"/>
      <c r="M113" s="129"/>
      <c r="N113" s="129"/>
      <c r="O113" s="130"/>
      <c r="P113" s="127"/>
      <c r="Q113" s="127"/>
      <c r="R113" s="128"/>
      <c r="S113" s="129"/>
      <c r="T113" s="129"/>
      <c r="U113" s="128"/>
      <c r="V113" s="129"/>
      <c r="W113" s="129"/>
      <c r="X113" s="131"/>
      <c r="Y113" s="129"/>
      <c r="Z113" s="129">
        <f t="shared" si="13"/>
        <v>1</v>
      </c>
      <c r="AA113" s="129"/>
      <c r="AB113" s="129"/>
      <c r="AC113" s="121">
        <v>110525</v>
      </c>
      <c r="AD113" s="121" t="s">
        <v>535</v>
      </c>
      <c r="AE113" s="122">
        <f>VLOOKUP(AC113,[3]Hoja1!$A$10:$K$1357,11,0)</f>
        <v>0</v>
      </c>
      <c r="AF113" s="122">
        <v>0</v>
      </c>
      <c r="AG113" s="122">
        <f t="shared" si="14"/>
        <v>0</v>
      </c>
      <c r="AH113" s="122">
        <f t="shared" si="15"/>
        <v>0</v>
      </c>
    </row>
    <row r="114" spans="1:34" s="51" customFormat="1" ht="12.75" customHeight="1">
      <c r="A114" s="127">
        <v>5111000</v>
      </c>
      <c r="B114" s="127" t="s">
        <v>1695</v>
      </c>
      <c r="C114" s="128" t="str">
        <f>+D114&amp;E114</f>
        <v/>
      </c>
      <c r="D114" s="127"/>
      <c r="E114" s="127"/>
      <c r="F114" s="128" t="str">
        <f>+G114&amp;H114</f>
        <v/>
      </c>
      <c r="G114" s="127"/>
      <c r="H114" s="127"/>
      <c r="I114" s="128" t="str">
        <f>+J114&amp;K114</f>
        <v/>
      </c>
      <c r="J114" s="129"/>
      <c r="K114" s="129"/>
      <c r="L114" s="128" t="str">
        <f>+M114&amp;N114</f>
        <v/>
      </c>
      <c r="M114" s="129"/>
      <c r="N114" s="129"/>
      <c r="O114" s="130" t="str">
        <f>+P114&amp;Q114</f>
        <v/>
      </c>
      <c r="P114" s="129"/>
      <c r="Q114" s="127"/>
      <c r="R114" s="128" t="str">
        <f>+S114&amp;T114</f>
        <v/>
      </c>
      <c r="S114" s="129"/>
      <c r="T114" s="129"/>
      <c r="U114" s="128" t="str">
        <f>+V114&amp;W114</f>
        <v/>
      </c>
      <c r="V114" s="129"/>
      <c r="W114" s="129"/>
      <c r="X114" s="131" t="str">
        <f>+Y114&amp;Z114</f>
        <v xml:space="preserve"> 1</v>
      </c>
      <c r="Y114" s="129" t="s">
        <v>936</v>
      </c>
      <c r="Z114" s="129">
        <f t="shared" si="13"/>
        <v>1</v>
      </c>
      <c r="AA114" s="129"/>
      <c r="AB114" s="129"/>
      <c r="AC114" s="121">
        <v>110526</v>
      </c>
      <c r="AD114" s="121" t="s">
        <v>1023</v>
      </c>
      <c r="AE114" s="122">
        <f>VLOOKUP(AC114,[3]Hoja1!$A$10:$K$1357,11,0)</f>
        <v>500630923</v>
      </c>
      <c r="AF114" s="122"/>
      <c r="AG114" s="122">
        <f t="shared" si="14"/>
        <v>500630923</v>
      </c>
      <c r="AH114" s="122">
        <f t="shared" si="15"/>
        <v>500631</v>
      </c>
    </row>
    <row r="115" spans="1:34" s="51" customFormat="1" ht="12.75" customHeight="1">
      <c r="A115" s="127"/>
      <c r="B115" s="127"/>
      <c r="C115" s="128" t="str">
        <f>+D115&amp;E115</f>
        <v/>
      </c>
      <c r="D115" s="127"/>
      <c r="E115" s="127"/>
      <c r="F115" s="128" t="str">
        <f>+G115&amp;H115</f>
        <v/>
      </c>
      <c r="G115" s="127"/>
      <c r="H115" s="127"/>
      <c r="I115" s="128" t="str">
        <f>+J115&amp;K115</f>
        <v/>
      </c>
      <c r="J115" s="127"/>
      <c r="K115" s="127"/>
      <c r="L115" s="128" t="str">
        <f>+M115&amp;N115</f>
        <v/>
      </c>
      <c r="M115" s="129"/>
      <c r="N115" s="129"/>
      <c r="O115" s="130" t="str">
        <f>+P115&amp;Q115</f>
        <v/>
      </c>
      <c r="P115" s="127"/>
      <c r="Q115" s="127"/>
      <c r="R115" s="128" t="str">
        <f>+S115&amp;T115</f>
        <v/>
      </c>
      <c r="S115" s="129"/>
      <c r="T115" s="129"/>
      <c r="U115" s="128" t="str">
        <f>+V115&amp;W115</f>
        <v/>
      </c>
      <c r="V115" s="129"/>
      <c r="W115" s="129"/>
      <c r="X115" s="131" t="str">
        <f>+Y115&amp;Z115</f>
        <v>221</v>
      </c>
      <c r="Y115" s="129">
        <v>22</v>
      </c>
      <c r="Z115" s="129">
        <f t="shared" si="13"/>
        <v>1</v>
      </c>
      <c r="AA115" s="129"/>
      <c r="AB115" s="129"/>
      <c r="AC115" s="121">
        <v>110527</v>
      </c>
      <c r="AD115" s="121" t="s">
        <v>1024</v>
      </c>
      <c r="AE115" s="122">
        <f>VLOOKUP(AC115,[3]Hoja1!$A$10:$K$1357,11,0)</f>
        <v>0</v>
      </c>
      <c r="AF115" s="122"/>
      <c r="AG115" s="122">
        <f t="shared" si="14"/>
        <v>0</v>
      </c>
      <c r="AH115" s="122">
        <f t="shared" si="15"/>
        <v>0</v>
      </c>
    </row>
    <row r="116" spans="1:34" s="51" customFormat="1" ht="12.75" customHeight="1">
      <c r="A116" s="127">
        <v>5113000</v>
      </c>
      <c r="B116" s="127" t="s">
        <v>1697</v>
      </c>
      <c r="C116" s="128"/>
      <c r="D116" s="127"/>
      <c r="E116" s="127"/>
      <c r="F116" s="128"/>
      <c r="G116" s="127"/>
      <c r="H116" s="127"/>
      <c r="I116" s="128"/>
      <c r="J116" s="129"/>
      <c r="K116" s="129"/>
      <c r="L116" s="128"/>
      <c r="M116" s="129"/>
      <c r="N116" s="129"/>
      <c r="O116" s="130"/>
      <c r="P116" s="129"/>
      <c r="Q116" s="127"/>
      <c r="R116" s="128"/>
      <c r="S116" s="129"/>
      <c r="T116" s="129"/>
      <c r="U116" s="128"/>
      <c r="V116" s="129"/>
      <c r="W116" s="129"/>
      <c r="X116" s="131"/>
      <c r="Y116" s="129"/>
      <c r="Z116" s="129">
        <f t="shared" si="13"/>
        <v>1</v>
      </c>
      <c r="AA116" s="129"/>
      <c r="AB116" s="129"/>
      <c r="AC116" s="121">
        <v>110528</v>
      </c>
      <c r="AD116" s="121" t="s">
        <v>1025</v>
      </c>
      <c r="AE116" s="122">
        <f>VLOOKUP(AC116,[3]Hoja1!$A$10:$K$1357,11,0)</f>
        <v>6598746739</v>
      </c>
      <c r="AF116" s="122"/>
      <c r="AG116" s="122">
        <f t="shared" si="14"/>
        <v>6598746739</v>
      </c>
      <c r="AH116" s="122">
        <f t="shared" si="15"/>
        <v>6598747</v>
      </c>
    </row>
    <row r="117" spans="1:34" s="51" customFormat="1" ht="12.75" customHeight="1">
      <c r="A117" s="127">
        <v>5113000</v>
      </c>
      <c r="B117" s="127" t="s">
        <v>1697</v>
      </c>
      <c r="C117" s="128" t="str">
        <f t="shared" si="16"/>
        <v/>
      </c>
      <c r="D117" s="127"/>
      <c r="E117" s="127"/>
      <c r="F117" s="128" t="str">
        <f t="shared" si="17"/>
        <v/>
      </c>
      <c r="G117" s="127"/>
      <c r="H117" s="127"/>
      <c r="I117" s="128" t="str">
        <f t="shared" si="18"/>
        <v/>
      </c>
      <c r="J117" s="127"/>
      <c r="K117" s="127"/>
      <c r="L117" s="128" t="str">
        <f t="shared" si="19"/>
        <v/>
      </c>
      <c r="M117" s="129"/>
      <c r="N117" s="129"/>
      <c r="O117" s="130" t="str">
        <f t="shared" si="20"/>
        <v/>
      </c>
      <c r="P117" s="127"/>
      <c r="Q117" s="127"/>
      <c r="R117" s="128" t="str">
        <f t="shared" si="21"/>
        <v/>
      </c>
      <c r="S117" s="129"/>
      <c r="T117" s="129"/>
      <c r="U117" s="128" t="str">
        <f t="shared" si="22"/>
        <v/>
      </c>
      <c r="V117" s="129"/>
      <c r="W117" s="129"/>
      <c r="X117" s="131" t="str">
        <f t="shared" ref="X117:X126" si="24">+Y117&amp;Z117</f>
        <v>131</v>
      </c>
      <c r="Y117" s="129">
        <v>13</v>
      </c>
      <c r="Z117" s="129">
        <f t="shared" si="13"/>
        <v>1</v>
      </c>
      <c r="AA117" s="129"/>
      <c r="AB117" s="129"/>
      <c r="AC117" s="121">
        <v>110550</v>
      </c>
      <c r="AD117" s="121" t="s">
        <v>918</v>
      </c>
      <c r="AE117" s="122">
        <f>VLOOKUP(AC117,[3]Hoja1!$A$10:$K$1357,11,0)</f>
        <v>-6958152318</v>
      </c>
      <c r="AF117" s="122">
        <v>0</v>
      </c>
      <c r="AG117" s="122">
        <f t="shared" si="14"/>
        <v>-6958152318</v>
      </c>
      <c r="AH117" s="122">
        <f t="shared" si="15"/>
        <v>-6958152</v>
      </c>
    </row>
    <row r="118" spans="1:34" s="51" customFormat="1" ht="12.75" customHeight="1">
      <c r="A118" s="127">
        <v>5113000</v>
      </c>
      <c r="B118" s="127" t="s">
        <v>1697</v>
      </c>
      <c r="C118" s="128" t="str">
        <f t="shared" si="16"/>
        <v/>
      </c>
      <c r="D118" s="129"/>
      <c r="E118" s="129"/>
      <c r="F118" s="128" t="str">
        <f t="shared" si="17"/>
        <v/>
      </c>
      <c r="G118" s="127"/>
      <c r="H118" s="127"/>
      <c r="I118" s="128" t="str">
        <f t="shared" si="18"/>
        <v/>
      </c>
      <c r="J118" s="127"/>
      <c r="K118" s="127"/>
      <c r="L118" s="128" t="str">
        <f t="shared" si="19"/>
        <v/>
      </c>
      <c r="M118" s="129"/>
      <c r="N118" s="129"/>
      <c r="O118" s="130" t="str">
        <f t="shared" si="20"/>
        <v/>
      </c>
      <c r="P118" s="127"/>
      <c r="Q118" s="127"/>
      <c r="R118" s="128" t="str">
        <f t="shared" si="21"/>
        <v/>
      </c>
      <c r="S118" s="129"/>
      <c r="T118" s="129"/>
      <c r="U118" s="128" t="str">
        <f t="shared" si="22"/>
        <v/>
      </c>
      <c r="V118" s="129"/>
      <c r="W118" s="129"/>
      <c r="X118" s="131" t="str">
        <f t="shared" si="24"/>
        <v>221</v>
      </c>
      <c r="Y118" s="129">
        <v>22</v>
      </c>
      <c r="Z118" s="129">
        <f t="shared" si="13"/>
        <v>1</v>
      </c>
      <c r="AA118" s="129"/>
      <c r="AB118" s="129"/>
      <c r="AC118" s="121">
        <v>110551</v>
      </c>
      <c r="AD118" s="121" t="s">
        <v>1026</v>
      </c>
      <c r="AE118" s="122">
        <f>VLOOKUP(AC118,[3]Hoja1!$A$10:$K$1357,11,0)</f>
        <v>0</v>
      </c>
      <c r="AF118" s="122"/>
      <c r="AG118" s="122">
        <f t="shared" si="14"/>
        <v>0</v>
      </c>
      <c r="AH118" s="122">
        <f t="shared" si="15"/>
        <v>0</v>
      </c>
    </row>
    <row r="119" spans="1:34" s="51" customFormat="1" ht="12.75" customHeight="1">
      <c r="A119" s="127">
        <v>5122000</v>
      </c>
      <c r="B119" s="127" t="s">
        <v>1706</v>
      </c>
      <c r="C119" s="128" t="str">
        <f>+D119&amp;E119</f>
        <v/>
      </c>
      <c r="D119" s="127"/>
      <c r="E119" s="127"/>
      <c r="F119" s="128" t="str">
        <f>+G119&amp;H119</f>
        <v/>
      </c>
      <c r="G119" s="127"/>
      <c r="H119" s="127"/>
      <c r="I119" s="128" t="str">
        <f>+J119&amp;K119</f>
        <v/>
      </c>
      <c r="J119" s="127"/>
      <c r="K119" s="127"/>
      <c r="L119" s="128" t="str">
        <f>+M119&amp;N119</f>
        <v/>
      </c>
      <c r="M119" s="129"/>
      <c r="N119" s="129"/>
      <c r="O119" s="130" t="str">
        <f>+P119&amp;Q119</f>
        <v/>
      </c>
      <c r="P119" s="127"/>
      <c r="Q119" s="127"/>
      <c r="R119" s="128" t="str">
        <f>+S119&amp;T119</f>
        <v/>
      </c>
      <c r="S119" s="129"/>
      <c r="T119" s="129"/>
      <c r="U119" s="128" t="str">
        <f>+V119&amp;W119</f>
        <v/>
      </c>
      <c r="V119" s="129"/>
      <c r="W119" s="129"/>
      <c r="X119" s="131" t="str">
        <f t="shared" si="24"/>
        <v>81</v>
      </c>
      <c r="Y119" s="129">
        <v>8</v>
      </c>
      <c r="Z119" s="129">
        <f t="shared" si="13"/>
        <v>1</v>
      </c>
      <c r="AA119" s="129"/>
      <c r="AB119" s="129"/>
      <c r="AC119" s="121">
        <v>110559</v>
      </c>
      <c r="AD119" s="121" t="s">
        <v>844</v>
      </c>
      <c r="AE119" s="122">
        <f>VLOOKUP(AC119,[3]Hoja1!$A$10:$K$1357,11,0)</f>
        <v>0</v>
      </c>
      <c r="AF119" s="122">
        <f>-AE119</f>
        <v>0</v>
      </c>
      <c r="AG119" s="122">
        <f t="shared" si="14"/>
        <v>0</v>
      </c>
      <c r="AH119" s="122">
        <f t="shared" si="15"/>
        <v>0</v>
      </c>
    </row>
    <row r="120" spans="1:34" s="51" customFormat="1" ht="12.75" customHeight="1">
      <c r="A120" s="127">
        <v>5122000</v>
      </c>
      <c r="B120" s="127" t="s">
        <v>1706</v>
      </c>
      <c r="C120" s="128" t="str">
        <f t="shared" si="16"/>
        <v/>
      </c>
      <c r="D120" s="127"/>
      <c r="E120" s="127"/>
      <c r="F120" s="128" t="str">
        <f t="shared" si="17"/>
        <v/>
      </c>
      <c r="G120" s="127"/>
      <c r="H120" s="127"/>
      <c r="I120" s="128" t="str">
        <f t="shared" si="18"/>
        <v/>
      </c>
      <c r="J120" s="127"/>
      <c r="K120" s="127"/>
      <c r="L120" s="128" t="str">
        <f t="shared" si="19"/>
        <v/>
      </c>
      <c r="M120" s="129"/>
      <c r="N120" s="129"/>
      <c r="O120" s="130" t="str">
        <f t="shared" si="20"/>
        <v/>
      </c>
      <c r="P120" s="127"/>
      <c r="Q120" s="127"/>
      <c r="R120" s="128" t="str">
        <f t="shared" si="21"/>
        <v/>
      </c>
      <c r="S120" s="129"/>
      <c r="T120" s="129"/>
      <c r="U120" s="128" t="str">
        <f t="shared" si="22"/>
        <v/>
      </c>
      <c r="V120" s="129"/>
      <c r="W120" s="129"/>
      <c r="X120" s="131" t="str">
        <f t="shared" si="24"/>
        <v>81</v>
      </c>
      <c r="Y120" s="129">
        <v>8</v>
      </c>
      <c r="Z120" s="129">
        <f t="shared" si="13"/>
        <v>1</v>
      </c>
      <c r="AA120" s="129"/>
      <c r="AB120" s="129"/>
      <c r="AC120" s="121">
        <v>110560</v>
      </c>
      <c r="AD120" s="121" t="s">
        <v>1027</v>
      </c>
      <c r="AE120" s="122">
        <f>VLOOKUP(AC120,[3]Hoja1!$A$10:$K$1357,11,0)</f>
        <v>-1108639998</v>
      </c>
      <c r="AF120" s="122">
        <v>0</v>
      </c>
      <c r="AG120" s="122">
        <f t="shared" si="14"/>
        <v>-1108639998</v>
      </c>
      <c r="AH120" s="122">
        <f t="shared" si="15"/>
        <v>-1108640</v>
      </c>
    </row>
    <row r="121" spans="1:34" s="51" customFormat="1" ht="12.75" customHeight="1">
      <c r="A121" s="127">
        <v>5113000</v>
      </c>
      <c r="B121" s="127" t="s">
        <v>1697</v>
      </c>
      <c r="C121" s="128" t="str">
        <f t="shared" si="16"/>
        <v/>
      </c>
      <c r="D121" s="127"/>
      <c r="E121" s="127"/>
      <c r="F121" s="128" t="str">
        <f t="shared" si="17"/>
        <v/>
      </c>
      <c r="G121" s="127"/>
      <c r="H121" s="127"/>
      <c r="I121" s="128" t="str">
        <f t="shared" si="18"/>
        <v/>
      </c>
      <c r="J121" s="127"/>
      <c r="K121" s="127"/>
      <c r="L121" s="128" t="str">
        <f t="shared" si="19"/>
        <v/>
      </c>
      <c r="M121" s="129"/>
      <c r="N121" s="129"/>
      <c r="O121" s="130" t="str">
        <f t="shared" si="20"/>
        <v/>
      </c>
      <c r="P121" s="127"/>
      <c r="Q121" s="127"/>
      <c r="R121" s="128" t="str">
        <f t="shared" si="21"/>
        <v/>
      </c>
      <c r="S121" s="129"/>
      <c r="T121" s="129"/>
      <c r="U121" s="128" t="str">
        <f t="shared" si="22"/>
        <v/>
      </c>
      <c r="V121" s="129"/>
      <c r="W121" s="129"/>
      <c r="X121" s="131" t="str">
        <f t="shared" si="24"/>
        <v>131</v>
      </c>
      <c r="Y121" s="129">
        <v>13</v>
      </c>
      <c r="Z121" s="129">
        <f t="shared" si="13"/>
        <v>1</v>
      </c>
      <c r="AA121" s="129"/>
      <c r="AB121" s="129"/>
      <c r="AC121" s="121">
        <v>110561</v>
      </c>
      <c r="AD121" s="121" t="s">
        <v>919</v>
      </c>
      <c r="AE121" s="122">
        <f>VLOOKUP(AC121,[3]Hoja1!$A$10:$K$1357,11,0)</f>
        <v>188151094</v>
      </c>
      <c r="AF121" s="122">
        <v>0</v>
      </c>
      <c r="AG121" s="122">
        <f t="shared" si="14"/>
        <v>188151094</v>
      </c>
      <c r="AH121" s="122">
        <f t="shared" si="15"/>
        <v>188151</v>
      </c>
    </row>
    <row r="122" spans="1:34" s="51" customFormat="1" ht="12.75" customHeight="1">
      <c r="A122" s="127">
        <v>5112000</v>
      </c>
      <c r="B122" s="127" t="s">
        <v>1696</v>
      </c>
      <c r="C122" s="128" t="str">
        <f t="shared" si="16"/>
        <v/>
      </c>
      <c r="D122" s="127"/>
      <c r="E122" s="127"/>
      <c r="F122" s="128" t="str">
        <f t="shared" si="17"/>
        <v/>
      </c>
      <c r="G122" s="127"/>
      <c r="H122" s="127"/>
      <c r="I122" s="128" t="str">
        <f t="shared" si="18"/>
        <v/>
      </c>
      <c r="J122" s="127"/>
      <c r="K122" s="127"/>
      <c r="L122" s="128" t="str">
        <f t="shared" si="19"/>
        <v/>
      </c>
      <c r="M122" s="129"/>
      <c r="N122" s="129"/>
      <c r="O122" s="130" t="str">
        <f t="shared" si="20"/>
        <v/>
      </c>
      <c r="P122" s="127"/>
      <c r="Q122" s="127"/>
      <c r="R122" s="128" t="str">
        <f t="shared" si="21"/>
        <v/>
      </c>
      <c r="S122" s="129"/>
      <c r="T122" s="129"/>
      <c r="U122" s="128" t="str">
        <f t="shared" si="22"/>
        <v/>
      </c>
      <c r="V122" s="129"/>
      <c r="W122" s="129"/>
      <c r="X122" s="131" t="str">
        <f t="shared" si="24"/>
        <v>1</v>
      </c>
      <c r="Y122" s="129"/>
      <c r="Z122" s="129">
        <f t="shared" si="13"/>
        <v>1</v>
      </c>
      <c r="AA122" s="129"/>
      <c r="AB122" s="129"/>
      <c r="AC122" s="121">
        <v>110562</v>
      </c>
      <c r="AD122" s="121" t="s">
        <v>1028</v>
      </c>
      <c r="AE122" s="122">
        <f>VLOOKUP(AC122,[3]Hoja1!$A$10:$K$1357,11,0)</f>
        <v>-6</v>
      </c>
      <c r="AF122" s="122">
        <v>0</v>
      </c>
      <c r="AG122" s="122">
        <f t="shared" si="14"/>
        <v>-6</v>
      </c>
      <c r="AH122" s="122">
        <f t="shared" si="15"/>
        <v>0</v>
      </c>
    </row>
    <row r="123" spans="1:34" s="51" customFormat="1" ht="12.75" customHeight="1">
      <c r="A123" s="127">
        <v>5112000</v>
      </c>
      <c r="B123" s="127" t="s">
        <v>1696</v>
      </c>
      <c r="C123" s="128" t="str">
        <f t="shared" si="16"/>
        <v/>
      </c>
      <c r="D123" s="127"/>
      <c r="E123" s="127"/>
      <c r="F123" s="128" t="str">
        <f t="shared" si="17"/>
        <v/>
      </c>
      <c r="G123" s="127"/>
      <c r="H123" s="127"/>
      <c r="I123" s="128" t="str">
        <f t="shared" si="18"/>
        <v/>
      </c>
      <c r="J123" s="127"/>
      <c r="K123" s="127"/>
      <c r="L123" s="128" t="str">
        <f t="shared" si="19"/>
        <v/>
      </c>
      <c r="M123" s="129"/>
      <c r="N123" s="129"/>
      <c r="O123" s="130" t="str">
        <f t="shared" si="20"/>
        <v/>
      </c>
      <c r="P123" s="127"/>
      <c r="Q123" s="127"/>
      <c r="R123" s="128" t="str">
        <f t="shared" si="21"/>
        <v/>
      </c>
      <c r="S123" s="129"/>
      <c r="T123" s="129"/>
      <c r="U123" s="128" t="str">
        <f t="shared" si="22"/>
        <v/>
      </c>
      <c r="V123" s="129"/>
      <c r="W123" s="129"/>
      <c r="X123" s="131" t="str">
        <f t="shared" si="24"/>
        <v>1</v>
      </c>
      <c r="Y123" s="129"/>
      <c r="Z123" s="129">
        <f t="shared" si="13"/>
        <v>1</v>
      </c>
      <c r="AA123" s="129"/>
      <c r="AB123" s="129"/>
      <c r="AC123" s="121">
        <v>110563</v>
      </c>
      <c r="AD123" s="121" t="s">
        <v>1029</v>
      </c>
      <c r="AE123" s="122">
        <f>VLOOKUP(AC123,[3]Hoja1!$A$10:$K$1357,11,0)</f>
        <v>0</v>
      </c>
      <c r="AF123" s="122">
        <v>0</v>
      </c>
      <c r="AG123" s="122">
        <f t="shared" si="14"/>
        <v>0</v>
      </c>
      <c r="AH123" s="122">
        <f t="shared" si="15"/>
        <v>0</v>
      </c>
    </row>
    <row r="124" spans="1:34" s="51" customFormat="1" ht="12.75" customHeight="1">
      <c r="A124" s="127">
        <v>5113000</v>
      </c>
      <c r="B124" s="127" t="s">
        <v>1697</v>
      </c>
      <c r="C124" s="128" t="str">
        <f t="shared" si="16"/>
        <v/>
      </c>
      <c r="D124" s="127"/>
      <c r="E124" s="127"/>
      <c r="F124" s="128" t="str">
        <f t="shared" si="17"/>
        <v/>
      </c>
      <c r="G124" s="127"/>
      <c r="H124" s="127"/>
      <c r="I124" s="128" t="str">
        <f t="shared" si="18"/>
        <v/>
      </c>
      <c r="J124" s="127"/>
      <c r="K124" s="127"/>
      <c r="L124" s="128" t="str">
        <f t="shared" si="19"/>
        <v/>
      </c>
      <c r="M124" s="129"/>
      <c r="N124" s="129"/>
      <c r="O124" s="130" t="str">
        <f t="shared" si="20"/>
        <v/>
      </c>
      <c r="P124" s="127"/>
      <c r="Q124" s="127"/>
      <c r="R124" s="128" t="str">
        <f t="shared" si="21"/>
        <v/>
      </c>
      <c r="S124" s="129"/>
      <c r="T124" s="129"/>
      <c r="U124" s="128" t="str">
        <f t="shared" si="22"/>
        <v/>
      </c>
      <c r="V124" s="129"/>
      <c r="W124" s="129"/>
      <c r="X124" s="131" t="str">
        <f t="shared" si="24"/>
        <v>301</v>
      </c>
      <c r="Y124" s="129">
        <v>30</v>
      </c>
      <c r="Z124" s="129">
        <f t="shared" si="13"/>
        <v>1</v>
      </c>
      <c r="AA124" s="129"/>
      <c r="AB124" s="129"/>
      <c r="AC124" s="121">
        <v>110564</v>
      </c>
      <c r="AD124" s="121" t="s">
        <v>1030</v>
      </c>
      <c r="AE124" s="122">
        <f>VLOOKUP(AC124,[3]Hoja1!$A$10:$K$1357,11,0)</f>
        <v>0</v>
      </c>
      <c r="AF124" s="122">
        <v>0</v>
      </c>
      <c r="AG124" s="122">
        <f t="shared" si="14"/>
        <v>0</v>
      </c>
      <c r="AH124" s="122">
        <f t="shared" si="15"/>
        <v>0</v>
      </c>
    </row>
    <row r="125" spans="1:34" s="51" customFormat="1" ht="12.75">
      <c r="A125" s="127">
        <v>5113000</v>
      </c>
      <c r="B125" s="127" t="s">
        <v>1697</v>
      </c>
      <c r="C125" s="128" t="str">
        <f t="shared" si="16"/>
        <v/>
      </c>
      <c r="D125" s="127"/>
      <c r="E125" s="127"/>
      <c r="F125" s="128" t="str">
        <f t="shared" si="17"/>
        <v/>
      </c>
      <c r="G125" s="127"/>
      <c r="H125" s="127"/>
      <c r="I125" s="128" t="str">
        <f t="shared" si="18"/>
        <v/>
      </c>
      <c r="J125" s="127"/>
      <c r="K125" s="127"/>
      <c r="L125" s="128" t="str">
        <f t="shared" si="19"/>
        <v/>
      </c>
      <c r="M125" s="129"/>
      <c r="N125" s="129"/>
      <c r="O125" s="130" t="str">
        <f t="shared" si="20"/>
        <v/>
      </c>
      <c r="P125" s="127"/>
      <c r="Q125" s="127"/>
      <c r="R125" s="128" t="str">
        <f t="shared" si="21"/>
        <v/>
      </c>
      <c r="S125" s="129"/>
      <c r="T125" s="129"/>
      <c r="U125" s="128" t="str">
        <f t="shared" si="22"/>
        <v/>
      </c>
      <c r="V125" s="129"/>
      <c r="W125" s="129"/>
      <c r="X125" s="131" t="str">
        <f t="shared" si="24"/>
        <v>131</v>
      </c>
      <c r="Y125" s="129">
        <v>13</v>
      </c>
      <c r="Z125" s="129">
        <f t="shared" si="13"/>
        <v>1</v>
      </c>
      <c r="AA125" s="129"/>
      <c r="AB125" s="129"/>
      <c r="AC125" s="121">
        <v>110565</v>
      </c>
      <c r="AD125" s="121" t="s">
        <v>406</v>
      </c>
      <c r="AE125" s="122">
        <f>VLOOKUP(AC125,[3]Hoja1!$A$10:$K$1357,11,0)</f>
        <v>0</v>
      </c>
      <c r="AF125" s="122">
        <v>0</v>
      </c>
      <c r="AG125" s="122">
        <f t="shared" si="14"/>
        <v>0</v>
      </c>
      <c r="AH125" s="122">
        <f t="shared" si="15"/>
        <v>0</v>
      </c>
    </row>
    <row r="126" spans="1:34" s="51" customFormat="1" ht="12.75" customHeight="1">
      <c r="A126" s="127">
        <v>5113000</v>
      </c>
      <c r="B126" s="127" t="s">
        <v>1697</v>
      </c>
      <c r="C126" s="128"/>
      <c r="D126" s="127"/>
      <c r="E126" s="127"/>
      <c r="F126" s="128"/>
      <c r="G126" s="127"/>
      <c r="H126" s="127"/>
      <c r="I126" s="128"/>
      <c r="J126" s="127"/>
      <c r="K126" s="127"/>
      <c r="L126" s="128"/>
      <c r="M126" s="129"/>
      <c r="N126" s="129"/>
      <c r="O126" s="130"/>
      <c r="P126" s="127"/>
      <c r="Q126" s="127"/>
      <c r="R126" s="128"/>
      <c r="S126" s="129"/>
      <c r="T126" s="129"/>
      <c r="U126" s="128"/>
      <c r="V126" s="129"/>
      <c r="W126" s="129"/>
      <c r="X126" s="131" t="str">
        <f t="shared" si="24"/>
        <v>131</v>
      </c>
      <c r="Y126" s="129">
        <v>13</v>
      </c>
      <c r="Z126" s="129">
        <f t="shared" si="13"/>
        <v>1</v>
      </c>
      <c r="AA126" s="129"/>
      <c r="AB126" s="129"/>
      <c r="AC126" s="121">
        <v>110566</v>
      </c>
      <c r="AD126" s="121" t="s">
        <v>1031</v>
      </c>
      <c r="AE126" s="122">
        <f>VLOOKUP(AC126,[3]Hoja1!$A$10:$K$1357,11,0)</f>
        <v>4902645161</v>
      </c>
      <c r="AF126" s="122">
        <v>0</v>
      </c>
      <c r="AG126" s="122">
        <f t="shared" si="14"/>
        <v>4902645161</v>
      </c>
      <c r="AH126" s="122">
        <f t="shared" si="15"/>
        <v>4902645</v>
      </c>
    </row>
    <row r="127" spans="1:34" s="51" customFormat="1" ht="12.75" customHeight="1">
      <c r="A127" s="127">
        <v>5113000</v>
      </c>
      <c r="B127" s="127" t="s">
        <v>1697</v>
      </c>
      <c r="C127" s="128"/>
      <c r="D127" s="127"/>
      <c r="E127" s="127"/>
      <c r="F127" s="128"/>
      <c r="G127" s="127"/>
      <c r="H127" s="127"/>
      <c r="I127" s="128"/>
      <c r="J127" s="127"/>
      <c r="K127" s="127"/>
      <c r="L127" s="128"/>
      <c r="M127" s="129"/>
      <c r="N127" s="129"/>
      <c r="O127" s="130"/>
      <c r="P127" s="127"/>
      <c r="Q127" s="127"/>
      <c r="R127" s="128"/>
      <c r="S127" s="129"/>
      <c r="T127" s="129"/>
      <c r="U127" s="128"/>
      <c r="V127" s="129"/>
      <c r="W127" s="129"/>
      <c r="X127" s="131"/>
      <c r="Y127" s="129"/>
      <c r="Z127" s="129">
        <f t="shared" si="13"/>
        <v>1</v>
      </c>
      <c r="AA127" s="129"/>
      <c r="AB127" s="129"/>
      <c r="AC127" s="121">
        <v>110567</v>
      </c>
      <c r="AD127" s="121" t="s">
        <v>825</v>
      </c>
      <c r="AE127" s="122">
        <f>VLOOKUP(AC127,[3]Hoja1!$A$10:$K$1357,11,0)</f>
        <v>16288137526</v>
      </c>
      <c r="AF127" s="122">
        <v>0</v>
      </c>
      <c r="AG127" s="122">
        <f t="shared" si="14"/>
        <v>16288137526</v>
      </c>
      <c r="AH127" s="122">
        <f t="shared" si="15"/>
        <v>16288138</v>
      </c>
    </row>
    <row r="128" spans="1:34" s="51" customFormat="1" ht="12.75" customHeight="1">
      <c r="A128" s="127">
        <v>5113000</v>
      </c>
      <c r="B128" s="127" t="s">
        <v>1697</v>
      </c>
      <c r="C128" s="128"/>
      <c r="D128" s="127"/>
      <c r="E128" s="127"/>
      <c r="F128" s="128"/>
      <c r="G128" s="127"/>
      <c r="H128" s="127"/>
      <c r="I128" s="128"/>
      <c r="J128" s="127"/>
      <c r="K128" s="127"/>
      <c r="L128" s="128"/>
      <c r="M128" s="129"/>
      <c r="N128" s="129"/>
      <c r="O128" s="130"/>
      <c r="P128" s="127"/>
      <c r="Q128" s="127"/>
      <c r="R128" s="128"/>
      <c r="S128" s="129"/>
      <c r="T128" s="129"/>
      <c r="U128" s="128"/>
      <c r="V128" s="129"/>
      <c r="W128" s="129"/>
      <c r="X128" s="131" t="str">
        <f>+Y128&amp;Z128</f>
        <v>131</v>
      </c>
      <c r="Y128" s="129">
        <v>13</v>
      </c>
      <c r="Z128" s="129">
        <f t="shared" si="13"/>
        <v>1</v>
      </c>
      <c r="AA128" s="129"/>
      <c r="AB128" s="129"/>
      <c r="AC128" s="121">
        <v>110568</v>
      </c>
      <c r="AD128" s="121" t="s">
        <v>667</v>
      </c>
      <c r="AE128" s="122">
        <f>VLOOKUP(AC128,[3]Hoja1!$A$10:$K$1357,11,0)</f>
        <v>2788589868</v>
      </c>
      <c r="AF128" s="122">
        <v>0</v>
      </c>
      <c r="AG128" s="122">
        <f t="shared" si="14"/>
        <v>2788589868</v>
      </c>
      <c r="AH128" s="122">
        <f t="shared" si="15"/>
        <v>2788590</v>
      </c>
    </row>
    <row r="129" spans="1:34" s="51" customFormat="1" ht="12.75">
      <c r="A129" s="127">
        <v>5113000</v>
      </c>
      <c r="B129" s="127" t="s">
        <v>1697</v>
      </c>
      <c r="C129" s="128" t="str">
        <f>+D129&amp;E129</f>
        <v/>
      </c>
      <c r="D129" s="127"/>
      <c r="E129" s="127"/>
      <c r="F129" s="128" t="str">
        <f>+G129&amp;H129</f>
        <v/>
      </c>
      <c r="G129" s="127"/>
      <c r="H129" s="127"/>
      <c r="I129" s="128" t="str">
        <f>+J129&amp;K129</f>
        <v/>
      </c>
      <c r="J129" s="127"/>
      <c r="K129" s="127"/>
      <c r="L129" s="128" t="str">
        <f>+M129&amp;N129</f>
        <v/>
      </c>
      <c r="M129" s="129"/>
      <c r="N129" s="129"/>
      <c r="O129" s="130" t="str">
        <f>+P129&amp;Q129</f>
        <v/>
      </c>
      <c r="P129" s="127"/>
      <c r="Q129" s="127"/>
      <c r="R129" s="128" t="str">
        <f>+S129&amp;T129</f>
        <v/>
      </c>
      <c r="S129" s="129"/>
      <c r="T129" s="129"/>
      <c r="U129" s="128" t="str">
        <f>+V129&amp;W129</f>
        <v/>
      </c>
      <c r="V129" s="129"/>
      <c r="W129" s="129"/>
      <c r="X129" s="131" t="str">
        <f>+Y129&amp;Z129</f>
        <v>131</v>
      </c>
      <c r="Y129" s="129">
        <v>13</v>
      </c>
      <c r="Z129" s="129">
        <f t="shared" si="13"/>
        <v>1</v>
      </c>
      <c r="AA129" s="129"/>
      <c r="AB129" s="129"/>
      <c r="AC129" s="121">
        <v>110569</v>
      </c>
      <c r="AD129" s="121" t="s">
        <v>1032</v>
      </c>
      <c r="AE129" s="122">
        <f>VLOOKUP(AC129,[3]Hoja1!$A$10:$K$1357,11,0)</f>
        <v>9167703493</v>
      </c>
      <c r="AF129" s="122"/>
      <c r="AG129" s="122">
        <f t="shared" si="14"/>
        <v>9167703493</v>
      </c>
      <c r="AH129" s="122">
        <f t="shared" si="15"/>
        <v>9167703</v>
      </c>
    </row>
    <row r="130" spans="1:34" s="51" customFormat="1" ht="12.75" customHeight="1">
      <c r="A130" s="127">
        <v>5113000</v>
      </c>
      <c r="B130" s="127" t="s">
        <v>1697</v>
      </c>
      <c r="C130" s="128" t="str">
        <f>+D130&amp;E130</f>
        <v/>
      </c>
      <c r="D130" s="127"/>
      <c r="E130" s="127"/>
      <c r="F130" s="128" t="str">
        <f>+G130&amp;H130</f>
        <v/>
      </c>
      <c r="G130" s="127"/>
      <c r="H130" s="127"/>
      <c r="I130" s="128" t="str">
        <f>+J130&amp;K130</f>
        <v/>
      </c>
      <c r="J130" s="127"/>
      <c r="K130" s="127"/>
      <c r="L130" s="128" t="str">
        <f>+M130&amp;N130</f>
        <v/>
      </c>
      <c r="M130" s="129"/>
      <c r="N130" s="129"/>
      <c r="O130" s="130" t="str">
        <f>+P130&amp;Q130</f>
        <v/>
      </c>
      <c r="P130" s="127"/>
      <c r="Q130" s="127"/>
      <c r="R130" s="128" t="str">
        <f>+S130&amp;T130</f>
        <v/>
      </c>
      <c r="S130" s="129"/>
      <c r="T130" s="129"/>
      <c r="U130" s="128" t="str">
        <f>+V130&amp;W130</f>
        <v/>
      </c>
      <c r="V130" s="129"/>
      <c r="W130" s="129"/>
      <c r="X130" s="131" t="str">
        <f>+Y130&amp;Z130</f>
        <v>131</v>
      </c>
      <c r="Y130" s="129">
        <v>13</v>
      </c>
      <c r="Z130" s="129">
        <f t="shared" si="13"/>
        <v>1</v>
      </c>
      <c r="AA130" s="129"/>
      <c r="AB130" s="129"/>
      <c r="AC130" s="121">
        <v>110570</v>
      </c>
      <c r="AD130" s="121" t="s">
        <v>1033</v>
      </c>
      <c r="AE130" s="122">
        <f>VLOOKUP(AC130,[3]Hoja1!$A$10:$K$1357,11,0)</f>
        <v>919096071</v>
      </c>
      <c r="AF130" s="122">
        <v>0</v>
      </c>
      <c r="AG130" s="122">
        <f t="shared" si="14"/>
        <v>919096071</v>
      </c>
      <c r="AH130" s="122">
        <f t="shared" si="15"/>
        <v>919096</v>
      </c>
    </row>
    <row r="131" spans="1:34" s="51" customFormat="1" ht="12.75" customHeight="1">
      <c r="A131" s="127">
        <v>5112000</v>
      </c>
      <c r="B131" s="127" t="s">
        <v>1696</v>
      </c>
      <c r="C131" s="128"/>
      <c r="D131" s="127"/>
      <c r="E131" s="127"/>
      <c r="F131" s="128"/>
      <c r="G131" s="127"/>
      <c r="H131" s="127"/>
      <c r="I131" s="128"/>
      <c r="J131" s="127"/>
      <c r="K131" s="127"/>
      <c r="L131" s="128"/>
      <c r="M131" s="129"/>
      <c r="N131" s="129"/>
      <c r="O131" s="130"/>
      <c r="P131" s="127"/>
      <c r="Q131" s="127"/>
      <c r="R131" s="128"/>
      <c r="S131" s="129"/>
      <c r="T131" s="129"/>
      <c r="U131" s="128"/>
      <c r="V131" s="129"/>
      <c r="W131" s="129"/>
      <c r="X131" s="131"/>
      <c r="Y131" s="129"/>
      <c r="Z131" s="129">
        <f t="shared" si="13"/>
        <v>1</v>
      </c>
      <c r="AA131" s="129"/>
      <c r="AB131" s="129"/>
      <c r="AC131" s="121">
        <v>110573</v>
      </c>
      <c r="AD131" s="121" t="s">
        <v>1646</v>
      </c>
      <c r="AE131" s="122">
        <f>VLOOKUP(AC131,[3]Hoja1!$A$10:$K$1357,11,0)</f>
        <v>876054776</v>
      </c>
      <c r="AF131" s="122"/>
      <c r="AG131" s="122">
        <f t="shared" si="14"/>
        <v>876054776</v>
      </c>
      <c r="AH131" s="122">
        <f t="shared" si="15"/>
        <v>876055</v>
      </c>
    </row>
    <row r="132" spans="1:34" s="51" customFormat="1" ht="12.75" customHeight="1">
      <c r="A132" s="127">
        <v>5112000</v>
      </c>
      <c r="B132" s="127" t="s">
        <v>1696</v>
      </c>
      <c r="C132" s="128"/>
      <c r="D132" s="127"/>
      <c r="E132" s="127"/>
      <c r="F132" s="128"/>
      <c r="G132" s="127"/>
      <c r="H132" s="127"/>
      <c r="I132" s="128"/>
      <c r="J132" s="127"/>
      <c r="K132" s="127"/>
      <c r="L132" s="128"/>
      <c r="M132" s="129"/>
      <c r="N132" s="129"/>
      <c r="O132" s="130"/>
      <c r="P132" s="127"/>
      <c r="Q132" s="127"/>
      <c r="R132" s="128"/>
      <c r="S132" s="129"/>
      <c r="T132" s="129"/>
      <c r="U132" s="128"/>
      <c r="V132" s="129"/>
      <c r="W132" s="129"/>
      <c r="X132" s="131"/>
      <c r="Y132" s="129"/>
      <c r="Z132" s="129">
        <f t="shared" si="13"/>
        <v>1</v>
      </c>
      <c r="AA132" s="129"/>
      <c r="AB132" s="129"/>
      <c r="AC132" s="121">
        <v>110574</v>
      </c>
      <c r="AD132" s="121" t="s">
        <v>1647</v>
      </c>
      <c r="AE132" s="122">
        <f>VLOOKUP(AC132,[3]Hoja1!$A$10:$K$1357,11,0)</f>
        <v>821524226</v>
      </c>
      <c r="AF132" s="122"/>
      <c r="AG132" s="122">
        <f t="shared" si="14"/>
        <v>821524226</v>
      </c>
      <c r="AH132" s="122">
        <f t="shared" si="15"/>
        <v>821524</v>
      </c>
    </row>
    <row r="133" spans="1:34" s="51" customFormat="1" ht="12.75" customHeight="1">
      <c r="A133" s="127">
        <v>5112000</v>
      </c>
      <c r="B133" s="127" t="s">
        <v>1696</v>
      </c>
      <c r="C133" s="128"/>
      <c r="D133" s="127"/>
      <c r="E133" s="127"/>
      <c r="F133" s="128"/>
      <c r="G133" s="127"/>
      <c r="H133" s="127"/>
      <c r="I133" s="128"/>
      <c r="J133" s="127"/>
      <c r="K133" s="127"/>
      <c r="L133" s="128"/>
      <c r="M133" s="129"/>
      <c r="N133" s="129"/>
      <c r="O133" s="130"/>
      <c r="P133" s="127"/>
      <c r="Q133" s="127"/>
      <c r="R133" s="128"/>
      <c r="S133" s="129"/>
      <c r="T133" s="129"/>
      <c r="U133" s="128"/>
      <c r="V133" s="129"/>
      <c r="W133" s="129"/>
      <c r="X133" s="131"/>
      <c r="Y133" s="129"/>
      <c r="Z133" s="129">
        <f t="shared" si="13"/>
        <v>1</v>
      </c>
      <c r="AA133" s="129"/>
      <c r="AB133" s="129"/>
      <c r="AC133" s="121">
        <v>110575</v>
      </c>
      <c r="AD133" s="121" t="s">
        <v>1648</v>
      </c>
      <c r="AE133" s="122">
        <f>VLOOKUP(AC133,[3]Hoja1!$A$10:$K$1357,11,0)</f>
        <v>685863245</v>
      </c>
      <c r="AF133" s="122"/>
      <c r="AG133" s="122">
        <f t="shared" si="14"/>
        <v>685863245</v>
      </c>
      <c r="AH133" s="122">
        <f t="shared" si="15"/>
        <v>685863</v>
      </c>
    </row>
    <row r="134" spans="1:34" s="51" customFormat="1" ht="12.75" customHeight="1">
      <c r="A134" s="127">
        <v>5112000</v>
      </c>
      <c r="B134" s="127" t="s">
        <v>1696</v>
      </c>
      <c r="C134" s="128"/>
      <c r="D134" s="127"/>
      <c r="E134" s="127"/>
      <c r="F134" s="128"/>
      <c r="G134" s="127"/>
      <c r="H134" s="127"/>
      <c r="I134" s="128"/>
      <c r="J134" s="127"/>
      <c r="K134" s="127"/>
      <c r="L134" s="128"/>
      <c r="M134" s="129"/>
      <c r="N134" s="129"/>
      <c r="O134" s="130"/>
      <c r="P134" s="127"/>
      <c r="Q134" s="127"/>
      <c r="R134" s="128"/>
      <c r="S134" s="129"/>
      <c r="T134" s="129"/>
      <c r="U134" s="128"/>
      <c r="V134" s="129"/>
      <c r="W134" s="129"/>
      <c r="X134" s="131"/>
      <c r="Y134" s="129"/>
      <c r="Z134" s="129">
        <f t="shared" si="13"/>
        <v>1</v>
      </c>
      <c r="AA134" s="129"/>
      <c r="AB134" s="129"/>
      <c r="AC134" s="121">
        <v>110576</v>
      </c>
      <c r="AD134" s="121" t="s">
        <v>1649</v>
      </c>
      <c r="AE134" s="122">
        <f>VLOOKUP(AC134,[3]Hoja1!$A$10:$K$1357,11,0)</f>
        <v>625107678</v>
      </c>
      <c r="AF134" s="122"/>
      <c r="AG134" s="122">
        <f t="shared" si="14"/>
        <v>625107678</v>
      </c>
      <c r="AH134" s="122">
        <f t="shared" si="15"/>
        <v>625108</v>
      </c>
    </row>
    <row r="135" spans="1:34" s="51" customFormat="1" ht="12.75" customHeight="1">
      <c r="A135" s="127">
        <v>5112000</v>
      </c>
      <c r="B135" s="127" t="s">
        <v>1696</v>
      </c>
      <c r="C135" s="128"/>
      <c r="D135" s="127"/>
      <c r="E135" s="127"/>
      <c r="F135" s="128"/>
      <c r="G135" s="127"/>
      <c r="H135" s="127"/>
      <c r="I135" s="128"/>
      <c r="J135" s="127"/>
      <c r="K135" s="127"/>
      <c r="L135" s="128"/>
      <c r="M135" s="129"/>
      <c r="N135" s="129"/>
      <c r="O135" s="130"/>
      <c r="P135" s="127"/>
      <c r="Q135" s="127"/>
      <c r="R135" s="128"/>
      <c r="S135" s="129"/>
      <c r="T135" s="129"/>
      <c r="U135" s="128"/>
      <c r="V135" s="129"/>
      <c r="W135" s="129"/>
      <c r="X135" s="131"/>
      <c r="Y135" s="129"/>
      <c r="Z135" s="129">
        <f t="shared" si="13"/>
        <v>1</v>
      </c>
      <c r="AA135" s="129"/>
      <c r="AB135" s="129"/>
      <c r="AC135" s="121">
        <v>110577</v>
      </c>
      <c r="AD135" s="121" t="s">
        <v>1650</v>
      </c>
      <c r="AE135" s="122">
        <f>VLOOKUP(AC135,[3]Hoja1!$A$10:$K$1357,11,0)</f>
        <v>6140038968</v>
      </c>
      <c r="AF135" s="122"/>
      <c r="AG135" s="122">
        <f t="shared" si="14"/>
        <v>6140038968</v>
      </c>
      <c r="AH135" s="122">
        <f t="shared" si="15"/>
        <v>6140039</v>
      </c>
    </row>
    <row r="136" spans="1:34" s="51" customFormat="1" ht="12.75" customHeight="1">
      <c r="A136" s="127">
        <v>5112000</v>
      </c>
      <c r="B136" s="127" t="s">
        <v>1696</v>
      </c>
      <c r="C136" s="128"/>
      <c r="D136" s="127"/>
      <c r="E136" s="127"/>
      <c r="F136" s="128"/>
      <c r="G136" s="127"/>
      <c r="H136" s="127"/>
      <c r="I136" s="128"/>
      <c r="J136" s="127"/>
      <c r="K136" s="127"/>
      <c r="L136" s="128"/>
      <c r="M136" s="129"/>
      <c r="N136" s="129"/>
      <c r="O136" s="130"/>
      <c r="P136" s="127"/>
      <c r="Q136" s="127"/>
      <c r="R136" s="128"/>
      <c r="S136" s="129"/>
      <c r="T136" s="129"/>
      <c r="U136" s="128"/>
      <c r="V136" s="129"/>
      <c r="W136" s="129"/>
      <c r="X136" s="131"/>
      <c r="Y136" s="129"/>
      <c r="Z136" s="129">
        <f t="shared" ref="Z136:Z199" si="25">VALUE(LEFT(AC136,1))</f>
        <v>1</v>
      </c>
      <c r="AA136" s="129"/>
      <c r="AB136" s="129"/>
      <c r="AC136" s="121">
        <v>110578</v>
      </c>
      <c r="AD136" s="121" t="s">
        <v>1651</v>
      </c>
      <c r="AE136" s="122">
        <f>VLOOKUP(AC136,[3]Hoja1!$A$10:$K$1357,11,0)</f>
        <v>492419910</v>
      </c>
      <c r="AF136" s="122"/>
      <c r="AG136" s="122">
        <f t="shared" ref="AG136:AG199" si="26">AE136+AF136</f>
        <v>492419910</v>
      </c>
      <c r="AH136" s="122">
        <f t="shared" ref="AH136:AH199" si="27">ROUND((AE136+AF136)/$AH$2,0)</f>
        <v>492420</v>
      </c>
    </row>
    <row r="137" spans="1:34" s="51" customFormat="1" ht="12.75" customHeight="1">
      <c r="A137" s="127">
        <v>5112000</v>
      </c>
      <c r="B137" s="127" t="s">
        <v>1696</v>
      </c>
      <c r="C137" s="128"/>
      <c r="D137" s="127"/>
      <c r="E137" s="127"/>
      <c r="F137" s="128"/>
      <c r="G137" s="127"/>
      <c r="H137" s="127"/>
      <c r="I137" s="128"/>
      <c r="J137" s="127"/>
      <c r="K137" s="127"/>
      <c r="L137" s="128"/>
      <c r="M137" s="129"/>
      <c r="N137" s="129"/>
      <c r="O137" s="130"/>
      <c r="P137" s="127"/>
      <c r="Q137" s="127"/>
      <c r="R137" s="128"/>
      <c r="S137" s="129"/>
      <c r="T137" s="129"/>
      <c r="U137" s="128"/>
      <c r="V137" s="129"/>
      <c r="W137" s="129"/>
      <c r="X137" s="131"/>
      <c r="Y137" s="129"/>
      <c r="Z137" s="129">
        <f t="shared" si="25"/>
        <v>1</v>
      </c>
      <c r="AA137" s="129"/>
      <c r="AB137" s="129"/>
      <c r="AC137" s="121">
        <v>110579</v>
      </c>
      <c r="AD137" s="121" t="s">
        <v>1652</v>
      </c>
      <c r="AE137" s="122">
        <f>VLOOKUP(AC137,[3]Hoja1!$A$10:$K$1357,11,0)</f>
        <v>248298376</v>
      </c>
      <c r="AF137" s="122"/>
      <c r="AG137" s="122">
        <f t="shared" si="26"/>
        <v>248298376</v>
      </c>
      <c r="AH137" s="122">
        <f t="shared" si="27"/>
        <v>248298</v>
      </c>
    </row>
    <row r="138" spans="1:34" s="51" customFormat="1" ht="12.75" customHeight="1">
      <c r="A138" s="127">
        <v>5112000</v>
      </c>
      <c r="B138" s="127" t="s">
        <v>1696</v>
      </c>
      <c r="C138" s="128"/>
      <c r="D138" s="127"/>
      <c r="E138" s="127"/>
      <c r="F138" s="128"/>
      <c r="G138" s="127"/>
      <c r="H138" s="127"/>
      <c r="I138" s="128"/>
      <c r="J138" s="127"/>
      <c r="K138" s="127"/>
      <c r="L138" s="128"/>
      <c r="M138" s="129"/>
      <c r="N138" s="129"/>
      <c r="O138" s="130"/>
      <c r="P138" s="127"/>
      <c r="Q138" s="127"/>
      <c r="R138" s="128"/>
      <c r="S138" s="129"/>
      <c r="T138" s="129"/>
      <c r="U138" s="128"/>
      <c r="V138" s="129"/>
      <c r="W138" s="129"/>
      <c r="X138" s="131"/>
      <c r="Y138" s="129"/>
      <c r="Z138" s="129">
        <f t="shared" si="25"/>
        <v>1</v>
      </c>
      <c r="AA138" s="129"/>
      <c r="AB138" s="129"/>
      <c r="AC138" s="121">
        <v>110580</v>
      </c>
      <c r="AD138" s="121" t="s">
        <v>1653</v>
      </c>
      <c r="AE138" s="122">
        <f>VLOOKUP(AC138,[3]Hoja1!$A$10:$K$1357,11,0)</f>
        <v>2676399429</v>
      </c>
      <c r="AF138" s="122"/>
      <c r="AG138" s="122">
        <f t="shared" si="26"/>
        <v>2676399429</v>
      </c>
      <c r="AH138" s="122">
        <f t="shared" si="27"/>
        <v>2676399</v>
      </c>
    </row>
    <row r="139" spans="1:34" s="51" customFormat="1" ht="12.75" customHeight="1">
      <c r="A139" s="127">
        <v>5112000</v>
      </c>
      <c r="B139" s="127" t="s">
        <v>1696</v>
      </c>
      <c r="C139" s="128"/>
      <c r="D139" s="127"/>
      <c r="E139" s="127"/>
      <c r="F139" s="128"/>
      <c r="G139" s="127"/>
      <c r="H139" s="127"/>
      <c r="I139" s="128"/>
      <c r="J139" s="127"/>
      <c r="K139" s="127"/>
      <c r="L139" s="128"/>
      <c r="M139" s="129"/>
      <c r="N139" s="129"/>
      <c r="O139" s="130"/>
      <c r="P139" s="127"/>
      <c r="Q139" s="127"/>
      <c r="R139" s="128"/>
      <c r="S139" s="129"/>
      <c r="T139" s="129"/>
      <c r="U139" s="128"/>
      <c r="V139" s="129"/>
      <c r="W139" s="129"/>
      <c r="X139" s="131"/>
      <c r="Y139" s="129"/>
      <c r="Z139" s="129">
        <f t="shared" si="25"/>
        <v>1</v>
      </c>
      <c r="AA139" s="129"/>
      <c r="AB139" s="129"/>
      <c r="AC139" s="121">
        <v>110581</v>
      </c>
      <c r="AD139" s="121" t="s">
        <v>1654</v>
      </c>
      <c r="AE139" s="122">
        <f>VLOOKUP(AC139,[3]Hoja1!$A$10:$K$1357,11,0)</f>
        <v>796824300</v>
      </c>
      <c r="AF139" s="122"/>
      <c r="AG139" s="122">
        <f t="shared" si="26"/>
        <v>796824300</v>
      </c>
      <c r="AH139" s="122">
        <f t="shared" si="27"/>
        <v>796824</v>
      </c>
    </row>
    <row r="140" spans="1:34" s="51" customFormat="1" ht="12.75" customHeight="1">
      <c r="A140" s="127">
        <v>5112000</v>
      </c>
      <c r="B140" s="127" t="s">
        <v>1696</v>
      </c>
      <c r="C140" s="128"/>
      <c r="D140" s="127"/>
      <c r="E140" s="127"/>
      <c r="F140" s="128"/>
      <c r="G140" s="127"/>
      <c r="H140" s="127"/>
      <c r="I140" s="128"/>
      <c r="J140" s="127"/>
      <c r="K140" s="127"/>
      <c r="L140" s="128"/>
      <c r="M140" s="129"/>
      <c r="N140" s="129"/>
      <c r="O140" s="130"/>
      <c r="P140" s="127"/>
      <c r="Q140" s="127"/>
      <c r="R140" s="128"/>
      <c r="S140" s="129"/>
      <c r="T140" s="129"/>
      <c r="U140" s="128"/>
      <c r="V140" s="129"/>
      <c r="W140" s="129"/>
      <c r="X140" s="131"/>
      <c r="Y140" s="129"/>
      <c r="Z140" s="129">
        <f t="shared" si="25"/>
        <v>1</v>
      </c>
      <c r="AA140" s="129"/>
      <c r="AB140" s="129"/>
      <c r="AC140" s="121">
        <v>110582</v>
      </c>
      <c r="AD140" s="121" t="s">
        <v>1655</v>
      </c>
      <c r="AE140" s="122">
        <f>VLOOKUP(AC140,[3]Hoja1!$A$10:$K$1357,11,0)</f>
        <v>22468691</v>
      </c>
      <c r="AF140" s="122"/>
      <c r="AG140" s="122">
        <f t="shared" si="26"/>
        <v>22468691</v>
      </c>
      <c r="AH140" s="122">
        <f t="shared" si="27"/>
        <v>22469</v>
      </c>
    </row>
    <row r="141" spans="1:34" s="51" customFormat="1" ht="12.75" customHeight="1">
      <c r="A141" s="127"/>
      <c r="B141" s="127"/>
      <c r="C141" s="128"/>
      <c r="D141" s="127"/>
      <c r="E141" s="127"/>
      <c r="F141" s="128"/>
      <c r="G141" s="127"/>
      <c r="H141" s="127"/>
      <c r="I141" s="128"/>
      <c r="J141" s="127"/>
      <c r="K141" s="127"/>
      <c r="L141" s="128"/>
      <c r="M141" s="129"/>
      <c r="N141" s="129"/>
      <c r="O141" s="130"/>
      <c r="P141" s="127"/>
      <c r="Q141" s="127"/>
      <c r="R141" s="128"/>
      <c r="S141" s="129"/>
      <c r="T141" s="129"/>
      <c r="U141" s="128"/>
      <c r="V141" s="129"/>
      <c r="W141" s="129"/>
      <c r="X141" s="131"/>
      <c r="Y141" s="129"/>
      <c r="Z141" s="129">
        <f t="shared" si="25"/>
        <v>1</v>
      </c>
      <c r="AA141" s="129"/>
      <c r="AB141" s="129"/>
      <c r="AC141" s="121">
        <v>110587</v>
      </c>
      <c r="AD141" s="121" t="s">
        <v>1656</v>
      </c>
      <c r="AE141" s="122">
        <f>VLOOKUP(AC141,[3]Hoja1!$A$10:$K$1357,11,0)</f>
        <v>0</v>
      </c>
      <c r="AF141" s="122"/>
      <c r="AG141" s="122">
        <f t="shared" si="26"/>
        <v>0</v>
      </c>
      <c r="AH141" s="122">
        <f t="shared" si="27"/>
        <v>0</v>
      </c>
    </row>
    <row r="142" spans="1:34" s="51" customFormat="1" ht="12.75" customHeight="1">
      <c r="A142" s="127">
        <v>5112000</v>
      </c>
      <c r="B142" s="127" t="s">
        <v>1696</v>
      </c>
      <c r="C142" s="128" t="str">
        <f t="shared" si="16"/>
        <v/>
      </c>
      <c r="D142" s="127"/>
      <c r="E142" s="127"/>
      <c r="F142" s="128" t="str">
        <f t="shared" si="17"/>
        <v/>
      </c>
      <c r="G142" s="127"/>
      <c r="H142" s="127"/>
      <c r="I142" s="128" t="str">
        <f t="shared" si="18"/>
        <v/>
      </c>
      <c r="J142" s="127"/>
      <c r="K142" s="127"/>
      <c r="L142" s="128" t="str">
        <f t="shared" si="19"/>
        <v/>
      </c>
      <c r="M142" s="129"/>
      <c r="N142" s="129"/>
      <c r="O142" s="130" t="str">
        <f t="shared" si="20"/>
        <v/>
      </c>
      <c r="P142" s="127"/>
      <c r="Q142" s="127"/>
      <c r="R142" s="128" t="str">
        <f t="shared" si="21"/>
        <v/>
      </c>
      <c r="S142" s="129"/>
      <c r="T142" s="129"/>
      <c r="U142" s="128" t="str">
        <f t="shared" si="22"/>
        <v/>
      </c>
      <c r="V142" s="129"/>
      <c r="W142" s="129"/>
      <c r="X142" s="131" t="str">
        <f t="shared" ref="X142:X147" si="28">+Y142&amp;Z142</f>
        <v>221</v>
      </c>
      <c r="Y142" s="129">
        <v>22</v>
      </c>
      <c r="Z142" s="129">
        <f t="shared" si="25"/>
        <v>1</v>
      </c>
      <c r="AA142" s="129"/>
      <c r="AB142" s="129"/>
      <c r="AC142" s="121">
        <v>110601</v>
      </c>
      <c r="AD142" s="121" t="s">
        <v>1034</v>
      </c>
      <c r="AE142" s="122">
        <f>VLOOKUP(AC142,[3]Hoja1!$A$10:$K$1357,11,0)</f>
        <v>43693972441</v>
      </c>
      <c r="AF142" s="122">
        <v>0</v>
      </c>
      <c r="AG142" s="122">
        <f t="shared" si="26"/>
        <v>43693972441</v>
      </c>
      <c r="AH142" s="122">
        <f t="shared" si="27"/>
        <v>43693972</v>
      </c>
    </row>
    <row r="143" spans="1:34" s="51" customFormat="1" ht="12.75" customHeight="1">
      <c r="A143" s="127">
        <v>5112000</v>
      </c>
      <c r="B143" s="127" t="s">
        <v>1696</v>
      </c>
      <c r="C143" s="128" t="str">
        <f t="shared" si="16"/>
        <v/>
      </c>
      <c r="D143" s="127"/>
      <c r="E143" s="127"/>
      <c r="F143" s="128" t="str">
        <f t="shared" si="17"/>
        <v/>
      </c>
      <c r="G143" s="127"/>
      <c r="H143" s="127"/>
      <c r="I143" s="128" t="str">
        <f t="shared" si="18"/>
        <v/>
      </c>
      <c r="J143" s="127"/>
      <c r="K143" s="127"/>
      <c r="L143" s="128" t="str">
        <f t="shared" si="19"/>
        <v/>
      </c>
      <c r="M143" s="129"/>
      <c r="N143" s="129"/>
      <c r="O143" s="130" t="str">
        <f t="shared" si="20"/>
        <v/>
      </c>
      <c r="P143" s="129"/>
      <c r="Q143" s="127"/>
      <c r="R143" s="128" t="str">
        <f t="shared" si="21"/>
        <v/>
      </c>
      <c r="S143" s="129"/>
      <c r="T143" s="129"/>
      <c r="U143" s="128" t="str">
        <f t="shared" si="22"/>
        <v/>
      </c>
      <c r="V143" s="129"/>
      <c r="W143" s="129"/>
      <c r="X143" s="131" t="str">
        <f t="shared" si="28"/>
        <v>221</v>
      </c>
      <c r="Y143" s="129">
        <v>22</v>
      </c>
      <c r="Z143" s="129">
        <f t="shared" si="25"/>
        <v>1</v>
      </c>
      <c r="AA143" s="129"/>
      <c r="AB143" s="129"/>
      <c r="AC143" s="121">
        <v>110602</v>
      </c>
      <c r="AD143" s="121" t="s">
        <v>1035</v>
      </c>
      <c r="AE143" s="122">
        <f>VLOOKUP(AC143,[3]Hoja1!$A$10:$K$1357,11,0)</f>
        <v>5690006536</v>
      </c>
      <c r="AF143" s="122">
        <v>0</v>
      </c>
      <c r="AG143" s="122">
        <f t="shared" si="26"/>
        <v>5690006536</v>
      </c>
      <c r="AH143" s="122">
        <f t="shared" si="27"/>
        <v>5690007</v>
      </c>
    </row>
    <row r="144" spans="1:34" s="51" customFormat="1" ht="12.75" customHeight="1">
      <c r="A144" s="127">
        <v>5112000</v>
      </c>
      <c r="B144" s="127" t="s">
        <v>1696</v>
      </c>
      <c r="C144" s="128" t="str">
        <f t="shared" si="16"/>
        <v/>
      </c>
      <c r="D144" s="127"/>
      <c r="E144" s="127"/>
      <c r="F144" s="128" t="str">
        <f t="shared" si="17"/>
        <v/>
      </c>
      <c r="G144" s="127"/>
      <c r="H144" s="127"/>
      <c r="I144" s="128" t="str">
        <f t="shared" si="18"/>
        <v/>
      </c>
      <c r="J144" s="127"/>
      <c r="K144" s="127"/>
      <c r="L144" s="128" t="str">
        <f t="shared" si="19"/>
        <v/>
      </c>
      <c r="M144" s="129"/>
      <c r="N144" s="129"/>
      <c r="O144" s="130" t="str">
        <f t="shared" si="20"/>
        <v/>
      </c>
      <c r="P144" s="129"/>
      <c r="Q144" s="127"/>
      <c r="R144" s="128" t="str">
        <f t="shared" si="21"/>
        <v/>
      </c>
      <c r="S144" s="129"/>
      <c r="T144" s="129"/>
      <c r="U144" s="128" t="str">
        <f t="shared" si="22"/>
        <v/>
      </c>
      <c r="V144" s="129"/>
      <c r="W144" s="129"/>
      <c r="X144" s="131" t="str">
        <f t="shared" si="28"/>
        <v>221</v>
      </c>
      <c r="Y144" s="129">
        <v>22</v>
      </c>
      <c r="Z144" s="129">
        <f t="shared" si="25"/>
        <v>1</v>
      </c>
      <c r="AA144" s="129"/>
      <c r="AB144" s="129"/>
      <c r="AC144" s="121">
        <v>110603</v>
      </c>
      <c r="AD144" s="121" t="s">
        <v>1036</v>
      </c>
      <c r="AE144" s="122">
        <f>VLOOKUP(AC144,[3]Hoja1!$A$10:$K$1357,11,0)</f>
        <v>34126284090</v>
      </c>
      <c r="AF144" s="122">
        <f>-2789902757-711790802</f>
        <v>-3501693559</v>
      </c>
      <c r="AG144" s="122">
        <f t="shared" si="26"/>
        <v>30624590531</v>
      </c>
      <c r="AH144" s="122">
        <f t="shared" si="27"/>
        <v>30624591</v>
      </c>
    </row>
    <row r="145" spans="1:34" s="51" customFormat="1" ht="12.75" customHeight="1">
      <c r="A145" s="127">
        <v>5112000</v>
      </c>
      <c r="B145" s="127" t="s">
        <v>1696</v>
      </c>
      <c r="C145" s="128" t="str">
        <f t="shared" si="16"/>
        <v/>
      </c>
      <c r="D145" s="127"/>
      <c r="E145" s="127"/>
      <c r="F145" s="128" t="str">
        <f t="shared" si="17"/>
        <v/>
      </c>
      <c r="G145" s="127"/>
      <c r="H145" s="127"/>
      <c r="I145" s="128" t="str">
        <f t="shared" si="18"/>
        <v/>
      </c>
      <c r="J145" s="127"/>
      <c r="K145" s="127"/>
      <c r="L145" s="128" t="str">
        <f t="shared" si="19"/>
        <v/>
      </c>
      <c r="M145" s="129"/>
      <c r="N145" s="129"/>
      <c r="O145" s="130" t="str">
        <f t="shared" si="20"/>
        <v/>
      </c>
      <c r="P145" s="127"/>
      <c r="Q145" s="127"/>
      <c r="R145" s="128" t="str">
        <f t="shared" si="21"/>
        <v/>
      </c>
      <c r="S145" s="129"/>
      <c r="T145" s="129"/>
      <c r="U145" s="128" t="str">
        <f t="shared" si="22"/>
        <v/>
      </c>
      <c r="V145" s="129"/>
      <c r="W145" s="129"/>
      <c r="X145" s="131" t="str">
        <f t="shared" si="28"/>
        <v>221</v>
      </c>
      <c r="Y145" s="129">
        <v>22</v>
      </c>
      <c r="Z145" s="129">
        <f t="shared" si="25"/>
        <v>1</v>
      </c>
      <c r="AA145" s="129"/>
      <c r="AB145" s="129"/>
      <c r="AC145" s="121">
        <v>110604</v>
      </c>
      <c r="AD145" s="121" t="s">
        <v>1037</v>
      </c>
      <c r="AE145" s="122">
        <f>VLOOKUP(AC145,[3]Hoja1!$A$10:$K$1357,11,0)</f>
        <v>11351624085</v>
      </c>
      <c r="AF145" s="122">
        <v>0</v>
      </c>
      <c r="AG145" s="122">
        <f t="shared" si="26"/>
        <v>11351624085</v>
      </c>
      <c r="AH145" s="122">
        <f t="shared" si="27"/>
        <v>11351624</v>
      </c>
    </row>
    <row r="146" spans="1:34" s="51" customFormat="1" ht="12.75" customHeight="1">
      <c r="A146" s="127">
        <v>5112000</v>
      </c>
      <c r="B146" s="127" t="s">
        <v>1696</v>
      </c>
      <c r="C146" s="128" t="str">
        <f t="shared" si="16"/>
        <v/>
      </c>
      <c r="D146" s="127"/>
      <c r="E146" s="127"/>
      <c r="F146" s="128" t="str">
        <f t="shared" si="17"/>
        <v/>
      </c>
      <c r="G146" s="127"/>
      <c r="H146" s="127"/>
      <c r="I146" s="128" t="str">
        <f t="shared" si="18"/>
        <v/>
      </c>
      <c r="J146" s="127"/>
      <c r="K146" s="127"/>
      <c r="L146" s="128" t="str">
        <f t="shared" si="19"/>
        <v/>
      </c>
      <c r="M146" s="129"/>
      <c r="N146" s="129"/>
      <c r="O146" s="130" t="str">
        <f t="shared" si="20"/>
        <v/>
      </c>
      <c r="P146" s="129"/>
      <c r="Q146" s="127"/>
      <c r="R146" s="128" t="str">
        <f t="shared" si="21"/>
        <v/>
      </c>
      <c r="S146" s="129"/>
      <c r="T146" s="129"/>
      <c r="U146" s="128" t="str">
        <f t="shared" si="22"/>
        <v/>
      </c>
      <c r="V146" s="129"/>
      <c r="W146" s="129"/>
      <c r="X146" s="131" t="str">
        <f t="shared" si="28"/>
        <v>221</v>
      </c>
      <c r="Y146" s="129">
        <v>22</v>
      </c>
      <c r="Z146" s="129">
        <f t="shared" si="25"/>
        <v>1</v>
      </c>
      <c r="AA146" s="129"/>
      <c r="AB146" s="129"/>
      <c r="AC146" s="121">
        <v>110605</v>
      </c>
      <c r="AD146" s="121" t="s">
        <v>1038</v>
      </c>
      <c r="AE146" s="122">
        <f>VLOOKUP(AC146,[3]Hoja1!$A$10:$K$1357,11,0)</f>
        <v>0</v>
      </c>
      <c r="AF146" s="122">
        <v>0</v>
      </c>
      <c r="AG146" s="122">
        <f t="shared" si="26"/>
        <v>0</v>
      </c>
      <c r="AH146" s="122">
        <f t="shared" si="27"/>
        <v>0</v>
      </c>
    </row>
    <row r="147" spans="1:34" s="51" customFormat="1" ht="12.75" customHeight="1">
      <c r="A147" s="127"/>
      <c r="B147" s="127"/>
      <c r="C147" s="128" t="str">
        <f>+D147&amp;E147</f>
        <v/>
      </c>
      <c r="D147" s="127"/>
      <c r="E147" s="127"/>
      <c r="F147" s="128" t="str">
        <f>+G147&amp;H147</f>
        <v/>
      </c>
      <c r="G147" s="127"/>
      <c r="H147" s="127"/>
      <c r="I147" s="128" t="str">
        <f>+J147&amp;K147</f>
        <v/>
      </c>
      <c r="J147" s="127"/>
      <c r="K147" s="127"/>
      <c r="L147" s="128" t="str">
        <f>+M147&amp;N147</f>
        <v/>
      </c>
      <c r="M147" s="129"/>
      <c r="N147" s="129"/>
      <c r="O147" s="130" t="str">
        <f>+P147&amp;Q147</f>
        <v/>
      </c>
      <c r="P147" s="129"/>
      <c r="Q147" s="127"/>
      <c r="R147" s="128" t="str">
        <f>+S147&amp;T147</f>
        <v/>
      </c>
      <c r="S147" s="129"/>
      <c r="T147" s="129"/>
      <c r="U147" s="128" t="str">
        <f>+V147&amp;W147</f>
        <v/>
      </c>
      <c r="V147" s="129"/>
      <c r="W147" s="129"/>
      <c r="X147" s="131" t="str">
        <f t="shared" si="28"/>
        <v>221</v>
      </c>
      <c r="Y147" s="129">
        <v>22</v>
      </c>
      <c r="Z147" s="129">
        <f t="shared" si="25"/>
        <v>1</v>
      </c>
      <c r="AA147" s="129"/>
      <c r="AB147" s="129"/>
      <c r="AC147" s="121">
        <v>110606</v>
      </c>
      <c r="AD147" s="121" t="s">
        <v>1607</v>
      </c>
      <c r="AE147" s="122">
        <f>VLOOKUP(AC147,[3]Hoja1!$A$10:$K$1357,11,0)</f>
        <v>0</v>
      </c>
      <c r="AF147" s="122"/>
      <c r="AG147" s="122">
        <f t="shared" si="26"/>
        <v>0</v>
      </c>
      <c r="AH147" s="122">
        <f t="shared" si="27"/>
        <v>0</v>
      </c>
    </row>
    <row r="148" spans="1:34" s="51" customFormat="1" ht="12.75" customHeight="1">
      <c r="A148" s="127">
        <v>5112000</v>
      </c>
      <c r="B148" s="127" t="s">
        <v>1696</v>
      </c>
      <c r="C148" s="128" t="str">
        <f t="shared" si="16"/>
        <v/>
      </c>
      <c r="D148" s="127"/>
      <c r="E148" s="127"/>
      <c r="F148" s="128" t="str">
        <f t="shared" si="17"/>
        <v/>
      </c>
      <c r="G148" s="127"/>
      <c r="H148" s="127"/>
      <c r="I148" s="128" t="str">
        <f t="shared" si="18"/>
        <v/>
      </c>
      <c r="J148" s="127"/>
      <c r="K148" s="127"/>
      <c r="L148" s="128" t="str">
        <f t="shared" si="19"/>
        <v/>
      </c>
      <c r="M148" s="129"/>
      <c r="N148" s="129"/>
      <c r="O148" s="130" t="str">
        <f t="shared" si="20"/>
        <v/>
      </c>
      <c r="P148" s="129"/>
      <c r="Q148" s="127"/>
      <c r="R148" s="128" t="str">
        <f t="shared" si="21"/>
        <v/>
      </c>
      <c r="S148" s="129"/>
      <c r="T148" s="129"/>
      <c r="U148" s="128" t="str">
        <f t="shared" si="22"/>
        <v/>
      </c>
      <c r="V148" s="129"/>
      <c r="W148" s="129"/>
      <c r="X148" s="131" t="s">
        <v>936</v>
      </c>
      <c r="Y148" s="129" t="s">
        <v>936</v>
      </c>
      <c r="Z148" s="129">
        <f t="shared" si="25"/>
        <v>1</v>
      </c>
      <c r="AA148" s="129"/>
      <c r="AB148" s="129"/>
      <c r="AC148" s="121">
        <v>110607</v>
      </c>
      <c r="AD148" s="121" t="s">
        <v>1039</v>
      </c>
      <c r="AE148" s="122">
        <f>VLOOKUP(AC148,[3]Hoja1!$A$10:$K$1357,11,0)</f>
        <v>12434173189</v>
      </c>
      <c r="AF148" s="122">
        <v>0</v>
      </c>
      <c r="AG148" s="122">
        <f t="shared" si="26"/>
        <v>12434173189</v>
      </c>
      <c r="AH148" s="122">
        <f t="shared" si="27"/>
        <v>12434173</v>
      </c>
    </row>
    <row r="149" spans="1:34" s="51" customFormat="1" ht="12.75" customHeight="1">
      <c r="A149" s="127">
        <v>5112000</v>
      </c>
      <c r="B149" s="127" t="s">
        <v>1696</v>
      </c>
      <c r="C149" s="128" t="str">
        <f t="shared" si="16"/>
        <v/>
      </c>
      <c r="D149" s="127"/>
      <c r="E149" s="127"/>
      <c r="F149" s="128" t="str">
        <f t="shared" si="17"/>
        <v/>
      </c>
      <c r="G149" s="127"/>
      <c r="H149" s="127"/>
      <c r="I149" s="128" t="str">
        <f t="shared" si="18"/>
        <v/>
      </c>
      <c r="J149" s="127"/>
      <c r="K149" s="127"/>
      <c r="L149" s="128" t="str">
        <f t="shared" si="19"/>
        <v/>
      </c>
      <c r="M149" s="129"/>
      <c r="N149" s="129"/>
      <c r="O149" s="130" t="str">
        <f t="shared" si="20"/>
        <v/>
      </c>
      <c r="P149" s="129"/>
      <c r="Q149" s="127"/>
      <c r="R149" s="128" t="str">
        <f t="shared" si="21"/>
        <v/>
      </c>
      <c r="S149" s="129"/>
      <c r="T149" s="129"/>
      <c r="U149" s="128" t="str">
        <f t="shared" si="22"/>
        <v/>
      </c>
      <c r="V149" s="129"/>
      <c r="W149" s="129"/>
      <c r="X149" s="131" t="str">
        <f t="shared" ref="X149:X154" si="29">+Y149&amp;Z149</f>
        <v>1</v>
      </c>
      <c r="Y149" s="129"/>
      <c r="Z149" s="129">
        <f t="shared" si="25"/>
        <v>1</v>
      </c>
      <c r="AA149" s="129"/>
      <c r="AB149" s="129"/>
      <c r="AC149" s="121">
        <v>110607</v>
      </c>
      <c r="AD149" s="121" t="s">
        <v>1039</v>
      </c>
      <c r="AE149" s="122">
        <v>0</v>
      </c>
      <c r="AF149" s="122">
        <v>0</v>
      </c>
      <c r="AG149" s="122">
        <f t="shared" si="26"/>
        <v>0</v>
      </c>
      <c r="AH149" s="122">
        <f t="shared" si="27"/>
        <v>0</v>
      </c>
    </row>
    <row r="150" spans="1:34" s="51" customFormat="1" ht="12.75" customHeight="1">
      <c r="A150" s="127"/>
      <c r="B150" s="127"/>
      <c r="C150" s="128" t="str">
        <f t="shared" si="16"/>
        <v/>
      </c>
      <c r="D150" s="127"/>
      <c r="E150" s="127"/>
      <c r="F150" s="128" t="str">
        <f t="shared" si="17"/>
        <v/>
      </c>
      <c r="G150" s="127"/>
      <c r="H150" s="127"/>
      <c r="I150" s="128" t="str">
        <f t="shared" si="18"/>
        <v/>
      </c>
      <c r="J150" s="127"/>
      <c r="K150" s="127"/>
      <c r="L150" s="128" t="str">
        <f t="shared" si="19"/>
        <v/>
      </c>
      <c r="M150" s="129"/>
      <c r="N150" s="129"/>
      <c r="O150" s="130" t="str">
        <f t="shared" si="20"/>
        <v/>
      </c>
      <c r="P150" s="129"/>
      <c r="Q150" s="127"/>
      <c r="R150" s="128" t="str">
        <f t="shared" si="21"/>
        <v/>
      </c>
      <c r="S150" s="129"/>
      <c r="T150" s="129"/>
      <c r="U150" s="128" t="str">
        <f t="shared" si="22"/>
        <v/>
      </c>
      <c r="V150" s="129"/>
      <c r="W150" s="129"/>
      <c r="X150" s="131" t="str">
        <f t="shared" si="29"/>
        <v>221</v>
      </c>
      <c r="Y150" s="129">
        <v>22</v>
      </c>
      <c r="Z150" s="129">
        <f t="shared" si="25"/>
        <v>1</v>
      </c>
      <c r="AA150" s="129"/>
      <c r="AB150" s="129"/>
      <c r="AC150" s="121">
        <v>110608</v>
      </c>
      <c r="AD150" s="121" t="s">
        <v>1040</v>
      </c>
      <c r="AE150" s="122">
        <v>0</v>
      </c>
      <c r="AF150" s="122"/>
      <c r="AG150" s="122">
        <f t="shared" si="26"/>
        <v>0</v>
      </c>
      <c r="AH150" s="122">
        <f t="shared" si="27"/>
        <v>0</v>
      </c>
    </row>
    <row r="151" spans="1:34" s="51" customFormat="1" ht="12.75" customHeight="1">
      <c r="A151" s="127">
        <v>5112000</v>
      </c>
      <c r="B151" s="127" t="s">
        <v>1696</v>
      </c>
      <c r="C151" s="128" t="str">
        <f t="shared" si="16"/>
        <v/>
      </c>
      <c r="D151" s="127"/>
      <c r="E151" s="127"/>
      <c r="F151" s="128" t="str">
        <f t="shared" si="17"/>
        <v/>
      </c>
      <c r="G151" s="127"/>
      <c r="H151" s="127"/>
      <c r="I151" s="128" t="str">
        <f t="shared" si="18"/>
        <v/>
      </c>
      <c r="J151" s="127"/>
      <c r="K151" s="127"/>
      <c r="L151" s="128" t="str">
        <f t="shared" si="19"/>
        <v/>
      </c>
      <c r="M151" s="129"/>
      <c r="N151" s="129"/>
      <c r="O151" s="130" t="str">
        <f t="shared" si="20"/>
        <v/>
      </c>
      <c r="P151" s="129"/>
      <c r="Q151" s="127"/>
      <c r="R151" s="128" t="str">
        <f t="shared" si="21"/>
        <v/>
      </c>
      <c r="S151" s="129"/>
      <c r="T151" s="129"/>
      <c r="U151" s="128" t="str">
        <f t="shared" si="22"/>
        <v/>
      </c>
      <c r="V151" s="129"/>
      <c r="W151" s="129"/>
      <c r="X151" s="131" t="str">
        <f t="shared" si="29"/>
        <v>1</v>
      </c>
      <c r="Y151" s="129"/>
      <c r="Z151" s="129">
        <f t="shared" si="25"/>
        <v>1</v>
      </c>
      <c r="AA151" s="129"/>
      <c r="AB151" s="129"/>
      <c r="AC151" s="121">
        <v>110609</v>
      </c>
      <c r="AD151" s="121" t="s">
        <v>1041</v>
      </c>
      <c r="AE151" s="122">
        <f>VLOOKUP(AC151,[3]Hoja1!$A$10:$K$1357,11,0)</f>
        <v>479772563</v>
      </c>
      <c r="AF151" s="122">
        <v>0</v>
      </c>
      <c r="AG151" s="122">
        <f t="shared" si="26"/>
        <v>479772563</v>
      </c>
      <c r="AH151" s="122">
        <f t="shared" si="27"/>
        <v>479773</v>
      </c>
    </row>
    <row r="152" spans="1:34" s="51" customFormat="1" ht="12.75" customHeight="1">
      <c r="A152" s="127"/>
      <c r="B152" s="127"/>
      <c r="C152" s="128" t="str">
        <f t="shared" si="16"/>
        <v/>
      </c>
      <c r="D152" s="127"/>
      <c r="E152" s="127"/>
      <c r="F152" s="128" t="str">
        <f t="shared" si="17"/>
        <v/>
      </c>
      <c r="G152" s="127"/>
      <c r="H152" s="127"/>
      <c r="I152" s="128" t="str">
        <f t="shared" si="18"/>
        <v/>
      </c>
      <c r="J152" s="127"/>
      <c r="K152" s="127"/>
      <c r="L152" s="128" t="str">
        <f t="shared" si="19"/>
        <v/>
      </c>
      <c r="M152" s="129"/>
      <c r="N152" s="129"/>
      <c r="O152" s="130" t="str">
        <f t="shared" si="20"/>
        <v/>
      </c>
      <c r="P152" s="129"/>
      <c r="Q152" s="127"/>
      <c r="R152" s="128" t="str">
        <f t="shared" si="21"/>
        <v/>
      </c>
      <c r="S152" s="129"/>
      <c r="T152" s="129"/>
      <c r="U152" s="128" t="str">
        <f t="shared" si="22"/>
        <v/>
      </c>
      <c r="V152" s="129"/>
      <c r="W152" s="129"/>
      <c r="X152" s="131" t="str">
        <f t="shared" si="29"/>
        <v>1</v>
      </c>
      <c r="Y152" s="129"/>
      <c r="Z152" s="129">
        <f t="shared" si="25"/>
        <v>1</v>
      </c>
      <c r="AA152" s="129"/>
      <c r="AB152" s="129"/>
      <c r="AC152" s="121">
        <v>110610</v>
      </c>
      <c r="AD152" s="121" t="s">
        <v>518</v>
      </c>
      <c r="AE152" s="122">
        <v>0</v>
      </c>
      <c r="AF152" s="122"/>
      <c r="AG152" s="122">
        <f t="shared" si="26"/>
        <v>0</v>
      </c>
      <c r="AH152" s="122">
        <f t="shared" si="27"/>
        <v>0</v>
      </c>
    </row>
    <row r="153" spans="1:34" s="51" customFormat="1" ht="12.75" customHeight="1">
      <c r="A153" s="127"/>
      <c r="B153" s="127"/>
      <c r="C153" s="128" t="str">
        <f t="shared" si="16"/>
        <v/>
      </c>
      <c r="D153" s="127"/>
      <c r="E153" s="127"/>
      <c r="F153" s="128" t="str">
        <f t="shared" si="17"/>
        <v/>
      </c>
      <c r="G153" s="127"/>
      <c r="H153" s="127"/>
      <c r="I153" s="128" t="str">
        <f t="shared" si="18"/>
        <v/>
      </c>
      <c r="J153" s="127"/>
      <c r="K153" s="127"/>
      <c r="L153" s="128" t="str">
        <f t="shared" si="19"/>
        <v/>
      </c>
      <c r="M153" s="129"/>
      <c r="N153" s="129"/>
      <c r="O153" s="130" t="str">
        <f t="shared" si="20"/>
        <v/>
      </c>
      <c r="P153" s="129"/>
      <c r="Q153" s="127"/>
      <c r="R153" s="128" t="str">
        <f t="shared" si="21"/>
        <v/>
      </c>
      <c r="S153" s="129"/>
      <c r="T153" s="129"/>
      <c r="U153" s="128" t="str">
        <f t="shared" si="22"/>
        <v/>
      </c>
      <c r="V153" s="129"/>
      <c r="W153" s="129"/>
      <c r="X153" s="131" t="str">
        <f t="shared" si="29"/>
        <v>1</v>
      </c>
      <c r="Y153" s="129"/>
      <c r="Z153" s="129">
        <f t="shared" si="25"/>
        <v>1</v>
      </c>
      <c r="AA153" s="129"/>
      <c r="AB153" s="129"/>
      <c r="AC153" s="121">
        <v>110611</v>
      </c>
      <c r="AD153" s="121" t="s">
        <v>1042</v>
      </c>
      <c r="AE153" s="122">
        <v>0</v>
      </c>
      <c r="AF153" s="122"/>
      <c r="AG153" s="122">
        <f t="shared" si="26"/>
        <v>0</v>
      </c>
      <c r="AH153" s="122">
        <f t="shared" si="27"/>
        <v>0</v>
      </c>
    </row>
    <row r="154" spans="1:34" s="51" customFormat="1" ht="12.75" customHeight="1">
      <c r="A154" s="127"/>
      <c r="B154" s="127"/>
      <c r="C154" s="128" t="str">
        <f t="shared" si="16"/>
        <v/>
      </c>
      <c r="D154" s="127"/>
      <c r="E154" s="127"/>
      <c r="F154" s="128" t="str">
        <f t="shared" si="17"/>
        <v/>
      </c>
      <c r="G154" s="127"/>
      <c r="H154" s="127"/>
      <c r="I154" s="128" t="str">
        <f t="shared" si="18"/>
        <v/>
      </c>
      <c r="J154" s="127"/>
      <c r="K154" s="127"/>
      <c r="L154" s="128" t="str">
        <f t="shared" si="19"/>
        <v/>
      </c>
      <c r="M154" s="129"/>
      <c r="N154" s="129"/>
      <c r="O154" s="130" t="str">
        <f t="shared" si="20"/>
        <v/>
      </c>
      <c r="P154" s="129"/>
      <c r="Q154" s="127"/>
      <c r="R154" s="128" t="str">
        <f t="shared" si="21"/>
        <v/>
      </c>
      <c r="S154" s="129"/>
      <c r="T154" s="129"/>
      <c r="U154" s="128" t="str">
        <f t="shared" si="22"/>
        <v/>
      </c>
      <c r="V154" s="129"/>
      <c r="W154" s="129"/>
      <c r="X154" s="131" t="str">
        <f t="shared" si="29"/>
        <v>1</v>
      </c>
      <c r="Y154" s="129"/>
      <c r="Z154" s="129">
        <f t="shared" si="25"/>
        <v>1</v>
      </c>
      <c r="AA154" s="129"/>
      <c r="AB154" s="129"/>
      <c r="AC154" s="121">
        <v>110612</v>
      </c>
      <c r="AD154" s="121" t="s">
        <v>519</v>
      </c>
      <c r="AE154" s="122">
        <v>0</v>
      </c>
      <c r="AF154" s="122"/>
      <c r="AG154" s="122">
        <f t="shared" si="26"/>
        <v>0</v>
      </c>
      <c r="AH154" s="122">
        <f t="shared" si="27"/>
        <v>0</v>
      </c>
    </row>
    <row r="155" spans="1:34" s="51" customFormat="1" ht="12.75" customHeight="1">
      <c r="A155" s="127"/>
      <c r="B155" s="127"/>
      <c r="C155" s="128"/>
      <c r="D155" s="127"/>
      <c r="E155" s="127"/>
      <c r="F155" s="128"/>
      <c r="G155" s="127"/>
      <c r="H155" s="127"/>
      <c r="I155" s="128"/>
      <c r="J155" s="127"/>
      <c r="K155" s="127"/>
      <c r="L155" s="128"/>
      <c r="M155" s="129"/>
      <c r="N155" s="129"/>
      <c r="O155" s="130"/>
      <c r="P155" s="129"/>
      <c r="Q155" s="127"/>
      <c r="R155" s="128"/>
      <c r="S155" s="129"/>
      <c r="T155" s="129"/>
      <c r="U155" s="128"/>
      <c r="V155" s="129"/>
      <c r="W155" s="129"/>
      <c r="X155" s="131"/>
      <c r="Y155" s="129"/>
      <c r="Z155" s="129">
        <f t="shared" si="25"/>
        <v>1</v>
      </c>
      <c r="AA155" s="129"/>
      <c r="AB155" s="129"/>
      <c r="AC155" s="121">
        <v>110613</v>
      </c>
      <c r="AD155" s="121" t="s">
        <v>1043</v>
      </c>
      <c r="AE155" s="122">
        <v>0</v>
      </c>
      <c r="AF155" s="122"/>
      <c r="AG155" s="122">
        <f t="shared" si="26"/>
        <v>0</v>
      </c>
      <c r="AH155" s="122">
        <f t="shared" si="27"/>
        <v>0</v>
      </c>
    </row>
    <row r="156" spans="1:34" s="51" customFormat="1" ht="12.75" customHeight="1">
      <c r="A156" s="127"/>
      <c r="B156" s="127"/>
      <c r="C156" s="128"/>
      <c r="D156" s="127"/>
      <c r="E156" s="127"/>
      <c r="F156" s="128"/>
      <c r="G156" s="127"/>
      <c r="H156" s="127"/>
      <c r="I156" s="128"/>
      <c r="J156" s="127"/>
      <c r="K156" s="127"/>
      <c r="L156" s="128"/>
      <c r="M156" s="129"/>
      <c r="N156" s="129"/>
      <c r="O156" s="130"/>
      <c r="P156" s="129"/>
      <c r="Q156" s="127"/>
      <c r="R156" s="128"/>
      <c r="S156" s="129"/>
      <c r="T156" s="129"/>
      <c r="U156" s="128"/>
      <c r="V156" s="129"/>
      <c r="W156" s="129"/>
      <c r="X156" s="131"/>
      <c r="Y156" s="129"/>
      <c r="Z156" s="129">
        <f t="shared" si="25"/>
        <v>1</v>
      </c>
      <c r="AA156" s="129"/>
      <c r="AB156" s="129"/>
      <c r="AC156" s="121">
        <v>110614</v>
      </c>
      <c r="AD156" s="121" t="s">
        <v>1044</v>
      </c>
      <c r="AE156" s="122">
        <v>0</v>
      </c>
      <c r="AF156" s="122"/>
      <c r="AG156" s="122">
        <f t="shared" si="26"/>
        <v>0</v>
      </c>
      <c r="AH156" s="122">
        <f t="shared" si="27"/>
        <v>0</v>
      </c>
    </row>
    <row r="157" spans="1:34" s="51" customFormat="1" ht="12.75" customHeight="1">
      <c r="A157" s="127">
        <v>5115000</v>
      </c>
      <c r="B157" s="127" t="s">
        <v>1700</v>
      </c>
      <c r="C157" s="128" t="str">
        <f t="shared" si="16"/>
        <v/>
      </c>
      <c r="D157" s="127"/>
      <c r="E157" s="127"/>
      <c r="F157" s="128" t="str">
        <f t="shared" si="17"/>
        <v/>
      </c>
      <c r="G157" s="127"/>
      <c r="H157" s="127"/>
      <c r="I157" s="128" t="str">
        <f t="shared" si="18"/>
        <v/>
      </c>
      <c r="J157" s="127"/>
      <c r="K157" s="127"/>
      <c r="L157" s="128" t="str">
        <f t="shared" si="19"/>
        <v/>
      </c>
      <c r="M157" s="129"/>
      <c r="N157" s="129"/>
      <c r="O157" s="130" t="str">
        <f t="shared" si="20"/>
        <v/>
      </c>
      <c r="P157" s="129"/>
      <c r="Q157" s="127"/>
      <c r="R157" s="128" t="str">
        <f t="shared" si="21"/>
        <v/>
      </c>
      <c r="S157" s="129"/>
      <c r="T157" s="129"/>
      <c r="U157" s="128" t="str">
        <f t="shared" si="22"/>
        <v/>
      </c>
      <c r="V157" s="129"/>
      <c r="W157" s="129"/>
      <c r="X157" s="131" t="str">
        <f>+Y157&amp;Z157</f>
        <v>1</v>
      </c>
      <c r="Y157" s="129"/>
      <c r="Z157" s="129">
        <f t="shared" si="25"/>
        <v>1</v>
      </c>
      <c r="AA157" s="129"/>
      <c r="AB157" s="129"/>
      <c r="AC157" s="121">
        <v>110615</v>
      </c>
      <c r="AD157" s="121" t="s">
        <v>303</v>
      </c>
      <c r="AE157" s="122">
        <f>VLOOKUP(AC157,[3]Hoja1!$A$10:$K$1357,11,0)</f>
        <v>0</v>
      </c>
      <c r="AF157" s="122"/>
      <c r="AG157" s="122">
        <f t="shared" si="26"/>
        <v>0</v>
      </c>
      <c r="AH157" s="122">
        <f t="shared" si="27"/>
        <v>0</v>
      </c>
    </row>
    <row r="158" spans="1:34" s="51" customFormat="1" ht="12.75" customHeight="1">
      <c r="A158" s="127">
        <v>5112000</v>
      </c>
      <c r="B158" s="127" t="s">
        <v>1696</v>
      </c>
      <c r="C158" s="128" t="str">
        <f t="shared" si="16"/>
        <v/>
      </c>
      <c r="D158" s="127"/>
      <c r="E158" s="127"/>
      <c r="F158" s="128" t="str">
        <f t="shared" si="17"/>
        <v/>
      </c>
      <c r="G158" s="127"/>
      <c r="H158" s="127"/>
      <c r="I158" s="128" t="str">
        <f t="shared" si="18"/>
        <v/>
      </c>
      <c r="J158" s="127"/>
      <c r="K158" s="127"/>
      <c r="L158" s="128" t="str">
        <f t="shared" si="19"/>
        <v/>
      </c>
      <c r="M158" s="129"/>
      <c r="N158" s="129"/>
      <c r="O158" s="130" t="str">
        <f t="shared" si="20"/>
        <v/>
      </c>
      <c r="P158" s="129"/>
      <c r="Q158" s="127"/>
      <c r="R158" s="128" t="str">
        <f t="shared" si="21"/>
        <v/>
      </c>
      <c r="S158" s="129"/>
      <c r="T158" s="129"/>
      <c r="U158" s="128" t="str">
        <f t="shared" si="22"/>
        <v/>
      </c>
      <c r="V158" s="129"/>
      <c r="W158" s="129"/>
      <c r="X158" s="131"/>
      <c r="Y158" s="129"/>
      <c r="Z158" s="129">
        <f t="shared" si="25"/>
        <v>1</v>
      </c>
      <c r="AA158" s="129"/>
      <c r="AB158" s="129"/>
      <c r="AC158" s="121">
        <v>110616</v>
      </c>
      <c r="AD158" s="121" t="s">
        <v>451</v>
      </c>
      <c r="AE158" s="122">
        <f>VLOOKUP(AC158,[3]Hoja1!$A$10:$K$1357,11,0)</f>
        <v>196293403</v>
      </c>
      <c r="AF158" s="122">
        <v>0</v>
      </c>
      <c r="AG158" s="122">
        <f t="shared" si="26"/>
        <v>196293403</v>
      </c>
      <c r="AH158" s="122">
        <f t="shared" si="27"/>
        <v>196293</v>
      </c>
    </row>
    <row r="159" spans="1:34" s="51" customFormat="1" ht="12.75" customHeight="1">
      <c r="A159" s="127">
        <v>5112000</v>
      </c>
      <c r="B159" s="127" t="s">
        <v>1696</v>
      </c>
      <c r="C159" s="128" t="str">
        <f t="shared" si="16"/>
        <v/>
      </c>
      <c r="D159" s="127"/>
      <c r="E159" s="127"/>
      <c r="F159" s="128" t="str">
        <f t="shared" si="17"/>
        <v/>
      </c>
      <c r="G159" s="127"/>
      <c r="H159" s="127"/>
      <c r="I159" s="128" t="str">
        <f t="shared" si="18"/>
        <v/>
      </c>
      <c r="J159" s="127"/>
      <c r="K159" s="127"/>
      <c r="L159" s="128" t="str">
        <f t="shared" si="19"/>
        <v/>
      </c>
      <c r="M159" s="129"/>
      <c r="N159" s="129"/>
      <c r="O159" s="130" t="str">
        <f t="shared" si="20"/>
        <v/>
      </c>
      <c r="P159" s="129"/>
      <c r="Q159" s="127"/>
      <c r="R159" s="128" t="str">
        <f t="shared" si="21"/>
        <v/>
      </c>
      <c r="S159" s="129"/>
      <c r="T159" s="129"/>
      <c r="U159" s="128" t="str">
        <f t="shared" si="22"/>
        <v/>
      </c>
      <c r="V159" s="129"/>
      <c r="W159" s="129"/>
      <c r="X159" s="131"/>
      <c r="Y159" s="129"/>
      <c r="Z159" s="129">
        <f t="shared" si="25"/>
        <v>1</v>
      </c>
      <c r="AA159" s="129"/>
      <c r="AB159" s="129"/>
      <c r="AC159" s="121">
        <v>110617</v>
      </c>
      <c r="AD159" s="121" t="s">
        <v>452</v>
      </c>
      <c r="AE159" s="122">
        <f>VLOOKUP(AC159,[3]Hoja1!$A$10:$K$1357,11,0)</f>
        <v>31398468</v>
      </c>
      <c r="AF159" s="122"/>
      <c r="AG159" s="122">
        <f t="shared" si="26"/>
        <v>31398468</v>
      </c>
      <c r="AH159" s="122">
        <f t="shared" si="27"/>
        <v>31398</v>
      </c>
    </row>
    <row r="160" spans="1:34" s="51" customFormat="1" ht="12.75" customHeight="1">
      <c r="A160" s="127">
        <v>5112000</v>
      </c>
      <c r="B160" s="127" t="s">
        <v>1696</v>
      </c>
      <c r="C160" s="128"/>
      <c r="D160" s="127"/>
      <c r="E160" s="127"/>
      <c r="F160" s="128"/>
      <c r="G160" s="127"/>
      <c r="H160" s="127"/>
      <c r="I160" s="128"/>
      <c r="J160" s="127"/>
      <c r="K160" s="127"/>
      <c r="L160" s="128"/>
      <c r="M160" s="129"/>
      <c r="N160" s="129"/>
      <c r="O160" s="130"/>
      <c r="P160" s="129"/>
      <c r="Q160" s="127"/>
      <c r="R160" s="128"/>
      <c r="S160" s="129"/>
      <c r="T160" s="129"/>
      <c r="U160" s="128"/>
      <c r="V160" s="129"/>
      <c r="W160" s="129"/>
      <c r="X160" s="131"/>
      <c r="Y160" s="129"/>
      <c r="Z160" s="129">
        <f t="shared" si="25"/>
        <v>1</v>
      </c>
      <c r="AA160" s="129"/>
      <c r="AB160" s="129"/>
      <c r="AC160" s="121">
        <v>110618</v>
      </c>
      <c r="AD160" s="121" t="s">
        <v>16</v>
      </c>
      <c r="AE160" s="122">
        <f>VLOOKUP(AC160,[3]Hoja1!$A$10:$K$1357,11,0)</f>
        <v>7693097270</v>
      </c>
      <c r="AF160" s="122">
        <f>-AF144</f>
        <v>3501693559</v>
      </c>
      <c r="AG160" s="122">
        <f t="shared" si="26"/>
        <v>11194790829</v>
      </c>
      <c r="AH160" s="122">
        <f t="shared" si="27"/>
        <v>11194791</v>
      </c>
    </row>
    <row r="161" spans="1:34" s="51" customFormat="1" ht="12.75" customHeight="1">
      <c r="A161" s="127">
        <v>5112000</v>
      </c>
      <c r="B161" s="127" t="s">
        <v>1696</v>
      </c>
      <c r="C161" s="128"/>
      <c r="D161" s="127"/>
      <c r="E161" s="127"/>
      <c r="F161" s="128"/>
      <c r="G161" s="127"/>
      <c r="H161" s="127"/>
      <c r="I161" s="128"/>
      <c r="J161" s="127"/>
      <c r="K161" s="127"/>
      <c r="L161" s="128"/>
      <c r="M161" s="129"/>
      <c r="N161" s="129"/>
      <c r="O161" s="130"/>
      <c r="P161" s="129"/>
      <c r="Q161" s="127"/>
      <c r="R161" s="128"/>
      <c r="S161" s="129"/>
      <c r="T161" s="129"/>
      <c r="U161" s="128"/>
      <c r="V161" s="129"/>
      <c r="W161" s="129"/>
      <c r="X161" s="131"/>
      <c r="Y161" s="129"/>
      <c r="Z161" s="129">
        <f t="shared" si="25"/>
        <v>1</v>
      </c>
      <c r="AA161" s="129"/>
      <c r="AB161" s="129"/>
      <c r="AC161" s="121">
        <v>110619</v>
      </c>
      <c r="AD161" s="121" t="s">
        <v>17</v>
      </c>
      <c r="AE161" s="122">
        <f>VLOOKUP(AC161,[3]Hoja1!$A$10:$K$1357,11,0)</f>
        <v>177295322</v>
      </c>
      <c r="AF161" s="122">
        <v>0</v>
      </c>
      <c r="AG161" s="122">
        <f t="shared" si="26"/>
        <v>177295322</v>
      </c>
      <c r="AH161" s="122">
        <f t="shared" si="27"/>
        <v>177295</v>
      </c>
    </row>
    <row r="162" spans="1:34" s="51" customFormat="1" ht="12.75" customHeight="1">
      <c r="A162" s="127"/>
      <c r="B162" s="127"/>
      <c r="C162" s="128" t="str">
        <f t="shared" si="16"/>
        <v/>
      </c>
      <c r="D162" s="127"/>
      <c r="E162" s="127"/>
      <c r="F162" s="128" t="str">
        <f t="shared" si="17"/>
        <v/>
      </c>
      <c r="G162" s="127"/>
      <c r="H162" s="127"/>
      <c r="I162" s="128" t="str">
        <f t="shared" si="18"/>
        <v/>
      </c>
      <c r="J162" s="127"/>
      <c r="K162" s="127"/>
      <c r="L162" s="128" t="str">
        <f t="shared" si="19"/>
        <v/>
      </c>
      <c r="M162" s="129"/>
      <c r="N162" s="129"/>
      <c r="O162" s="130" t="str">
        <f t="shared" si="20"/>
        <v/>
      </c>
      <c r="P162" s="129"/>
      <c r="Q162" s="127"/>
      <c r="R162" s="128" t="str">
        <f t="shared" si="21"/>
        <v/>
      </c>
      <c r="S162" s="129"/>
      <c r="T162" s="129"/>
      <c r="U162" s="128" t="str">
        <f t="shared" si="22"/>
        <v/>
      </c>
      <c r="V162" s="129"/>
      <c r="W162" s="129"/>
      <c r="X162" s="131" t="str">
        <f>+Y162&amp;Z162</f>
        <v>1</v>
      </c>
      <c r="Y162" s="129"/>
      <c r="Z162" s="129">
        <f t="shared" si="25"/>
        <v>1</v>
      </c>
      <c r="AA162" s="129"/>
      <c r="AB162" s="129"/>
      <c r="AC162" s="121">
        <v>110620</v>
      </c>
      <c r="AD162" s="121" t="s">
        <v>729</v>
      </c>
      <c r="AE162" s="122">
        <v>0</v>
      </c>
      <c r="AF162" s="122"/>
      <c r="AG162" s="122">
        <f t="shared" si="26"/>
        <v>0</v>
      </c>
      <c r="AH162" s="122">
        <f t="shared" si="27"/>
        <v>0</v>
      </c>
    </row>
    <row r="163" spans="1:34" s="51" customFormat="1" ht="12.75" customHeight="1">
      <c r="A163" s="127">
        <v>5112000</v>
      </c>
      <c r="B163" s="127" t="s">
        <v>1696</v>
      </c>
      <c r="C163" s="128"/>
      <c r="D163" s="127"/>
      <c r="E163" s="127"/>
      <c r="F163" s="128"/>
      <c r="G163" s="127"/>
      <c r="H163" s="127"/>
      <c r="I163" s="128"/>
      <c r="J163" s="127"/>
      <c r="K163" s="127"/>
      <c r="L163" s="128"/>
      <c r="M163" s="129"/>
      <c r="N163" s="129"/>
      <c r="O163" s="130"/>
      <c r="P163" s="129"/>
      <c r="Q163" s="127"/>
      <c r="R163" s="128"/>
      <c r="S163" s="129"/>
      <c r="T163" s="129"/>
      <c r="U163" s="128"/>
      <c r="V163" s="129"/>
      <c r="W163" s="129"/>
      <c r="X163" s="131"/>
      <c r="Y163" s="129"/>
      <c r="Z163" s="129">
        <f t="shared" si="25"/>
        <v>1</v>
      </c>
      <c r="AA163" s="129"/>
      <c r="AB163" s="129"/>
      <c r="AC163" s="121">
        <v>110621</v>
      </c>
      <c r="AD163" s="121" t="s">
        <v>956</v>
      </c>
      <c r="AE163" s="122">
        <f>VLOOKUP(AC163,[3]Hoja1!$A$10:$K$1357,11,0)</f>
        <v>35905712925</v>
      </c>
      <c r="AF163" s="122">
        <v>0</v>
      </c>
      <c r="AG163" s="122">
        <f t="shared" si="26"/>
        <v>35905712925</v>
      </c>
      <c r="AH163" s="122">
        <f t="shared" si="27"/>
        <v>35905713</v>
      </c>
    </row>
    <row r="164" spans="1:34" s="51" customFormat="1" ht="12.75" customHeight="1">
      <c r="A164" s="127">
        <v>5112000</v>
      </c>
      <c r="B164" s="127" t="s">
        <v>1696</v>
      </c>
      <c r="C164" s="128"/>
      <c r="D164" s="127"/>
      <c r="E164" s="127"/>
      <c r="F164" s="128"/>
      <c r="G164" s="127"/>
      <c r="H164" s="127"/>
      <c r="I164" s="128"/>
      <c r="J164" s="127"/>
      <c r="K164" s="127"/>
      <c r="L164" s="128"/>
      <c r="M164" s="129"/>
      <c r="N164" s="129"/>
      <c r="O164" s="130"/>
      <c r="P164" s="129"/>
      <c r="Q164" s="127"/>
      <c r="R164" s="128"/>
      <c r="S164" s="129"/>
      <c r="T164" s="129"/>
      <c r="U164" s="128"/>
      <c r="V164" s="129"/>
      <c r="W164" s="129"/>
      <c r="X164" s="131"/>
      <c r="Y164" s="129"/>
      <c r="Z164" s="129">
        <f t="shared" si="25"/>
        <v>1</v>
      </c>
      <c r="AA164" s="129"/>
      <c r="AB164" s="129"/>
      <c r="AC164" s="121">
        <v>110622</v>
      </c>
      <c r="AD164" s="121" t="s">
        <v>957</v>
      </c>
      <c r="AE164" s="122">
        <f>VLOOKUP(AC164,[3]Hoja1!$A$10:$K$1357,11,0)</f>
        <v>1825933789</v>
      </c>
      <c r="AF164" s="122">
        <v>0</v>
      </c>
      <c r="AG164" s="122">
        <f t="shared" si="26"/>
        <v>1825933789</v>
      </c>
      <c r="AH164" s="122">
        <f t="shared" si="27"/>
        <v>1825934</v>
      </c>
    </row>
    <row r="165" spans="1:34" s="51" customFormat="1" ht="12.75" customHeight="1">
      <c r="A165" s="127"/>
      <c r="B165" s="127"/>
      <c r="C165" s="128"/>
      <c r="D165" s="127"/>
      <c r="E165" s="127"/>
      <c r="F165" s="128"/>
      <c r="G165" s="127"/>
      <c r="H165" s="127"/>
      <c r="I165" s="128"/>
      <c r="J165" s="127"/>
      <c r="K165" s="127"/>
      <c r="L165" s="128"/>
      <c r="M165" s="129"/>
      <c r="N165" s="129"/>
      <c r="O165" s="130"/>
      <c r="P165" s="129"/>
      <c r="Q165" s="127"/>
      <c r="R165" s="128"/>
      <c r="S165" s="129"/>
      <c r="T165" s="129"/>
      <c r="U165" s="128"/>
      <c r="V165" s="129"/>
      <c r="W165" s="129"/>
      <c r="X165" s="131"/>
      <c r="Y165" s="129"/>
      <c r="Z165" s="129">
        <f t="shared" si="25"/>
        <v>1</v>
      </c>
      <c r="AA165" s="129"/>
      <c r="AB165" s="129"/>
      <c r="AC165" s="121">
        <v>110623</v>
      </c>
      <c r="AD165" s="121" t="s">
        <v>1045</v>
      </c>
      <c r="AE165" s="122">
        <v>0</v>
      </c>
      <c r="AF165" s="122"/>
      <c r="AG165" s="122">
        <f t="shared" si="26"/>
        <v>0</v>
      </c>
      <c r="AH165" s="122">
        <f t="shared" si="27"/>
        <v>0</v>
      </c>
    </row>
    <row r="166" spans="1:34" s="51" customFormat="1" ht="12.75" customHeight="1">
      <c r="A166" s="127"/>
      <c r="B166" s="127"/>
      <c r="C166" s="128"/>
      <c r="D166" s="127"/>
      <c r="E166" s="127"/>
      <c r="F166" s="128"/>
      <c r="G166" s="127"/>
      <c r="H166" s="127"/>
      <c r="I166" s="128"/>
      <c r="J166" s="127"/>
      <c r="K166" s="127"/>
      <c r="L166" s="128"/>
      <c r="M166" s="129"/>
      <c r="N166" s="129"/>
      <c r="O166" s="130"/>
      <c r="P166" s="129"/>
      <c r="Q166" s="127"/>
      <c r="R166" s="128"/>
      <c r="S166" s="129"/>
      <c r="T166" s="129"/>
      <c r="U166" s="128"/>
      <c r="V166" s="129"/>
      <c r="W166" s="129"/>
      <c r="X166" s="131"/>
      <c r="Y166" s="129"/>
      <c r="Z166" s="129">
        <f t="shared" si="25"/>
        <v>1</v>
      </c>
      <c r="AA166" s="129"/>
      <c r="AB166" s="129"/>
      <c r="AC166" s="121">
        <v>110624</v>
      </c>
      <c r="AD166" s="121" t="s">
        <v>439</v>
      </c>
      <c r="AE166" s="122">
        <v>0</v>
      </c>
      <c r="AF166" s="122"/>
      <c r="AG166" s="122">
        <f t="shared" si="26"/>
        <v>0</v>
      </c>
      <c r="AH166" s="122">
        <f t="shared" si="27"/>
        <v>0</v>
      </c>
    </row>
    <row r="167" spans="1:34" s="51" customFormat="1" ht="12.75" customHeight="1">
      <c r="A167" s="127"/>
      <c r="B167" s="127"/>
      <c r="C167" s="128"/>
      <c r="D167" s="127"/>
      <c r="E167" s="127"/>
      <c r="F167" s="128"/>
      <c r="G167" s="127"/>
      <c r="H167" s="127"/>
      <c r="I167" s="128"/>
      <c r="J167" s="127"/>
      <c r="K167" s="127"/>
      <c r="L167" s="128"/>
      <c r="M167" s="129"/>
      <c r="N167" s="129"/>
      <c r="O167" s="130"/>
      <c r="P167" s="129"/>
      <c r="Q167" s="127"/>
      <c r="R167" s="128"/>
      <c r="S167" s="129"/>
      <c r="T167" s="129"/>
      <c r="U167" s="128"/>
      <c r="V167" s="129"/>
      <c r="W167" s="129"/>
      <c r="X167" s="131"/>
      <c r="Y167" s="129"/>
      <c r="Z167" s="129">
        <f t="shared" si="25"/>
        <v>1</v>
      </c>
      <c r="AA167" s="129"/>
      <c r="AB167" s="129"/>
      <c r="AC167" s="121">
        <v>110625</v>
      </c>
      <c r="AD167" s="121" t="s">
        <v>440</v>
      </c>
      <c r="AE167" s="122">
        <f>VLOOKUP(AC167,[3]Hoja1!$A$10:$K$1357,11,0)</f>
        <v>0</v>
      </c>
      <c r="AF167" s="122"/>
      <c r="AG167" s="122">
        <f t="shared" si="26"/>
        <v>0</v>
      </c>
      <c r="AH167" s="122">
        <f t="shared" si="27"/>
        <v>0</v>
      </c>
    </row>
    <row r="168" spans="1:34" s="51" customFormat="1" ht="12.75" customHeight="1">
      <c r="A168" s="127"/>
      <c r="B168" s="127"/>
      <c r="C168" s="128"/>
      <c r="D168" s="127"/>
      <c r="E168" s="127"/>
      <c r="F168" s="128"/>
      <c r="G168" s="127"/>
      <c r="H168" s="127"/>
      <c r="I168" s="128"/>
      <c r="J168" s="127"/>
      <c r="K168" s="127"/>
      <c r="L168" s="128"/>
      <c r="M168" s="129"/>
      <c r="N168" s="129"/>
      <c r="O168" s="130"/>
      <c r="P168" s="129"/>
      <c r="Q168" s="127"/>
      <c r="R168" s="128"/>
      <c r="S168" s="129"/>
      <c r="T168" s="129"/>
      <c r="U168" s="128"/>
      <c r="V168" s="129"/>
      <c r="W168" s="129"/>
      <c r="X168" s="131"/>
      <c r="Y168" s="129"/>
      <c r="Z168" s="129">
        <f t="shared" si="25"/>
        <v>1</v>
      </c>
      <c r="AA168" s="129"/>
      <c r="AB168" s="129"/>
      <c r="AC168" s="121">
        <v>110626</v>
      </c>
      <c r="AD168" s="121" t="s">
        <v>441</v>
      </c>
      <c r="AE168" s="122">
        <v>0</v>
      </c>
      <c r="AF168" s="122"/>
      <c r="AG168" s="122">
        <f t="shared" si="26"/>
        <v>0</v>
      </c>
      <c r="AH168" s="122">
        <f t="shared" si="27"/>
        <v>0</v>
      </c>
    </row>
    <row r="169" spans="1:34" s="51" customFormat="1" ht="12.75" customHeight="1">
      <c r="A169" s="127"/>
      <c r="B169" s="127"/>
      <c r="C169" s="128"/>
      <c r="D169" s="127"/>
      <c r="E169" s="127"/>
      <c r="F169" s="128"/>
      <c r="G169" s="127"/>
      <c r="H169" s="127"/>
      <c r="I169" s="128"/>
      <c r="J169" s="127"/>
      <c r="K169" s="127"/>
      <c r="L169" s="128"/>
      <c r="M169" s="129"/>
      <c r="N169" s="129"/>
      <c r="O169" s="130"/>
      <c r="P169" s="129"/>
      <c r="Q169" s="127"/>
      <c r="R169" s="128"/>
      <c r="S169" s="129"/>
      <c r="T169" s="129"/>
      <c r="U169" s="128"/>
      <c r="V169" s="129"/>
      <c r="W169" s="129"/>
      <c r="X169" s="131"/>
      <c r="Y169" s="129"/>
      <c r="Z169" s="129">
        <f t="shared" si="25"/>
        <v>1</v>
      </c>
      <c r="AA169" s="129"/>
      <c r="AB169" s="129"/>
      <c r="AC169" s="121">
        <v>110627</v>
      </c>
      <c r="AD169" s="121" t="s">
        <v>442</v>
      </c>
      <c r="AE169" s="122">
        <v>0</v>
      </c>
      <c r="AF169" s="122"/>
      <c r="AG169" s="122">
        <f t="shared" si="26"/>
        <v>0</v>
      </c>
      <c r="AH169" s="122">
        <f t="shared" si="27"/>
        <v>0</v>
      </c>
    </row>
    <row r="170" spans="1:34" s="51" customFormat="1" ht="12.75" customHeight="1">
      <c r="A170" s="127"/>
      <c r="B170" s="127"/>
      <c r="C170" s="128"/>
      <c r="D170" s="127"/>
      <c r="E170" s="127"/>
      <c r="F170" s="128"/>
      <c r="G170" s="127"/>
      <c r="H170" s="127"/>
      <c r="I170" s="128"/>
      <c r="J170" s="127"/>
      <c r="K170" s="127"/>
      <c r="L170" s="128"/>
      <c r="M170" s="129"/>
      <c r="N170" s="129"/>
      <c r="O170" s="130"/>
      <c r="P170" s="129"/>
      <c r="Q170" s="127"/>
      <c r="R170" s="128"/>
      <c r="S170" s="129"/>
      <c r="T170" s="129"/>
      <c r="U170" s="128"/>
      <c r="V170" s="129"/>
      <c r="W170" s="129"/>
      <c r="X170" s="131"/>
      <c r="Y170" s="129"/>
      <c r="Z170" s="129">
        <f t="shared" si="25"/>
        <v>1</v>
      </c>
      <c r="AA170" s="129"/>
      <c r="AB170" s="129"/>
      <c r="AC170" s="121">
        <v>110628</v>
      </c>
      <c r="AD170" s="121" t="s">
        <v>538</v>
      </c>
      <c r="AE170" s="122">
        <v>0</v>
      </c>
      <c r="AF170" s="122"/>
      <c r="AG170" s="122">
        <f t="shared" si="26"/>
        <v>0</v>
      </c>
      <c r="AH170" s="122">
        <f t="shared" si="27"/>
        <v>0</v>
      </c>
    </row>
    <row r="171" spans="1:34" s="51" customFormat="1" ht="12.75" customHeight="1">
      <c r="A171" s="127">
        <v>5115000</v>
      </c>
      <c r="B171" s="127" t="s">
        <v>1700</v>
      </c>
      <c r="C171" s="128"/>
      <c r="D171" s="127"/>
      <c r="E171" s="127"/>
      <c r="F171" s="128"/>
      <c r="G171" s="127"/>
      <c r="H171" s="127"/>
      <c r="I171" s="128"/>
      <c r="J171" s="127"/>
      <c r="K171" s="127"/>
      <c r="L171" s="128"/>
      <c r="M171" s="129"/>
      <c r="N171" s="129"/>
      <c r="O171" s="130"/>
      <c r="P171" s="129"/>
      <c r="Q171" s="127"/>
      <c r="R171" s="128"/>
      <c r="S171" s="129"/>
      <c r="T171" s="129"/>
      <c r="U171" s="128"/>
      <c r="V171" s="129"/>
      <c r="W171" s="129"/>
      <c r="X171" s="131"/>
      <c r="Y171" s="129"/>
      <c r="Z171" s="129">
        <f t="shared" si="25"/>
        <v>1</v>
      </c>
      <c r="AA171" s="129"/>
      <c r="AB171" s="129"/>
      <c r="AC171" s="121">
        <v>110629</v>
      </c>
      <c r="AD171" s="121" t="s">
        <v>668</v>
      </c>
      <c r="AE171" s="122">
        <f>VLOOKUP(AC171,[3]Hoja1!$A$10:$K$1357,11,0)</f>
        <v>0</v>
      </c>
      <c r="AF171" s="122"/>
      <c r="AG171" s="122">
        <f t="shared" si="26"/>
        <v>0</v>
      </c>
      <c r="AH171" s="122">
        <f t="shared" si="27"/>
        <v>0</v>
      </c>
    </row>
    <row r="172" spans="1:34" s="51" customFormat="1" ht="12.75" customHeight="1">
      <c r="A172" s="127">
        <v>5115000</v>
      </c>
      <c r="B172" s="127" t="s">
        <v>1700</v>
      </c>
      <c r="C172" s="128" t="str">
        <f t="shared" si="16"/>
        <v/>
      </c>
      <c r="D172" s="127"/>
      <c r="E172" s="127"/>
      <c r="F172" s="128" t="str">
        <f t="shared" si="17"/>
        <v/>
      </c>
      <c r="G172" s="127"/>
      <c r="H172" s="127"/>
      <c r="I172" s="128" t="str">
        <f t="shared" si="18"/>
        <v/>
      </c>
      <c r="J172" s="127"/>
      <c r="K172" s="127"/>
      <c r="L172" s="128" t="str">
        <f t="shared" si="19"/>
        <v/>
      </c>
      <c r="M172" s="129"/>
      <c r="N172" s="129"/>
      <c r="O172" s="130" t="str">
        <f t="shared" si="20"/>
        <v/>
      </c>
      <c r="P172" s="129"/>
      <c r="Q172" s="127"/>
      <c r="R172" s="128" t="str">
        <f t="shared" si="21"/>
        <v/>
      </c>
      <c r="S172" s="129"/>
      <c r="T172" s="129"/>
      <c r="U172" s="128" t="str">
        <f t="shared" si="22"/>
        <v/>
      </c>
      <c r="V172" s="129"/>
      <c r="W172" s="129"/>
      <c r="X172" s="131" t="str">
        <f t="shared" ref="X172:X187" si="30">+Y172&amp;Z172</f>
        <v>1</v>
      </c>
      <c r="Y172" s="129"/>
      <c r="Z172" s="129">
        <f t="shared" si="25"/>
        <v>1</v>
      </c>
      <c r="AA172" s="129"/>
      <c r="AB172" s="129"/>
      <c r="AC172" s="121">
        <v>110630</v>
      </c>
      <c r="AD172" s="121" t="s">
        <v>730</v>
      </c>
      <c r="AE172" s="122">
        <f>VLOOKUP(AC172,[3]Hoja1!$A$10:$K$1357,11,0)</f>
        <v>0</v>
      </c>
      <c r="AF172" s="122"/>
      <c r="AG172" s="122">
        <f t="shared" si="26"/>
        <v>0</v>
      </c>
      <c r="AH172" s="122">
        <f t="shared" si="27"/>
        <v>0</v>
      </c>
    </row>
    <row r="173" spans="1:34" s="51" customFormat="1" ht="12.75" customHeight="1">
      <c r="A173" s="127"/>
      <c r="B173" s="127"/>
      <c r="C173" s="128" t="str">
        <f t="shared" si="16"/>
        <v/>
      </c>
      <c r="D173" s="127"/>
      <c r="E173" s="127"/>
      <c r="F173" s="128" t="str">
        <f t="shared" si="17"/>
        <v/>
      </c>
      <c r="G173" s="127"/>
      <c r="H173" s="127"/>
      <c r="I173" s="128" t="str">
        <f t="shared" si="18"/>
        <v/>
      </c>
      <c r="J173" s="127"/>
      <c r="K173" s="127"/>
      <c r="L173" s="128" t="str">
        <f t="shared" si="19"/>
        <v/>
      </c>
      <c r="M173" s="129"/>
      <c r="N173" s="129"/>
      <c r="O173" s="130" t="str">
        <f t="shared" si="20"/>
        <v/>
      </c>
      <c r="P173" s="129"/>
      <c r="Q173" s="127"/>
      <c r="R173" s="128" t="str">
        <f t="shared" si="21"/>
        <v/>
      </c>
      <c r="S173" s="129"/>
      <c r="T173" s="129"/>
      <c r="U173" s="128" t="str">
        <f t="shared" si="22"/>
        <v/>
      </c>
      <c r="V173" s="129"/>
      <c r="W173" s="129"/>
      <c r="X173" s="131" t="str">
        <f t="shared" si="30"/>
        <v>1</v>
      </c>
      <c r="Y173" s="129"/>
      <c r="Z173" s="129">
        <f t="shared" si="25"/>
        <v>1</v>
      </c>
      <c r="AA173" s="129"/>
      <c r="AB173" s="129"/>
      <c r="AC173" s="121">
        <v>110631</v>
      </c>
      <c r="AD173" s="121" t="s">
        <v>731</v>
      </c>
      <c r="AE173" s="122">
        <v>0</v>
      </c>
      <c r="AF173" s="122"/>
      <c r="AG173" s="122">
        <f t="shared" si="26"/>
        <v>0</v>
      </c>
      <c r="AH173" s="122">
        <f t="shared" si="27"/>
        <v>0</v>
      </c>
    </row>
    <row r="174" spans="1:34" s="51" customFormat="1" ht="12.75" customHeight="1">
      <c r="A174" s="127">
        <v>5115000</v>
      </c>
      <c r="B174" s="127" t="s">
        <v>1700</v>
      </c>
      <c r="C174" s="128" t="str">
        <f t="shared" si="16"/>
        <v/>
      </c>
      <c r="D174" s="127"/>
      <c r="E174" s="127"/>
      <c r="F174" s="128" t="str">
        <f t="shared" si="17"/>
        <v/>
      </c>
      <c r="G174" s="127"/>
      <c r="H174" s="127"/>
      <c r="I174" s="128" t="str">
        <f t="shared" si="18"/>
        <v/>
      </c>
      <c r="J174" s="127"/>
      <c r="K174" s="127"/>
      <c r="L174" s="128" t="str">
        <f t="shared" si="19"/>
        <v/>
      </c>
      <c r="M174" s="129"/>
      <c r="N174" s="129"/>
      <c r="O174" s="130" t="str">
        <f t="shared" si="20"/>
        <v/>
      </c>
      <c r="P174" s="129"/>
      <c r="Q174" s="127"/>
      <c r="R174" s="128" t="str">
        <f t="shared" si="21"/>
        <v/>
      </c>
      <c r="S174" s="129"/>
      <c r="T174" s="129"/>
      <c r="U174" s="128" t="str">
        <f t="shared" si="22"/>
        <v/>
      </c>
      <c r="V174" s="129"/>
      <c r="W174" s="129"/>
      <c r="X174" s="131" t="str">
        <f t="shared" si="30"/>
        <v>1</v>
      </c>
      <c r="Y174" s="129"/>
      <c r="Z174" s="129">
        <f t="shared" si="25"/>
        <v>1</v>
      </c>
      <c r="AA174" s="129"/>
      <c r="AB174" s="129"/>
      <c r="AC174" s="121">
        <v>110632</v>
      </c>
      <c r="AD174" s="121" t="s">
        <v>732</v>
      </c>
      <c r="AE174" s="122">
        <v>0</v>
      </c>
      <c r="AF174" s="122"/>
      <c r="AG174" s="122">
        <f t="shared" si="26"/>
        <v>0</v>
      </c>
      <c r="AH174" s="122">
        <f t="shared" si="27"/>
        <v>0</v>
      </c>
    </row>
    <row r="175" spans="1:34" s="51" customFormat="1" ht="12.75" customHeight="1">
      <c r="A175" s="127"/>
      <c r="B175" s="127"/>
      <c r="C175" s="128" t="str">
        <f t="shared" si="16"/>
        <v/>
      </c>
      <c r="D175" s="127"/>
      <c r="E175" s="127"/>
      <c r="F175" s="128" t="str">
        <f t="shared" si="17"/>
        <v/>
      </c>
      <c r="G175" s="127"/>
      <c r="H175" s="127"/>
      <c r="I175" s="128" t="str">
        <f t="shared" si="18"/>
        <v/>
      </c>
      <c r="J175" s="127"/>
      <c r="K175" s="127"/>
      <c r="L175" s="128" t="str">
        <f t="shared" si="19"/>
        <v/>
      </c>
      <c r="M175" s="129"/>
      <c r="N175" s="129"/>
      <c r="O175" s="130" t="str">
        <f t="shared" si="20"/>
        <v/>
      </c>
      <c r="P175" s="129"/>
      <c r="Q175" s="127"/>
      <c r="R175" s="128" t="str">
        <f t="shared" si="21"/>
        <v/>
      </c>
      <c r="S175" s="129"/>
      <c r="T175" s="129"/>
      <c r="U175" s="128" t="str">
        <f t="shared" si="22"/>
        <v/>
      </c>
      <c r="V175" s="129"/>
      <c r="W175" s="129"/>
      <c r="X175" s="131" t="str">
        <f t="shared" si="30"/>
        <v>1</v>
      </c>
      <c r="Y175" s="129"/>
      <c r="Z175" s="129">
        <f t="shared" si="25"/>
        <v>1</v>
      </c>
      <c r="AA175" s="129"/>
      <c r="AB175" s="129"/>
      <c r="AC175" s="121">
        <v>110633</v>
      </c>
      <c r="AD175" s="121" t="s">
        <v>733</v>
      </c>
      <c r="AE175" s="122">
        <v>0</v>
      </c>
      <c r="AF175" s="122"/>
      <c r="AG175" s="122">
        <f t="shared" si="26"/>
        <v>0</v>
      </c>
      <c r="AH175" s="122">
        <f t="shared" si="27"/>
        <v>0</v>
      </c>
    </row>
    <row r="176" spans="1:34" s="51" customFormat="1" ht="12.75" customHeight="1">
      <c r="A176" s="127"/>
      <c r="B176" s="127"/>
      <c r="C176" s="128" t="str">
        <f t="shared" si="16"/>
        <v/>
      </c>
      <c r="D176" s="127"/>
      <c r="E176" s="127"/>
      <c r="F176" s="128" t="str">
        <f t="shared" si="17"/>
        <v/>
      </c>
      <c r="G176" s="127"/>
      <c r="H176" s="127"/>
      <c r="I176" s="128" t="str">
        <f t="shared" si="18"/>
        <v/>
      </c>
      <c r="J176" s="127"/>
      <c r="K176" s="127"/>
      <c r="L176" s="128" t="str">
        <f t="shared" si="19"/>
        <v/>
      </c>
      <c r="M176" s="129"/>
      <c r="N176" s="129"/>
      <c r="O176" s="130" t="str">
        <f t="shared" si="20"/>
        <v/>
      </c>
      <c r="P176" s="129"/>
      <c r="Q176" s="127"/>
      <c r="R176" s="128" t="str">
        <f t="shared" si="21"/>
        <v/>
      </c>
      <c r="S176" s="129"/>
      <c r="T176" s="129"/>
      <c r="U176" s="128" t="str">
        <f t="shared" si="22"/>
        <v/>
      </c>
      <c r="V176" s="129"/>
      <c r="W176" s="129"/>
      <c r="X176" s="131" t="str">
        <f t="shared" si="30"/>
        <v>1</v>
      </c>
      <c r="Y176" s="129"/>
      <c r="Z176" s="129">
        <f t="shared" si="25"/>
        <v>1</v>
      </c>
      <c r="AA176" s="129"/>
      <c r="AB176" s="129"/>
      <c r="AC176" s="121">
        <v>110634</v>
      </c>
      <c r="AD176" s="121" t="s">
        <v>734</v>
      </c>
      <c r="AE176" s="122">
        <v>0</v>
      </c>
      <c r="AF176" s="122"/>
      <c r="AG176" s="122">
        <f t="shared" si="26"/>
        <v>0</v>
      </c>
      <c r="AH176" s="122">
        <f t="shared" si="27"/>
        <v>0</v>
      </c>
    </row>
    <row r="177" spans="1:34" s="51" customFormat="1" ht="12.75" customHeight="1">
      <c r="A177" s="127"/>
      <c r="B177" s="127"/>
      <c r="C177" s="128" t="str">
        <f t="shared" si="16"/>
        <v/>
      </c>
      <c r="D177" s="127"/>
      <c r="E177" s="127"/>
      <c r="F177" s="128" t="str">
        <f t="shared" si="17"/>
        <v/>
      </c>
      <c r="G177" s="127"/>
      <c r="H177" s="127"/>
      <c r="I177" s="128" t="str">
        <f t="shared" si="18"/>
        <v/>
      </c>
      <c r="J177" s="127"/>
      <c r="K177" s="127"/>
      <c r="L177" s="128" t="str">
        <f t="shared" si="19"/>
        <v/>
      </c>
      <c r="M177" s="129"/>
      <c r="N177" s="129"/>
      <c r="O177" s="130" t="str">
        <f t="shared" si="20"/>
        <v/>
      </c>
      <c r="P177" s="129"/>
      <c r="Q177" s="127"/>
      <c r="R177" s="128" t="str">
        <f t="shared" si="21"/>
        <v/>
      </c>
      <c r="S177" s="129"/>
      <c r="T177" s="129"/>
      <c r="U177" s="128" t="str">
        <f t="shared" si="22"/>
        <v/>
      </c>
      <c r="V177" s="129"/>
      <c r="W177" s="129"/>
      <c r="X177" s="131" t="str">
        <f t="shared" si="30"/>
        <v>1</v>
      </c>
      <c r="Y177" s="129"/>
      <c r="Z177" s="129">
        <f t="shared" si="25"/>
        <v>1</v>
      </c>
      <c r="AA177" s="129"/>
      <c r="AB177" s="129"/>
      <c r="AC177" s="121">
        <v>110635</v>
      </c>
      <c r="AD177" s="121" t="s">
        <v>520</v>
      </c>
      <c r="AE177" s="122">
        <v>0</v>
      </c>
      <c r="AF177" s="122"/>
      <c r="AG177" s="122">
        <f t="shared" si="26"/>
        <v>0</v>
      </c>
      <c r="AH177" s="122">
        <f t="shared" si="27"/>
        <v>0</v>
      </c>
    </row>
    <row r="178" spans="1:34" s="51" customFormat="1" ht="12.75" customHeight="1">
      <c r="A178" s="127"/>
      <c r="B178" s="127"/>
      <c r="C178" s="128" t="str">
        <f t="shared" si="16"/>
        <v/>
      </c>
      <c r="D178" s="127"/>
      <c r="E178" s="127"/>
      <c r="F178" s="128" t="str">
        <f t="shared" si="17"/>
        <v/>
      </c>
      <c r="G178" s="127"/>
      <c r="H178" s="127"/>
      <c r="I178" s="128" t="str">
        <f t="shared" si="18"/>
        <v/>
      </c>
      <c r="J178" s="127"/>
      <c r="K178" s="127"/>
      <c r="L178" s="128" t="str">
        <f t="shared" si="19"/>
        <v/>
      </c>
      <c r="M178" s="129"/>
      <c r="N178" s="129"/>
      <c r="O178" s="130" t="str">
        <f t="shared" si="20"/>
        <v/>
      </c>
      <c r="P178" s="129"/>
      <c r="Q178" s="127"/>
      <c r="R178" s="128" t="str">
        <f t="shared" si="21"/>
        <v/>
      </c>
      <c r="S178" s="129"/>
      <c r="T178" s="129"/>
      <c r="U178" s="128" t="str">
        <f t="shared" si="22"/>
        <v/>
      </c>
      <c r="V178" s="129"/>
      <c r="W178" s="129"/>
      <c r="X178" s="131" t="str">
        <f t="shared" si="30"/>
        <v>1</v>
      </c>
      <c r="Y178" s="129"/>
      <c r="Z178" s="129">
        <f t="shared" si="25"/>
        <v>1</v>
      </c>
      <c r="AA178" s="129"/>
      <c r="AB178" s="129"/>
      <c r="AC178" s="121">
        <v>110636</v>
      </c>
      <c r="AD178" s="121" t="s">
        <v>521</v>
      </c>
      <c r="AE178" s="122">
        <v>0</v>
      </c>
      <c r="AF178" s="122"/>
      <c r="AG178" s="122">
        <f t="shared" si="26"/>
        <v>0</v>
      </c>
      <c r="AH178" s="122">
        <f t="shared" si="27"/>
        <v>0</v>
      </c>
    </row>
    <row r="179" spans="1:34" s="51" customFormat="1" ht="12.75" customHeight="1">
      <c r="A179" s="127"/>
      <c r="B179" s="127"/>
      <c r="C179" s="128" t="str">
        <f t="shared" si="16"/>
        <v/>
      </c>
      <c r="D179" s="127"/>
      <c r="E179" s="127"/>
      <c r="F179" s="128" t="str">
        <f t="shared" si="17"/>
        <v/>
      </c>
      <c r="G179" s="127"/>
      <c r="H179" s="127"/>
      <c r="I179" s="128" t="str">
        <f t="shared" si="18"/>
        <v/>
      </c>
      <c r="J179" s="127"/>
      <c r="K179" s="127"/>
      <c r="L179" s="128" t="str">
        <f t="shared" si="19"/>
        <v/>
      </c>
      <c r="M179" s="129"/>
      <c r="N179" s="129"/>
      <c r="O179" s="130" t="str">
        <f t="shared" si="20"/>
        <v/>
      </c>
      <c r="P179" s="129"/>
      <c r="Q179" s="127"/>
      <c r="R179" s="128" t="str">
        <f t="shared" si="21"/>
        <v/>
      </c>
      <c r="S179" s="129"/>
      <c r="T179" s="129"/>
      <c r="U179" s="128" t="str">
        <f t="shared" si="22"/>
        <v/>
      </c>
      <c r="V179" s="129"/>
      <c r="W179" s="129"/>
      <c r="X179" s="131" t="str">
        <f t="shared" si="30"/>
        <v>1</v>
      </c>
      <c r="Y179" s="129"/>
      <c r="Z179" s="129">
        <f t="shared" si="25"/>
        <v>1</v>
      </c>
      <c r="AA179" s="129"/>
      <c r="AB179" s="129"/>
      <c r="AC179" s="121">
        <v>110637</v>
      </c>
      <c r="AD179" s="121" t="s">
        <v>1046</v>
      </c>
      <c r="AE179" s="122">
        <v>0</v>
      </c>
      <c r="AF179" s="122"/>
      <c r="AG179" s="122">
        <f t="shared" si="26"/>
        <v>0</v>
      </c>
      <c r="AH179" s="122">
        <f t="shared" si="27"/>
        <v>0</v>
      </c>
    </row>
    <row r="180" spans="1:34" s="51" customFormat="1" ht="12.75" customHeight="1">
      <c r="A180" s="127"/>
      <c r="B180" s="127"/>
      <c r="C180" s="128" t="str">
        <f t="shared" si="16"/>
        <v/>
      </c>
      <c r="D180" s="127"/>
      <c r="E180" s="127"/>
      <c r="F180" s="128" t="str">
        <f t="shared" si="17"/>
        <v/>
      </c>
      <c r="G180" s="127"/>
      <c r="H180" s="127"/>
      <c r="I180" s="128" t="str">
        <f t="shared" si="18"/>
        <v/>
      </c>
      <c r="J180" s="127"/>
      <c r="K180" s="127"/>
      <c r="L180" s="128" t="str">
        <f t="shared" si="19"/>
        <v/>
      </c>
      <c r="M180" s="129"/>
      <c r="N180" s="129"/>
      <c r="O180" s="130" t="str">
        <f t="shared" si="20"/>
        <v/>
      </c>
      <c r="P180" s="129"/>
      <c r="Q180" s="127"/>
      <c r="R180" s="128" t="str">
        <f t="shared" si="21"/>
        <v/>
      </c>
      <c r="S180" s="129"/>
      <c r="T180" s="129"/>
      <c r="U180" s="128" t="str">
        <f t="shared" si="22"/>
        <v/>
      </c>
      <c r="V180" s="129"/>
      <c r="W180" s="129"/>
      <c r="X180" s="131" t="str">
        <f t="shared" si="30"/>
        <v>1</v>
      </c>
      <c r="Y180" s="129"/>
      <c r="Z180" s="129">
        <f t="shared" si="25"/>
        <v>1</v>
      </c>
      <c r="AA180" s="129"/>
      <c r="AB180" s="129"/>
      <c r="AC180" s="121">
        <v>110638</v>
      </c>
      <c r="AD180" s="121" t="s">
        <v>255</v>
      </c>
      <c r="AE180" s="122">
        <v>0</v>
      </c>
      <c r="AF180" s="122"/>
      <c r="AG180" s="122">
        <f t="shared" si="26"/>
        <v>0</v>
      </c>
      <c r="AH180" s="122">
        <f t="shared" si="27"/>
        <v>0</v>
      </c>
    </row>
    <row r="181" spans="1:34" s="51" customFormat="1" ht="12.75" customHeight="1">
      <c r="A181" s="127"/>
      <c r="B181" s="127"/>
      <c r="C181" s="128" t="str">
        <f t="shared" si="16"/>
        <v/>
      </c>
      <c r="D181" s="127"/>
      <c r="E181" s="127"/>
      <c r="F181" s="128" t="str">
        <f t="shared" si="17"/>
        <v/>
      </c>
      <c r="G181" s="127"/>
      <c r="H181" s="127"/>
      <c r="I181" s="128" t="str">
        <f t="shared" si="18"/>
        <v/>
      </c>
      <c r="J181" s="127"/>
      <c r="K181" s="127"/>
      <c r="L181" s="128" t="str">
        <f t="shared" si="19"/>
        <v/>
      </c>
      <c r="M181" s="129"/>
      <c r="N181" s="129"/>
      <c r="O181" s="130" t="str">
        <f t="shared" si="20"/>
        <v/>
      </c>
      <c r="P181" s="129"/>
      <c r="Q181" s="127"/>
      <c r="R181" s="128" t="str">
        <f t="shared" si="21"/>
        <v/>
      </c>
      <c r="S181" s="129"/>
      <c r="T181" s="129"/>
      <c r="U181" s="128" t="str">
        <f t="shared" si="22"/>
        <v/>
      </c>
      <c r="V181" s="129"/>
      <c r="W181" s="129"/>
      <c r="X181" s="131" t="str">
        <f t="shared" si="30"/>
        <v>1</v>
      </c>
      <c r="Y181" s="129"/>
      <c r="Z181" s="129">
        <f t="shared" si="25"/>
        <v>1</v>
      </c>
      <c r="AA181" s="129"/>
      <c r="AB181" s="129"/>
      <c r="AC181" s="121">
        <v>110639</v>
      </c>
      <c r="AD181" s="121" t="s">
        <v>256</v>
      </c>
      <c r="AE181" s="122">
        <v>0</v>
      </c>
      <c r="AF181" s="122"/>
      <c r="AG181" s="122">
        <f t="shared" si="26"/>
        <v>0</v>
      </c>
      <c r="AH181" s="122">
        <f t="shared" si="27"/>
        <v>0</v>
      </c>
    </row>
    <row r="182" spans="1:34" s="51" customFormat="1" ht="12.75" customHeight="1">
      <c r="A182" s="127"/>
      <c r="B182" s="127"/>
      <c r="C182" s="128" t="str">
        <f t="shared" si="16"/>
        <v/>
      </c>
      <c r="D182" s="127"/>
      <c r="E182" s="127"/>
      <c r="F182" s="128" t="str">
        <f t="shared" si="17"/>
        <v/>
      </c>
      <c r="G182" s="127"/>
      <c r="H182" s="127"/>
      <c r="I182" s="128" t="str">
        <f t="shared" si="18"/>
        <v/>
      </c>
      <c r="J182" s="127"/>
      <c r="K182" s="127"/>
      <c r="L182" s="128" t="str">
        <f t="shared" si="19"/>
        <v/>
      </c>
      <c r="M182" s="129"/>
      <c r="N182" s="129"/>
      <c r="O182" s="130" t="str">
        <f t="shared" si="20"/>
        <v/>
      </c>
      <c r="P182" s="129"/>
      <c r="Q182" s="127"/>
      <c r="R182" s="128" t="str">
        <f t="shared" si="21"/>
        <v/>
      </c>
      <c r="S182" s="129"/>
      <c r="T182" s="129"/>
      <c r="U182" s="128" t="str">
        <f t="shared" si="22"/>
        <v/>
      </c>
      <c r="V182" s="129"/>
      <c r="W182" s="129"/>
      <c r="X182" s="131" t="str">
        <f t="shared" si="30"/>
        <v>1</v>
      </c>
      <c r="Y182" s="129"/>
      <c r="Z182" s="129">
        <f t="shared" si="25"/>
        <v>1</v>
      </c>
      <c r="AA182" s="129"/>
      <c r="AB182" s="129"/>
      <c r="AC182" s="121">
        <v>110640</v>
      </c>
      <c r="AD182" s="121" t="s">
        <v>1047</v>
      </c>
      <c r="AE182" s="122">
        <v>0</v>
      </c>
      <c r="AF182" s="122"/>
      <c r="AG182" s="122">
        <f t="shared" si="26"/>
        <v>0</v>
      </c>
      <c r="AH182" s="122">
        <f t="shared" si="27"/>
        <v>0</v>
      </c>
    </row>
    <row r="183" spans="1:34" s="51" customFormat="1" ht="12.75" customHeight="1">
      <c r="A183" s="127">
        <v>5115000</v>
      </c>
      <c r="B183" s="127" t="s">
        <v>1700</v>
      </c>
      <c r="C183" s="128" t="str">
        <f t="shared" si="16"/>
        <v/>
      </c>
      <c r="D183" s="127"/>
      <c r="E183" s="127"/>
      <c r="F183" s="128" t="str">
        <f t="shared" si="17"/>
        <v/>
      </c>
      <c r="G183" s="127"/>
      <c r="H183" s="127"/>
      <c r="I183" s="128" t="str">
        <f t="shared" si="18"/>
        <v/>
      </c>
      <c r="J183" s="127"/>
      <c r="K183" s="127"/>
      <c r="L183" s="128" t="str">
        <f t="shared" si="19"/>
        <v/>
      </c>
      <c r="M183" s="129"/>
      <c r="N183" s="129"/>
      <c r="O183" s="130" t="str">
        <f t="shared" si="20"/>
        <v/>
      </c>
      <c r="P183" s="129"/>
      <c r="Q183" s="127"/>
      <c r="R183" s="128" t="str">
        <f t="shared" si="21"/>
        <v/>
      </c>
      <c r="S183" s="129"/>
      <c r="T183" s="129"/>
      <c r="U183" s="128" t="str">
        <f t="shared" si="22"/>
        <v/>
      </c>
      <c r="V183" s="129"/>
      <c r="W183" s="129"/>
      <c r="X183" s="131" t="str">
        <f t="shared" si="30"/>
        <v>1</v>
      </c>
      <c r="Y183" s="129"/>
      <c r="Z183" s="129">
        <f t="shared" si="25"/>
        <v>1</v>
      </c>
      <c r="AA183" s="129"/>
      <c r="AB183" s="129"/>
      <c r="AC183" s="121">
        <v>110641</v>
      </c>
      <c r="AD183" s="121" t="s">
        <v>257</v>
      </c>
      <c r="AE183" s="122">
        <f>VLOOKUP(AC183,[3]Hoja1!$A$10:$K$1357,11,0)</f>
        <v>0</v>
      </c>
      <c r="AF183" s="122">
        <v>0</v>
      </c>
      <c r="AG183" s="122">
        <f t="shared" si="26"/>
        <v>0</v>
      </c>
      <c r="AH183" s="122">
        <f t="shared" si="27"/>
        <v>0</v>
      </c>
    </row>
    <row r="184" spans="1:34" s="51" customFormat="1" ht="12.75" customHeight="1">
      <c r="A184" s="127"/>
      <c r="B184" s="127"/>
      <c r="C184" s="128" t="str">
        <f t="shared" si="16"/>
        <v/>
      </c>
      <c r="D184" s="127"/>
      <c r="E184" s="127"/>
      <c r="F184" s="128" t="str">
        <f t="shared" si="17"/>
        <v/>
      </c>
      <c r="G184" s="127"/>
      <c r="H184" s="127"/>
      <c r="I184" s="128" t="str">
        <f t="shared" si="18"/>
        <v/>
      </c>
      <c r="J184" s="127"/>
      <c r="K184" s="127"/>
      <c r="L184" s="128" t="str">
        <f t="shared" si="19"/>
        <v/>
      </c>
      <c r="M184" s="129"/>
      <c r="N184" s="129"/>
      <c r="O184" s="130" t="str">
        <f t="shared" si="20"/>
        <v/>
      </c>
      <c r="P184" s="129"/>
      <c r="Q184" s="127"/>
      <c r="R184" s="128" t="str">
        <f t="shared" si="21"/>
        <v/>
      </c>
      <c r="S184" s="129"/>
      <c r="T184" s="129"/>
      <c r="U184" s="128" t="str">
        <f t="shared" si="22"/>
        <v/>
      </c>
      <c r="V184" s="129"/>
      <c r="W184" s="129"/>
      <c r="X184" s="131" t="str">
        <f t="shared" si="30"/>
        <v>1</v>
      </c>
      <c r="Y184" s="129"/>
      <c r="Z184" s="129">
        <f t="shared" si="25"/>
        <v>1</v>
      </c>
      <c r="AA184" s="129"/>
      <c r="AB184" s="129"/>
      <c r="AC184" s="121">
        <v>110642</v>
      </c>
      <c r="AD184" s="121" t="s">
        <v>258</v>
      </c>
      <c r="AE184" s="122">
        <v>0</v>
      </c>
      <c r="AF184" s="122">
        <v>0</v>
      </c>
      <c r="AG184" s="122">
        <f t="shared" si="26"/>
        <v>0</v>
      </c>
      <c r="AH184" s="122">
        <f t="shared" si="27"/>
        <v>0</v>
      </c>
    </row>
    <row r="185" spans="1:34" s="51" customFormat="1" ht="12.75" customHeight="1">
      <c r="A185" s="127"/>
      <c r="B185" s="127"/>
      <c r="C185" s="128" t="str">
        <f t="shared" si="16"/>
        <v/>
      </c>
      <c r="D185" s="127"/>
      <c r="E185" s="127"/>
      <c r="F185" s="128" t="str">
        <f t="shared" si="17"/>
        <v/>
      </c>
      <c r="G185" s="127"/>
      <c r="H185" s="127"/>
      <c r="I185" s="128" t="str">
        <f t="shared" si="18"/>
        <v/>
      </c>
      <c r="J185" s="127"/>
      <c r="K185" s="127"/>
      <c r="L185" s="128" t="str">
        <f t="shared" si="19"/>
        <v/>
      </c>
      <c r="M185" s="129"/>
      <c r="N185" s="129"/>
      <c r="O185" s="130" t="str">
        <f t="shared" si="20"/>
        <v/>
      </c>
      <c r="P185" s="129"/>
      <c r="Q185" s="127"/>
      <c r="R185" s="128" t="str">
        <f t="shared" si="21"/>
        <v/>
      </c>
      <c r="S185" s="129"/>
      <c r="T185" s="129"/>
      <c r="U185" s="128" t="str">
        <f t="shared" si="22"/>
        <v/>
      </c>
      <c r="V185" s="129"/>
      <c r="W185" s="129"/>
      <c r="X185" s="131" t="str">
        <f t="shared" si="30"/>
        <v>1</v>
      </c>
      <c r="Y185" s="129"/>
      <c r="Z185" s="129">
        <f t="shared" si="25"/>
        <v>1</v>
      </c>
      <c r="AA185" s="129"/>
      <c r="AB185" s="129"/>
      <c r="AC185" s="121">
        <v>110643</v>
      </c>
      <c r="AD185" s="121" t="s">
        <v>533</v>
      </c>
      <c r="AE185" s="122">
        <v>0</v>
      </c>
      <c r="AF185" s="122"/>
      <c r="AG185" s="122">
        <f t="shared" si="26"/>
        <v>0</v>
      </c>
      <c r="AH185" s="122">
        <f t="shared" si="27"/>
        <v>0</v>
      </c>
    </row>
    <row r="186" spans="1:34" s="51" customFormat="1" ht="12.75" customHeight="1">
      <c r="A186" s="127"/>
      <c r="B186" s="127"/>
      <c r="C186" s="128" t="str">
        <f t="shared" si="16"/>
        <v/>
      </c>
      <c r="D186" s="127"/>
      <c r="E186" s="127"/>
      <c r="F186" s="128" t="str">
        <f t="shared" si="17"/>
        <v/>
      </c>
      <c r="G186" s="127"/>
      <c r="H186" s="127"/>
      <c r="I186" s="128" t="str">
        <f t="shared" si="18"/>
        <v/>
      </c>
      <c r="J186" s="127"/>
      <c r="K186" s="127"/>
      <c r="L186" s="128" t="str">
        <f t="shared" si="19"/>
        <v/>
      </c>
      <c r="M186" s="129"/>
      <c r="N186" s="129"/>
      <c r="O186" s="130" t="str">
        <f t="shared" si="20"/>
        <v/>
      </c>
      <c r="P186" s="129"/>
      <c r="Q186" s="127"/>
      <c r="R186" s="128" t="str">
        <f t="shared" si="21"/>
        <v/>
      </c>
      <c r="S186" s="129"/>
      <c r="T186" s="129"/>
      <c r="U186" s="128" t="str">
        <f t="shared" si="22"/>
        <v/>
      </c>
      <c r="V186" s="129"/>
      <c r="W186" s="129"/>
      <c r="X186" s="131" t="str">
        <f t="shared" si="30"/>
        <v>1</v>
      </c>
      <c r="Y186" s="129"/>
      <c r="Z186" s="129">
        <f t="shared" si="25"/>
        <v>1</v>
      </c>
      <c r="AA186" s="129"/>
      <c r="AB186" s="129"/>
      <c r="AC186" s="121">
        <v>110644</v>
      </c>
      <c r="AD186" s="121" t="s">
        <v>534</v>
      </c>
      <c r="AE186" s="122">
        <v>0</v>
      </c>
      <c r="AF186" s="122"/>
      <c r="AG186" s="122">
        <f t="shared" si="26"/>
        <v>0</v>
      </c>
      <c r="AH186" s="122">
        <f t="shared" si="27"/>
        <v>0</v>
      </c>
    </row>
    <row r="187" spans="1:34" s="51" customFormat="1" ht="12.75" customHeight="1">
      <c r="A187" s="127"/>
      <c r="B187" s="127"/>
      <c r="C187" s="128" t="str">
        <f t="shared" si="16"/>
        <v/>
      </c>
      <c r="D187" s="127"/>
      <c r="E187" s="127"/>
      <c r="F187" s="128" t="str">
        <f t="shared" si="17"/>
        <v/>
      </c>
      <c r="G187" s="127"/>
      <c r="H187" s="127"/>
      <c r="I187" s="128" t="str">
        <f t="shared" si="18"/>
        <v/>
      </c>
      <c r="J187" s="127"/>
      <c r="K187" s="127"/>
      <c r="L187" s="128" t="str">
        <f t="shared" si="19"/>
        <v/>
      </c>
      <c r="M187" s="129"/>
      <c r="N187" s="129"/>
      <c r="O187" s="130" t="str">
        <f t="shared" si="20"/>
        <v/>
      </c>
      <c r="P187" s="129"/>
      <c r="Q187" s="127"/>
      <c r="R187" s="128" t="str">
        <f t="shared" si="21"/>
        <v/>
      </c>
      <c r="S187" s="129"/>
      <c r="T187" s="129"/>
      <c r="U187" s="128" t="str">
        <f t="shared" si="22"/>
        <v/>
      </c>
      <c r="V187" s="129"/>
      <c r="W187" s="129"/>
      <c r="X187" s="131" t="str">
        <f t="shared" si="30"/>
        <v>1</v>
      </c>
      <c r="Y187" s="129"/>
      <c r="Z187" s="129">
        <f t="shared" si="25"/>
        <v>1</v>
      </c>
      <c r="AA187" s="129"/>
      <c r="AB187" s="129"/>
      <c r="AC187" s="121">
        <v>110645</v>
      </c>
      <c r="AD187" s="121" t="s">
        <v>1048</v>
      </c>
      <c r="AE187" s="122">
        <f>VLOOKUP(AC187,[3]Hoja1!$A$10:$K$1357,11,0)</f>
        <v>0</v>
      </c>
      <c r="AF187" s="122"/>
      <c r="AG187" s="122">
        <f t="shared" si="26"/>
        <v>0</v>
      </c>
      <c r="AH187" s="122">
        <f t="shared" si="27"/>
        <v>0</v>
      </c>
    </row>
    <row r="188" spans="1:34" s="51" customFormat="1" ht="12.75" customHeight="1">
      <c r="A188" s="127"/>
      <c r="B188" s="127"/>
      <c r="C188" s="128"/>
      <c r="D188" s="127"/>
      <c r="E188" s="127"/>
      <c r="F188" s="128"/>
      <c r="G188" s="127"/>
      <c r="H188" s="127"/>
      <c r="I188" s="128"/>
      <c r="J188" s="127"/>
      <c r="K188" s="127"/>
      <c r="L188" s="128"/>
      <c r="M188" s="129"/>
      <c r="N188" s="129"/>
      <c r="O188" s="130"/>
      <c r="P188" s="129"/>
      <c r="Q188" s="127"/>
      <c r="R188" s="128"/>
      <c r="S188" s="129"/>
      <c r="T188" s="129"/>
      <c r="U188" s="128"/>
      <c r="V188" s="129"/>
      <c r="W188" s="129"/>
      <c r="X188" s="131"/>
      <c r="Y188" s="129"/>
      <c r="Z188" s="129">
        <f t="shared" si="25"/>
        <v>1</v>
      </c>
      <c r="AA188" s="129"/>
      <c r="AB188" s="129"/>
      <c r="AC188" s="121">
        <v>110646</v>
      </c>
      <c r="AD188" s="121" t="s">
        <v>1049</v>
      </c>
      <c r="AE188" s="122">
        <v>0</v>
      </c>
      <c r="AF188" s="122"/>
      <c r="AG188" s="122">
        <f t="shared" si="26"/>
        <v>0</v>
      </c>
      <c r="AH188" s="122">
        <f t="shared" si="27"/>
        <v>0</v>
      </c>
    </row>
    <row r="189" spans="1:34" s="51" customFormat="1" ht="12.75" customHeight="1">
      <c r="A189" s="127"/>
      <c r="B189" s="127"/>
      <c r="C189" s="128"/>
      <c r="D189" s="127"/>
      <c r="E189" s="127"/>
      <c r="F189" s="128"/>
      <c r="G189" s="127"/>
      <c r="H189" s="127"/>
      <c r="I189" s="128"/>
      <c r="J189" s="127"/>
      <c r="K189" s="127"/>
      <c r="L189" s="128"/>
      <c r="M189" s="129"/>
      <c r="N189" s="129"/>
      <c r="O189" s="130"/>
      <c r="P189" s="129"/>
      <c r="Q189" s="127"/>
      <c r="R189" s="128"/>
      <c r="S189" s="129"/>
      <c r="T189" s="129"/>
      <c r="U189" s="128"/>
      <c r="V189" s="129"/>
      <c r="W189" s="129"/>
      <c r="X189" s="131"/>
      <c r="Y189" s="129"/>
      <c r="Z189" s="129">
        <f t="shared" si="25"/>
        <v>1</v>
      </c>
      <c r="AA189" s="129"/>
      <c r="AB189" s="129"/>
      <c r="AC189" s="121">
        <v>110647</v>
      </c>
      <c r="AD189" s="121" t="s">
        <v>539</v>
      </c>
      <c r="AE189" s="122">
        <v>0</v>
      </c>
      <c r="AF189" s="122"/>
      <c r="AG189" s="122">
        <f t="shared" si="26"/>
        <v>0</v>
      </c>
      <c r="AH189" s="122">
        <f t="shared" si="27"/>
        <v>0</v>
      </c>
    </row>
    <row r="190" spans="1:34" s="51" customFormat="1" ht="12.75" customHeight="1">
      <c r="A190" s="127"/>
      <c r="B190" s="127"/>
      <c r="C190" s="128"/>
      <c r="D190" s="127"/>
      <c r="E190" s="127"/>
      <c r="F190" s="128"/>
      <c r="G190" s="127"/>
      <c r="H190" s="127"/>
      <c r="I190" s="128"/>
      <c r="J190" s="127"/>
      <c r="K190" s="127"/>
      <c r="L190" s="128"/>
      <c r="M190" s="129"/>
      <c r="N190" s="129"/>
      <c r="O190" s="130"/>
      <c r="P190" s="129"/>
      <c r="Q190" s="127"/>
      <c r="R190" s="128"/>
      <c r="S190" s="129"/>
      <c r="T190" s="129"/>
      <c r="U190" s="128"/>
      <c r="V190" s="129"/>
      <c r="W190" s="129"/>
      <c r="X190" s="131"/>
      <c r="Y190" s="129"/>
      <c r="Z190" s="129">
        <f t="shared" si="25"/>
        <v>1</v>
      </c>
      <c r="AA190" s="129"/>
      <c r="AB190" s="129"/>
      <c r="AC190" s="121">
        <v>110648</v>
      </c>
      <c r="AD190" s="121" t="s">
        <v>540</v>
      </c>
      <c r="AE190" s="122">
        <v>0</v>
      </c>
      <c r="AF190" s="122"/>
      <c r="AG190" s="122">
        <f t="shared" si="26"/>
        <v>0</v>
      </c>
      <c r="AH190" s="122">
        <f t="shared" si="27"/>
        <v>0</v>
      </c>
    </row>
    <row r="191" spans="1:34" s="51" customFormat="1" ht="12.75" customHeight="1">
      <c r="A191" s="127"/>
      <c r="B191" s="127"/>
      <c r="C191" s="128"/>
      <c r="D191" s="127"/>
      <c r="E191" s="127"/>
      <c r="F191" s="128"/>
      <c r="G191" s="127"/>
      <c r="H191" s="127"/>
      <c r="I191" s="128"/>
      <c r="J191" s="127"/>
      <c r="K191" s="127"/>
      <c r="L191" s="128"/>
      <c r="M191" s="129"/>
      <c r="N191" s="129"/>
      <c r="O191" s="130"/>
      <c r="P191" s="129"/>
      <c r="Q191" s="127"/>
      <c r="R191" s="128"/>
      <c r="S191" s="129"/>
      <c r="T191" s="129"/>
      <c r="U191" s="128"/>
      <c r="V191" s="129"/>
      <c r="W191" s="129"/>
      <c r="X191" s="131"/>
      <c r="Y191" s="129"/>
      <c r="Z191" s="129">
        <f t="shared" si="25"/>
        <v>1</v>
      </c>
      <c r="AA191" s="129"/>
      <c r="AB191" s="129"/>
      <c r="AC191" s="121">
        <v>110649</v>
      </c>
      <c r="AD191" s="121" t="s">
        <v>541</v>
      </c>
      <c r="AE191" s="122">
        <v>0</v>
      </c>
      <c r="AF191" s="122"/>
      <c r="AG191" s="122">
        <f t="shared" si="26"/>
        <v>0</v>
      </c>
      <c r="AH191" s="122">
        <f t="shared" si="27"/>
        <v>0</v>
      </c>
    </row>
    <row r="192" spans="1:34" s="51" customFormat="1" ht="12.75" customHeight="1">
      <c r="A192" s="127"/>
      <c r="B192" s="127"/>
      <c r="C192" s="128" t="str">
        <f t="shared" si="16"/>
        <v/>
      </c>
      <c r="D192" s="127"/>
      <c r="E192" s="127"/>
      <c r="F192" s="128" t="str">
        <f t="shared" si="17"/>
        <v/>
      </c>
      <c r="G192" s="127"/>
      <c r="H192" s="127"/>
      <c r="I192" s="128" t="str">
        <f t="shared" si="18"/>
        <v/>
      </c>
      <c r="J192" s="127"/>
      <c r="K192" s="127"/>
      <c r="L192" s="128" t="str">
        <f t="shared" si="19"/>
        <v/>
      </c>
      <c r="M192" s="129"/>
      <c r="N192" s="129"/>
      <c r="O192" s="130" t="str">
        <f t="shared" si="20"/>
        <v/>
      </c>
      <c r="P192" s="129"/>
      <c r="Q192" s="127"/>
      <c r="R192" s="128" t="str">
        <f t="shared" si="21"/>
        <v/>
      </c>
      <c r="S192" s="129"/>
      <c r="T192" s="129"/>
      <c r="U192" s="128" t="str">
        <f t="shared" si="22"/>
        <v/>
      </c>
      <c r="V192" s="129"/>
      <c r="W192" s="129"/>
      <c r="X192" s="131" t="str">
        <f t="shared" ref="X192:X203" si="31">+Y192&amp;Z192</f>
        <v>1</v>
      </c>
      <c r="Y192" s="129"/>
      <c r="Z192" s="129">
        <f t="shared" si="25"/>
        <v>1</v>
      </c>
      <c r="AA192" s="129"/>
      <c r="AB192" s="129"/>
      <c r="AC192" s="121">
        <v>110650</v>
      </c>
      <c r="AD192" s="121" t="s">
        <v>1050</v>
      </c>
      <c r="AE192" s="122">
        <v>0</v>
      </c>
      <c r="AF192" s="122"/>
      <c r="AG192" s="122">
        <f t="shared" si="26"/>
        <v>0</v>
      </c>
      <c r="AH192" s="122">
        <f t="shared" si="27"/>
        <v>0</v>
      </c>
    </row>
    <row r="193" spans="1:34" s="51" customFormat="1" ht="12.75" customHeight="1">
      <c r="A193" s="127"/>
      <c r="B193" s="127"/>
      <c r="C193" s="128" t="str">
        <f t="shared" si="16"/>
        <v/>
      </c>
      <c r="D193" s="127"/>
      <c r="E193" s="127"/>
      <c r="F193" s="128" t="str">
        <f t="shared" si="17"/>
        <v/>
      </c>
      <c r="G193" s="127"/>
      <c r="H193" s="127"/>
      <c r="I193" s="128" t="str">
        <f t="shared" si="18"/>
        <v/>
      </c>
      <c r="J193" s="127"/>
      <c r="K193" s="127"/>
      <c r="L193" s="128" t="str">
        <f t="shared" si="19"/>
        <v/>
      </c>
      <c r="M193" s="129"/>
      <c r="N193" s="129"/>
      <c r="O193" s="130" t="str">
        <f t="shared" si="20"/>
        <v/>
      </c>
      <c r="P193" s="129"/>
      <c r="Q193" s="127"/>
      <c r="R193" s="128" t="str">
        <f t="shared" si="21"/>
        <v/>
      </c>
      <c r="S193" s="129"/>
      <c r="T193" s="129"/>
      <c r="U193" s="128" t="str">
        <f t="shared" si="22"/>
        <v/>
      </c>
      <c r="V193" s="129"/>
      <c r="W193" s="129"/>
      <c r="X193" s="131" t="str">
        <f t="shared" si="31"/>
        <v>1</v>
      </c>
      <c r="Y193" s="129"/>
      <c r="Z193" s="129">
        <f t="shared" si="25"/>
        <v>1</v>
      </c>
      <c r="AA193" s="129"/>
      <c r="AB193" s="129"/>
      <c r="AC193" s="121">
        <v>110651</v>
      </c>
      <c r="AD193" s="121" t="s">
        <v>1051</v>
      </c>
      <c r="AE193" s="122">
        <v>0</v>
      </c>
      <c r="AF193" s="122"/>
      <c r="AG193" s="122">
        <f t="shared" si="26"/>
        <v>0</v>
      </c>
      <c r="AH193" s="122">
        <f t="shared" si="27"/>
        <v>0</v>
      </c>
    </row>
    <row r="194" spans="1:34" s="51" customFormat="1" ht="12.75" customHeight="1">
      <c r="A194" s="127"/>
      <c r="B194" s="127"/>
      <c r="C194" s="128" t="str">
        <f t="shared" si="16"/>
        <v/>
      </c>
      <c r="D194" s="127"/>
      <c r="E194" s="127"/>
      <c r="F194" s="128" t="str">
        <f t="shared" si="17"/>
        <v/>
      </c>
      <c r="G194" s="127"/>
      <c r="H194" s="127"/>
      <c r="I194" s="128" t="str">
        <f t="shared" si="18"/>
        <v/>
      </c>
      <c r="J194" s="127"/>
      <c r="K194" s="127"/>
      <c r="L194" s="128" t="str">
        <f t="shared" si="19"/>
        <v/>
      </c>
      <c r="M194" s="129"/>
      <c r="N194" s="129"/>
      <c r="O194" s="130" t="str">
        <f t="shared" si="20"/>
        <v/>
      </c>
      <c r="P194" s="129"/>
      <c r="Q194" s="127"/>
      <c r="R194" s="128" t="str">
        <f t="shared" si="21"/>
        <v/>
      </c>
      <c r="S194" s="129"/>
      <c r="T194" s="129"/>
      <c r="U194" s="128" t="str">
        <f t="shared" si="22"/>
        <v/>
      </c>
      <c r="V194" s="129"/>
      <c r="W194" s="129"/>
      <c r="X194" s="131" t="str">
        <f t="shared" si="31"/>
        <v>1</v>
      </c>
      <c r="Y194" s="129"/>
      <c r="Z194" s="129">
        <f t="shared" si="25"/>
        <v>1</v>
      </c>
      <c r="AA194" s="129"/>
      <c r="AB194" s="129"/>
      <c r="AC194" s="121">
        <v>110652</v>
      </c>
      <c r="AD194" s="121" t="s">
        <v>1052</v>
      </c>
      <c r="AE194" s="122">
        <v>0</v>
      </c>
      <c r="AF194" s="122"/>
      <c r="AG194" s="122">
        <f t="shared" si="26"/>
        <v>0</v>
      </c>
      <c r="AH194" s="122">
        <f t="shared" si="27"/>
        <v>0</v>
      </c>
    </row>
    <row r="195" spans="1:34" s="51" customFormat="1" ht="12.75" customHeight="1">
      <c r="A195" s="127"/>
      <c r="B195" s="127"/>
      <c r="C195" s="128" t="str">
        <f t="shared" si="16"/>
        <v/>
      </c>
      <c r="D195" s="127"/>
      <c r="E195" s="127"/>
      <c r="F195" s="128" t="str">
        <f t="shared" si="17"/>
        <v/>
      </c>
      <c r="G195" s="127"/>
      <c r="H195" s="127"/>
      <c r="I195" s="128" t="str">
        <f t="shared" si="18"/>
        <v/>
      </c>
      <c r="J195" s="127"/>
      <c r="K195" s="127"/>
      <c r="L195" s="128" t="str">
        <f t="shared" si="19"/>
        <v/>
      </c>
      <c r="M195" s="129"/>
      <c r="N195" s="129"/>
      <c r="O195" s="130" t="str">
        <f t="shared" si="20"/>
        <v/>
      </c>
      <c r="P195" s="129"/>
      <c r="Q195" s="127"/>
      <c r="R195" s="128" t="str">
        <f t="shared" si="21"/>
        <v/>
      </c>
      <c r="S195" s="129"/>
      <c r="T195" s="129"/>
      <c r="U195" s="128" t="str">
        <f t="shared" si="22"/>
        <v/>
      </c>
      <c r="V195" s="129"/>
      <c r="W195" s="129"/>
      <c r="X195" s="131" t="str">
        <f t="shared" si="31"/>
        <v>1</v>
      </c>
      <c r="Y195" s="129"/>
      <c r="Z195" s="129">
        <f t="shared" si="25"/>
        <v>1</v>
      </c>
      <c r="AA195" s="129"/>
      <c r="AB195" s="129"/>
      <c r="AC195" s="121">
        <v>110653</v>
      </c>
      <c r="AD195" s="121" t="s">
        <v>1053</v>
      </c>
      <c r="AE195" s="122">
        <v>0</v>
      </c>
      <c r="AF195" s="122"/>
      <c r="AG195" s="122">
        <f t="shared" si="26"/>
        <v>0</v>
      </c>
      <c r="AH195" s="122">
        <f t="shared" si="27"/>
        <v>0</v>
      </c>
    </row>
    <row r="196" spans="1:34" s="51" customFormat="1" ht="12.75" customHeight="1">
      <c r="A196" s="127"/>
      <c r="B196" s="127"/>
      <c r="C196" s="128" t="str">
        <f t="shared" si="16"/>
        <v/>
      </c>
      <c r="D196" s="127"/>
      <c r="E196" s="127"/>
      <c r="F196" s="128" t="str">
        <f t="shared" si="17"/>
        <v/>
      </c>
      <c r="G196" s="127"/>
      <c r="H196" s="127"/>
      <c r="I196" s="128" t="str">
        <f t="shared" si="18"/>
        <v/>
      </c>
      <c r="J196" s="127"/>
      <c r="K196" s="127"/>
      <c r="L196" s="128" t="str">
        <f t="shared" si="19"/>
        <v/>
      </c>
      <c r="M196" s="129"/>
      <c r="N196" s="129"/>
      <c r="O196" s="130" t="str">
        <f t="shared" si="20"/>
        <v/>
      </c>
      <c r="P196" s="129"/>
      <c r="Q196" s="127"/>
      <c r="R196" s="128" t="str">
        <f t="shared" si="21"/>
        <v/>
      </c>
      <c r="S196" s="129"/>
      <c r="T196" s="129"/>
      <c r="U196" s="128" t="str">
        <f t="shared" si="22"/>
        <v/>
      </c>
      <c r="V196" s="129"/>
      <c r="W196" s="129"/>
      <c r="X196" s="131" t="str">
        <f t="shared" si="31"/>
        <v>1</v>
      </c>
      <c r="Y196" s="129"/>
      <c r="Z196" s="129">
        <f t="shared" si="25"/>
        <v>1</v>
      </c>
      <c r="AA196" s="129"/>
      <c r="AB196" s="129"/>
      <c r="AC196" s="121">
        <v>110654</v>
      </c>
      <c r="AD196" s="121" t="s">
        <v>790</v>
      </c>
      <c r="AE196" s="122">
        <v>0</v>
      </c>
      <c r="AF196" s="122"/>
      <c r="AG196" s="122">
        <f t="shared" si="26"/>
        <v>0</v>
      </c>
      <c r="AH196" s="122">
        <f t="shared" si="27"/>
        <v>0</v>
      </c>
    </row>
    <row r="197" spans="1:34" s="51" customFormat="1" ht="12.75" customHeight="1">
      <c r="A197" s="127"/>
      <c r="B197" s="127"/>
      <c r="C197" s="128" t="str">
        <f t="shared" si="16"/>
        <v/>
      </c>
      <c r="D197" s="127"/>
      <c r="E197" s="127"/>
      <c r="F197" s="128" t="str">
        <f t="shared" si="17"/>
        <v/>
      </c>
      <c r="G197" s="127"/>
      <c r="H197" s="127"/>
      <c r="I197" s="128" t="str">
        <f t="shared" si="18"/>
        <v/>
      </c>
      <c r="J197" s="127"/>
      <c r="K197" s="127"/>
      <c r="L197" s="128" t="str">
        <f t="shared" si="19"/>
        <v/>
      </c>
      <c r="M197" s="129"/>
      <c r="N197" s="129"/>
      <c r="O197" s="130" t="str">
        <f t="shared" si="20"/>
        <v/>
      </c>
      <c r="P197" s="129"/>
      <c r="Q197" s="127"/>
      <c r="R197" s="128" t="str">
        <f t="shared" si="21"/>
        <v/>
      </c>
      <c r="S197" s="129"/>
      <c r="T197" s="129"/>
      <c r="U197" s="128" t="str">
        <f t="shared" si="22"/>
        <v/>
      </c>
      <c r="V197" s="129"/>
      <c r="W197" s="129"/>
      <c r="X197" s="131" t="str">
        <f t="shared" si="31"/>
        <v>1</v>
      </c>
      <c r="Y197" s="129"/>
      <c r="Z197" s="129">
        <f t="shared" si="25"/>
        <v>1</v>
      </c>
      <c r="AA197" s="129"/>
      <c r="AB197" s="129"/>
      <c r="AC197" s="121">
        <v>110655</v>
      </c>
      <c r="AD197" s="121" t="s">
        <v>791</v>
      </c>
      <c r="AE197" s="122">
        <v>0</v>
      </c>
      <c r="AF197" s="122"/>
      <c r="AG197" s="122">
        <f t="shared" si="26"/>
        <v>0</v>
      </c>
      <c r="AH197" s="122">
        <f t="shared" si="27"/>
        <v>0</v>
      </c>
    </row>
    <row r="198" spans="1:34" s="51" customFormat="1" ht="12.75" customHeight="1">
      <c r="A198" s="127"/>
      <c r="B198" s="127"/>
      <c r="C198" s="128" t="str">
        <f t="shared" si="16"/>
        <v/>
      </c>
      <c r="D198" s="127"/>
      <c r="E198" s="127"/>
      <c r="F198" s="128" t="str">
        <f t="shared" si="17"/>
        <v/>
      </c>
      <c r="G198" s="127"/>
      <c r="H198" s="127"/>
      <c r="I198" s="128" t="str">
        <f t="shared" si="18"/>
        <v/>
      </c>
      <c r="J198" s="127"/>
      <c r="K198" s="127"/>
      <c r="L198" s="128" t="str">
        <f t="shared" si="19"/>
        <v/>
      </c>
      <c r="M198" s="129"/>
      <c r="N198" s="129"/>
      <c r="O198" s="130" t="str">
        <f t="shared" si="20"/>
        <v/>
      </c>
      <c r="P198" s="129"/>
      <c r="Q198" s="127"/>
      <c r="R198" s="128" t="str">
        <f t="shared" si="21"/>
        <v/>
      </c>
      <c r="S198" s="129"/>
      <c r="T198" s="129"/>
      <c r="U198" s="128" t="str">
        <f t="shared" si="22"/>
        <v/>
      </c>
      <c r="V198" s="129"/>
      <c r="W198" s="129"/>
      <c r="X198" s="131" t="str">
        <f t="shared" si="31"/>
        <v>1</v>
      </c>
      <c r="Y198" s="129"/>
      <c r="Z198" s="129">
        <f t="shared" si="25"/>
        <v>1</v>
      </c>
      <c r="AA198" s="129"/>
      <c r="AB198" s="129"/>
      <c r="AC198" s="121">
        <v>110656</v>
      </c>
      <c r="AD198" s="121" t="s">
        <v>1054</v>
      </c>
      <c r="AE198" s="122">
        <v>0</v>
      </c>
      <c r="AF198" s="122"/>
      <c r="AG198" s="122">
        <f t="shared" si="26"/>
        <v>0</v>
      </c>
      <c r="AH198" s="122">
        <f t="shared" si="27"/>
        <v>0</v>
      </c>
    </row>
    <row r="199" spans="1:34" s="51" customFormat="1" ht="12.75" customHeight="1">
      <c r="A199" s="127"/>
      <c r="B199" s="127"/>
      <c r="C199" s="128" t="str">
        <f t="shared" si="16"/>
        <v/>
      </c>
      <c r="D199" s="127"/>
      <c r="E199" s="127"/>
      <c r="F199" s="128" t="str">
        <f t="shared" si="17"/>
        <v/>
      </c>
      <c r="G199" s="127"/>
      <c r="H199" s="127"/>
      <c r="I199" s="128" t="str">
        <f t="shared" si="18"/>
        <v/>
      </c>
      <c r="J199" s="127"/>
      <c r="K199" s="127"/>
      <c r="L199" s="128" t="str">
        <f t="shared" si="19"/>
        <v/>
      </c>
      <c r="M199" s="129"/>
      <c r="N199" s="129"/>
      <c r="O199" s="130" t="str">
        <f t="shared" si="20"/>
        <v/>
      </c>
      <c r="P199" s="129"/>
      <c r="Q199" s="127"/>
      <c r="R199" s="128" t="str">
        <f t="shared" si="21"/>
        <v/>
      </c>
      <c r="S199" s="129"/>
      <c r="T199" s="129"/>
      <c r="U199" s="128" t="str">
        <f t="shared" si="22"/>
        <v/>
      </c>
      <c r="V199" s="129"/>
      <c r="W199" s="129"/>
      <c r="X199" s="131" t="str">
        <f t="shared" si="31"/>
        <v>1</v>
      </c>
      <c r="Y199" s="129"/>
      <c r="Z199" s="129">
        <f t="shared" si="25"/>
        <v>1</v>
      </c>
      <c r="AA199" s="129"/>
      <c r="AB199" s="129"/>
      <c r="AC199" s="121">
        <v>110657</v>
      </c>
      <c r="AD199" s="121" t="s">
        <v>1055</v>
      </c>
      <c r="AE199" s="122">
        <v>0</v>
      </c>
      <c r="AF199" s="122"/>
      <c r="AG199" s="122">
        <f t="shared" si="26"/>
        <v>0</v>
      </c>
      <c r="AH199" s="122">
        <f t="shared" si="27"/>
        <v>0</v>
      </c>
    </row>
    <row r="200" spans="1:34" s="51" customFormat="1" ht="12.75" customHeight="1">
      <c r="A200" s="127"/>
      <c r="B200" s="127"/>
      <c r="C200" s="128" t="str">
        <f t="shared" si="16"/>
        <v/>
      </c>
      <c r="D200" s="127"/>
      <c r="E200" s="127"/>
      <c r="F200" s="128" t="str">
        <f t="shared" si="17"/>
        <v/>
      </c>
      <c r="G200" s="127"/>
      <c r="H200" s="127"/>
      <c r="I200" s="128" t="str">
        <f t="shared" si="18"/>
        <v/>
      </c>
      <c r="J200" s="127"/>
      <c r="K200" s="127"/>
      <c r="L200" s="128" t="str">
        <f t="shared" si="19"/>
        <v/>
      </c>
      <c r="M200" s="129"/>
      <c r="N200" s="129"/>
      <c r="O200" s="130" t="str">
        <f t="shared" si="20"/>
        <v/>
      </c>
      <c r="P200" s="129"/>
      <c r="Q200" s="127"/>
      <c r="R200" s="128" t="str">
        <f t="shared" si="21"/>
        <v/>
      </c>
      <c r="S200" s="129"/>
      <c r="T200" s="129"/>
      <c r="U200" s="128" t="str">
        <f t="shared" si="22"/>
        <v/>
      </c>
      <c r="V200" s="129"/>
      <c r="W200" s="129"/>
      <c r="X200" s="131" t="str">
        <f t="shared" si="31"/>
        <v>1</v>
      </c>
      <c r="Y200" s="129"/>
      <c r="Z200" s="129">
        <f t="shared" ref="Z200:Z263" si="32">VALUE(LEFT(AC200,1))</f>
        <v>1</v>
      </c>
      <c r="AA200" s="129"/>
      <c r="AB200" s="129"/>
      <c r="AC200" s="121">
        <v>110658</v>
      </c>
      <c r="AD200" s="121" t="s">
        <v>1056</v>
      </c>
      <c r="AE200" s="122">
        <v>0</v>
      </c>
      <c r="AF200" s="122"/>
      <c r="AG200" s="122">
        <f t="shared" ref="AG200:AG263" si="33">AE200+AF200</f>
        <v>0</v>
      </c>
      <c r="AH200" s="122">
        <f t="shared" ref="AH200:AH263" si="34">ROUND((AE200+AF200)/$AH$2,0)</f>
        <v>0</v>
      </c>
    </row>
    <row r="201" spans="1:34" s="51" customFormat="1" ht="12.75" customHeight="1">
      <c r="A201" s="127"/>
      <c r="B201" s="127"/>
      <c r="C201" s="128" t="str">
        <f t="shared" si="16"/>
        <v/>
      </c>
      <c r="D201" s="127"/>
      <c r="E201" s="127"/>
      <c r="F201" s="128" t="str">
        <f t="shared" si="17"/>
        <v/>
      </c>
      <c r="G201" s="127"/>
      <c r="H201" s="127"/>
      <c r="I201" s="128" t="str">
        <f t="shared" si="18"/>
        <v/>
      </c>
      <c r="J201" s="127"/>
      <c r="K201" s="127"/>
      <c r="L201" s="128" t="str">
        <f t="shared" si="19"/>
        <v/>
      </c>
      <c r="M201" s="129"/>
      <c r="N201" s="129"/>
      <c r="O201" s="130" t="str">
        <f t="shared" si="20"/>
        <v/>
      </c>
      <c r="P201" s="129"/>
      <c r="Q201" s="127"/>
      <c r="R201" s="128" t="str">
        <f t="shared" si="21"/>
        <v/>
      </c>
      <c r="S201" s="129"/>
      <c r="T201" s="129"/>
      <c r="U201" s="128" t="str">
        <f t="shared" si="22"/>
        <v/>
      </c>
      <c r="V201" s="129"/>
      <c r="W201" s="129"/>
      <c r="X201" s="131" t="str">
        <f t="shared" si="31"/>
        <v>1</v>
      </c>
      <c r="Y201" s="129"/>
      <c r="Z201" s="129">
        <f t="shared" si="32"/>
        <v>1</v>
      </c>
      <c r="AA201" s="129"/>
      <c r="AB201" s="129"/>
      <c r="AC201" s="121">
        <v>110660</v>
      </c>
      <c r="AD201" s="121" t="s">
        <v>735</v>
      </c>
      <c r="AE201" s="122">
        <v>0</v>
      </c>
      <c r="AF201" s="122"/>
      <c r="AG201" s="122">
        <f t="shared" si="33"/>
        <v>0</v>
      </c>
      <c r="AH201" s="122">
        <f t="shared" si="34"/>
        <v>0</v>
      </c>
    </row>
    <row r="202" spans="1:34" s="51" customFormat="1" ht="12.75" customHeight="1">
      <c r="A202" s="127"/>
      <c r="B202" s="127"/>
      <c r="C202" s="128" t="str">
        <f t="shared" si="16"/>
        <v/>
      </c>
      <c r="D202" s="127"/>
      <c r="E202" s="127"/>
      <c r="F202" s="128" t="str">
        <f t="shared" si="17"/>
        <v/>
      </c>
      <c r="G202" s="127"/>
      <c r="H202" s="127"/>
      <c r="I202" s="128" t="str">
        <f t="shared" si="18"/>
        <v/>
      </c>
      <c r="J202" s="127"/>
      <c r="K202" s="127"/>
      <c r="L202" s="128" t="str">
        <f t="shared" si="19"/>
        <v/>
      </c>
      <c r="M202" s="129"/>
      <c r="N202" s="129"/>
      <c r="O202" s="130" t="str">
        <f t="shared" si="20"/>
        <v/>
      </c>
      <c r="P202" s="129"/>
      <c r="Q202" s="127"/>
      <c r="R202" s="128" t="str">
        <f t="shared" si="21"/>
        <v/>
      </c>
      <c r="S202" s="129"/>
      <c r="T202" s="129"/>
      <c r="U202" s="128" t="str">
        <f t="shared" si="22"/>
        <v/>
      </c>
      <c r="V202" s="129"/>
      <c r="W202" s="129"/>
      <c r="X202" s="131" t="str">
        <f t="shared" si="31"/>
        <v>1</v>
      </c>
      <c r="Y202" s="129"/>
      <c r="Z202" s="129">
        <f t="shared" si="32"/>
        <v>1</v>
      </c>
      <c r="AA202" s="129"/>
      <c r="AB202" s="129"/>
      <c r="AC202" s="121">
        <v>110661</v>
      </c>
      <c r="AD202" s="121" t="s">
        <v>736</v>
      </c>
      <c r="AE202" s="122">
        <v>0</v>
      </c>
      <c r="AF202" s="122"/>
      <c r="AG202" s="122">
        <f t="shared" si="33"/>
        <v>0</v>
      </c>
      <c r="AH202" s="122">
        <f t="shared" si="34"/>
        <v>0</v>
      </c>
    </row>
    <row r="203" spans="1:34" s="51" customFormat="1" ht="12.75" customHeight="1">
      <c r="A203" s="127"/>
      <c r="B203" s="127"/>
      <c r="C203" s="128" t="str">
        <f t="shared" si="16"/>
        <v/>
      </c>
      <c r="D203" s="127"/>
      <c r="E203" s="127"/>
      <c r="F203" s="128" t="str">
        <f t="shared" si="17"/>
        <v/>
      </c>
      <c r="G203" s="127"/>
      <c r="H203" s="127"/>
      <c r="I203" s="128" t="str">
        <f t="shared" si="18"/>
        <v/>
      </c>
      <c r="J203" s="127"/>
      <c r="K203" s="127"/>
      <c r="L203" s="128" t="str">
        <f t="shared" si="19"/>
        <v/>
      </c>
      <c r="M203" s="129"/>
      <c r="N203" s="129"/>
      <c r="O203" s="130" t="str">
        <f t="shared" si="20"/>
        <v/>
      </c>
      <c r="P203" s="129"/>
      <c r="Q203" s="127"/>
      <c r="R203" s="128" t="str">
        <f t="shared" si="21"/>
        <v/>
      </c>
      <c r="S203" s="129"/>
      <c r="T203" s="129"/>
      <c r="U203" s="128" t="str">
        <f t="shared" si="22"/>
        <v/>
      </c>
      <c r="V203" s="129"/>
      <c r="W203" s="129"/>
      <c r="X203" s="131" t="str">
        <f t="shared" si="31"/>
        <v>1</v>
      </c>
      <c r="Y203" s="129"/>
      <c r="Z203" s="129">
        <f t="shared" si="32"/>
        <v>1</v>
      </c>
      <c r="AA203" s="129"/>
      <c r="AB203" s="129"/>
      <c r="AC203" s="121">
        <v>110662</v>
      </c>
      <c r="AD203" s="121" t="s">
        <v>737</v>
      </c>
      <c r="AE203" s="122">
        <v>0</v>
      </c>
      <c r="AF203" s="122"/>
      <c r="AG203" s="122">
        <f t="shared" si="33"/>
        <v>0</v>
      </c>
      <c r="AH203" s="122">
        <f t="shared" si="34"/>
        <v>0</v>
      </c>
    </row>
    <row r="204" spans="1:34" s="51" customFormat="1" ht="12.75" customHeight="1">
      <c r="A204" s="127"/>
      <c r="B204" s="127"/>
      <c r="C204" s="128"/>
      <c r="D204" s="127"/>
      <c r="E204" s="127"/>
      <c r="F204" s="128"/>
      <c r="G204" s="127"/>
      <c r="H204" s="127"/>
      <c r="I204" s="128"/>
      <c r="J204" s="127"/>
      <c r="K204" s="127"/>
      <c r="L204" s="128"/>
      <c r="M204" s="129"/>
      <c r="N204" s="129"/>
      <c r="O204" s="130"/>
      <c r="P204" s="129"/>
      <c r="Q204" s="127"/>
      <c r="R204" s="128"/>
      <c r="S204" s="129"/>
      <c r="T204" s="129"/>
      <c r="U204" s="128"/>
      <c r="V204" s="129"/>
      <c r="W204" s="129"/>
      <c r="X204" s="131"/>
      <c r="Y204" s="129"/>
      <c r="Z204" s="129">
        <f t="shared" si="32"/>
        <v>1</v>
      </c>
      <c r="AA204" s="129"/>
      <c r="AB204" s="129"/>
      <c r="AC204" s="121">
        <v>110663</v>
      </c>
      <c r="AD204" s="121" t="s">
        <v>542</v>
      </c>
      <c r="AE204" s="122">
        <v>0</v>
      </c>
      <c r="AF204" s="122"/>
      <c r="AG204" s="122">
        <f t="shared" si="33"/>
        <v>0</v>
      </c>
      <c r="AH204" s="122">
        <f t="shared" si="34"/>
        <v>0</v>
      </c>
    </row>
    <row r="205" spans="1:34" s="51" customFormat="1" ht="12.75" customHeight="1">
      <c r="A205" s="127"/>
      <c r="B205" s="127"/>
      <c r="C205" s="128"/>
      <c r="D205" s="127"/>
      <c r="E205" s="127"/>
      <c r="F205" s="128"/>
      <c r="G205" s="127"/>
      <c r="H205" s="127"/>
      <c r="I205" s="128"/>
      <c r="J205" s="127"/>
      <c r="K205" s="127"/>
      <c r="L205" s="128"/>
      <c r="M205" s="129"/>
      <c r="N205" s="129"/>
      <c r="O205" s="130"/>
      <c r="P205" s="129"/>
      <c r="Q205" s="127"/>
      <c r="R205" s="128"/>
      <c r="S205" s="129"/>
      <c r="T205" s="129"/>
      <c r="U205" s="128"/>
      <c r="V205" s="129"/>
      <c r="W205" s="129"/>
      <c r="X205" s="131"/>
      <c r="Y205" s="129"/>
      <c r="Z205" s="129">
        <f t="shared" si="32"/>
        <v>1</v>
      </c>
      <c r="AA205" s="129"/>
      <c r="AB205" s="129"/>
      <c r="AC205" s="121">
        <v>110664</v>
      </c>
      <c r="AD205" s="121" t="s">
        <v>280</v>
      </c>
      <c r="AE205" s="122">
        <v>0</v>
      </c>
      <c r="AF205" s="122"/>
      <c r="AG205" s="122">
        <f t="shared" si="33"/>
        <v>0</v>
      </c>
      <c r="AH205" s="122">
        <f t="shared" si="34"/>
        <v>0</v>
      </c>
    </row>
    <row r="206" spans="1:34" s="51" customFormat="1" ht="12.75" customHeight="1">
      <c r="A206" s="127">
        <v>5115000</v>
      </c>
      <c r="B206" s="127" t="s">
        <v>1700</v>
      </c>
      <c r="C206" s="128" t="str">
        <f t="shared" si="16"/>
        <v/>
      </c>
      <c r="D206" s="127"/>
      <c r="E206" s="127"/>
      <c r="F206" s="128" t="str">
        <f t="shared" si="17"/>
        <v/>
      </c>
      <c r="G206" s="127"/>
      <c r="H206" s="127"/>
      <c r="I206" s="128" t="str">
        <f t="shared" si="18"/>
        <v/>
      </c>
      <c r="J206" s="127"/>
      <c r="K206" s="127"/>
      <c r="L206" s="128" t="str">
        <f t="shared" si="19"/>
        <v/>
      </c>
      <c r="M206" s="129"/>
      <c r="N206" s="129"/>
      <c r="O206" s="130" t="str">
        <f t="shared" si="20"/>
        <v/>
      </c>
      <c r="P206" s="129"/>
      <c r="Q206" s="127"/>
      <c r="R206" s="128" t="str">
        <f t="shared" si="21"/>
        <v/>
      </c>
      <c r="S206" s="129"/>
      <c r="T206" s="129"/>
      <c r="U206" s="128" t="str">
        <f t="shared" si="22"/>
        <v/>
      </c>
      <c r="V206" s="129"/>
      <c r="W206" s="129"/>
      <c r="X206" s="131" t="str">
        <f>+Y206&amp;Z206</f>
        <v>1</v>
      </c>
      <c r="Y206" s="129"/>
      <c r="Z206" s="129">
        <f t="shared" si="32"/>
        <v>1</v>
      </c>
      <c r="AA206" s="129"/>
      <c r="AB206" s="129"/>
      <c r="AC206" s="121">
        <v>110665</v>
      </c>
      <c r="AD206" s="121" t="s">
        <v>738</v>
      </c>
      <c r="AE206" s="122">
        <f>VLOOKUP(AC206,[3]Hoja1!$A$10:$K$1357,11,0)</f>
        <v>12088983626</v>
      </c>
      <c r="AF206" s="122">
        <v>0</v>
      </c>
      <c r="AG206" s="122">
        <f t="shared" si="33"/>
        <v>12088983626</v>
      </c>
      <c r="AH206" s="122">
        <f t="shared" si="34"/>
        <v>12088984</v>
      </c>
    </row>
    <row r="207" spans="1:34" s="51" customFormat="1" ht="12.75" customHeight="1">
      <c r="A207" s="127">
        <v>5115000</v>
      </c>
      <c r="B207" s="127" t="s">
        <v>1700</v>
      </c>
      <c r="C207" s="128"/>
      <c r="D207" s="127"/>
      <c r="E207" s="127"/>
      <c r="F207" s="128"/>
      <c r="G207" s="127"/>
      <c r="H207" s="127"/>
      <c r="I207" s="128"/>
      <c r="J207" s="127"/>
      <c r="K207" s="127"/>
      <c r="L207" s="128"/>
      <c r="M207" s="129"/>
      <c r="N207" s="129"/>
      <c r="O207" s="130"/>
      <c r="P207" s="129"/>
      <c r="Q207" s="127"/>
      <c r="R207" s="128"/>
      <c r="S207" s="129"/>
      <c r="T207" s="129"/>
      <c r="U207" s="128"/>
      <c r="V207" s="129"/>
      <c r="W207" s="129"/>
      <c r="X207" s="131"/>
      <c r="Y207" s="129"/>
      <c r="Z207" s="129">
        <f t="shared" si="32"/>
        <v>1</v>
      </c>
      <c r="AA207" s="129"/>
      <c r="AB207" s="129"/>
      <c r="AC207" s="121">
        <v>110666</v>
      </c>
      <c r="AD207" s="121" t="s">
        <v>281</v>
      </c>
      <c r="AE207" s="122">
        <f>VLOOKUP(AC207,[3]Hoja1!$A$10:$K$1357,11,0)</f>
        <v>0</v>
      </c>
      <c r="AF207" s="122">
        <v>0</v>
      </c>
      <c r="AG207" s="122">
        <f t="shared" si="33"/>
        <v>0</v>
      </c>
      <c r="AH207" s="122">
        <f t="shared" si="34"/>
        <v>0</v>
      </c>
    </row>
    <row r="208" spans="1:34" s="51" customFormat="1" ht="12.75" customHeight="1">
      <c r="A208" s="127"/>
      <c r="B208" s="127"/>
      <c r="C208" s="128"/>
      <c r="D208" s="127"/>
      <c r="E208" s="127"/>
      <c r="F208" s="128"/>
      <c r="G208" s="127"/>
      <c r="H208" s="127"/>
      <c r="I208" s="128"/>
      <c r="J208" s="127"/>
      <c r="K208" s="127"/>
      <c r="L208" s="128"/>
      <c r="M208" s="129"/>
      <c r="N208" s="129"/>
      <c r="O208" s="130"/>
      <c r="P208" s="129"/>
      <c r="Q208" s="127"/>
      <c r="R208" s="128"/>
      <c r="S208" s="129"/>
      <c r="T208" s="129"/>
      <c r="U208" s="128"/>
      <c r="V208" s="129"/>
      <c r="W208" s="129"/>
      <c r="X208" s="131"/>
      <c r="Y208" s="129"/>
      <c r="Z208" s="129">
        <f t="shared" si="32"/>
        <v>1</v>
      </c>
      <c r="AA208" s="129"/>
      <c r="AB208" s="129"/>
      <c r="AC208" s="121">
        <v>110667</v>
      </c>
      <c r="AD208" s="121" t="s">
        <v>1057</v>
      </c>
      <c r="AE208" s="122">
        <v>0</v>
      </c>
      <c r="AF208" s="122"/>
      <c r="AG208" s="122">
        <f t="shared" si="33"/>
        <v>0</v>
      </c>
      <c r="AH208" s="122">
        <f t="shared" si="34"/>
        <v>0</v>
      </c>
    </row>
    <row r="209" spans="1:34" s="51" customFormat="1" ht="12.75" customHeight="1">
      <c r="A209" s="127"/>
      <c r="B209" s="127"/>
      <c r="C209" s="128"/>
      <c r="D209" s="127"/>
      <c r="E209" s="127"/>
      <c r="F209" s="128"/>
      <c r="G209" s="127"/>
      <c r="H209" s="127"/>
      <c r="I209" s="128"/>
      <c r="J209" s="127"/>
      <c r="K209" s="127"/>
      <c r="L209" s="128"/>
      <c r="M209" s="129"/>
      <c r="N209" s="129"/>
      <c r="O209" s="130"/>
      <c r="P209" s="129"/>
      <c r="Q209" s="127"/>
      <c r="R209" s="128"/>
      <c r="S209" s="129"/>
      <c r="T209" s="129"/>
      <c r="U209" s="128"/>
      <c r="V209" s="129"/>
      <c r="W209" s="129"/>
      <c r="X209" s="131"/>
      <c r="Y209" s="129"/>
      <c r="Z209" s="129">
        <f t="shared" si="32"/>
        <v>1</v>
      </c>
      <c r="AA209" s="129"/>
      <c r="AB209" s="129"/>
      <c r="AC209" s="121">
        <v>110668</v>
      </c>
      <c r="AD209" s="121" t="s">
        <v>282</v>
      </c>
      <c r="AE209" s="122">
        <v>0</v>
      </c>
      <c r="AF209" s="122"/>
      <c r="AG209" s="122">
        <f t="shared" si="33"/>
        <v>0</v>
      </c>
      <c r="AH209" s="122">
        <f t="shared" si="34"/>
        <v>0</v>
      </c>
    </row>
    <row r="210" spans="1:34" s="51" customFormat="1" ht="12.75" customHeight="1">
      <c r="A210" s="127"/>
      <c r="B210" s="127"/>
      <c r="C210" s="128"/>
      <c r="D210" s="127"/>
      <c r="E210" s="127"/>
      <c r="F210" s="128"/>
      <c r="G210" s="127"/>
      <c r="H210" s="127"/>
      <c r="I210" s="128"/>
      <c r="J210" s="127"/>
      <c r="K210" s="127"/>
      <c r="L210" s="128"/>
      <c r="M210" s="129"/>
      <c r="N210" s="129"/>
      <c r="O210" s="130"/>
      <c r="P210" s="129"/>
      <c r="Q210" s="127"/>
      <c r="R210" s="128"/>
      <c r="S210" s="129"/>
      <c r="T210" s="129"/>
      <c r="U210" s="128"/>
      <c r="V210" s="129"/>
      <c r="W210" s="129"/>
      <c r="X210" s="131"/>
      <c r="Y210" s="129"/>
      <c r="Z210" s="129">
        <f t="shared" si="32"/>
        <v>1</v>
      </c>
      <c r="AA210" s="129"/>
      <c r="AB210" s="129"/>
      <c r="AC210" s="121">
        <v>110669</v>
      </c>
      <c r="AD210" s="121" t="s">
        <v>713</v>
      </c>
      <c r="AE210" s="122">
        <v>0</v>
      </c>
      <c r="AF210" s="122"/>
      <c r="AG210" s="122">
        <f t="shared" si="33"/>
        <v>0</v>
      </c>
      <c r="AH210" s="122">
        <f t="shared" si="34"/>
        <v>0</v>
      </c>
    </row>
    <row r="211" spans="1:34" s="51" customFormat="1" ht="12.75" customHeight="1">
      <c r="A211" s="127">
        <v>5115000</v>
      </c>
      <c r="B211" s="127" t="s">
        <v>1700</v>
      </c>
      <c r="C211" s="128" t="str">
        <f t="shared" si="16"/>
        <v/>
      </c>
      <c r="D211" s="127"/>
      <c r="E211" s="127"/>
      <c r="F211" s="128" t="str">
        <f t="shared" si="17"/>
        <v/>
      </c>
      <c r="G211" s="127"/>
      <c r="H211" s="127"/>
      <c r="I211" s="128" t="str">
        <f t="shared" si="18"/>
        <v/>
      </c>
      <c r="J211" s="127"/>
      <c r="K211" s="127"/>
      <c r="L211" s="128" t="str">
        <f t="shared" si="19"/>
        <v/>
      </c>
      <c r="M211" s="129"/>
      <c r="N211" s="129"/>
      <c r="O211" s="130" t="str">
        <f t="shared" si="20"/>
        <v/>
      </c>
      <c r="P211" s="129"/>
      <c r="Q211" s="127"/>
      <c r="R211" s="128" t="str">
        <f t="shared" si="21"/>
        <v/>
      </c>
      <c r="S211" s="129"/>
      <c r="T211" s="129"/>
      <c r="U211" s="128" t="str">
        <f t="shared" si="22"/>
        <v/>
      </c>
      <c r="V211" s="129"/>
      <c r="W211" s="129"/>
      <c r="X211" s="131" t="str">
        <f t="shared" ref="X211:X226" si="35">+Y211&amp;Z211</f>
        <v>1</v>
      </c>
      <c r="Y211" s="129"/>
      <c r="Z211" s="129">
        <f t="shared" si="32"/>
        <v>1</v>
      </c>
      <c r="AA211" s="129"/>
      <c r="AB211" s="129"/>
      <c r="AC211" s="121">
        <v>110670</v>
      </c>
      <c r="AD211" s="121" t="s">
        <v>144</v>
      </c>
      <c r="AE211" s="122">
        <f>VLOOKUP(AC211,[3]Hoja1!$A$10:$K$1357,11,0)</f>
        <v>319511669</v>
      </c>
      <c r="AF211" s="122">
        <v>0</v>
      </c>
      <c r="AG211" s="122">
        <f t="shared" si="33"/>
        <v>319511669</v>
      </c>
      <c r="AH211" s="122">
        <f t="shared" si="34"/>
        <v>319512</v>
      </c>
    </row>
    <row r="212" spans="1:34" s="51" customFormat="1" ht="12.75" customHeight="1">
      <c r="A212" s="127">
        <v>5115000</v>
      </c>
      <c r="B212" s="127" t="s">
        <v>1700</v>
      </c>
      <c r="C212" s="128" t="str">
        <f t="shared" si="16"/>
        <v/>
      </c>
      <c r="D212" s="127"/>
      <c r="E212" s="127"/>
      <c r="F212" s="128" t="str">
        <f t="shared" si="17"/>
        <v/>
      </c>
      <c r="G212" s="127"/>
      <c r="H212" s="127"/>
      <c r="I212" s="128" t="str">
        <f t="shared" si="18"/>
        <v/>
      </c>
      <c r="J212" s="127"/>
      <c r="K212" s="127"/>
      <c r="L212" s="128" t="str">
        <f t="shared" si="19"/>
        <v/>
      </c>
      <c r="M212" s="129"/>
      <c r="N212" s="129"/>
      <c r="O212" s="130" t="str">
        <f t="shared" si="20"/>
        <v/>
      </c>
      <c r="P212" s="129"/>
      <c r="Q212" s="127"/>
      <c r="R212" s="128" t="str">
        <f t="shared" si="21"/>
        <v/>
      </c>
      <c r="S212" s="129"/>
      <c r="T212" s="129"/>
      <c r="U212" s="128" t="str">
        <f t="shared" si="22"/>
        <v/>
      </c>
      <c r="V212" s="129"/>
      <c r="W212" s="129"/>
      <c r="X212" s="131" t="str">
        <f t="shared" si="35"/>
        <v>1</v>
      </c>
      <c r="Y212" s="129"/>
      <c r="Z212" s="129">
        <f t="shared" si="32"/>
        <v>1</v>
      </c>
      <c r="AA212" s="129"/>
      <c r="AB212" s="129"/>
      <c r="AC212" s="121">
        <v>110671</v>
      </c>
      <c r="AD212" s="121" t="s">
        <v>145</v>
      </c>
      <c r="AE212" s="122">
        <f>VLOOKUP(AC212,[3]Hoja1!$A$10:$K$1357,11,0)</f>
        <v>-4517460</v>
      </c>
      <c r="AF212" s="122"/>
      <c r="AG212" s="122">
        <f t="shared" si="33"/>
        <v>-4517460</v>
      </c>
      <c r="AH212" s="122">
        <f t="shared" si="34"/>
        <v>-4517</v>
      </c>
    </row>
    <row r="213" spans="1:34" s="51" customFormat="1" ht="12.75" customHeight="1">
      <c r="A213" s="127">
        <v>5115000</v>
      </c>
      <c r="B213" s="127" t="s">
        <v>1700</v>
      </c>
      <c r="C213" s="128" t="str">
        <f t="shared" si="16"/>
        <v/>
      </c>
      <c r="D213" s="127"/>
      <c r="E213" s="127"/>
      <c r="F213" s="128" t="str">
        <f t="shared" si="17"/>
        <v/>
      </c>
      <c r="G213" s="127"/>
      <c r="H213" s="127"/>
      <c r="I213" s="128" t="str">
        <f t="shared" si="18"/>
        <v/>
      </c>
      <c r="J213" s="127"/>
      <c r="K213" s="127"/>
      <c r="L213" s="128" t="str">
        <f t="shared" si="19"/>
        <v/>
      </c>
      <c r="M213" s="129"/>
      <c r="N213" s="129"/>
      <c r="O213" s="130" t="str">
        <f t="shared" si="20"/>
        <v/>
      </c>
      <c r="P213" s="129"/>
      <c r="Q213" s="127"/>
      <c r="R213" s="128" t="str">
        <f t="shared" si="21"/>
        <v/>
      </c>
      <c r="S213" s="129"/>
      <c r="T213" s="129"/>
      <c r="U213" s="128" t="str">
        <f t="shared" si="22"/>
        <v/>
      </c>
      <c r="V213" s="129"/>
      <c r="W213" s="129"/>
      <c r="X213" s="131" t="str">
        <f t="shared" si="35"/>
        <v>1</v>
      </c>
      <c r="Y213" s="129"/>
      <c r="Z213" s="129">
        <f t="shared" si="32"/>
        <v>1</v>
      </c>
      <c r="AA213" s="129"/>
      <c r="AB213" s="129"/>
      <c r="AC213" s="121">
        <v>110672</v>
      </c>
      <c r="AD213" s="121" t="s">
        <v>146</v>
      </c>
      <c r="AE213" s="122">
        <f>VLOOKUP(AC213,[3]Hoja1!$A$10:$K$1357,11,0)</f>
        <v>4176084928</v>
      </c>
      <c r="AF213" s="122">
        <v>0</v>
      </c>
      <c r="AG213" s="122">
        <f t="shared" si="33"/>
        <v>4176084928</v>
      </c>
      <c r="AH213" s="122">
        <f t="shared" si="34"/>
        <v>4176085</v>
      </c>
    </row>
    <row r="214" spans="1:34" s="51" customFormat="1" ht="12.75" customHeight="1">
      <c r="A214" s="127"/>
      <c r="B214" s="127"/>
      <c r="C214" s="128" t="str">
        <f t="shared" si="16"/>
        <v/>
      </c>
      <c r="D214" s="127"/>
      <c r="E214" s="127"/>
      <c r="F214" s="128" t="str">
        <f t="shared" si="17"/>
        <v/>
      </c>
      <c r="G214" s="127"/>
      <c r="H214" s="127"/>
      <c r="I214" s="128" t="str">
        <f t="shared" si="18"/>
        <v/>
      </c>
      <c r="J214" s="127"/>
      <c r="K214" s="127"/>
      <c r="L214" s="128" t="str">
        <f t="shared" si="19"/>
        <v/>
      </c>
      <c r="M214" s="129"/>
      <c r="N214" s="129"/>
      <c r="O214" s="130" t="str">
        <f t="shared" si="20"/>
        <v/>
      </c>
      <c r="P214" s="129"/>
      <c r="Q214" s="127"/>
      <c r="R214" s="128" t="str">
        <f t="shared" si="21"/>
        <v/>
      </c>
      <c r="S214" s="129"/>
      <c r="T214" s="129"/>
      <c r="U214" s="128" t="str">
        <f t="shared" si="22"/>
        <v/>
      </c>
      <c r="V214" s="129"/>
      <c r="W214" s="129"/>
      <c r="X214" s="131" t="str">
        <f t="shared" si="35"/>
        <v>1</v>
      </c>
      <c r="Y214" s="129"/>
      <c r="Z214" s="129">
        <f t="shared" si="32"/>
        <v>1</v>
      </c>
      <c r="AA214" s="129"/>
      <c r="AB214" s="129"/>
      <c r="AC214" s="121">
        <v>110673</v>
      </c>
      <c r="AD214" s="121" t="s">
        <v>792</v>
      </c>
      <c r="AE214" s="122">
        <v>0</v>
      </c>
      <c r="AF214" s="122">
        <v>0</v>
      </c>
      <c r="AG214" s="122">
        <f t="shared" si="33"/>
        <v>0</v>
      </c>
      <c r="AH214" s="122">
        <f t="shared" si="34"/>
        <v>0</v>
      </c>
    </row>
    <row r="215" spans="1:34" s="51" customFormat="1" ht="12.75" customHeight="1">
      <c r="A215" s="127">
        <v>5115000</v>
      </c>
      <c r="B215" s="127" t="s">
        <v>1700</v>
      </c>
      <c r="C215" s="128" t="str">
        <f t="shared" si="16"/>
        <v/>
      </c>
      <c r="D215" s="127"/>
      <c r="E215" s="127"/>
      <c r="F215" s="128" t="str">
        <f t="shared" si="17"/>
        <v/>
      </c>
      <c r="G215" s="127"/>
      <c r="H215" s="127"/>
      <c r="I215" s="128" t="str">
        <f t="shared" si="18"/>
        <v/>
      </c>
      <c r="J215" s="127"/>
      <c r="K215" s="127"/>
      <c r="L215" s="128" t="str">
        <f t="shared" si="19"/>
        <v/>
      </c>
      <c r="M215" s="129"/>
      <c r="N215" s="129"/>
      <c r="O215" s="130" t="str">
        <f t="shared" si="20"/>
        <v/>
      </c>
      <c r="P215" s="129"/>
      <c r="Q215" s="127"/>
      <c r="R215" s="128" t="str">
        <f t="shared" si="21"/>
        <v/>
      </c>
      <c r="S215" s="129"/>
      <c r="T215" s="129"/>
      <c r="U215" s="128" t="str">
        <f t="shared" si="22"/>
        <v/>
      </c>
      <c r="V215" s="129"/>
      <c r="W215" s="129"/>
      <c r="X215" s="131" t="str">
        <f t="shared" si="35"/>
        <v>1</v>
      </c>
      <c r="Y215" s="129"/>
      <c r="Z215" s="129">
        <f t="shared" si="32"/>
        <v>1</v>
      </c>
      <c r="AA215" s="129"/>
      <c r="AB215" s="129"/>
      <c r="AC215" s="121">
        <v>110674</v>
      </c>
      <c r="AD215" s="121" t="s">
        <v>373</v>
      </c>
      <c r="AE215" s="122">
        <f>VLOOKUP(AC215,[3]Hoja1!$A$10:$K$1357,11,0)</f>
        <v>5044697143</v>
      </c>
      <c r="AF215" s="122">
        <v>0</v>
      </c>
      <c r="AG215" s="122">
        <f t="shared" si="33"/>
        <v>5044697143</v>
      </c>
      <c r="AH215" s="122">
        <f t="shared" si="34"/>
        <v>5044697</v>
      </c>
    </row>
    <row r="216" spans="1:34" s="51" customFormat="1" ht="12.75" customHeight="1">
      <c r="A216" s="127"/>
      <c r="B216" s="127"/>
      <c r="C216" s="128" t="str">
        <f t="shared" si="16"/>
        <v/>
      </c>
      <c r="D216" s="127"/>
      <c r="E216" s="127"/>
      <c r="F216" s="128" t="str">
        <f t="shared" si="17"/>
        <v/>
      </c>
      <c r="G216" s="127"/>
      <c r="H216" s="127"/>
      <c r="I216" s="128" t="str">
        <f t="shared" si="18"/>
        <v/>
      </c>
      <c r="J216" s="127"/>
      <c r="K216" s="127"/>
      <c r="L216" s="128" t="str">
        <f t="shared" si="19"/>
        <v/>
      </c>
      <c r="M216" s="129"/>
      <c r="N216" s="129"/>
      <c r="O216" s="130" t="str">
        <f t="shared" si="20"/>
        <v/>
      </c>
      <c r="P216" s="129"/>
      <c r="Q216" s="127"/>
      <c r="R216" s="128" t="str">
        <f t="shared" si="21"/>
        <v/>
      </c>
      <c r="S216" s="129"/>
      <c r="T216" s="129"/>
      <c r="U216" s="128" t="str">
        <f t="shared" si="22"/>
        <v/>
      </c>
      <c r="V216" s="129"/>
      <c r="W216" s="129"/>
      <c r="X216" s="131" t="str">
        <f t="shared" si="35"/>
        <v>1</v>
      </c>
      <c r="Y216" s="129"/>
      <c r="Z216" s="129">
        <f t="shared" si="32"/>
        <v>1</v>
      </c>
      <c r="AA216" s="129"/>
      <c r="AB216" s="129"/>
      <c r="AC216" s="121">
        <v>110675</v>
      </c>
      <c r="AD216" s="121" t="s">
        <v>374</v>
      </c>
      <c r="AE216" s="122">
        <v>0</v>
      </c>
      <c r="AF216" s="122"/>
      <c r="AG216" s="122">
        <f t="shared" si="33"/>
        <v>0</v>
      </c>
      <c r="AH216" s="122">
        <f t="shared" si="34"/>
        <v>0</v>
      </c>
    </row>
    <row r="217" spans="1:34" s="51" customFormat="1" ht="12.75" customHeight="1">
      <c r="A217" s="127">
        <v>5115000</v>
      </c>
      <c r="B217" s="127" t="s">
        <v>1700</v>
      </c>
      <c r="C217" s="128" t="str">
        <f t="shared" ref="C217:C323" si="36">+D217&amp;E217</f>
        <v/>
      </c>
      <c r="D217" s="127"/>
      <c r="E217" s="127"/>
      <c r="F217" s="128" t="str">
        <f t="shared" ref="F217:F323" si="37">+G217&amp;H217</f>
        <v/>
      </c>
      <c r="G217" s="127"/>
      <c r="H217" s="127"/>
      <c r="I217" s="128" t="str">
        <f t="shared" ref="I217:I323" si="38">+J217&amp;K217</f>
        <v/>
      </c>
      <c r="J217" s="127"/>
      <c r="K217" s="127"/>
      <c r="L217" s="128" t="str">
        <f t="shared" ref="L217:L323" si="39">+M217&amp;N217</f>
        <v/>
      </c>
      <c r="M217" s="129"/>
      <c r="N217" s="129"/>
      <c r="O217" s="130" t="str">
        <f t="shared" ref="O217:O323" si="40">+P217&amp;Q217</f>
        <v/>
      </c>
      <c r="P217" s="129"/>
      <c r="Q217" s="127"/>
      <c r="R217" s="128" t="str">
        <f t="shared" ref="R217:R323" si="41">+S217&amp;T217</f>
        <v/>
      </c>
      <c r="S217" s="129"/>
      <c r="T217" s="129"/>
      <c r="U217" s="128" t="str">
        <f t="shared" ref="U217:U323" si="42">+V217&amp;W217</f>
        <v/>
      </c>
      <c r="V217" s="129"/>
      <c r="W217" s="129"/>
      <c r="X217" s="131" t="str">
        <f t="shared" si="35"/>
        <v>1</v>
      </c>
      <c r="Y217" s="129"/>
      <c r="Z217" s="129">
        <f t="shared" si="32"/>
        <v>1</v>
      </c>
      <c r="AA217" s="129"/>
      <c r="AB217" s="129"/>
      <c r="AC217" s="121">
        <v>110676</v>
      </c>
      <c r="AD217" s="121" t="s">
        <v>375</v>
      </c>
      <c r="AE217" s="122">
        <f>VLOOKUP(AC217,[3]Hoja1!$A$10:$K$1357,11,0)</f>
        <v>0</v>
      </c>
      <c r="AF217" s="122"/>
      <c r="AG217" s="122">
        <f t="shared" si="33"/>
        <v>0</v>
      </c>
      <c r="AH217" s="122">
        <f t="shared" si="34"/>
        <v>0</v>
      </c>
    </row>
    <row r="218" spans="1:34" s="51" customFormat="1" ht="12.75" customHeight="1">
      <c r="A218" s="127"/>
      <c r="B218" s="127"/>
      <c r="C218" s="128" t="str">
        <f t="shared" si="36"/>
        <v/>
      </c>
      <c r="D218" s="127"/>
      <c r="E218" s="127"/>
      <c r="F218" s="128" t="str">
        <f t="shared" si="37"/>
        <v/>
      </c>
      <c r="G218" s="127"/>
      <c r="H218" s="127"/>
      <c r="I218" s="128" t="str">
        <f t="shared" si="38"/>
        <v/>
      </c>
      <c r="J218" s="127"/>
      <c r="K218" s="127"/>
      <c r="L218" s="128" t="str">
        <f t="shared" si="39"/>
        <v/>
      </c>
      <c r="M218" s="129"/>
      <c r="N218" s="129"/>
      <c r="O218" s="130" t="str">
        <f t="shared" si="40"/>
        <v/>
      </c>
      <c r="P218" s="129"/>
      <c r="Q218" s="127"/>
      <c r="R218" s="128" t="str">
        <f t="shared" si="41"/>
        <v/>
      </c>
      <c r="S218" s="129"/>
      <c r="T218" s="129"/>
      <c r="U218" s="128" t="str">
        <f t="shared" si="42"/>
        <v/>
      </c>
      <c r="V218" s="129"/>
      <c r="W218" s="129"/>
      <c r="X218" s="131" t="str">
        <f t="shared" si="35"/>
        <v>1</v>
      </c>
      <c r="Y218" s="129"/>
      <c r="Z218" s="129">
        <f t="shared" si="32"/>
        <v>1</v>
      </c>
      <c r="AA218" s="129"/>
      <c r="AB218" s="129"/>
      <c r="AC218" s="121">
        <v>110677</v>
      </c>
      <c r="AD218" s="121" t="s">
        <v>1058</v>
      </c>
      <c r="AE218" s="122">
        <v>0</v>
      </c>
      <c r="AF218" s="122"/>
      <c r="AG218" s="122">
        <f t="shared" si="33"/>
        <v>0</v>
      </c>
      <c r="AH218" s="122">
        <f t="shared" si="34"/>
        <v>0</v>
      </c>
    </row>
    <row r="219" spans="1:34" s="51" customFormat="1" ht="12.75" customHeight="1">
      <c r="A219" s="127">
        <v>5115000</v>
      </c>
      <c r="B219" s="127" t="s">
        <v>1700</v>
      </c>
      <c r="C219" s="128" t="str">
        <f t="shared" si="36"/>
        <v/>
      </c>
      <c r="D219" s="127"/>
      <c r="E219" s="127"/>
      <c r="F219" s="128" t="str">
        <f t="shared" si="37"/>
        <v/>
      </c>
      <c r="G219" s="127"/>
      <c r="H219" s="127"/>
      <c r="I219" s="128" t="str">
        <f t="shared" si="38"/>
        <v/>
      </c>
      <c r="J219" s="127"/>
      <c r="K219" s="127"/>
      <c r="L219" s="128" t="str">
        <f t="shared" si="39"/>
        <v/>
      </c>
      <c r="M219" s="129"/>
      <c r="N219" s="129"/>
      <c r="O219" s="130" t="str">
        <f t="shared" si="40"/>
        <v/>
      </c>
      <c r="P219" s="129"/>
      <c r="Q219" s="127"/>
      <c r="R219" s="128" t="str">
        <f t="shared" si="41"/>
        <v/>
      </c>
      <c r="S219" s="129"/>
      <c r="T219" s="129"/>
      <c r="U219" s="128" t="str">
        <f t="shared" si="42"/>
        <v/>
      </c>
      <c r="V219" s="129"/>
      <c r="W219" s="129"/>
      <c r="X219" s="131" t="str">
        <f t="shared" si="35"/>
        <v>1</v>
      </c>
      <c r="Y219" s="129"/>
      <c r="Z219" s="129">
        <f t="shared" si="32"/>
        <v>1</v>
      </c>
      <c r="AA219" s="129"/>
      <c r="AB219" s="129"/>
      <c r="AC219" s="121">
        <v>110678</v>
      </c>
      <c r="AD219" s="121" t="s">
        <v>376</v>
      </c>
      <c r="AE219" s="122">
        <f>VLOOKUP(AC219,[3]Hoja1!$A$10:$K$1357,11,0)</f>
        <v>225646620</v>
      </c>
      <c r="AF219" s="122"/>
      <c r="AG219" s="122">
        <f t="shared" si="33"/>
        <v>225646620</v>
      </c>
      <c r="AH219" s="122">
        <f t="shared" si="34"/>
        <v>225647</v>
      </c>
    </row>
    <row r="220" spans="1:34" s="51" customFormat="1" ht="12.75" customHeight="1">
      <c r="A220" s="127">
        <v>5115000</v>
      </c>
      <c r="B220" s="127" t="s">
        <v>1700</v>
      </c>
      <c r="C220" s="128" t="str">
        <f t="shared" si="36"/>
        <v/>
      </c>
      <c r="D220" s="127"/>
      <c r="E220" s="127"/>
      <c r="F220" s="128" t="str">
        <f t="shared" si="37"/>
        <v/>
      </c>
      <c r="G220" s="127"/>
      <c r="H220" s="127"/>
      <c r="I220" s="128" t="str">
        <f t="shared" si="38"/>
        <v/>
      </c>
      <c r="J220" s="127"/>
      <c r="K220" s="127"/>
      <c r="L220" s="128" t="str">
        <f t="shared" si="39"/>
        <v/>
      </c>
      <c r="M220" s="129"/>
      <c r="N220" s="129"/>
      <c r="O220" s="130" t="str">
        <f t="shared" si="40"/>
        <v/>
      </c>
      <c r="P220" s="129"/>
      <c r="Q220" s="127"/>
      <c r="R220" s="128" t="str">
        <f t="shared" si="41"/>
        <v/>
      </c>
      <c r="S220" s="129"/>
      <c r="T220" s="129"/>
      <c r="U220" s="128" t="str">
        <f t="shared" si="42"/>
        <v/>
      </c>
      <c r="V220" s="129"/>
      <c r="W220" s="129"/>
      <c r="X220" s="131" t="str">
        <f t="shared" si="35"/>
        <v>1</v>
      </c>
      <c r="Y220" s="129"/>
      <c r="Z220" s="129">
        <f t="shared" si="32"/>
        <v>1</v>
      </c>
      <c r="AA220" s="129"/>
      <c r="AB220" s="129"/>
      <c r="AC220" s="121">
        <v>110679</v>
      </c>
      <c r="AD220" s="121" t="s">
        <v>377</v>
      </c>
      <c r="AE220" s="122">
        <f>VLOOKUP(AC220,[3]Hoja1!$A$10:$K$1357,11,0)</f>
        <v>3677518206</v>
      </c>
      <c r="AF220" s="122"/>
      <c r="AG220" s="122">
        <f t="shared" si="33"/>
        <v>3677518206</v>
      </c>
      <c r="AH220" s="122">
        <f t="shared" si="34"/>
        <v>3677518</v>
      </c>
    </row>
    <row r="221" spans="1:34" s="51" customFormat="1" ht="12.75" customHeight="1">
      <c r="A221" s="127"/>
      <c r="B221" s="127"/>
      <c r="C221" s="128" t="str">
        <f t="shared" si="36"/>
        <v/>
      </c>
      <c r="D221" s="127"/>
      <c r="E221" s="127"/>
      <c r="F221" s="128" t="str">
        <f t="shared" si="37"/>
        <v/>
      </c>
      <c r="G221" s="127"/>
      <c r="H221" s="127"/>
      <c r="I221" s="128" t="str">
        <f t="shared" si="38"/>
        <v/>
      </c>
      <c r="J221" s="127"/>
      <c r="K221" s="127"/>
      <c r="L221" s="128" t="str">
        <f t="shared" si="39"/>
        <v/>
      </c>
      <c r="M221" s="129"/>
      <c r="N221" s="129"/>
      <c r="O221" s="130" t="str">
        <f t="shared" si="40"/>
        <v/>
      </c>
      <c r="P221" s="129"/>
      <c r="Q221" s="127"/>
      <c r="R221" s="128" t="str">
        <f t="shared" si="41"/>
        <v/>
      </c>
      <c r="S221" s="129"/>
      <c r="T221" s="129"/>
      <c r="U221" s="128" t="str">
        <f t="shared" si="42"/>
        <v/>
      </c>
      <c r="V221" s="129"/>
      <c r="W221" s="129"/>
      <c r="X221" s="131" t="str">
        <f t="shared" si="35"/>
        <v>1</v>
      </c>
      <c r="Y221" s="129"/>
      <c r="Z221" s="129">
        <f t="shared" si="32"/>
        <v>1</v>
      </c>
      <c r="AA221" s="129"/>
      <c r="AB221" s="129"/>
      <c r="AC221" s="121">
        <v>110680</v>
      </c>
      <c r="AD221" s="121" t="s">
        <v>1059</v>
      </c>
      <c r="AE221" s="122">
        <v>0</v>
      </c>
      <c r="AF221" s="122"/>
      <c r="AG221" s="122">
        <f t="shared" si="33"/>
        <v>0</v>
      </c>
      <c r="AH221" s="122">
        <f t="shared" si="34"/>
        <v>0</v>
      </c>
    </row>
    <row r="222" spans="1:34" s="51" customFormat="1" ht="12.75" customHeight="1">
      <c r="A222" s="127">
        <v>5115000</v>
      </c>
      <c r="B222" s="127" t="s">
        <v>1700</v>
      </c>
      <c r="C222" s="128" t="str">
        <f t="shared" si="36"/>
        <v/>
      </c>
      <c r="D222" s="127"/>
      <c r="E222" s="127"/>
      <c r="F222" s="128" t="str">
        <f t="shared" si="37"/>
        <v/>
      </c>
      <c r="G222" s="127"/>
      <c r="H222" s="127"/>
      <c r="I222" s="128" t="str">
        <f t="shared" si="38"/>
        <v/>
      </c>
      <c r="J222" s="127"/>
      <c r="K222" s="127"/>
      <c r="L222" s="128" t="str">
        <f t="shared" si="39"/>
        <v/>
      </c>
      <c r="M222" s="129"/>
      <c r="N222" s="129"/>
      <c r="O222" s="130" t="str">
        <f t="shared" si="40"/>
        <v/>
      </c>
      <c r="P222" s="129"/>
      <c r="Q222" s="127"/>
      <c r="R222" s="128" t="str">
        <f t="shared" si="41"/>
        <v/>
      </c>
      <c r="S222" s="129"/>
      <c r="T222" s="129"/>
      <c r="U222" s="128" t="str">
        <f t="shared" si="42"/>
        <v/>
      </c>
      <c r="V222" s="129"/>
      <c r="W222" s="129"/>
      <c r="X222" s="131" t="str">
        <f t="shared" si="35"/>
        <v>1</v>
      </c>
      <c r="Y222" s="129"/>
      <c r="Z222" s="129">
        <f t="shared" si="32"/>
        <v>1</v>
      </c>
      <c r="AA222" s="129"/>
      <c r="AB222" s="129"/>
      <c r="AC222" s="121">
        <v>110681</v>
      </c>
      <c r="AD222" s="121" t="s">
        <v>378</v>
      </c>
      <c r="AE222" s="122">
        <f>VLOOKUP(AC222,[3]Hoja1!$A$10:$K$1357,11,0)</f>
        <v>364995516</v>
      </c>
      <c r="AF222" s="122">
        <v>13038561</v>
      </c>
      <c r="AG222" s="122">
        <f t="shared" si="33"/>
        <v>378034077</v>
      </c>
      <c r="AH222" s="122">
        <f t="shared" si="34"/>
        <v>378034</v>
      </c>
    </row>
    <row r="223" spans="1:34" s="51" customFormat="1" ht="12.75" customHeight="1">
      <c r="A223" s="127"/>
      <c r="B223" s="127"/>
      <c r="C223" s="128" t="str">
        <f t="shared" si="36"/>
        <v/>
      </c>
      <c r="D223" s="127"/>
      <c r="E223" s="127"/>
      <c r="F223" s="128" t="str">
        <f t="shared" si="37"/>
        <v/>
      </c>
      <c r="G223" s="127"/>
      <c r="H223" s="127"/>
      <c r="I223" s="128" t="str">
        <f t="shared" si="38"/>
        <v/>
      </c>
      <c r="J223" s="127"/>
      <c r="K223" s="127"/>
      <c r="L223" s="128" t="str">
        <f t="shared" si="39"/>
        <v/>
      </c>
      <c r="M223" s="129"/>
      <c r="N223" s="129"/>
      <c r="O223" s="130" t="str">
        <f t="shared" si="40"/>
        <v/>
      </c>
      <c r="P223" s="129"/>
      <c r="Q223" s="127"/>
      <c r="R223" s="128" t="str">
        <f t="shared" si="41"/>
        <v/>
      </c>
      <c r="S223" s="129"/>
      <c r="T223" s="129"/>
      <c r="U223" s="128" t="str">
        <f t="shared" si="42"/>
        <v/>
      </c>
      <c r="V223" s="129"/>
      <c r="W223" s="129"/>
      <c r="X223" s="131" t="str">
        <f t="shared" si="35"/>
        <v>1</v>
      </c>
      <c r="Y223" s="129"/>
      <c r="Z223" s="129">
        <f t="shared" si="32"/>
        <v>1</v>
      </c>
      <c r="AA223" s="129"/>
      <c r="AB223" s="129"/>
      <c r="AC223" s="121">
        <v>110682</v>
      </c>
      <c r="AD223" s="121" t="s">
        <v>379</v>
      </c>
      <c r="AE223" s="122">
        <v>0</v>
      </c>
      <c r="AF223" s="122"/>
      <c r="AG223" s="122">
        <f t="shared" si="33"/>
        <v>0</v>
      </c>
      <c r="AH223" s="122">
        <f t="shared" si="34"/>
        <v>0</v>
      </c>
    </row>
    <row r="224" spans="1:34" s="51" customFormat="1" ht="12.75" customHeight="1">
      <c r="A224" s="127">
        <v>5115000</v>
      </c>
      <c r="B224" s="127" t="s">
        <v>1700</v>
      </c>
      <c r="C224" s="128" t="str">
        <f t="shared" si="36"/>
        <v/>
      </c>
      <c r="D224" s="127"/>
      <c r="E224" s="127"/>
      <c r="F224" s="128" t="str">
        <f t="shared" si="37"/>
        <v/>
      </c>
      <c r="G224" s="127"/>
      <c r="H224" s="127"/>
      <c r="I224" s="128" t="str">
        <f t="shared" si="38"/>
        <v/>
      </c>
      <c r="J224" s="127"/>
      <c r="K224" s="127"/>
      <c r="L224" s="128" t="str">
        <f t="shared" si="39"/>
        <v/>
      </c>
      <c r="M224" s="129"/>
      <c r="N224" s="129"/>
      <c r="O224" s="130" t="str">
        <f t="shared" si="40"/>
        <v/>
      </c>
      <c r="P224" s="129"/>
      <c r="Q224" s="127"/>
      <c r="R224" s="128" t="str">
        <f t="shared" si="41"/>
        <v/>
      </c>
      <c r="S224" s="129"/>
      <c r="T224" s="129"/>
      <c r="U224" s="128" t="str">
        <f t="shared" si="42"/>
        <v/>
      </c>
      <c r="V224" s="129"/>
      <c r="W224" s="129"/>
      <c r="X224" s="131" t="str">
        <f t="shared" si="35"/>
        <v>1</v>
      </c>
      <c r="Y224" s="129"/>
      <c r="Z224" s="129">
        <f t="shared" si="32"/>
        <v>1</v>
      </c>
      <c r="AA224" s="129"/>
      <c r="AB224" s="129"/>
      <c r="AC224" s="121">
        <v>110683</v>
      </c>
      <c r="AD224" s="121" t="s">
        <v>1060</v>
      </c>
      <c r="AE224" s="122">
        <f>VLOOKUP(AC224,[3]Hoja1!$A$10:$K$1357,11,0)</f>
        <v>0</v>
      </c>
      <c r="AF224" s="122">
        <v>0</v>
      </c>
      <c r="AG224" s="122">
        <f t="shared" si="33"/>
        <v>0</v>
      </c>
      <c r="AH224" s="122">
        <f t="shared" si="34"/>
        <v>0</v>
      </c>
    </row>
    <row r="225" spans="1:34" s="51" customFormat="1" ht="12.75" customHeight="1">
      <c r="A225" s="127"/>
      <c r="B225" s="127"/>
      <c r="C225" s="128" t="str">
        <f t="shared" si="36"/>
        <v/>
      </c>
      <c r="D225" s="127"/>
      <c r="E225" s="127"/>
      <c r="F225" s="128" t="str">
        <f t="shared" si="37"/>
        <v/>
      </c>
      <c r="G225" s="127"/>
      <c r="H225" s="127"/>
      <c r="I225" s="128" t="str">
        <f t="shared" si="38"/>
        <v/>
      </c>
      <c r="J225" s="127"/>
      <c r="K225" s="127"/>
      <c r="L225" s="128" t="str">
        <f t="shared" si="39"/>
        <v/>
      </c>
      <c r="M225" s="129"/>
      <c r="N225" s="129"/>
      <c r="O225" s="130" t="str">
        <f t="shared" si="40"/>
        <v/>
      </c>
      <c r="P225" s="129"/>
      <c r="Q225" s="127"/>
      <c r="R225" s="128" t="str">
        <f t="shared" si="41"/>
        <v/>
      </c>
      <c r="S225" s="129"/>
      <c r="T225" s="129"/>
      <c r="U225" s="128" t="str">
        <f t="shared" si="42"/>
        <v/>
      </c>
      <c r="V225" s="129"/>
      <c r="W225" s="129"/>
      <c r="X225" s="131" t="str">
        <f t="shared" si="35"/>
        <v>1</v>
      </c>
      <c r="Y225" s="129"/>
      <c r="Z225" s="129">
        <f t="shared" si="32"/>
        <v>1</v>
      </c>
      <c r="AA225" s="129"/>
      <c r="AB225" s="129"/>
      <c r="AC225" s="121">
        <v>110684</v>
      </c>
      <c r="AD225" s="121" t="s">
        <v>380</v>
      </c>
      <c r="AE225" s="122">
        <v>0</v>
      </c>
      <c r="AF225" s="122"/>
      <c r="AG225" s="122">
        <f t="shared" si="33"/>
        <v>0</v>
      </c>
      <c r="AH225" s="122">
        <f t="shared" si="34"/>
        <v>0</v>
      </c>
    </row>
    <row r="226" spans="1:34" s="51" customFormat="1" ht="12.75" customHeight="1">
      <c r="A226" s="127">
        <v>5115000</v>
      </c>
      <c r="B226" s="127" t="s">
        <v>1700</v>
      </c>
      <c r="C226" s="128" t="str">
        <f t="shared" si="36"/>
        <v/>
      </c>
      <c r="D226" s="127"/>
      <c r="E226" s="127"/>
      <c r="F226" s="128" t="str">
        <f t="shared" si="37"/>
        <v/>
      </c>
      <c r="G226" s="127"/>
      <c r="H226" s="127"/>
      <c r="I226" s="128" t="str">
        <f t="shared" si="38"/>
        <v/>
      </c>
      <c r="J226" s="127"/>
      <c r="K226" s="127"/>
      <c r="L226" s="128" t="str">
        <f t="shared" si="39"/>
        <v/>
      </c>
      <c r="M226" s="129"/>
      <c r="N226" s="129"/>
      <c r="O226" s="130" t="str">
        <f t="shared" si="40"/>
        <v/>
      </c>
      <c r="P226" s="129"/>
      <c r="Q226" s="127"/>
      <c r="R226" s="128" t="str">
        <f t="shared" si="41"/>
        <v/>
      </c>
      <c r="S226" s="129"/>
      <c r="T226" s="129"/>
      <c r="U226" s="128" t="str">
        <f t="shared" si="42"/>
        <v/>
      </c>
      <c r="V226" s="129"/>
      <c r="W226" s="129"/>
      <c r="X226" s="131" t="str">
        <f t="shared" si="35"/>
        <v>1</v>
      </c>
      <c r="Y226" s="129"/>
      <c r="Z226" s="129">
        <f t="shared" si="32"/>
        <v>1</v>
      </c>
      <c r="AA226" s="129"/>
      <c r="AB226" s="129"/>
      <c r="AC226" s="121">
        <v>110685</v>
      </c>
      <c r="AD226" s="121" t="s">
        <v>1061</v>
      </c>
      <c r="AE226" s="122">
        <f>VLOOKUP(AC226,[3]Hoja1!$A$10:$K$1357,11,0)</f>
        <v>0</v>
      </c>
      <c r="AF226" s="122"/>
      <c r="AG226" s="122">
        <f t="shared" si="33"/>
        <v>0</v>
      </c>
      <c r="AH226" s="122">
        <f t="shared" si="34"/>
        <v>0</v>
      </c>
    </row>
    <row r="227" spans="1:34" s="51" customFormat="1" ht="12.75" customHeight="1">
      <c r="A227" s="127"/>
      <c r="B227" s="127"/>
      <c r="C227" s="128"/>
      <c r="D227" s="127"/>
      <c r="E227" s="127"/>
      <c r="F227" s="128"/>
      <c r="G227" s="127"/>
      <c r="H227" s="127"/>
      <c r="I227" s="128"/>
      <c r="J227" s="127"/>
      <c r="K227" s="127"/>
      <c r="L227" s="128"/>
      <c r="M227" s="129"/>
      <c r="N227" s="129"/>
      <c r="O227" s="130"/>
      <c r="P227" s="129"/>
      <c r="Q227" s="127"/>
      <c r="R227" s="128"/>
      <c r="S227" s="129"/>
      <c r="T227" s="129"/>
      <c r="U227" s="128"/>
      <c r="V227" s="129"/>
      <c r="W227" s="129"/>
      <c r="X227" s="131"/>
      <c r="Y227" s="129"/>
      <c r="Z227" s="129">
        <f t="shared" si="32"/>
        <v>1</v>
      </c>
      <c r="AA227" s="129"/>
      <c r="AB227" s="129"/>
      <c r="AC227" s="121">
        <v>110686</v>
      </c>
      <c r="AD227" s="121" t="s">
        <v>1062</v>
      </c>
      <c r="AE227" s="122">
        <v>0</v>
      </c>
      <c r="AF227" s="122"/>
      <c r="AG227" s="122">
        <f t="shared" si="33"/>
        <v>0</v>
      </c>
      <c r="AH227" s="122">
        <f t="shared" si="34"/>
        <v>0</v>
      </c>
    </row>
    <row r="228" spans="1:34" s="51" customFormat="1" ht="12.75" customHeight="1">
      <c r="A228" s="127"/>
      <c r="B228" s="127"/>
      <c r="C228" s="128"/>
      <c r="D228" s="127"/>
      <c r="E228" s="127"/>
      <c r="F228" s="128"/>
      <c r="G228" s="127"/>
      <c r="H228" s="127"/>
      <c r="I228" s="128"/>
      <c r="J228" s="127"/>
      <c r="K228" s="127"/>
      <c r="L228" s="128"/>
      <c r="M228" s="129"/>
      <c r="N228" s="129"/>
      <c r="O228" s="130"/>
      <c r="P228" s="129"/>
      <c r="Q228" s="127"/>
      <c r="R228" s="128"/>
      <c r="S228" s="129"/>
      <c r="T228" s="129"/>
      <c r="U228" s="128"/>
      <c r="V228" s="129"/>
      <c r="W228" s="129"/>
      <c r="X228" s="131"/>
      <c r="Y228" s="129"/>
      <c r="Z228" s="129">
        <f t="shared" si="32"/>
        <v>1</v>
      </c>
      <c r="AA228" s="129"/>
      <c r="AB228" s="129"/>
      <c r="AC228" s="121">
        <v>110687</v>
      </c>
      <c r="AD228" s="121" t="s">
        <v>1063</v>
      </c>
      <c r="AE228" s="122">
        <v>0</v>
      </c>
      <c r="AF228" s="122"/>
      <c r="AG228" s="122">
        <f t="shared" si="33"/>
        <v>0</v>
      </c>
      <c r="AH228" s="122">
        <f t="shared" si="34"/>
        <v>0</v>
      </c>
    </row>
    <row r="229" spans="1:34" s="51" customFormat="1" ht="12.75" customHeight="1">
      <c r="A229" s="127">
        <v>5115000</v>
      </c>
      <c r="B229" s="127" t="s">
        <v>1700</v>
      </c>
      <c r="C229" s="128"/>
      <c r="D229" s="127"/>
      <c r="E229" s="127"/>
      <c r="F229" s="128"/>
      <c r="G229" s="127"/>
      <c r="H229" s="127"/>
      <c r="I229" s="128"/>
      <c r="J229" s="127"/>
      <c r="K229" s="127"/>
      <c r="L229" s="128"/>
      <c r="M229" s="129"/>
      <c r="N229" s="129"/>
      <c r="O229" s="130"/>
      <c r="P229" s="129"/>
      <c r="Q229" s="127"/>
      <c r="R229" s="128"/>
      <c r="S229" s="129"/>
      <c r="T229" s="129"/>
      <c r="U229" s="128"/>
      <c r="V229" s="129"/>
      <c r="W229" s="129"/>
      <c r="X229" s="131"/>
      <c r="Y229" s="129"/>
      <c r="Z229" s="129">
        <f t="shared" si="32"/>
        <v>1</v>
      </c>
      <c r="AA229" s="129"/>
      <c r="AB229" s="129"/>
      <c r="AC229" s="121">
        <v>110688</v>
      </c>
      <c r="AD229" s="121" t="s">
        <v>1064</v>
      </c>
      <c r="AE229" s="122">
        <f>VLOOKUP(AC229,[3]Hoja1!$A$10:$K$1357,11,0)</f>
        <v>0</v>
      </c>
      <c r="AF229" s="122"/>
      <c r="AG229" s="122">
        <f t="shared" si="33"/>
        <v>0</v>
      </c>
      <c r="AH229" s="122">
        <f t="shared" si="34"/>
        <v>0</v>
      </c>
    </row>
    <row r="230" spans="1:34" s="51" customFormat="1" ht="12.75" customHeight="1">
      <c r="A230" s="127">
        <v>5115000</v>
      </c>
      <c r="B230" s="127" t="s">
        <v>1700</v>
      </c>
      <c r="C230" s="128"/>
      <c r="D230" s="127"/>
      <c r="E230" s="127"/>
      <c r="F230" s="128"/>
      <c r="G230" s="127"/>
      <c r="H230" s="127"/>
      <c r="I230" s="128"/>
      <c r="J230" s="127"/>
      <c r="K230" s="127"/>
      <c r="L230" s="128"/>
      <c r="M230" s="129"/>
      <c r="N230" s="129"/>
      <c r="O230" s="130"/>
      <c r="P230" s="129"/>
      <c r="Q230" s="127"/>
      <c r="R230" s="128"/>
      <c r="S230" s="129"/>
      <c r="T230" s="129"/>
      <c r="U230" s="128"/>
      <c r="V230" s="129"/>
      <c r="W230" s="129"/>
      <c r="X230" s="131"/>
      <c r="Y230" s="129"/>
      <c r="Z230" s="129">
        <f t="shared" si="32"/>
        <v>1</v>
      </c>
      <c r="AA230" s="129"/>
      <c r="AB230" s="129"/>
      <c r="AC230" s="121">
        <v>110689</v>
      </c>
      <c r="AD230" s="121" t="s">
        <v>1065</v>
      </c>
      <c r="AE230" s="122">
        <f>VLOOKUP(AC230,[3]Hoja1!$A$10:$K$1357,11,0)</f>
        <v>0</v>
      </c>
      <c r="AF230" s="122">
        <v>0</v>
      </c>
      <c r="AG230" s="122">
        <f t="shared" si="33"/>
        <v>0</v>
      </c>
      <c r="AH230" s="122">
        <f t="shared" si="34"/>
        <v>0</v>
      </c>
    </row>
    <row r="231" spans="1:34" s="51" customFormat="1" ht="12.75" customHeight="1">
      <c r="A231" s="127">
        <v>5115000</v>
      </c>
      <c r="B231" s="127" t="s">
        <v>1700</v>
      </c>
      <c r="C231" s="128" t="str">
        <f t="shared" si="36"/>
        <v/>
      </c>
      <c r="D231" s="127"/>
      <c r="E231" s="127"/>
      <c r="F231" s="128" t="str">
        <f t="shared" si="37"/>
        <v/>
      </c>
      <c r="G231" s="127"/>
      <c r="H231" s="127"/>
      <c r="I231" s="128" t="str">
        <f t="shared" si="38"/>
        <v/>
      </c>
      <c r="J231" s="127"/>
      <c r="K231" s="127"/>
      <c r="L231" s="128" t="str">
        <f t="shared" si="39"/>
        <v/>
      </c>
      <c r="M231" s="129"/>
      <c r="N231" s="129"/>
      <c r="O231" s="130" t="str">
        <f t="shared" si="40"/>
        <v/>
      </c>
      <c r="P231" s="129"/>
      <c r="Q231" s="127"/>
      <c r="R231" s="128" t="str">
        <f t="shared" si="41"/>
        <v/>
      </c>
      <c r="S231" s="129"/>
      <c r="T231" s="129"/>
      <c r="U231" s="128" t="str">
        <f t="shared" si="42"/>
        <v/>
      </c>
      <c r="V231" s="129"/>
      <c r="W231" s="129"/>
      <c r="X231" s="131" t="str">
        <f t="shared" ref="X231:X251" si="43">+Y231&amp;Z231</f>
        <v>1</v>
      </c>
      <c r="Y231" s="129"/>
      <c r="Z231" s="129">
        <f t="shared" si="32"/>
        <v>1</v>
      </c>
      <c r="AA231" s="129"/>
      <c r="AB231" s="129"/>
      <c r="AC231" s="121">
        <v>110690</v>
      </c>
      <c r="AD231" s="121" t="s">
        <v>1066</v>
      </c>
      <c r="AE231" s="122">
        <f>VLOOKUP(AC231,[3]Hoja1!$A$10:$K$1357,11,0)</f>
        <v>5006578480</v>
      </c>
      <c r="AF231" s="122">
        <v>0</v>
      </c>
      <c r="AG231" s="122">
        <f t="shared" si="33"/>
        <v>5006578480</v>
      </c>
      <c r="AH231" s="122">
        <f t="shared" si="34"/>
        <v>5006578</v>
      </c>
    </row>
    <row r="232" spans="1:34" s="51" customFormat="1" ht="12.75" customHeight="1">
      <c r="A232" s="127">
        <v>5115000</v>
      </c>
      <c r="B232" s="127" t="s">
        <v>1700</v>
      </c>
      <c r="C232" s="128" t="str">
        <f t="shared" si="36"/>
        <v/>
      </c>
      <c r="D232" s="127"/>
      <c r="E232" s="127"/>
      <c r="F232" s="128" t="str">
        <f t="shared" si="37"/>
        <v/>
      </c>
      <c r="G232" s="127"/>
      <c r="H232" s="127"/>
      <c r="I232" s="128" t="str">
        <f t="shared" si="38"/>
        <v/>
      </c>
      <c r="J232" s="127"/>
      <c r="K232" s="127"/>
      <c r="L232" s="128" t="str">
        <f t="shared" si="39"/>
        <v/>
      </c>
      <c r="M232" s="129"/>
      <c r="N232" s="129"/>
      <c r="O232" s="130" t="str">
        <f t="shared" si="40"/>
        <v/>
      </c>
      <c r="P232" s="129"/>
      <c r="Q232" s="127"/>
      <c r="R232" s="128" t="str">
        <f t="shared" si="41"/>
        <v/>
      </c>
      <c r="S232" s="129"/>
      <c r="T232" s="129"/>
      <c r="U232" s="128" t="str">
        <f t="shared" si="42"/>
        <v/>
      </c>
      <c r="V232" s="129"/>
      <c r="W232" s="129"/>
      <c r="X232" s="131" t="str">
        <f t="shared" si="43"/>
        <v>1</v>
      </c>
      <c r="Y232" s="129"/>
      <c r="Z232" s="129">
        <f t="shared" si="32"/>
        <v>1</v>
      </c>
      <c r="AA232" s="129"/>
      <c r="AB232" s="129"/>
      <c r="AC232" s="121">
        <v>110691</v>
      </c>
      <c r="AD232" s="121" t="s">
        <v>1067</v>
      </c>
      <c r="AE232" s="122">
        <f>VLOOKUP(AC232,[3]Hoja1!$A$10:$K$1357,11,0)</f>
        <v>292307193</v>
      </c>
      <c r="AF232" s="122"/>
      <c r="AG232" s="122">
        <f t="shared" si="33"/>
        <v>292307193</v>
      </c>
      <c r="AH232" s="122">
        <f t="shared" si="34"/>
        <v>292307</v>
      </c>
    </row>
    <row r="233" spans="1:34" s="51" customFormat="1" ht="12.75" customHeight="1">
      <c r="A233" s="127"/>
      <c r="B233" s="127"/>
      <c r="C233" s="128" t="str">
        <f t="shared" si="36"/>
        <v/>
      </c>
      <c r="D233" s="127"/>
      <c r="E233" s="127"/>
      <c r="F233" s="128" t="str">
        <f t="shared" si="37"/>
        <v/>
      </c>
      <c r="G233" s="127"/>
      <c r="H233" s="127"/>
      <c r="I233" s="128" t="str">
        <f t="shared" si="38"/>
        <v/>
      </c>
      <c r="J233" s="127"/>
      <c r="K233" s="127"/>
      <c r="L233" s="128" t="str">
        <f t="shared" si="39"/>
        <v/>
      </c>
      <c r="M233" s="129"/>
      <c r="N233" s="129"/>
      <c r="O233" s="130" t="str">
        <f t="shared" si="40"/>
        <v/>
      </c>
      <c r="P233" s="127"/>
      <c r="Q233" s="127"/>
      <c r="R233" s="128" t="str">
        <f t="shared" si="41"/>
        <v/>
      </c>
      <c r="S233" s="129"/>
      <c r="T233" s="129"/>
      <c r="U233" s="128" t="str">
        <f t="shared" si="42"/>
        <v/>
      </c>
      <c r="V233" s="129"/>
      <c r="W233" s="129"/>
      <c r="X233" s="131" t="str">
        <f t="shared" si="43"/>
        <v>1</v>
      </c>
      <c r="Y233" s="129"/>
      <c r="Z233" s="129">
        <f t="shared" si="32"/>
        <v>1</v>
      </c>
      <c r="AA233" s="129"/>
      <c r="AB233" s="129"/>
      <c r="AC233" s="121">
        <v>110692</v>
      </c>
      <c r="AD233" s="121" t="s">
        <v>1068</v>
      </c>
      <c r="AE233" s="122">
        <v>0</v>
      </c>
      <c r="AF233" s="122"/>
      <c r="AG233" s="122">
        <f t="shared" si="33"/>
        <v>0</v>
      </c>
      <c r="AH233" s="122">
        <f t="shared" si="34"/>
        <v>0</v>
      </c>
    </row>
    <row r="234" spans="1:34" s="51" customFormat="1" ht="12.75" customHeight="1">
      <c r="A234" s="127"/>
      <c r="B234" s="127"/>
      <c r="C234" s="128" t="str">
        <f t="shared" si="36"/>
        <v/>
      </c>
      <c r="D234" s="127"/>
      <c r="E234" s="127"/>
      <c r="F234" s="128" t="str">
        <f t="shared" si="37"/>
        <v/>
      </c>
      <c r="G234" s="127"/>
      <c r="H234" s="127"/>
      <c r="I234" s="128" t="str">
        <f t="shared" si="38"/>
        <v/>
      </c>
      <c r="J234" s="127"/>
      <c r="K234" s="127"/>
      <c r="L234" s="128" t="str">
        <f t="shared" si="39"/>
        <v/>
      </c>
      <c r="M234" s="129"/>
      <c r="N234" s="129"/>
      <c r="O234" s="130" t="str">
        <f t="shared" si="40"/>
        <v/>
      </c>
      <c r="P234" s="127"/>
      <c r="Q234" s="127"/>
      <c r="R234" s="128" t="str">
        <f t="shared" si="41"/>
        <v/>
      </c>
      <c r="S234" s="129"/>
      <c r="T234" s="129"/>
      <c r="U234" s="128" t="str">
        <f t="shared" si="42"/>
        <v/>
      </c>
      <c r="V234" s="129"/>
      <c r="W234" s="129"/>
      <c r="X234" s="131" t="str">
        <f t="shared" si="43"/>
        <v>1</v>
      </c>
      <c r="Y234" s="129"/>
      <c r="Z234" s="129">
        <f t="shared" si="32"/>
        <v>1</v>
      </c>
      <c r="AA234" s="129"/>
      <c r="AB234" s="129"/>
      <c r="AC234" s="121">
        <v>110693</v>
      </c>
      <c r="AD234" s="121" t="s">
        <v>1069</v>
      </c>
      <c r="AE234" s="122">
        <v>0</v>
      </c>
      <c r="AF234" s="122"/>
      <c r="AG234" s="122">
        <f t="shared" si="33"/>
        <v>0</v>
      </c>
      <c r="AH234" s="122">
        <f t="shared" si="34"/>
        <v>0</v>
      </c>
    </row>
    <row r="235" spans="1:34" s="51" customFormat="1" ht="12.75" customHeight="1">
      <c r="A235" s="127">
        <v>5115000</v>
      </c>
      <c r="B235" s="127" t="s">
        <v>1700</v>
      </c>
      <c r="C235" s="128" t="str">
        <f t="shared" si="36"/>
        <v/>
      </c>
      <c r="D235" s="127"/>
      <c r="E235" s="127"/>
      <c r="F235" s="128" t="str">
        <f t="shared" si="37"/>
        <v/>
      </c>
      <c r="G235" s="127"/>
      <c r="H235" s="127"/>
      <c r="I235" s="128" t="str">
        <f t="shared" si="38"/>
        <v/>
      </c>
      <c r="J235" s="127"/>
      <c r="K235" s="127"/>
      <c r="L235" s="128" t="str">
        <f t="shared" si="39"/>
        <v/>
      </c>
      <c r="M235" s="129"/>
      <c r="N235" s="129"/>
      <c r="O235" s="130" t="str">
        <f t="shared" si="40"/>
        <v/>
      </c>
      <c r="P235" s="127"/>
      <c r="Q235" s="127"/>
      <c r="R235" s="128" t="str">
        <f t="shared" si="41"/>
        <v/>
      </c>
      <c r="S235" s="129"/>
      <c r="T235" s="129"/>
      <c r="U235" s="128" t="str">
        <f t="shared" si="42"/>
        <v/>
      </c>
      <c r="V235" s="129"/>
      <c r="W235" s="129"/>
      <c r="X235" s="131" t="str">
        <f t="shared" si="43"/>
        <v>1</v>
      </c>
      <c r="Y235" s="129"/>
      <c r="Z235" s="129">
        <f t="shared" si="32"/>
        <v>1</v>
      </c>
      <c r="AA235" s="129"/>
      <c r="AB235" s="129"/>
      <c r="AC235" s="121">
        <v>110694</v>
      </c>
      <c r="AD235" s="121" t="s">
        <v>381</v>
      </c>
      <c r="AE235" s="122">
        <f>VLOOKUP(AC235,[3]Hoja1!$A$10:$K$1357,11,0)</f>
        <v>375064607</v>
      </c>
      <c r="AF235" s="122"/>
      <c r="AG235" s="122">
        <f t="shared" si="33"/>
        <v>375064607</v>
      </c>
      <c r="AH235" s="122">
        <f t="shared" si="34"/>
        <v>375065</v>
      </c>
    </row>
    <row r="236" spans="1:34" s="51" customFormat="1" ht="12.75" customHeight="1">
      <c r="A236" s="127"/>
      <c r="B236" s="127"/>
      <c r="C236" s="128" t="str">
        <f t="shared" si="36"/>
        <v/>
      </c>
      <c r="D236" s="127"/>
      <c r="E236" s="127"/>
      <c r="F236" s="128" t="str">
        <f t="shared" si="37"/>
        <v/>
      </c>
      <c r="G236" s="127"/>
      <c r="H236" s="127"/>
      <c r="I236" s="128" t="str">
        <f t="shared" si="38"/>
        <v/>
      </c>
      <c r="J236" s="127"/>
      <c r="K236" s="127"/>
      <c r="L236" s="128" t="str">
        <f t="shared" si="39"/>
        <v/>
      </c>
      <c r="M236" s="129"/>
      <c r="N236" s="129"/>
      <c r="O236" s="130" t="str">
        <f t="shared" si="40"/>
        <v/>
      </c>
      <c r="P236" s="127"/>
      <c r="Q236" s="127"/>
      <c r="R236" s="128" t="str">
        <f t="shared" si="41"/>
        <v/>
      </c>
      <c r="S236" s="129"/>
      <c r="T236" s="129"/>
      <c r="U236" s="128" t="str">
        <f t="shared" si="42"/>
        <v/>
      </c>
      <c r="V236" s="129"/>
      <c r="W236" s="129"/>
      <c r="X236" s="131" t="str">
        <f t="shared" si="43"/>
        <v>1</v>
      </c>
      <c r="Y236" s="129"/>
      <c r="Z236" s="129">
        <f t="shared" si="32"/>
        <v>1</v>
      </c>
      <c r="AA236" s="129"/>
      <c r="AB236" s="129"/>
      <c r="AC236" s="121">
        <v>110695</v>
      </c>
      <c r="AD236" s="121" t="s">
        <v>382</v>
      </c>
      <c r="AE236" s="122">
        <v>0</v>
      </c>
      <c r="AF236" s="122"/>
      <c r="AG236" s="122">
        <f t="shared" si="33"/>
        <v>0</v>
      </c>
      <c r="AH236" s="122">
        <f t="shared" si="34"/>
        <v>0</v>
      </c>
    </row>
    <row r="237" spans="1:34" s="51" customFormat="1" ht="12.75" customHeight="1">
      <c r="A237" s="127"/>
      <c r="B237" s="127"/>
      <c r="C237" s="128" t="str">
        <f t="shared" si="36"/>
        <v/>
      </c>
      <c r="D237" s="127"/>
      <c r="E237" s="127"/>
      <c r="F237" s="128" t="str">
        <f t="shared" si="37"/>
        <v/>
      </c>
      <c r="G237" s="127"/>
      <c r="H237" s="127"/>
      <c r="I237" s="128" t="str">
        <f t="shared" si="38"/>
        <v/>
      </c>
      <c r="J237" s="127"/>
      <c r="K237" s="127"/>
      <c r="L237" s="128" t="str">
        <f t="shared" si="39"/>
        <v/>
      </c>
      <c r="M237" s="129"/>
      <c r="N237" s="129"/>
      <c r="O237" s="130" t="str">
        <f t="shared" si="40"/>
        <v/>
      </c>
      <c r="P237" s="127"/>
      <c r="Q237" s="127"/>
      <c r="R237" s="128" t="str">
        <f t="shared" si="41"/>
        <v/>
      </c>
      <c r="S237" s="129"/>
      <c r="T237" s="129"/>
      <c r="U237" s="128" t="str">
        <f t="shared" si="42"/>
        <v/>
      </c>
      <c r="V237" s="129"/>
      <c r="W237" s="129"/>
      <c r="X237" s="131" t="str">
        <f t="shared" si="43"/>
        <v>1</v>
      </c>
      <c r="Y237" s="129"/>
      <c r="Z237" s="129">
        <f t="shared" si="32"/>
        <v>1</v>
      </c>
      <c r="AA237" s="129"/>
      <c r="AB237" s="129"/>
      <c r="AC237" s="121">
        <v>110696</v>
      </c>
      <c r="AD237" s="121" t="s">
        <v>1070</v>
      </c>
      <c r="AE237" s="122">
        <v>0</v>
      </c>
      <c r="AF237" s="122"/>
      <c r="AG237" s="122">
        <f t="shared" si="33"/>
        <v>0</v>
      </c>
      <c r="AH237" s="122">
        <f t="shared" si="34"/>
        <v>0</v>
      </c>
    </row>
    <row r="238" spans="1:34" s="51" customFormat="1" ht="12.75" customHeight="1">
      <c r="A238" s="127"/>
      <c r="B238" s="127"/>
      <c r="C238" s="128" t="str">
        <f t="shared" si="36"/>
        <v/>
      </c>
      <c r="D238" s="127"/>
      <c r="E238" s="127"/>
      <c r="F238" s="128" t="str">
        <f t="shared" si="37"/>
        <v/>
      </c>
      <c r="G238" s="127"/>
      <c r="H238" s="127"/>
      <c r="I238" s="128" t="str">
        <f t="shared" si="38"/>
        <v/>
      </c>
      <c r="J238" s="127"/>
      <c r="K238" s="127"/>
      <c r="L238" s="128" t="str">
        <f t="shared" si="39"/>
        <v/>
      </c>
      <c r="M238" s="129"/>
      <c r="N238" s="129"/>
      <c r="O238" s="130" t="str">
        <f t="shared" si="40"/>
        <v/>
      </c>
      <c r="P238" s="127"/>
      <c r="Q238" s="127"/>
      <c r="R238" s="128" t="str">
        <f t="shared" si="41"/>
        <v/>
      </c>
      <c r="S238" s="129"/>
      <c r="T238" s="129"/>
      <c r="U238" s="128" t="str">
        <f t="shared" si="42"/>
        <v/>
      </c>
      <c r="V238" s="129"/>
      <c r="W238" s="129"/>
      <c r="X238" s="131" t="str">
        <f t="shared" si="43"/>
        <v>1</v>
      </c>
      <c r="Y238" s="129"/>
      <c r="Z238" s="129">
        <f t="shared" si="32"/>
        <v>1</v>
      </c>
      <c r="AA238" s="129"/>
      <c r="AB238" s="129"/>
      <c r="AC238" s="121">
        <v>110697</v>
      </c>
      <c r="AD238" s="121" t="s">
        <v>1071</v>
      </c>
      <c r="AE238" s="122">
        <v>0</v>
      </c>
      <c r="AF238" s="122"/>
      <c r="AG238" s="122">
        <f t="shared" si="33"/>
        <v>0</v>
      </c>
      <c r="AH238" s="122">
        <f t="shared" si="34"/>
        <v>0</v>
      </c>
    </row>
    <row r="239" spans="1:34" s="51" customFormat="1" ht="12.75" customHeight="1">
      <c r="A239" s="127"/>
      <c r="B239" s="127"/>
      <c r="C239" s="128" t="str">
        <f t="shared" si="36"/>
        <v/>
      </c>
      <c r="D239" s="127"/>
      <c r="E239" s="127"/>
      <c r="F239" s="128" t="str">
        <f t="shared" si="37"/>
        <v/>
      </c>
      <c r="G239" s="127"/>
      <c r="H239" s="127"/>
      <c r="I239" s="128" t="str">
        <f t="shared" si="38"/>
        <v/>
      </c>
      <c r="J239" s="127"/>
      <c r="K239" s="127"/>
      <c r="L239" s="128" t="str">
        <f t="shared" si="39"/>
        <v/>
      </c>
      <c r="M239" s="129"/>
      <c r="N239" s="129"/>
      <c r="O239" s="130" t="str">
        <f t="shared" si="40"/>
        <v/>
      </c>
      <c r="P239" s="127"/>
      <c r="Q239" s="127"/>
      <c r="R239" s="128" t="str">
        <f t="shared" si="41"/>
        <v/>
      </c>
      <c r="S239" s="129"/>
      <c r="T239" s="129"/>
      <c r="U239" s="128" t="str">
        <f t="shared" si="42"/>
        <v/>
      </c>
      <c r="V239" s="129"/>
      <c r="W239" s="129"/>
      <c r="X239" s="131" t="str">
        <f t="shared" si="43"/>
        <v>1</v>
      </c>
      <c r="Y239" s="129"/>
      <c r="Z239" s="129">
        <f t="shared" si="32"/>
        <v>1</v>
      </c>
      <c r="AA239" s="129"/>
      <c r="AB239" s="129"/>
      <c r="AC239" s="121">
        <v>110698</v>
      </c>
      <c r="AD239" s="121" t="s">
        <v>1072</v>
      </c>
      <c r="AE239" s="122">
        <v>0</v>
      </c>
      <c r="AF239" s="122"/>
      <c r="AG239" s="122">
        <f t="shared" si="33"/>
        <v>0</v>
      </c>
      <c r="AH239" s="122">
        <f t="shared" si="34"/>
        <v>0</v>
      </c>
    </row>
    <row r="240" spans="1:34" s="51" customFormat="1" ht="12.75" customHeight="1">
      <c r="A240" s="127">
        <v>5115000</v>
      </c>
      <c r="B240" s="127" t="s">
        <v>1700</v>
      </c>
      <c r="C240" s="128" t="str">
        <f t="shared" si="36"/>
        <v/>
      </c>
      <c r="D240" s="127"/>
      <c r="E240" s="127"/>
      <c r="F240" s="128" t="str">
        <f t="shared" si="37"/>
        <v/>
      </c>
      <c r="G240" s="127"/>
      <c r="H240" s="127"/>
      <c r="I240" s="128" t="str">
        <f t="shared" si="38"/>
        <v/>
      </c>
      <c r="J240" s="127"/>
      <c r="K240" s="127"/>
      <c r="L240" s="128" t="str">
        <f t="shared" si="39"/>
        <v/>
      </c>
      <c r="M240" s="129"/>
      <c r="N240" s="129"/>
      <c r="O240" s="130" t="str">
        <f t="shared" si="40"/>
        <v/>
      </c>
      <c r="P240" s="127"/>
      <c r="Q240" s="127"/>
      <c r="R240" s="128" t="str">
        <f t="shared" si="41"/>
        <v/>
      </c>
      <c r="S240" s="129"/>
      <c r="T240" s="129"/>
      <c r="U240" s="128" t="str">
        <f t="shared" si="42"/>
        <v/>
      </c>
      <c r="V240" s="129"/>
      <c r="W240" s="129"/>
      <c r="X240" s="131" t="str">
        <f t="shared" si="43"/>
        <v>1</v>
      </c>
      <c r="Y240" s="129"/>
      <c r="Z240" s="129">
        <f t="shared" si="32"/>
        <v>1</v>
      </c>
      <c r="AA240" s="129"/>
      <c r="AB240" s="129"/>
      <c r="AC240" s="121">
        <v>110699</v>
      </c>
      <c r="AD240" s="121" t="s">
        <v>1073</v>
      </c>
      <c r="AE240" s="122">
        <f>VLOOKUP(AC240,[3]Hoja1!$A$10:$K$1357,11,0)</f>
        <v>1489760000</v>
      </c>
      <c r="AF240" s="122"/>
      <c r="AG240" s="122">
        <f t="shared" si="33"/>
        <v>1489760000</v>
      </c>
      <c r="AH240" s="122">
        <f t="shared" si="34"/>
        <v>1489760</v>
      </c>
    </row>
    <row r="241" spans="1:34" s="51" customFormat="1" ht="12.75" customHeight="1">
      <c r="A241" s="127"/>
      <c r="B241" s="127"/>
      <c r="C241" s="128" t="str">
        <f t="shared" si="36"/>
        <v/>
      </c>
      <c r="D241" s="127"/>
      <c r="E241" s="127"/>
      <c r="F241" s="128" t="str">
        <f t="shared" si="37"/>
        <v/>
      </c>
      <c r="G241" s="127"/>
      <c r="H241" s="127"/>
      <c r="I241" s="128" t="str">
        <f t="shared" si="38"/>
        <v/>
      </c>
      <c r="J241" s="127"/>
      <c r="K241" s="127"/>
      <c r="L241" s="128" t="str">
        <f t="shared" si="39"/>
        <v/>
      </c>
      <c r="M241" s="129"/>
      <c r="N241" s="129"/>
      <c r="O241" s="130" t="str">
        <f t="shared" si="40"/>
        <v/>
      </c>
      <c r="P241" s="127"/>
      <c r="Q241" s="127"/>
      <c r="R241" s="128" t="str">
        <f t="shared" si="41"/>
        <v/>
      </c>
      <c r="S241" s="129"/>
      <c r="T241" s="129"/>
      <c r="U241" s="128" t="str">
        <f t="shared" si="42"/>
        <v/>
      </c>
      <c r="V241" s="129"/>
      <c r="W241" s="129"/>
      <c r="X241" s="131" t="str">
        <f t="shared" si="43"/>
        <v>221</v>
      </c>
      <c r="Y241" s="129">
        <v>22</v>
      </c>
      <c r="Z241" s="129">
        <f t="shared" si="32"/>
        <v>1</v>
      </c>
      <c r="AA241" s="129"/>
      <c r="AB241" s="129"/>
      <c r="AC241" s="121">
        <v>110700</v>
      </c>
      <c r="AD241" s="121" t="s">
        <v>1074</v>
      </c>
      <c r="AE241" s="122">
        <v>0</v>
      </c>
      <c r="AF241" s="122"/>
      <c r="AG241" s="122">
        <f t="shared" si="33"/>
        <v>0</v>
      </c>
      <c r="AH241" s="122">
        <f t="shared" si="34"/>
        <v>0</v>
      </c>
    </row>
    <row r="242" spans="1:34" s="51" customFormat="1" ht="12.75" customHeight="1">
      <c r="A242" s="127"/>
      <c r="B242" s="127"/>
      <c r="C242" s="128" t="str">
        <f t="shared" si="36"/>
        <v/>
      </c>
      <c r="D242" s="127"/>
      <c r="E242" s="127"/>
      <c r="F242" s="128" t="str">
        <f t="shared" si="37"/>
        <v/>
      </c>
      <c r="G242" s="127"/>
      <c r="H242" s="127"/>
      <c r="I242" s="128" t="str">
        <f t="shared" si="38"/>
        <v/>
      </c>
      <c r="J242" s="127"/>
      <c r="K242" s="127"/>
      <c r="L242" s="128" t="str">
        <f t="shared" si="39"/>
        <v/>
      </c>
      <c r="M242" s="129"/>
      <c r="N242" s="129"/>
      <c r="O242" s="130" t="str">
        <f t="shared" si="40"/>
        <v/>
      </c>
      <c r="P242" s="127"/>
      <c r="Q242" s="127"/>
      <c r="R242" s="128" t="str">
        <f t="shared" si="41"/>
        <v/>
      </c>
      <c r="S242" s="129"/>
      <c r="T242" s="129"/>
      <c r="U242" s="128" t="str">
        <f t="shared" si="42"/>
        <v/>
      </c>
      <c r="V242" s="129"/>
      <c r="W242" s="129"/>
      <c r="X242" s="131" t="str">
        <f t="shared" si="43"/>
        <v>1</v>
      </c>
      <c r="Y242" s="129"/>
      <c r="Z242" s="129">
        <f t="shared" si="32"/>
        <v>1</v>
      </c>
      <c r="AA242" s="129"/>
      <c r="AB242" s="129"/>
      <c r="AC242" s="121">
        <v>110701</v>
      </c>
      <c r="AD242" s="121" t="s">
        <v>462</v>
      </c>
      <c r="AE242" s="122">
        <v>0</v>
      </c>
      <c r="AF242" s="122"/>
      <c r="AG242" s="122">
        <f t="shared" si="33"/>
        <v>0</v>
      </c>
      <c r="AH242" s="122">
        <f t="shared" si="34"/>
        <v>0</v>
      </c>
    </row>
    <row r="243" spans="1:34" s="51" customFormat="1" ht="12.75" customHeight="1">
      <c r="A243" s="127"/>
      <c r="B243" s="127"/>
      <c r="C243" s="128" t="str">
        <f t="shared" si="36"/>
        <v/>
      </c>
      <c r="D243" s="127"/>
      <c r="E243" s="127"/>
      <c r="F243" s="128" t="str">
        <f t="shared" si="37"/>
        <v/>
      </c>
      <c r="G243" s="127"/>
      <c r="H243" s="127"/>
      <c r="I243" s="128" t="str">
        <f t="shared" si="38"/>
        <v/>
      </c>
      <c r="J243" s="127"/>
      <c r="K243" s="127"/>
      <c r="L243" s="128" t="str">
        <f t="shared" si="39"/>
        <v/>
      </c>
      <c r="M243" s="129"/>
      <c r="N243" s="129"/>
      <c r="O243" s="130" t="str">
        <f t="shared" si="40"/>
        <v/>
      </c>
      <c r="P243" s="127"/>
      <c r="Q243" s="127"/>
      <c r="R243" s="128" t="str">
        <f t="shared" si="41"/>
        <v/>
      </c>
      <c r="S243" s="129"/>
      <c r="T243" s="129"/>
      <c r="U243" s="128" t="str">
        <f t="shared" si="42"/>
        <v/>
      </c>
      <c r="V243" s="129"/>
      <c r="W243" s="129"/>
      <c r="X243" s="131" t="str">
        <f t="shared" si="43"/>
        <v>1</v>
      </c>
      <c r="Y243" s="129"/>
      <c r="Z243" s="129">
        <f t="shared" si="32"/>
        <v>1</v>
      </c>
      <c r="AA243" s="129"/>
      <c r="AB243" s="129"/>
      <c r="AC243" s="121">
        <v>110702</v>
      </c>
      <c r="AD243" s="121" t="s">
        <v>463</v>
      </c>
      <c r="AE243" s="122">
        <v>0</v>
      </c>
      <c r="AF243" s="122"/>
      <c r="AG243" s="122">
        <f t="shared" si="33"/>
        <v>0</v>
      </c>
      <c r="AH243" s="122">
        <f t="shared" si="34"/>
        <v>0</v>
      </c>
    </row>
    <row r="244" spans="1:34" s="51" customFormat="1" ht="12.75" customHeight="1">
      <c r="A244" s="127"/>
      <c r="B244" s="127"/>
      <c r="C244" s="128" t="str">
        <f t="shared" si="36"/>
        <v/>
      </c>
      <c r="D244" s="127"/>
      <c r="E244" s="127"/>
      <c r="F244" s="128" t="str">
        <f t="shared" si="37"/>
        <v/>
      </c>
      <c r="G244" s="127"/>
      <c r="H244" s="127"/>
      <c r="I244" s="128" t="str">
        <f t="shared" si="38"/>
        <v/>
      </c>
      <c r="J244" s="127"/>
      <c r="K244" s="127"/>
      <c r="L244" s="128" t="str">
        <f t="shared" si="39"/>
        <v/>
      </c>
      <c r="M244" s="129"/>
      <c r="N244" s="129"/>
      <c r="O244" s="130" t="str">
        <f t="shared" si="40"/>
        <v/>
      </c>
      <c r="P244" s="127"/>
      <c r="Q244" s="127"/>
      <c r="R244" s="128" t="str">
        <f t="shared" si="41"/>
        <v/>
      </c>
      <c r="S244" s="129"/>
      <c r="T244" s="129"/>
      <c r="U244" s="128" t="str">
        <f t="shared" si="42"/>
        <v/>
      </c>
      <c r="V244" s="129"/>
      <c r="W244" s="129"/>
      <c r="X244" s="131" t="str">
        <f t="shared" si="43"/>
        <v>1</v>
      </c>
      <c r="Y244" s="129"/>
      <c r="Z244" s="129">
        <f t="shared" si="32"/>
        <v>1</v>
      </c>
      <c r="AA244" s="129"/>
      <c r="AB244" s="129"/>
      <c r="AC244" s="121">
        <v>110703</v>
      </c>
      <c r="AD244" s="121" t="s">
        <v>925</v>
      </c>
      <c r="AE244" s="122">
        <v>0</v>
      </c>
      <c r="AF244" s="122"/>
      <c r="AG244" s="122">
        <f t="shared" si="33"/>
        <v>0</v>
      </c>
      <c r="AH244" s="122">
        <f t="shared" si="34"/>
        <v>0</v>
      </c>
    </row>
    <row r="245" spans="1:34" s="51" customFormat="1" ht="12.75" customHeight="1">
      <c r="A245" s="127"/>
      <c r="B245" s="127"/>
      <c r="C245" s="128" t="str">
        <f t="shared" si="36"/>
        <v/>
      </c>
      <c r="D245" s="127"/>
      <c r="E245" s="127"/>
      <c r="F245" s="128" t="str">
        <f t="shared" si="37"/>
        <v/>
      </c>
      <c r="G245" s="127"/>
      <c r="H245" s="127"/>
      <c r="I245" s="128" t="str">
        <f t="shared" si="38"/>
        <v/>
      </c>
      <c r="J245" s="127"/>
      <c r="K245" s="127"/>
      <c r="L245" s="128" t="str">
        <f t="shared" si="39"/>
        <v/>
      </c>
      <c r="M245" s="129"/>
      <c r="N245" s="129"/>
      <c r="O245" s="130" t="str">
        <f t="shared" si="40"/>
        <v/>
      </c>
      <c r="P245" s="127"/>
      <c r="Q245" s="127"/>
      <c r="R245" s="128" t="str">
        <f t="shared" si="41"/>
        <v/>
      </c>
      <c r="S245" s="129"/>
      <c r="T245" s="129"/>
      <c r="U245" s="128" t="str">
        <f t="shared" si="42"/>
        <v/>
      </c>
      <c r="V245" s="129"/>
      <c r="W245" s="129"/>
      <c r="X245" s="131" t="str">
        <f t="shared" si="43"/>
        <v>1</v>
      </c>
      <c r="Y245" s="129"/>
      <c r="Z245" s="129">
        <f t="shared" si="32"/>
        <v>1</v>
      </c>
      <c r="AA245" s="129"/>
      <c r="AB245" s="129"/>
      <c r="AC245" s="121">
        <v>110704</v>
      </c>
      <c r="AD245" s="121" t="s">
        <v>926</v>
      </c>
      <c r="AE245" s="122">
        <v>0</v>
      </c>
      <c r="AF245" s="122"/>
      <c r="AG245" s="122">
        <f t="shared" si="33"/>
        <v>0</v>
      </c>
      <c r="AH245" s="122">
        <f t="shared" si="34"/>
        <v>0</v>
      </c>
    </row>
    <row r="246" spans="1:34" s="51" customFormat="1" ht="12.75" customHeight="1">
      <c r="A246" s="127"/>
      <c r="B246" s="127"/>
      <c r="C246" s="128" t="str">
        <f t="shared" si="36"/>
        <v/>
      </c>
      <c r="D246" s="127"/>
      <c r="E246" s="127"/>
      <c r="F246" s="128" t="str">
        <f t="shared" si="37"/>
        <v/>
      </c>
      <c r="G246" s="127"/>
      <c r="H246" s="127"/>
      <c r="I246" s="128" t="str">
        <f t="shared" si="38"/>
        <v/>
      </c>
      <c r="J246" s="127"/>
      <c r="K246" s="127"/>
      <c r="L246" s="128" t="str">
        <f t="shared" si="39"/>
        <v/>
      </c>
      <c r="M246" s="129"/>
      <c r="N246" s="129"/>
      <c r="O246" s="130" t="str">
        <f t="shared" si="40"/>
        <v/>
      </c>
      <c r="P246" s="127"/>
      <c r="Q246" s="127"/>
      <c r="R246" s="128" t="str">
        <f t="shared" si="41"/>
        <v/>
      </c>
      <c r="S246" s="129"/>
      <c r="T246" s="129"/>
      <c r="U246" s="128" t="str">
        <f t="shared" si="42"/>
        <v/>
      </c>
      <c r="V246" s="129"/>
      <c r="W246" s="129"/>
      <c r="X246" s="131" t="str">
        <f t="shared" si="43"/>
        <v>1</v>
      </c>
      <c r="Y246" s="129"/>
      <c r="Z246" s="129">
        <f t="shared" si="32"/>
        <v>1</v>
      </c>
      <c r="AA246" s="129"/>
      <c r="AB246" s="129"/>
      <c r="AC246" s="121">
        <v>110705</v>
      </c>
      <c r="AD246" s="121" t="s">
        <v>927</v>
      </c>
      <c r="AE246" s="122">
        <v>0</v>
      </c>
      <c r="AF246" s="122"/>
      <c r="AG246" s="122">
        <f t="shared" si="33"/>
        <v>0</v>
      </c>
      <c r="AH246" s="122">
        <f t="shared" si="34"/>
        <v>0</v>
      </c>
    </row>
    <row r="247" spans="1:34" s="51" customFormat="1" ht="12.75" customHeight="1">
      <c r="A247" s="127"/>
      <c r="B247" s="127"/>
      <c r="C247" s="128" t="str">
        <f t="shared" si="36"/>
        <v/>
      </c>
      <c r="D247" s="127"/>
      <c r="E247" s="127"/>
      <c r="F247" s="128" t="str">
        <f t="shared" si="37"/>
        <v/>
      </c>
      <c r="G247" s="127"/>
      <c r="H247" s="127"/>
      <c r="I247" s="128" t="str">
        <f t="shared" si="38"/>
        <v/>
      </c>
      <c r="J247" s="127"/>
      <c r="K247" s="127"/>
      <c r="L247" s="128" t="str">
        <f t="shared" si="39"/>
        <v/>
      </c>
      <c r="M247" s="129"/>
      <c r="N247" s="129"/>
      <c r="O247" s="130" t="str">
        <f t="shared" si="40"/>
        <v/>
      </c>
      <c r="P247" s="127"/>
      <c r="Q247" s="127"/>
      <c r="R247" s="128" t="str">
        <f t="shared" si="41"/>
        <v/>
      </c>
      <c r="S247" s="129"/>
      <c r="T247" s="129"/>
      <c r="U247" s="128" t="str">
        <f t="shared" si="42"/>
        <v/>
      </c>
      <c r="V247" s="129"/>
      <c r="W247" s="129"/>
      <c r="X247" s="131" t="str">
        <f t="shared" si="43"/>
        <v>1</v>
      </c>
      <c r="Y247" s="129"/>
      <c r="Z247" s="129">
        <f t="shared" si="32"/>
        <v>1</v>
      </c>
      <c r="AA247" s="129"/>
      <c r="AB247" s="129"/>
      <c r="AC247" s="121">
        <v>110706</v>
      </c>
      <c r="AD247" s="121" t="s">
        <v>928</v>
      </c>
      <c r="AE247" s="122">
        <v>0</v>
      </c>
      <c r="AF247" s="122"/>
      <c r="AG247" s="122">
        <f t="shared" si="33"/>
        <v>0</v>
      </c>
      <c r="AH247" s="122">
        <f t="shared" si="34"/>
        <v>0</v>
      </c>
    </row>
    <row r="248" spans="1:34" s="51" customFormat="1" ht="12.75" customHeight="1">
      <c r="A248" s="127"/>
      <c r="B248" s="127"/>
      <c r="C248" s="128" t="str">
        <f t="shared" si="36"/>
        <v/>
      </c>
      <c r="D248" s="127"/>
      <c r="E248" s="127"/>
      <c r="F248" s="128" t="str">
        <f t="shared" si="37"/>
        <v/>
      </c>
      <c r="G248" s="127"/>
      <c r="H248" s="127"/>
      <c r="I248" s="128" t="str">
        <f t="shared" si="38"/>
        <v/>
      </c>
      <c r="J248" s="127"/>
      <c r="K248" s="127"/>
      <c r="L248" s="128" t="str">
        <f t="shared" si="39"/>
        <v/>
      </c>
      <c r="M248" s="129"/>
      <c r="N248" s="129"/>
      <c r="O248" s="130" t="str">
        <f t="shared" si="40"/>
        <v/>
      </c>
      <c r="P248" s="127"/>
      <c r="Q248" s="127"/>
      <c r="R248" s="128" t="str">
        <f t="shared" si="41"/>
        <v/>
      </c>
      <c r="S248" s="129"/>
      <c r="T248" s="129"/>
      <c r="U248" s="128" t="str">
        <f t="shared" si="42"/>
        <v/>
      </c>
      <c r="V248" s="129"/>
      <c r="W248" s="129"/>
      <c r="X248" s="131" t="str">
        <f t="shared" si="43"/>
        <v>1</v>
      </c>
      <c r="Y248" s="129"/>
      <c r="Z248" s="129">
        <f t="shared" si="32"/>
        <v>1</v>
      </c>
      <c r="AA248" s="129"/>
      <c r="AB248" s="129"/>
      <c r="AC248" s="121">
        <v>110707</v>
      </c>
      <c r="AD248" s="121" t="s">
        <v>1075</v>
      </c>
      <c r="AE248" s="122">
        <v>0</v>
      </c>
      <c r="AF248" s="122"/>
      <c r="AG248" s="122">
        <f t="shared" si="33"/>
        <v>0</v>
      </c>
      <c r="AH248" s="122">
        <f t="shared" si="34"/>
        <v>0</v>
      </c>
    </row>
    <row r="249" spans="1:34" s="51" customFormat="1" ht="12.75" customHeight="1">
      <c r="A249" s="127"/>
      <c r="B249" s="127"/>
      <c r="C249" s="128" t="str">
        <f t="shared" si="36"/>
        <v/>
      </c>
      <c r="D249" s="127"/>
      <c r="E249" s="127"/>
      <c r="F249" s="128" t="str">
        <f t="shared" si="37"/>
        <v/>
      </c>
      <c r="G249" s="127"/>
      <c r="H249" s="127"/>
      <c r="I249" s="128" t="str">
        <f t="shared" si="38"/>
        <v/>
      </c>
      <c r="J249" s="127"/>
      <c r="K249" s="127"/>
      <c r="L249" s="128" t="str">
        <f t="shared" si="39"/>
        <v/>
      </c>
      <c r="M249" s="129"/>
      <c r="N249" s="129"/>
      <c r="O249" s="130" t="str">
        <f t="shared" si="40"/>
        <v/>
      </c>
      <c r="P249" s="127"/>
      <c r="Q249" s="127"/>
      <c r="R249" s="128" t="str">
        <f t="shared" si="41"/>
        <v/>
      </c>
      <c r="S249" s="129"/>
      <c r="T249" s="129"/>
      <c r="U249" s="128" t="str">
        <f t="shared" si="42"/>
        <v/>
      </c>
      <c r="V249" s="129"/>
      <c r="W249" s="129"/>
      <c r="X249" s="131" t="str">
        <f t="shared" si="43"/>
        <v>1</v>
      </c>
      <c r="Y249" s="129"/>
      <c r="Z249" s="129">
        <f t="shared" si="32"/>
        <v>1</v>
      </c>
      <c r="AA249" s="129"/>
      <c r="AB249" s="129"/>
      <c r="AC249" s="121">
        <v>110708</v>
      </c>
      <c r="AD249" s="121" t="s">
        <v>890</v>
      </c>
      <c r="AE249" s="122">
        <v>0</v>
      </c>
      <c r="AF249" s="122"/>
      <c r="AG249" s="122">
        <f t="shared" si="33"/>
        <v>0</v>
      </c>
      <c r="AH249" s="122">
        <f t="shared" si="34"/>
        <v>0</v>
      </c>
    </row>
    <row r="250" spans="1:34" s="51" customFormat="1" ht="12.75" customHeight="1">
      <c r="A250" s="127"/>
      <c r="B250" s="127"/>
      <c r="C250" s="128" t="str">
        <f t="shared" si="36"/>
        <v/>
      </c>
      <c r="D250" s="127"/>
      <c r="E250" s="127"/>
      <c r="F250" s="128" t="str">
        <f t="shared" si="37"/>
        <v/>
      </c>
      <c r="G250" s="127"/>
      <c r="H250" s="127"/>
      <c r="I250" s="128" t="str">
        <f t="shared" si="38"/>
        <v/>
      </c>
      <c r="J250" s="127"/>
      <c r="K250" s="127"/>
      <c r="L250" s="128" t="str">
        <f t="shared" si="39"/>
        <v/>
      </c>
      <c r="M250" s="129"/>
      <c r="N250" s="129"/>
      <c r="O250" s="130" t="str">
        <f t="shared" si="40"/>
        <v/>
      </c>
      <c r="P250" s="127"/>
      <c r="Q250" s="127"/>
      <c r="R250" s="128" t="str">
        <f t="shared" si="41"/>
        <v/>
      </c>
      <c r="S250" s="129"/>
      <c r="T250" s="129"/>
      <c r="U250" s="128" t="str">
        <f t="shared" si="42"/>
        <v/>
      </c>
      <c r="V250" s="129"/>
      <c r="W250" s="129"/>
      <c r="X250" s="131" t="str">
        <f t="shared" si="43"/>
        <v>1</v>
      </c>
      <c r="Y250" s="129"/>
      <c r="Z250" s="129">
        <f t="shared" si="32"/>
        <v>1</v>
      </c>
      <c r="AA250" s="129"/>
      <c r="AB250" s="129"/>
      <c r="AC250" s="121">
        <v>110709</v>
      </c>
      <c r="AD250" s="121" t="s">
        <v>769</v>
      </c>
      <c r="AE250" s="122">
        <v>0</v>
      </c>
      <c r="AF250" s="122"/>
      <c r="AG250" s="122">
        <f t="shared" si="33"/>
        <v>0</v>
      </c>
      <c r="AH250" s="122">
        <f t="shared" si="34"/>
        <v>0</v>
      </c>
    </row>
    <row r="251" spans="1:34" s="51" customFormat="1" ht="12.75" customHeight="1">
      <c r="A251" s="127"/>
      <c r="B251" s="127"/>
      <c r="C251" s="128" t="str">
        <f>+D251&amp;E251</f>
        <v/>
      </c>
      <c r="D251" s="127"/>
      <c r="E251" s="127"/>
      <c r="F251" s="128" t="str">
        <f>+G251&amp;H251</f>
        <v/>
      </c>
      <c r="G251" s="127"/>
      <c r="H251" s="127"/>
      <c r="I251" s="128" t="str">
        <f>+J251&amp;K251</f>
        <v/>
      </c>
      <c r="J251" s="127"/>
      <c r="K251" s="127"/>
      <c r="L251" s="128" t="str">
        <f>+M251&amp;N251</f>
        <v/>
      </c>
      <c r="M251" s="129"/>
      <c r="N251" s="129"/>
      <c r="O251" s="130" t="str">
        <f>+P251&amp;Q251</f>
        <v/>
      </c>
      <c r="P251" s="127"/>
      <c r="Q251" s="127"/>
      <c r="R251" s="128" t="str">
        <f>+S251&amp;T251</f>
        <v/>
      </c>
      <c r="S251" s="129"/>
      <c r="T251" s="129"/>
      <c r="U251" s="128" t="str">
        <f>+V251&amp;W251</f>
        <v/>
      </c>
      <c r="V251" s="129"/>
      <c r="W251" s="129"/>
      <c r="X251" s="131" t="str">
        <f t="shared" si="43"/>
        <v>221</v>
      </c>
      <c r="Y251" s="129">
        <v>22</v>
      </c>
      <c r="Z251" s="129">
        <f t="shared" si="32"/>
        <v>1</v>
      </c>
      <c r="AA251" s="129"/>
      <c r="AB251" s="129"/>
      <c r="AC251" s="121">
        <v>110710</v>
      </c>
      <c r="AD251" s="121" t="s">
        <v>123</v>
      </c>
      <c r="AE251" s="122">
        <f>VLOOKUP(AC251,[3]Hoja1!$A$10:$K$1357,11,0)</f>
        <v>0</v>
      </c>
      <c r="AF251" s="122"/>
      <c r="AG251" s="122">
        <f t="shared" si="33"/>
        <v>0</v>
      </c>
      <c r="AH251" s="122">
        <f t="shared" si="34"/>
        <v>0</v>
      </c>
    </row>
    <row r="252" spans="1:34" s="51" customFormat="1" ht="12.75" customHeight="1">
      <c r="A252" s="127"/>
      <c r="B252" s="127"/>
      <c r="C252" s="128"/>
      <c r="D252" s="127"/>
      <c r="E252" s="127"/>
      <c r="F252" s="128"/>
      <c r="G252" s="127"/>
      <c r="H252" s="127"/>
      <c r="I252" s="128"/>
      <c r="J252" s="127"/>
      <c r="K252" s="127"/>
      <c r="L252" s="128"/>
      <c r="M252" s="129"/>
      <c r="N252" s="129"/>
      <c r="O252" s="130"/>
      <c r="P252" s="127"/>
      <c r="Q252" s="127"/>
      <c r="R252" s="128"/>
      <c r="S252" s="129"/>
      <c r="T252" s="129"/>
      <c r="U252" s="128"/>
      <c r="V252" s="129"/>
      <c r="W252" s="129"/>
      <c r="X252" s="131"/>
      <c r="Y252" s="129"/>
      <c r="Z252" s="129">
        <f t="shared" si="32"/>
        <v>1</v>
      </c>
      <c r="AA252" s="129"/>
      <c r="AB252" s="129"/>
      <c r="AC252" s="121">
        <v>110715</v>
      </c>
      <c r="AD252" s="121" t="s">
        <v>1076</v>
      </c>
      <c r="AE252" s="122">
        <v>0</v>
      </c>
      <c r="AF252" s="122"/>
      <c r="AG252" s="122">
        <f t="shared" si="33"/>
        <v>0</v>
      </c>
      <c r="AH252" s="122">
        <f t="shared" si="34"/>
        <v>0</v>
      </c>
    </row>
    <row r="253" spans="1:34" s="51" customFormat="1" ht="12.75" customHeight="1">
      <c r="A253" s="127"/>
      <c r="B253" s="127"/>
      <c r="C253" s="128"/>
      <c r="D253" s="127"/>
      <c r="E253" s="127"/>
      <c r="F253" s="128"/>
      <c r="G253" s="127"/>
      <c r="H253" s="127"/>
      <c r="I253" s="128"/>
      <c r="J253" s="127"/>
      <c r="K253" s="127"/>
      <c r="L253" s="128"/>
      <c r="M253" s="129"/>
      <c r="N253" s="129"/>
      <c r="O253" s="130"/>
      <c r="P253" s="127"/>
      <c r="Q253" s="127"/>
      <c r="R253" s="128"/>
      <c r="S253" s="129"/>
      <c r="T253" s="129"/>
      <c r="U253" s="128"/>
      <c r="V253" s="129"/>
      <c r="W253" s="129"/>
      <c r="X253" s="131"/>
      <c r="Y253" s="129"/>
      <c r="Z253" s="129">
        <f t="shared" si="32"/>
        <v>1</v>
      </c>
      <c r="AA253" s="129"/>
      <c r="AB253" s="129"/>
      <c r="AC253" s="121">
        <v>110730</v>
      </c>
      <c r="AD253" s="121" t="s">
        <v>498</v>
      </c>
      <c r="AE253" s="122">
        <v>0</v>
      </c>
      <c r="AF253" s="122"/>
      <c r="AG253" s="122">
        <f t="shared" si="33"/>
        <v>0</v>
      </c>
      <c r="AH253" s="122">
        <f t="shared" si="34"/>
        <v>0</v>
      </c>
    </row>
    <row r="254" spans="1:34" s="51" customFormat="1" ht="12.75" customHeight="1">
      <c r="A254" s="127"/>
      <c r="B254" s="127"/>
      <c r="C254" s="128"/>
      <c r="D254" s="127"/>
      <c r="E254" s="127"/>
      <c r="F254" s="128"/>
      <c r="G254" s="127"/>
      <c r="H254" s="127"/>
      <c r="I254" s="128"/>
      <c r="J254" s="127"/>
      <c r="K254" s="127"/>
      <c r="L254" s="128"/>
      <c r="M254" s="129"/>
      <c r="N254" s="129"/>
      <c r="O254" s="130"/>
      <c r="P254" s="127"/>
      <c r="Q254" s="127"/>
      <c r="R254" s="128"/>
      <c r="S254" s="129"/>
      <c r="T254" s="129"/>
      <c r="U254" s="128"/>
      <c r="V254" s="129"/>
      <c r="W254" s="129"/>
      <c r="X254" s="131"/>
      <c r="Y254" s="129"/>
      <c r="Z254" s="129">
        <f t="shared" si="32"/>
        <v>1</v>
      </c>
      <c r="AA254" s="129"/>
      <c r="AB254" s="129"/>
      <c r="AC254" s="121">
        <v>110731</v>
      </c>
      <c r="AD254" s="121" t="s">
        <v>499</v>
      </c>
      <c r="AE254" s="122">
        <v>0</v>
      </c>
      <c r="AF254" s="122"/>
      <c r="AG254" s="122">
        <f t="shared" si="33"/>
        <v>0</v>
      </c>
      <c r="AH254" s="122">
        <f t="shared" si="34"/>
        <v>0</v>
      </c>
    </row>
    <row r="255" spans="1:34" s="51" customFormat="1" ht="12.75" customHeight="1">
      <c r="A255" s="127">
        <v>5115000</v>
      </c>
      <c r="B255" s="127" t="s">
        <v>1700</v>
      </c>
      <c r="C255" s="128"/>
      <c r="D255" s="127"/>
      <c r="E255" s="127"/>
      <c r="F255" s="128"/>
      <c r="G255" s="127"/>
      <c r="H255" s="127"/>
      <c r="I255" s="128"/>
      <c r="J255" s="127"/>
      <c r="K255" s="127"/>
      <c r="L255" s="128"/>
      <c r="M255" s="129"/>
      <c r="N255" s="129"/>
      <c r="O255" s="130"/>
      <c r="P255" s="127"/>
      <c r="Q255" s="127"/>
      <c r="R255" s="128"/>
      <c r="S255" s="129"/>
      <c r="T255" s="129"/>
      <c r="U255" s="128"/>
      <c r="V255" s="129"/>
      <c r="W255" s="129"/>
      <c r="X255" s="131"/>
      <c r="Y255" s="129"/>
      <c r="Z255" s="129">
        <f t="shared" si="32"/>
        <v>1</v>
      </c>
      <c r="AA255" s="129"/>
      <c r="AB255" s="129"/>
      <c r="AC255" s="121">
        <v>110751</v>
      </c>
      <c r="AD255" s="121" t="s">
        <v>1077</v>
      </c>
      <c r="AE255" s="122">
        <f>VLOOKUP(AC255,[3]Hoja1!$A$10:$K$1357,11,0)</f>
        <v>0</v>
      </c>
      <c r="AF255" s="122">
        <v>0</v>
      </c>
      <c r="AG255" s="122">
        <f t="shared" si="33"/>
        <v>0</v>
      </c>
      <c r="AH255" s="122">
        <f t="shared" si="34"/>
        <v>0</v>
      </c>
    </row>
    <row r="256" spans="1:34" s="51" customFormat="1" ht="12.75" customHeight="1">
      <c r="A256" s="127">
        <v>5115000</v>
      </c>
      <c r="B256" s="127" t="s">
        <v>1700</v>
      </c>
      <c r="C256" s="128"/>
      <c r="D256" s="127"/>
      <c r="E256" s="127"/>
      <c r="F256" s="128"/>
      <c r="G256" s="127"/>
      <c r="H256" s="127"/>
      <c r="I256" s="128"/>
      <c r="J256" s="127"/>
      <c r="K256" s="127"/>
      <c r="L256" s="128"/>
      <c r="M256" s="129"/>
      <c r="N256" s="129"/>
      <c r="O256" s="130"/>
      <c r="P256" s="127"/>
      <c r="Q256" s="127"/>
      <c r="R256" s="128"/>
      <c r="S256" s="129"/>
      <c r="T256" s="129"/>
      <c r="U256" s="128"/>
      <c r="V256" s="129"/>
      <c r="W256" s="129"/>
      <c r="X256" s="131"/>
      <c r="Y256" s="129"/>
      <c r="Z256" s="129">
        <f t="shared" si="32"/>
        <v>1</v>
      </c>
      <c r="AA256" s="129"/>
      <c r="AB256" s="129"/>
      <c r="AC256" s="121">
        <v>110752</v>
      </c>
      <c r="AD256" s="121" t="s">
        <v>1078</v>
      </c>
      <c r="AE256" s="122">
        <f>VLOOKUP(AC256,[3]Hoja1!$A$10:$K$1357,11,0)</f>
        <v>0</v>
      </c>
      <c r="AF256" s="122"/>
      <c r="AG256" s="122">
        <f t="shared" si="33"/>
        <v>0</v>
      </c>
      <c r="AH256" s="122">
        <f t="shared" si="34"/>
        <v>0</v>
      </c>
    </row>
    <row r="257" spans="1:34" s="51" customFormat="1" ht="12.75" customHeight="1">
      <c r="A257" s="127">
        <v>5115000</v>
      </c>
      <c r="B257" s="127" t="s">
        <v>1700</v>
      </c>
      <c r="C257" s="128"/>
      <c r="D257" s="127"/>
      <c r="E257" s="127"/>
      <c r="F257" s="128"/>
      <c r="G257" s="127"/>
      <c r="H257" s="127"/>
      <c r="I257" s="128"/>
      <c r="J257" s="127"/>
      <c r="K257" s="127"/>
      <c r="L257" s="128"/>
      <c r="M257" s="129"/>
      <c r="N257" s="129"/>
      <c r="O257" s="130"/>
      <c r="P257" s="127"/>
      <c r="Q257" s="127"/>
      <c r="R257" s="128"/>
      <c r="S257" s="129"/>
      <c r="T257" s="129"/>
      <c r="U257" s="128"/>
      <c r="V257" s="129"/>
      <c r="W257" s="129"/>
      <c r="X257" s="131"/>
      <c r="Y257" s="129"/>
      <c r="Z257" s="129">
        <f t="shared" si="32"/>
        <v>1</v>
      </c>
      <c r="AA257" s="129"/>
      <c r="AB257" s="129"/>
      <c r="AC257" s="121">
        <v>110753</v>
      </c>
      <c r="AD257" s="121" t="s">
        <v>1079</v>
      </c>
      <c r="AE257" s="122">
        <f>VLOOKUP(AC257,[3]Hoja1!$A$10:$K$1357,11,0)</f>
        <v>0</v>
      </c>
      <c r="AF257" s="122"/>
      <c r="AG257" s="122">
        <f t="shared" si="33"/>
        <v>0</v>
      </c>
      <c r="AH257" s="122">
        <f t="shared" si="34"/>
        <v>0</v>
      </c>
    </row>
    <row r="258" spans="1:34" s="51" customFormat="1" ht="12.75" customHeight="1">
      <c r="A258" s="127">
        <v>5112000</v>
      </c>
      <c r="B258" s="127" t="s">
        <v>1696</v>
      </c>
      <c r="C258" s="128"/>
      <c r="D258" s="127"/>
      <c r="E258" s="127"/>
      <c r="F258" s="128"/>
      <c r="G258" s="127"/>
      <c r="H258" s="127"/>
      <c r="I258" s="128"/>
      <c r="J258" s="127"/>
      <c r="K258" s="127"/>
      <c r="L258" s="128"/>
      <c r="M258" s="129"/>
      <c r="N258" s="129"/>
      <c r="O258" s="130"/>
      <c r="P258" s="127"/>
      <c r="Q258" s="127"/>
      <c r="R258" s="128"/>
      <c r="S258" s="129"/>
      <c r="T258" s="129"/>
      <c r="U258" s="128"/>
      <c r="V258" s="129"/>
      <c r="W258" s="129"/>
      <c r="X258" s="131"/>
      <c r="Y258" s="129"/>
      <c r="Z258" s="129">
        <f t="shared" si="32"/>
        <v>1</v>
      </c>
      <c r="AA258" s="129"/>
      <c r="AB258" s="129"/>
      <c r="AC258" s="121">
        <v>110754</v>
      </c>
      <c r="AD258" s="25" t="s">
        <v>1873</v>
      </c>
      <c r="AE258" s="122">
        <f>VLOOKUP(AC258,[3]Hoja1!$A$10:$K$1357,11,0)</f>
        <v>28766932</v>
      </c>
      <c r="AF258" s="122"/>
      <c r="AG258" s="122">
        <f t="shared" si="33"/>
        <v>28766932</v>
      </c>
      <c r="AH258" s="122">
        <f t="shared" si="34"/>
        <v>28767</v>
      </c>
    </row>
    <row r="259" spans="1:34" s="51" customFormat="1" ht="12.75" customHeight="1">
      <c r="A259" s="127"/>
      <c r="B259" s="127"/>
      <c r="C259" s="128" t="str">
        <f t="shared" si="36"/>
        <v/>
      </c>
      <c r="D259" s="127"/>
      <c r="E259" s="127"/>
      <c r="F259" s="128" t="str">
        <f t="shared" si="37"/>
        <v/>
      </c>
      <c r="G259" s="127"/>
      <c r="H259" s="127"/>
      <c r="I259" s="128" t="str">
        <f t="shared" si="38"/>
        <v/>
      </c>
      <c r="J259" s="127"/>
      <c r="K259" s="127"/>
      <c r="L259" s="128" t="str">
        <f t="shared" si="39"/>
        <v/>
      </c>
      <c r="M259" s="129"/>
      <c r="N259" s="129"/>
      <c r="O259" s="130" t="str">
        <f t="shared" si="40"/>
        <v/>
      </c>
      <c r="P259" s="127"/>
      <c r="Q259" s="127"/>
      <c r="R259" s="128" t="str">
        <f t="shared" si="41"/>
        <v/>
      </c>
      <c r="S259" s="129"/>
      <c r="T259" s="129"/>
      <c r="U259" s="128" t="str">
        <f t="shared" si="42"/>
        <v/>
      </c>
      <c r="V259" s="129"/>
      <c r="W259" s="129"/>
      <c r="X259" s="131" t="str">
        <f t="shared" ref="X259:X280" si="44">+Y259&amp;Z259</f>
        <v>1</v>
      </c>
      <c r="Y259" s="129"/>
      <c r="Z259" s="129">
        <f t="shared" si="32"/>
        <v>1</v>
      </c>
      <c r="AA259" s="129"/>
      <c r="AB259" s="129"/>
      <c r="AC259" s="121">
        <v>110801</v>
      </c>
      <c r="AD259" s="121" t="s">
        <v>891</v>
      </c>
      <c r="AE259" s="122">
        <f>VLOOKUP(AC259,[3]Hoja1!$A$10:$K$1357,11,0)</f>
        <v>0</v>
      </c>
      <c r="AF259" s="122"/>
      <c r="AG259" s="122">
        <f t="shared" si="33"/>
        <v>0</v>
      </c>
      <c r="AH259" s="122">
        <f t="shared" si="34"/>
        <v>0</v>
      </c>
    </row>
    <row r="260" spans="1:34" s="51" customFormat="1" ht="12.75" customHeight="1">
      <c r="A260" s="127">
        <v>5141100</v>
      </c>
      <c r="B260" s="127" t="s">
        <v>1713</v>
      </c>
      <c r="C260" s="128" t="str">
        <f t="shared" si="36"/>
        <v/>
      </c>
      <c r="D260" s="127"/>
      <c r="E260" s="127"/>
      <c r="F260" s="128" t="str">
        <f t="shared" si="37"/>
        <v/>
      </c>
      <c r="G260" s="127"/>
      <c r="H260" s="127"/>
      <c r="I260" s="128" t="str">
        <f t="shared" si="38"/>
        <v/>
      </c>
      <c r="J260" s="127"/>
      <c r="K260" s="127"/>
      <c r="L260" s="128" t="str">
        <f t="shared" si="39"/>
        <v/>
      </c>
      <c r="M260" s="129"/>
      <c r="N260" s="129"/>
      <c r="O260" s="130" t="str">
        <f t="shared" si="40"/>
        <v/>
      </c>
      <c r="P260" s="127"/>
      <c r="Q260" s="127"/>
      <c r="R260" s="128" t="str">
        <f t="shared" si="41"/>
        <v/>
      </c>
      <c r="S260" s="129"/>
      <c r="T260" s="129"/>
      <c r="U260" s="128" t="str">
        <f t="shared" si="42"/>
        <v/>
      </c>
      <c r="V260" s="129"/>
      <c r="W260" s="129"/>
      <c r="X260" s="131" t="str">
        <f t="shared" si="44"/>
        <v>1</v>
      </c>
      <c r="Y260" s="129"/>
      <c r="Z260" s="129">
        <f t="shared" si="32"/>
        <v>1</v>
      </c>
      <c r="AA260" s="129"/>
      <c r="AB260" s="129"/>
      <c r="AC260" s="121">
        <v>110802</v>
      </c>
      <c r="AD260" s="121" t="s">
        <v>1080</v>
      </c>
      <c r="AE260" s="122">
        <f>VLOOKUP(AC260,[3]Hoja1!$A$10:$K$1357,11,0)</f>
        <v>46211622</v>
      </c>
      <c r="AF260" s="122"/>
      <c r="AG260" s="122">
        <f t="shared" si="33"/>
        <v>46211622</v>
      </c>
      <c r="AH260" s="122">
        <f t="shared" si="34"/>
        <v>46212</v>
      </c>
    </row>
    <row r="261" spans="1:34" s="51" customFormat="1" ht="12.75" customHeight="1">
      <c r="A261" s="127"/>
      <c r="B261" s="127"/>
      <c r="C261" s="128" t="str">
        <f t="shared" si="36"/>
        <v/>
      </c>
      <c r="D261" s="127"/>
      <c r="E261" s="127"/>
      <c r="F261" s="128" t="str">
        <f t="shared" si="37"/>
        <v/>
      </c>
      <c r="G261" s="127"/>
      <c r="H261" s="127"/>
      <c r="I261" s="128" t="str">
        <f t="shared" si="38"/>
        <v/>
      </c>
      <c r="J261" s="127"/>
      <c r="K261" s="127"/>
      <c r="L261" s="128" t="str">
        <f t="shared" si="39"/>
        <v/>
      </c>
      <c r="M261" s="129"/>
      <c r="N261" s="129"/>
      <c r="O261" s="130" t="str">
        <f t="shared" si="40"/>
        <v/>
      </c>
      <c r="P261" s="127"/>
      <c r="Q261" s="127"/>
      <c r="R261" s="128" t="str">
        <f t="shared" si="41"/>
        <v/>
      </c>
      <c r="S261" s="129"/>
      <c r="T261" s="129"/>
      <c r="U261" s="128" t="str">
        <f t="shared" si="42"/>
        <v/>
      </c>
      <c r="V261" s="129"/>
      <c r="W261" s="129"/>
      <c r="X261" s="131" t="str">
        <f t="shared" si="44"/>
        <v>1</v>
      </c>
      <c r="Y261" s="129"/>
      <c r="Z261" s="129">
        <f t="shared" si="32"/>
        <v>1</v>
      </c>
      <c r="AA261" s="129"/>
      <c r="AB261" s="129"/>
      <c r="AC261" s="121">
        <v>110803</v>
      </c>
      <c r="AD261" s="121" t="s">
        <v>328</v>
      </c>
      <c r="AE261" s="122">
        <f>VLOOKUP(AC261,[3]Hoja1!$A$10:$K$1357,11,0)</f>
        <v>0</v>
      </c>
      <c r="AF261" s="122"/>
      <c r="AG261" s="122">
        <f t="shared" si="33"/>
        <v>0</v>
      </c>
      <c r="AH261" s="122">
        <f t="shared" si="34"/>
        <v>0</v>
      </c>
    </row>
    <row r="262" spans="1:34" s="51" customFormat="1" ht="12.75" customHeight="1">
      <c r="A262" s="127">
        <v>5141100</v>
      </c>
      <c r="B262" s="127" t="s">
        <v>1713</v>
      </c>
      <c r="C262" s="128" t="str">
        <f t="shared" si="36"/>
        <v/>
      </c>
      <c r="D262" s="127"/>
      <c r="E262" s="127"/>
      <c r="F262" s="128" t="str">
        <f t="shared" si="37"/>
        <v/>
      </c>
      <c r="G262" s="127"/>
      <c r="H262" s="127"/>
      <c r="I262" s="128" t="str">
        <f t="shared" si="38"/>
        <v/>
      </c>
      <c r="J262" s="127"/>
      <c r="K262" s="127"/>
      <c r="L262" s="128" t="str">
        <f t="shared" si="39"/>
        <v/>
      </c>
      <c r="M262" s="129"/>
      <c r="N262" s="129"/>
      <c r="O262" s="130" t="str">
        <f t="shared" si="40"/>
        <v/>
      </c>
      <c r="P262" s="127"/>
      <c r="Q262" s="127"/>
      <c r="R262" s="128" t="str">
        <f t="shared" si="41"/>
        <v/>
      </c>
      <c r="S262" s="129"/>
      <c r="T262" s="129"/>
      <c r="U262" s="128" t="str">
        <f t="shared" si="42"/>
        <v/>
      </c>
      <c r="V262" s="129"/>
      <c r="W262" s="129"/>
      <c r="X262" s="131" t="str">
        <f t="shared" si="44"/>
        <v>1</v>
      </c>
      <c r="Y262" s="129"/>
      <c r="Z262" s="129">
        <f t="shared" si="32"/>
        <v>1</v>
      </c>
      <c r="AA262" s="129"/>
      <c r="AB262" s="129"/>
      <c r="AC262" s="121">
        <v>110804</v>
      </c>
      <c r="AD262" s="121" t="s">
        <v>1081</v>
      </c>
      <c r="AE262" s="122">
        <f>VLOOKUP(AC262,[3]Hoja1!$A$10:$K$1357,11,0)</f>
        <v>0</v>
      </c>
      <c r="AF262" s="122"/>
      <c r="AG262" s="122">
        <f t="shared" si="33"/>
        <v>0</v>
      </c>
      <c r="AH262" s="122">
        <f t="shared" si="34"/>
        <v>0</v>
      </c>
    </row>
    <row r="263" spans="1:34" s="51" customFormat="1" ht="12.75" customHeight="1">
      <c r="A263" s="127">
        <v>5141100</v>
      </c>
      <c r="B263" s="127" t="s">
        <v>1713</v>
      </c>
      <c r="C263" s="128" t="str">
        <f t="shared" si="36"/>
        <v/>
      </c>
      <c r="D263" s="127"/>
      <c r="E263" s="127"/>
      <c r="F263" s="128" t="str">
        <f t="shared" si="37"/>
        <v/>
      </c>
      <c r="G263" s="127"/>
      <c r="H263" s="127"/>
      <c r="I263" s="128" t="str">
        <f t="shared" si="38"/>
        <v/>
      </c>
      <c r="J263" s="127"/>
      <c r="K263" s="127"/>
      <c r="L263" s="128" t="str">
        <f t="shared" si="39"/>
        <v/>
      </c>
      <c r="M263" s="129"/>
      <c r="N263" s="129"/>
      <c r="O263" s="130" t="str">
        <f t="shared" si="40"/>
        <v/>
      </c>
      <c r="P263" s="127"/>
      <c r="Q263" s="127"/>
      <c r="R263" s="128" t="str">
        <f t="shared" si="41"/>
        <v/>
      </c>
      <c r="S263" s="129"/>
      <c r="T263" s="129"/>
      <c r="U263" s="128" t="str">
        <f t="shared" si="42"/>
        <v/>
      </c>
      <c r="V263" s="129"/>
      <c r="W263" s="129"/>
      <c r="X263" s="131" t="str">
        <f t="shared" si="44"/>
        <v>1</v>
      </c>
      <c r="Y263" s="129"/>
      <c r="Z263" s="129">
        <f t="shared" si="32"/>
        <v>1</v>
      </c>
      <c r="AA263" s="129"/>
      <c r="AB263" s="129"/>
      <c r="AC263" s="121">
        <v>110805</v>
      </c>
      <c r="AD263" s="121" t="s">
        <v>329</v>
      </c>
      <c r="AE263" s="122">
        <f>VLOOKUP(AC263,[3]Hoja1!$A$10:$K$1357,11,0)</f>
        <v>122147583</v>
      </c>
      <c r="AF263" s="122"/>
      <c r="AG263" s="122">
        <f t="shared" si="33"/>
        <v>122147583</v>
      </c>
      <c r="AH263" s="122">
        <f t="shared" si="34"/>
        <v>122148</v>
      </c>
    </row>
    <row r="264" spans="1:34" s="51" customFormat="1" ht="12.75" customHeight="1">
      <c r="A264" s="127">
        <v>5141100</v>
      </c>
      <c r="B264" s="127" t="s">
        <v>1713</v>
      </c>
      <c r="C264" s="128" t="str">
        <f t="shared" si="36"/>
        <v/>
      </c>
      <c r="D264" s="127"/>
      <c r="E264" s="127"/>
      <c r="F264" s="128" t="str">
        <f t="shared" si="37"/>
        <v/>
      </c>
      <c r="G264" s="127"/>
      <c r="H264" s="127"/>
      <c r="I264" s="128" t="str">
        <f t="shared" si="38"/>
        <v/>
      </c>
      <c r="J264" s="127"/>
      <c r="K264" s="127"/>
      <c r="L264" s="128" t="str">
        <f t="shared" si="39"/>
        <v/>
      </c>
      <c r="M264" s="129"/>
      <c r="N264" s="129"/>
      <c r="O264" s="130" t="str">
        <f t="shared" si="40"/>
        <v/>
      </c>
      <c r="P264" s="127"/>
      <c r="Q264" s="127"/>
      <c r="R264" s="128" t="str">
        <f t="shared" si="41"/>
        <v/>
      </c>
      <c r="S264" s="129"/>
      <c r="T264" s="129"/>
      <c r="U264" s="128" t="str">
        <f t="shared" si="42"/>
        <v/>
      </c>
      <c r="V264" s="129"/>
      <c r="W264" s="129"/>
      <c r="X264" s="131" t="str">
        <f t="shared" si="44"/>
        <v>1</v>
      </c>
      <c r="Y264" s="129"/>
      <c r="Z264" s="129">
        <f t="shared" ref="Z264:Z327" si="45">VALUE(LEFT(AC264,1))</f>
        <v>1</v>
      </c>
      <c r="AA264" s="129"/>
      <c r="AB264" s="129"/>
      <c r="AC264" s="121">
        <v>110806</v>
      </c>
      <c r="AD264" s="121" t="s">
        <v>1082</v>
      </c>
      <c r="AE264" s="122">
        <f>VLOOKUP(AC264,[3]Hoja1!$A$10:$K$1357,11,0)</f>
        <v>541974195</v>
      </c>
      <c r="AF264" s="122"/>
      <c r="AG264" s="122">
        <f t="shared" ref="AG264:AG327" si="46">AE264+AF264</f>
        <v>541974195</v>
      </c>
      <c r="AH264" s="122">
        <f t="shared" ref="AH264:AH327" si="47">ROUND((AE264+AF264)/$AH$2,0)</f>
        <v>541974</v>
      </c>
    </row>
    <row r="265" spans="1:34" s="51" customFormat="1" ht="12.75" customHeight="1">
      <c r="A265" s="127">
        <v>5141100</v>
      </c>
      <c r="B265" s="127" t="s">
        <v>1713</v>
      </c>
      <c r="C265" s="128" t="str">
        <f t="shared" si="36"/>
        <v/>
      </c>
      <c r="D265" s="127"/>
      <c r="E265" s="127"/>
      <c r="F265" s="128" t="str">
        <f t="shared" si="37"/>
        <v/>
      </c>
      <c r="G265" s="127"/>
      <c r="H265" s="127"/>
      <c r="I265" s="128" t="str">
        <f t="shared" si="38"/>
        <v/>
      </c>
      <c r="J265" s="127"/>
      <c r="K265" s="127"/>
      <c r="L265" s="128" t="str">
        <f t="shared" si="39"/>
        <v/>
      </c>
      <c r="M265" s="129"/>
      <c r="N265" s="129"/>
      <c r="O265" s="130" t="str">
        <f t="shared" si="40"/>
        <v/>
      </c>
      <c r="P265" s="127"/>
      <c r="Q265" s="127"/>
      <c r="R265" s="128" t="str">
        <f t="shared" si="41"/>
        <v/>
      </c>
      <c r="S265" s="129"/>
      <c r="T265" s="129"/>
      <c r="U265" s="128" t="str">
        <f t="shared" si="42"/>
        <v/>
      </c>
      <c r="V265" s="129"/>
      <c r="W265" s="129"/>
      <c r="X265" s="131" t="str">
        <f t="shared" si="44"/>
        <v>1</v>
      </c>
      <c r="Y265" s="129"/>
      <c r="Z265" s="129">
        <f t="shared" si="45"/>
        <v>1</v>
      </c>
      <c r="AA265" s="129"/>
      <c r="AB265" s="129"/>
      <c r="AC265" s="121">
        <v>110807</v>
      </c>
      <c r="AD265" s="121" t="s">
        <v>938</v>
      </c>
      <c r="AE265" s="122">
        <f>VLOOKUP(AC265,[3]Hoja1!$A$10:$K$1357,11,0)</f>
        <v>-197299245</v>
      </c>
      <c r="AF265" s="122"/>
      <c r="AG265" s="122">
        <f t="shared" si="46"/>
        <v>-197299245</v>
      </c>
      <c r="AH265" s="122">
        <f t="shared" si="47"/>
        <v>-197299</v>
      </c>
    </row>
    <row r="266" spans="1:34" s="51" customFormat="1" ht="12.75" customHeight="1">
      <c r="A266" s="127">
        <v>5141100</v>
      </c>
      <c r="B266" s="127" t="s">
        <v>1713</v>
      </c>
      <c r="C266" s="128" t="str">
        <f t="shared" si="36"/>
        <v/>
      </c>
      <c r="D266" s="127"/>
      <c r="E266" s="127"/>
      <c r="F266" s="128" t="str">
        <f t="shared" si="37"/>
        <v/>
      </c>
      <c r="G266" s="127"/>
      <c r="H266" s="127"/>
      <c r="I266" s="128" t="str">
        <f t="shared" si="38"/>
        <v/>
      </c>
      <c r="J266" s="127"/>
      <c r="K266" s="127"/>
      <c r="L266" s="128" t="str">
        <f t="shared" si="39"/>
        <v/>
      </c>
      <c r="M266" s="129"/>
      <c r="N266" s="129"/>
      <c r="O266" s="130" t="str">
        <f t="shared" si="40"/>
        <v/>
      </c>
      <c r="P266" s="127"/>
      <c r="Q266" s="127"/>
      <c r="R266" s="128" t="str">
        <f t="shared" si="41"/>
        <v/>
      </c>
      <c r="S266" s="129"/>
      <c r="T266" s="129"/>
      <c r="U266" s="128" t="str">
        <f t="shared" si="42"/>
        <v/>
      </c>
      <c r="V266" s="129"/>
      <c r="W266" s="129"/>
      <c r="X266" s="131" t="str">
        <f t="shared" si="44"/>
        <v>1</v>
      </c>
      <c r="Y266" s="129"/>
      <c r="Z266" s="129">
        <f t="shared" si="45"/>
        <v>1</v>
      </c>
      <c r="AA266" s="129"/>
      <c r="AB266" s="129"/>
      <c r="AC266" s="121">
        <v>110808</v>
      </c>
      <c r="AD266" s="121" t="s">
        <v>898</v>
      </c>
      <c r="AE266" s="122">
        <f>VLOOKUP(AC266,[3]Hoja1!$A$10:$K$1357,11,0)</f>
        <v>-138229236</v>
      </c>
      <c r="AF266" s="122"/>
      <c r="AG266" s="122">
        <f t="shared" si="46"/>
        <v>-138229236</v>
      </c>
      <c r="AH266" s="122">
        <f t="shared" si="47"/>
        <v>-138229</v>
      </c>
    </row>
    <row r="267" spans="1:34" s="51" customFormat="1" ht="12.75" customHeight="1">
      <c r="A267" s="127">
        <v>5141100</v>
      </c>
      <c r="B267" s="127" t="s">
        <v>1713</v>
      </c>
      <c r="C267" s="128" t="str">
        <f t="shared" si="36"/>
        <v/>
      </c>
      <c r="D267" s="127"/>
      <c r="E267" s="127"/>
      <c r="F267" s="128" t="str">
        <f t="shared" si="37"/>
        <v/>
      </c>
      <c r="G267" s="127"/>
      <c r="H267" s="127"/>
      <c r="I267" s="128" t="str">
        <f t="shared" si="38"/>
        <v/>
      </c>
      <c r="J267" s="127"/>
      <c r="K267" s="127"/>
      <c r="L267" s="128" t="str">
        <f t="shared" si="39"/>
        <v/>
      </c>
      <c r="M267" s="129"/>
      <c r="N267" s="129"/>
      <c r="O267" s="130" t="str">
        <f t="shared" si="40"/>
        <v/>
      </c>
      <c r="P267" s="127"/>
      <c r="Q267" s="127"/>
      <c r="R267" s="128" t="str">
        <f t="shared" si="41"/>
        <v/>
      </c>
      <c r="S267" s="129"/>
      <c r="T267" s="129"/>
      <c r="U267" s="128" t="str">
        <f t="shared" si="42"/>
        <v/>
      </c>
      <c r="V267" s="129"/>
      <c r="W267" s="129"/>
      <c r="X267" s="131" t="str">
        <f t="shared" si="44"/>
        <v>1</v>
      </c>
      <c r="Y267" s="129"/>
      <c r="Z267" s="129">
        <f t="shared" si="45"/>
        <v>1</v>
      </c>
      <c r="AA267" s="129"/>
      <c r="AB267" s="129"/>
      <c r="AC267" s="121">
        <v>110809</v>
      </c>
      <c r="AD267" s="121" t="s">
        <v>937</v>
      </c>
      <c r="AE267" s="122">
        <f>VLOOKUP(AC267,[3]Hoja1!$A$10:$K$1357,11,0)</f>
        <v>0</v>
      </c>
      <c r="AF267" s="122"/>
      <c r="AG267" s="122">
        <f t="shared" si="46"/>
        <v>0</v>
      </c>
      <c r="AH267" s="122">
        <f t="shared" si="47"/>
        <v>0</v>
      </c>
    </row>
    <row r="268" spans="1:34" s="51" customFormat="1" ht="12.75" customHeight="1">
      <c r="A268" s="127">
        <v>5141100</v>
      </c>
      <c r="B268" s="127" t="s">
        <v>1713</v>
      </c>
      <c r="C268" s="128" t="str">
        <f t="shared" si="36"/>
        <v/>
      </c>
      <c r="D268" s="127"/>
      <c r="E268" s="127"/>
      <c r="F268" s="128" t="str">
        <f t="shared" si="37"/>
        <v/>
      </c>
      <c r="G268" s="127"/>
      <c r="H268" s="127"/>
      <c r="I268" s="128" t="str">
        <f t="shared" si="38"/>
        <v/>
      </c>
      <c r="J268" s="127"/>
      <c r="K268" s="127"/>
      <c r="L268" s="128" t="str">
        <f t="shared" si="39"/>
        <v/>
      </c>
      <c r="M268" s="129"/>
      <c r="N268" s="129"/>
      <c r="O268" s="130" t="str">
        <f t="shared" si="40"/>
        <v/>
      </c>
      <c r="P268" s="127"/>
      <c r="Q268" s="127"/>
      <c r="R268" s="128" t="str">
        <f t="shared" si="41"/>
        <v/>
      </c>
      <c r="S268" s="129"/>
      <c r="T268" s="129"/>
      <c r="U268" s="128" t="str">
        <f t="shared" si="42"/>
        <v/>
      </c>
      <c r="V268" s="129"/>
      <c r="W268" s="129"/>
      <c r="X268" s="131" t="str">
        <f t="shared" si="44"/>
        <v>1</v>
      </c>
      <c r="Y268" s="129"/>
      <c r="Z268" s="129">
        <f t="shared" si="45"/>
        <v>1</v>
      </c>
      <c r="AA268" s="129"/>
      <c r="AB268" s="129"/>
      <c r="AC268" s="121">
        <v>110810</v>
      </c>
      <c r="AD268" s="121" t="s">
        <v>1083</v>
      </c>
      <c r="AE268" s="122">
        <f>VLOOKUP(AC268,[3]Hoja1!$A$10:$K$1357,11,0)</f>
        <v>0</v>
      </c>
      <c r="AF268" s="122"/>
      <c r="AG268" s="122">
        <f t="shared" si="46"/>
        <v>0</v>
      </c>
      <c r="AH268" s="122">
        <f t="shared" si="47"/>
        <v>0</v>
      </c>
    </row>
    <row r="269" spans="1:34" s="51" customFormat="1" ht="12.75" customHeight="1">
      <c r="A269" s="127"/>
      <c r="B269" s="127"/>
      <c r="C269" s="128" t="str">
        <f t="shared" si="36"/>
        <v/>
      </c>
      <c r="D269" s="127"/>
      <c r="E269" s="127"/>
      <c r="F269" s="128" t="str">
        <f t="shared" si="37"/>
        <v/>
      </c>
      <c r="G269" s="127"/>
      <c r="H269" s="127"/>
      <c r="I269" s="128" t="str">
        <f t="shared" si="38"/>
        <v/>
      </c>
      <c r="J269" s="127"/>
      <c r="K269" s="127"/>
      <c r="L269" s="128" t="str">
        <f t="shared" si="39"/>
        <v/>
      </c>
      <c r="M269" s="129"/>
      <c r="N269" s="129"/>
      <c r="O269" s="130" t="str">
        <f t="shared" si="40"/>
        <v/>
      </c>
      <c r="P269" s="127"/>
      <c r="Q269" s="127"/>
      <c r="R269" s="128" t="str">
        <f t="shared" si="41"/>
        <v/>
      </c>
      <c r="S269" s="129"/>
      <c r="T269" s="129"/>
      <c r="U269" s="128" t="str">
        <f t="shared" si="42"/>
        <v/>
      </c>
      <c r="V269" s="129"/>
      <c r="W269" s="129"/>
      <c r="X269" s="131" t="str">
        <f t="shared" si="44"/>
        <v>1</v>
      </c>
      <c r="Y269" s="129"/>
      <c r="Z269" s="129">
        <f t="shared" si="45"/>
        <v>1</v>
      </c>
      <c r="AA269" s="129"/>
      <c r="AB269" s="129"/>
      <c r="AC269" s="121">
        <v>110811</v>
      </c>
      <c r="AD269" s="121" t="s">
        <v>124</v>
      </c>
      <c r="AE269" s="122">
        <v>0</v>
      </c>
      <c r="AF269" s="122"/>
      <c r="AG269" s="122">
        <f t="shared" si="46"/>
        <v>0</v>
      </c>
      <c r="AH269" s="122">
        <f t="shared" si="47"/>
        <v>0</v>
      </c>
    </row>
    <row r="270" spans="1:34" s="51" customFormat="1" ht="12.75" customHeight="1">
      <c r="A270" s="127">
        <v>5141100</v>
      </c>
      <c r="B270" s="127" t="s">
        <v>1713</v>
      </c>
      <c r="C270" s="128" t="str">
        <f t="shared" si="36"/>
        <v/>
      </c>
      <c r="D270" s="127"/>
      <c r="E270" s="127"/>
      <c r="F270" s="128" t="str">
        <f t="shared" si="37"/>
        <v/>
      </c>
      <c r="G270" s="127"/>
      <c r="H270" s="127"/>
      <c r="I270" s="128" t="str">
        <f t="shared" si="38"/>
        <v/>
      </c>
      <c r="J270" s="127"/>
      <c r="K270" s="127"/>
      <c r="L270" s="128" t="str">
        <f t="shared" si="39"/>
        <v/>
      </c>
      <c r="M270" s="129"/>
      <c r="N270" s="129"/>
      <c r="O270" s="130" t="str">
        <f t="shared" si="40"/>
        <v/>
      </c>
      <c r="P270" s="127"/>
      <c r="Q270" s="127"/>
      <c r="R270" s="128" t="str">
        <f t="shared" si="41"/>
        <v/>
      </c>
      <c r="S270" s="129"/>
      <c r="T270" s="129"/>
      <c r="U270" s="128" t="str">
        <f t="shared" si="42"/>
        <v/>
      </c>
      <c r="V270" s="129"/>
      <c r="W270" s="129"/>
      <c r="X270" s="131" t="str">
        <f t="shared" si="44"/>
        <v>1</v>
      </c>
      <c r="Y270" s="129"/>
      <c r="Z270" s="129">
        <f t="shared" si="45"/>
        <v>1</v>
      </c>
      <c r="AA270" s="129"/>
      <c r="AB270" s="129"/>
      <c r="AC270" s="121">
        <v>110812</v>
      </c>
      <c r="AD270" s="121" t="s">
        <v>1084</v>
      </c>
      <c r="AE270" s="122">
        <f>VLOOKUP(AC270,[3]Hoja1!$A$10:$K$1357,11,0)</f>
        <v>1333041497</v>
      </c>
      <c r="AF270" s="122"/>
      <c r="AG270" s="122">
        <f t="shared" si="46"/>
        <v>1333041497</v>
      </c>
      <c r="AH270" s="122">
        <f t="shared" si="47"/>
        <v>1333041</v>
      </c>
    </row>
    <row r="271" spans="1:34" s="51" customFormat="1" ht="12.75" customHeight="1">
      <c r="A271" s="127">
        <v>5141100</v>
      </c>
      <c r="B271" s="127" t="s">
        <v>1713</v>
      </c>
      <c r="C271" s="128" t="str">
        <f t="shared" si="36"/>
        <v/>
      </c>
      <c r="D271" s="127"/>
      <c r="E271" s="127"/>
      <c r="F271" s="128" t="str">
        <f t="shared" si="37"/>
        <v/>
      </c>
      <c r="G271" s="127"/>
      <c r="H271" s="127"/>
      <c r="I271" s="128" t="str">
        <f t="shared" si="38"/>
        <v/>
      </c>
      <c r="J271" s="127"/>
      <c r="K271" s="127"/>
      <c r="L271" s="128" t="str">
        <f t="shared" si="39"/>
        <v/>
      </c>
      <c r="M271" s="129"/>
      <c r="N271" s="129"/>
      <c r="O271" s="130" t="str">
        <f t="shared" si="40"/>
        <v/>
      </c>
      <c r="P271" s="129"/>
      <c r="Q271" s="127"/>
      <c r="R271" s="128" t="str">
        <f t="shared" si="41"/>
        <v/>
      </c>
      <c r="S271" s="129"/>
      <c r="T271" s="129"/>
      <c r="U271" s="128" t="str">
        <f t="shared" si="42"/>
        <v/>
      </c>
      <c r="V271" s="129"/>
      <c r="W271" s="129"/>
      <c r="X271" s="131" t="str">
        <f t="shared" si="44"/>
        <v>1</v>
      </c>
      <c r="Y271" s="129"/>
      <c r="Z271" s="129">
        <f t="shared" si="45"/>
        <v>1</v>
      </c>
      <c r="AA271" s="129"/>
      <c r="AB271" s="129"/>
      <c r="AC271" s="121">
        <v>110813</v>
      </c>
      <c r="AD271" s="121" t="s">
        <v>1085</v>
      </c>
      <c r="AE271" s="122">
        <f>VLOOKUP(AC271,[3]Hoja1!$A$10:$K$1357,11,0)</f>
        <v>0</v>
      </c>
      <c r="AF271" s="122"/>
      <c r="AG271" s="122">
        <f t="shared" si="46"/>
        <v>0</v>
      </c>
      <c r="AH271" s="122">
        <f t="shared" si="47"/>
        <v>0</v>
      </c>
    </row>
    <row r="272" spans="1:34" s="51" customFormat="1" ht="12.75" customHeight="1">
      <c r="A272" s="127">
        <v>5141100</v>
      </c>
      <c r="B272" s="127" t="s">
        <v>1713</v>
      </c>
      <c r="C272" s="128" t="str">
        <f t="shared" si="36"/>
        <v/>
      </c>
      <c r="D272" s="127"/>
      <c r="E272" s="127"/>
      <c r="F272" s="128" t="str">
        <f t="shared" si="37"/>
        <v/>
      </c>
      <c r="G272" s="127"/>
      <c r="H272" s="127"/>
      <c r="I272" s="128" t="str">
        <f t="shared" si="38"/>
        <v/>
      </c>
      <c r="J272" s="127"/>
      <c r="K272" s="127"/>
      <c r="L272" s="128" t="str">
        <f t="shared" si="39"/>
        <v/>
      </c>
      <c r="M272" s="129"/>
      <c r="N272" s="129"/>
      <c r="O272" s="130" t="str">
        <f t="shared" si="40"/>
        <v/>
      </c>
      <c r="P272" s="127"/>
      <c r="Q272" s="127"/>
      <c r="R272" s="128" t="str">
        <f t="shared" si="41"/>
        <v/>
      </c>
      <c r="S272" s="129"/>
      <c r="T272" s="129"/>
      <c r="U272" s="128" t="str">
        <f t="shared" si="42"/>
        <v/>
      </c>
      <c r="V272" s="129"/>
      <c r="W272" s="129"/>
      <c r="X272" s="131" t="str">
        <f t="shared" si="44"/>
        <v>1</v>
      </c>
      <c r="Y272" s="129"/>
      <c r="Z272" s="129">
        <f t="shared" si="45"/>
        <v>1</v>
      </c>
      <c r="AA272" s="129"/>
      <c r="AB272" s="129"/>
      <c r="AC272" s="121">
        <v>110814</v>
      </c>
      <c r="AD272" s="121" t="s">
        <v>125</v>
      </c>
      <c r="AE272" s="122">
        <f>VLOOKUP(AC272,[3]Hoja1!$A$10:$K$1357,11,0)</f>
        <v>11266756</v>
      </c>
      <c r="AF272" s="122"/>
      <c r="AG272" s="122">
        <f t="shared" si="46"/>
        <v>11266756</v>
      </c>
      <c r="AH272" s="122">
        <f t="shared" si="47"/>
        <v>11267</v>
      </c>
    </row>
    <row r="273" spans="1:34" s="51" customFormat="1" ht="12.75" customHeight="1">
      <c r="A273" s="127">
        <v>5141100</v>
      </c>
      <c r="B273" s="127" t="s">
        <v>1713</v>
      </c>
      <c r="C273" s="128" t="str">
        <f t="shared" si="36"/>
        <v/>
      </c>
      <c r="D273" s="127"/>
      <c r="E273" s="127"/>
      <c r="F273" s="128" t="str">
        <f t="shared" si="37"/>
        <v/>
      </c>
      <c r="G273" s="127"/>
      <c r="H273" s="127"/>
      <c r="I273" s="128" t="str">
        <f t="shared" si="38"/>
        <v/>
      </c>
      <c r="J273" s="127"/>
      <c r="K273" s="127"/>
      <c r="L273" s="128" t="str">
        <f t="shared" si="39"/>
        <v/>
      </c>
      <c r="M273" s="129"/>
      <c r="N273" s="129"/>
      <c r="O273" s="130" t="str">
        <f t="shared" si="40"/>
        <v/>
      </c>
      <c r="P273" s="127"/>
      <c r="Q273" s="127"/>
      <c r="R273" s="128" t="str">
        <f t="shared" si="41"/>
        <v/>
      </c>
      <c r="S273" s="129"/>
      <c r="T273" s="129"/>
      <c r="U273" s="128" t="str">
        <f t="shared" si="42"/>
        <v/>
      </c>
      <c r="V273" s="129"/>
      <c r="W273" s="129"/>
      <c r="X273" s="131" t="str">
        <f t="shared" si="44"/>
        <v>1</v>
      </c>
      <c r="Y273" s="129"/>
      <c r="Z273" s="129">
        <f t="shared" si="45"/>
        <v>1</v>
      </c>
      <c r="AA273" s="129"/>
      <c r="AB273" s="129"/>
      <c r="AC273" s="121">
        <v>110815</v>
      </c>
      <c r="AD273" s="121" t="s">
        <v>1086</v>
      </c>
      <c r="AE273" s="122">
        <f>VLOOKUP(AC273,[3]Hoja1!$A$10:$K$1357,11,0)</f>
        <v>-204482</v>
      </c>
      <c r="AF273" s="122"/>
      <c r="AG273" s="122">
        <f t="shared" si="46"/>
        <v>-204482</v>
      </c>
      <c r="AH273" s="122">
        <f t="shared" si="47"/>
        <v>-204</v>
      </c>
    </row>
    <row r="274" spans="1:34" s="51" customFormat="1" ht="12.75" customHeight="1">
      <c r="A274" s="127">
        <v>5141100</v>
      </c>
      <c r="B274" s="127" t="s">
        <v>1713</v>
      </c>
      <c r="C274" s="128" t="str">
        <f t="shared" si="36"/>
        <v/>
      </c>
      <c r="D274" s="127"/>
      <c r="E274" s="127"/>
      <c r="F274" s="128" t="str">
        <f t="shared" si="37"/>
        <v/>
      </c>
      <c r="G274" s="127"/>
      <c r="H274" s="127"/>
      <c r="I274" s="128" t="str">
        <f t="shared" si="38"/>
        <v/>
      </c>
      <c r="J274" s="127"/>
      <c r="K274" s="127"/>
      <c r="L274" s="128" t="str">
        <f t="shared" si="39"/>
        <v/>
      </c>
      <c r="M274" s="129"/>
      <c r="N274" s="129"/>
      <c r="O274" s="130" t="str">
        <f t="shared" si="40"/>
        <v/>
      </c>
      <c r="P274" s="127"/>
      <c r="Q274" s="127"/>
      <c r="R274" s="128" t="str">
        <f t="shared" si="41"/>
        <v/>
      </c>
      <c r="S274" s="129"/>
      <c r="T274" s="129"/>
      <c r="U274" s="128" t="str">
        <f t="shared" si="42"/>
        <v/>
      </c>
      <c r="V274" s="129"/>
      <c r="W274" s="129"/>
      <c r="X274" s="131" t="str">
        <f t="shared" si="44"/>
        <v>1</v>
      </c>
      <c r="Y274" s="129"/>
      <c r="Z274" s="129">
        <f t="shared" si="45"/>
        <v>1</v>
      </c>
      <c r="AA274" s="129"/>
      <c r="AB274" s="129"/>
      <c r="AC274" s="121">
        <v>110816</v>
      </c>
      <c r="AD274" s="121" t="s">
        <v>126</v>
      </c>
      <c r="AE274" s="122">
        <f>VLOOKUP(AC274,[3]Hoja1!$A$10:$K$1357,11,0)</f>
        <v>0</v>
      </c>
      <c r="AF274" s="122"/>
      <c r="AG274" s="122">
        <f t="shared" si="46"/>
        <v>0</v>
      </c>
      <c r="AH274" s="122">
        <f t="shared" si="47"/>
        <v>0</v>
      </c>
    </row>
    <row r="275" spans="1:34" s="51" customFormat="1" ht="12.75" customHeight="1">
      <c r="A275" s="127">
        <v>5141100</v>
      </c>
      <c r="B275" s="127" t="s">
        <v>1713</v>
      </c>
      <c r="C275" s="128" t="str">
        <f t="shared" si="36"/>
        <v/>
      </c>
      <c r="D275" s="127"/>
      <c r="E275" s="127"/>
      <c r="F275" s="128" t="str">
        <f t="shared" si="37"/>
        <v/>
      </c>
      <c r="G275" s="127"/>
      <c r="H275" s="127"/>
      <c r="I275" s="128" t="str">
        <f t="shared" si="38"/>
        <v/>
      </c>
      <c r="J275" s="127"/>
      <c r="K275" s="127"/>
      <c r="L275" s="128" t="str">
        <f t="shared" si="39"/>
        <v/>
      </c>
      <c r="M275" s="129"/>
      <c r="N275" s="129"/>
      <c r="O275" s="130" t="str">
        <f t="shared" si="40"/>
        <v/>
      </c>
      <c r="P275" s="127"/>
      <c r="Q275" s="127"/>
      <c r="R275" s="128" t="str">
        <f t="shared" si="41"/>
        <v/>
      </c>
      <c r="S275" s="129"/>
      <c r="T275" s="129"/>
      <c r="U275" s="128" t="str">
        <f t="shared" si="42"/>
        <v/>
      </c>
      <c r="V275" s="129"/>
      <c r="W275" s="129"/>
      <c r="X275" s="131" t="str">
        <f t="shared" si="44"/>
        <v>1</v>
      </c>
      <c r="Y275" s="129"/>
      <c r="Z275" s="129">
        <f t="shared" si="45"/>
        <v>1</v>
      </c>
      <c r="AA275" s="129"/>
      <c r="AB275" s="129"/>
      <c r="AC275" s="121">
        <v>110817</v>
      </c>
      <c r="AD275" s="121" t="s">
        <v>1087</v>
      </c>
      <c r="AE275" s="122">
        <f>VLOOKUP(AC275,[3]Hoja1!$A$10:$K$1357,11,0)</f>
        <v>0</v>
      </c>
      <c r="AF275" s="122"/>
      <c r="AG275" s="122">
        <f t="shared" si="46"/>
        <v>0</v>
      </c>
      <c r="AH275" s="122">
        <f t="shared" si="47"/>
        <v>0</v>
      </c>
    </row>
    <row r="276" spans="1:34" s="51" customFormat="1" ht="12.75" customHeight="1">
      <c r="A276" s="127">
        <v>5141100</v>
      </c>
      <c r="B276" s="127" t="s">
        <v>1713</v>
      </c>
      <c r="C276" s="128" t="str">
        <f t="shared" si="36"/>
        <v/>
      </c>
      <c r="D276" s="127"/>
      <c r="E276" s="127"/>
      <c r="F276" s="128" t="str">
        <f t="shared" si="37"/>
        <v/>
      </c>
      <c r="G276" s="127"/>
      <c r="H276" s="127"/>
      <c r="I276" s="128" t="str">
        <f t="shared" si="38"/>
        <v/>
      </c>
      <c r="J276" s="127"/>
      <c r="K276" s="127"/>
      <c r="L276" s="128" t="str">
        <f t="shared" si="39"/>
        <v/>
      </c>
      <c r="M276" s="129"/>
      <c r="N276" s="129"/>
      <c r="O276" s="130" t="str">
        <f t="shared" si="40"/>
        <v/>
      </c>
      <c r="P276" s="127"/>
      <c r="Q276" s="127"/>
      <c r="R276" s="128" t="str">
        <f t="shared" si="41"/>
        <v/>
      </c>
      <c r="S276" s="129"/>
      <c r="T276" s="129"/>
      <c r="U276" s="128" t="str">
        <f t="shared" si="42"/>
        <v/>
      </c>
      <c r="V276" s="129"/>
      <c r="W276" s="129"/>
      <c r="X276" s="131" t="str">
        <f t="shared" si="44"/>
        <v>1</v>
      </c>
      <c r="Y276" s="129"/>
      <c r="Z276" s="129">
        <f t="shared" si="45"/>
        <v>1</v>
      </c>
      <c r="AA276" s="129"/>
      <c r="AB276" s="129"/>
      <c r="AC276" s="121">
        <v>110818</v>
      </c>
      <c r="AD276" s="121" t="s">
        <v>1088</v>
      </c>
      <c r="AE276" s="122">
        <f>VLOOKUP(AC276,[3]Hoja1!$A$10:$K$1357,11,0)</f>
        <v>0</v>
      </c>
      <c r="AF276" s="122"/>
      <c r="AG276" s="122">
        <f t="shared" si="46"/>
        <v>0</v>
      </c>
      <c r="AH276" s="122">
        <f t="shared" si="47"/>
        <v>0</v>
      </c>
    </row>
    <row r="277" spans="1:34" s="51" customFormat="1" ht="12.75" customHeight="1">
      <c r="A277" s="127">
        <v>5141100</v>
      </c>
      <c r="B277" s="127" t="s">
        <v>1713</v>
      </c>
      <c r="C277" s="128" t="str">
        <f t="shared" si="36"/>
        <v/>
      </c>
      <c r="D277" s="127"/>
      <c r="E277" s="127"/>
      <c r="F277" s="128" t="str">
        <f t="shared" si="37"/>
        <v/>
      </c>
      <c r="G277" s="127"/>
      <c r="H277" s="127"/>
      <c r="I277" s="128" t="str">
        <f t="shared" si="38"/>
        <v/>
      </c>
      <c r="J277" s="127"/>
      <c r="K277" s="127"/>
      <c r="L277" s="128" t="str">
        <f t="shared" si="39"/>
        <v/>
      </c>
      <c r="M277" s="129"/>
      <c r="N277" s="129"/>
      <c r="O277" s="130" t="str">
        <f t="shared" si="40"/>
        <v/>
      </c>
      <c r="P277" s="127"/>
      <c r="Q277" s="127"/>
      <c r="R277" s="128" t="str">
        <f t="shared" si="41"/>
        <v/>
      </c>
      <c r="S277" s="129"/>
      <c r="T277" s="129"/>
      <c r="U277" s="128" t="str">
        <f t="shared" si="42"/>
        <v/>
      </c>
      <c r="V277" s="129"/>
      <c r="W277" s="129"/>
      <c r="X277" s="131" t="str">
        <f t="shared" si="44"/>
        <v>1</v>
      </c>
      <c r="Y277" s="129"/>
      <c r="Z277" s="129">
        <f t="shared" si="45"/>
        <v>1</v>
      </c>
      <c r="AA277" s="129"/>
      <c r="AB277" s="129"/>
      <c r="AC277" s="121">
        <v>110819</v>
      </c>
      <c r="AD277" s="121" t="s">
        <v>1089</v>
      </c>
      <c r="AE277" s="122">
        <f>VLOOKUP(AC277,[3]Hoja1!$A$10:$K$1357,11,0)</f>
        <v>0</v>
      </c>
      <c r="AF277" s="122"/>
      <c r="AG277" s="122">
        <f t="shared" si="46"/>
        <v>0</v>
      </c>
      <c r="AH277" s="122">
        <f t="shared" si="47"/>
        <v>0</v>
      </c>
    </row>
    <row r="278" spans="1:34" s="51" customFormat="1" ht="12.75" customHeight="1">
      <c r="A278" s="127">
        <v>5141100</v>
      </c>
      <c r="B278" s="127" t="s">
        <v>1713</v>
      </c>
      <c r="C278" s="128" t="str">
        <f t="shared" si="36"/>
        <v/>
      </c>
      <c r="D278" s="127"/>
      <c r="E278" s="127"/>
      <c r="F278" s="128" t="str">
        <f t="shared" si="37"/>
        <v/>
      </c>
      <c r="G278" s="127"/>
      <c r="H278" s="127"/>
      <c r="I278" s="128" t="str">
        <f t="shared" si="38"/>
        <v/>
      </c>
      <c r="J278" s="127"/>
      <c r="K278" s="127"/>
      <c r="L278" s="128" t="str">
        <f t="shared" si="39"/>
        <v/>
      </c>
      <c r="M278" s="129"/>
      <c r="N278" s="129"/>
      <c r="O278" s="130" t="str">
        <f t="shared" si="40"/>
        <v/>
      </c>
      <c r="P278" s="127"/>
      <c r="Q278" s="127"/>
      <c r="R278" s="128" t="str">
        <f t="shared" si="41"/>
        <v/>
      </c>
      <c r="S278" s="129"/>
      <c r="T278" s="129"/>
      <c r="U278" s="128" t="str">
        <f t="shared" si="42"/>
        <v/>
      </c>
      <c r="V278" s="129"/>
      <c r="W278" s="129"/>
      <c r="X278" s="131" t="str">
        <f t="shared" si="44"/>
        <v>1</v>
      </c>
      <c r="Y278" s="129"/>
      <c r="Z278" s="129">
        <f t="shared" si="45"/>
        <v>1</v>
      </c>
      <c r="AA278" s="129"/>
      <c r="AB278" s="129"/>
      <c r="AC278" s="121">
        <v>110820</v>
      </c>
      <c r="AD278" s="121" t="s">
        <v>1090</v>
      </c>
      <c r="AE278" s="122">
        <f>VLOOKUP(AC278,[3]Hoja1!$A$10:$K$1357,11,0)</f>
        <v>650223008</v>
      </c>
      <c r="AF278" s="122"/>
      <c r="AG278" s="122">
        <f t="shared" si="46"/>
        <v>650223008</v>
      </c>
      <c r="AH278" s="122">
        <f t="shared" si="47"/>
        <v>650223</v>
      </c>
    </row>
    <row r="279" spans="1:34" s="51" customFormat="1" ht="12.75" customHeight="1">
      <c r="A279" s="127">
        <v>5141100</v>
      </c>
      <c r="B279" s="127" t="s">
        <v>1713</v>
      </c>
      <c r="C279" s="128" t="str">
        <f t="shared" si="36"/>
        <v/>
      </c>
      <c r="D279" s="127"/>
      <c r="E279" s="127"/>
      <c r="F279" s="128" t="str">
        <f t="shared" si="37"/>
        <v/>
      </c>
      <c r="G279" s="127"/>
      <c r="H279" s="127"/>
      <c r="I279" s="128" t="str">
        <f t="shared" si="38"/>
        <v/>
      </c>
      <c r="J279" s="127"/>
      <c r="K279" s="127"/>
      <c r="L279" s="128" t="str">
        <f t="shared" si="39"/>
        <v/>
      </c>
      <c r="M279" s="129"/>
      <c r="N279" s="129"/>
      <c r="O279" s="130" t="str">
        <f t="shared" si="40"/>
        <v/>
      </c>
      <c r="P279" s="127"/>
      <c r="Q279" s="127"/>
      <c r="R279" s="128" t="str">
        <f t="shared" si="41"/>
        <v/>
      </c>
      <c r="S279" s="129"/>
      <c r="T279" s="129"/>
      <c r="U279" s="128" t="str">
        <f t="shared" si="42"/>
        <v/>
      </c>
      <c r="V279" s="129"/>
      <c r="W279" s="129"/>
      <c r="X279" s="131" t="str">
        <f t="shared" si="44"/>
        <v>1</v>
      </c>
      <c r="Y279" s="129"/>
      <c r="Z279" s="129">
        <f t="shared" si="45"/>
        <v>1</v>
      </c>
      <c r="AA279" s="129"/>
      <c r="AB279" s="129"/>
      <c r="AC279" s="121">
        <v>110821</v>
      </c>
      <c r="AD279" s="121" t="s">
        <v>1091</v>
      </c>
      <c r="AE279" s="122">
        <f>VLOOKUP(AC279,[3]Hoja1!$A$10:$K$1357,11,0)</f>
        <v>6233684029</v>
      </c>
      <c r="AF279" s="122"/>
      <c r="AG279" s="122">
        <f t="shared" si="46"/>
        <v>6233684029</v>
      </c>
      <c r="AH279" s="122">
        <f t="shared" si="47"/>
        <v>6233684</v>
      </c>
    </row>
    <row r="280" spans="1:34" s="51" customFormat="1" ht="12.75" customHeight="1">
      <c r="A280" s="127">
        <v>5141100</v>
      </c>
      <c r="B280" s="127" t="s">
        <v>1713</v>
      </c>
      <c r="C280" s="128" t="str">
        <f t="shared" si="36"/>
        <v/>
      </c>
      <c r="D280" s="127"/>
      <c r="E280" s="127"/>
      <c r="F280" s="128" t="str">
        <f t="shared" si="37"/>
        <v/>
      </c>
      <c r="G280" s="127"/>
      <c r="H280" s="127"/>
      <c r="I280" s="128" t="str">
        <f t="shared" si="38"/>
        <v/>
      </c>
      <c r="J280" s="127"/>
      <c r="K280" s="127"/>
      <c r="L280" s="128" t="str">
        <f t="shared" si="39"/>
        <v/>
      </c>
      <c r="M280" s="129"/>
      <c r="N280" s="129"/>
      <c r="O280" s="130" t="str">
        <f t="shared" si="40"/>
        <v/>
      </c>
      <c r="P280" s="127"/>
      <c r="Q280" s="127"/>
      <c r="R280" s="128" t="str">
        <f t="shared" si="41"/>
        <v/>
      </c>
      <c r="S280" s="129"/>
      <c r="T280" s="129"/>
      <c r="U280" s="128" t="str">
        <f t="shared" si="42"/>
        <v/>
      </c>
      <c r="V280" s="129"/>
      <c r="W280" s="129"/>
      <c r="X280" s="131" t="str">
        <f t="shared" si="44"/>
        <v>1</v>
      </c>
      <c r="Y280" s="129"/>
      <c r="Z280" s="129">
        <f t="shared" si="45"/>
        <v>1</v>
      </c>
      <c r="AA280" s="129"/>
      <c r="AB280" s="129"/>
      <c r="AC280" s="121">
        <v>110822</v>
      </c>
      <c r="AD280" s="121" t="s">
        <v>1092</v>
      </c>
      <c r="AE280" s="122">
        <f>VLOOKUP(AC280,[3]Hoja1!$A$10:$K$1357,11,0)</f>
        <v>0</v>
      </c>
      <c r="AF280" s="122"/>
      <c r="AG280" s="122">
        <f t="shared" si="46"/>
        <v>0</v>
      </c>
      <c r="AH280" s="122">
        <f t="shared" si="47"/>
        <v>0</v>
      </c>
    </row>
    <row r="281" spans="1:34" s="51" customFormat="1" ht="12.75" customHeight="1">
      <c r="A281" s="127"/>
      <c r="B281" s="127"/>
      <c r="C281" s="128"/>
      <c r="D281" s="127"/>
      <c r="E281" s="127"/>
      <c r="F281" s="128"/>
      <c r="G281" s="127"/>
      <c r="H281" s="127"/>
      <c r="I281" s="128"/>
      <c r="J281" s="127"/>
      <c r="K281" s="127"/>
      <c r="L281" s="128"/>
      <c r="M281" s="129"/>
      <c r="N281" s="129"/>
      <c r="O281" s="130"/>
      <c r="P281" s="127"/>
      <c r="Q281" s="127"/>
      <c r="R281" s="128"/>
      <c r="S281" s="129"/>
      <c r="T281" s="129"/>
      <c r="U281" s="128"/>
      <c r="V281" s="129"/>
      <c r="W281" s="129"/>
      <c r="X281" s="131"/>
      <c r="Y281" s="129"/>
      <c r="Z281" s="129">
        <f t="shared" si="45"/>
        <v>1</v>
      </c>
      <c r="AA281" s="129"/>
      <c r="AB281" s="129"/>
      <c r="AC281" s="121">
        <v>110823</v>
      </c>
      <c r="AD281" s="121" t="s">
        <v>396</v>
      </c>
      <c r="AE281" s="122">
        <v>0</v>
      </c>
      <c r="AF281" s="122"/>
      <c r="AG281" s="122">
        <f t="shared" si="46"/>
        <v>0</v>
      </c>
      <c r="AH281" s="122">
        <f t="shared" si="47"/>
        <v>0</v>
      </c>
    </row>
    <row r="282" spans="1:34" s="51" customFormat="1" ht="12.75" customHeight="1">
      <c r="A282" s="127"/>
      <c r="B282" s="127"/>
      <c r="C282" s="128"/>
      <c r="D282" s="127"/>
      <c r="E282" s="127"/>
      <c r="F282" s="128"/>
      <c r="G282" s="127"/>
      <c r="H282" s="127"/>
      <c r="I282" s="128"/>
      <c r="J282" s="127"/>
      <c r="K282" s="127"/>
      <c r="L282" s="128"/>
      <c r="M282" s="129"/>
      <c r="N282" s="129"/>
      <c r="O282" s="130"/>
      <c r="P282" s="127"/>
      <c r="Q282" s="127"/>
      <c r="R282" s="128"/>
      <c r="S282" s="129"/>
      <c r="T282" s="129"/>
      <c r="U282" s="128"/>
      <c r="V282" s="129"/>
      <c r="W282" s="129"/>
      <c r="X282" s="131"/>
      <c r="Y282" s="129"/>
      <c r="Z282" s="129">
        <f t="shared" si="45"/>
        <v>1</v>
      </c>
      <c r="AA282" s="129"/>
      <c r="AB282" s="129"/>
      <c r="AC282" s="121">
        <v>110824</v>
      </c>
      <c r="AD282" s="121" t="s">
        <v>397</v>
      </c>
      <c r="AE282" s="122">
        <v>0</v>
      </c>
      <c r="AF282" s="122"/>
      <c r="AG282" s="122">
        <f t="shared" si="46"/>
        <v>0</v>
      </c>
      <c r="AH282" s="122">
        <f t="shared" si="47"/>
        <v>0</v>
      </c>
    </row>
    <row r="283" spans="1:34" s="51" customFormat="1" ht="12.75" customHeight="1">
      <c r="A283" s="127">
        <v>5153500</v>
      </c>
      <c r="B283" s="127" t="s">
        <v>775</v>
      </c>
      <c r="C283" s="128"/>
      <c r="D283" s="127"/>
      <c r="E283" s="127"/>
      <c r="F283" s="128"/>
      <c r="G283" s="127"/>
      <c r="H283" s="127"/>
      <c r="I283" s="128"/>
      <c r="J283" s="127"/>
      <c r="K283" s="127"/>
      <c r="L283" s="128"/>
      <c r="M283" s="129"/>
      <c r="N283" s="129"/>
      <c r="O283" s="130"/>
      <c r="P283" s="127"/>
      <c r="Q283" s="127"/>
      <c r="R283" s="128"/>
      <c r="S283" s="129"/>
      <c r="T283" s="129"/>
      <c r="U283" s="128"/>
      <c r="V283" s="129"/>
      <c r="W283" s="129"/>
      <c r="X283" s="131"/>
      <c r="Y283" s="129"/>
      <c r="Z283" s="129">
        <f t="shared" si="45"/>
        <v>1</v>
      </c>
      <c r="AA283" s="129"/>
      <c r="AB283" s="129"/>
      <c r="AC283" s="121">
        <v>110825</v>
      </c>
      <c r="AD283" s="121" t="s">
        <v>1093</v>
      </c>
      <c r="AE283" s="122">
        <f>VLOOKUP(AC283,[3]Hoja1!$A$10:$K$1357,11,0)</f>
        <v>4871519</v>
      </c>
      <c r="AF283" s="122"/>
      <c r="AG283" s="122">
        <f t="shared" si="46"/>
        <v>4871519</v>
      </c>
      <c r="AH283" s="122">
        <f t="shared" si="47"/>
        <v>4872</v>
      </c>
    </row>
    <row r="284" spans="1:34" s="51" customFormat="1" ht="12.75" customHeight="1">
      <c r="A284" s="127">
        <v>5141100</v>
      </c>
      <c r="B284" s="127" t="s">
        <v>1713</v>
      </c>
      <c r="C284" s="128"/>
      <c r="D284" s="127"/>
      <c r="E284" s="127"/>
      <c r="F284" s="128"/>
      <c r="G284" s="127"/>
      <c r="H284" s="127"/>
      <c r="I284" s="128"/>
      <c r="J284" s="127"/>
      <c r="K284" s="127"/>
      <c r="L284" s="128"/>
      <c r="M284" s="129"/>
      <c r="N284" s="129"/>
      <c r="O284" s="130"/>
      <c r="P284" s="127"/>
      <c r="Q284" s="127"/>
      <c r="R284" s="128"/>
      <c r="S284" s="129"/>
      <c r="T284" s="129"/>
      <c r="U284" s="128"/>
      <c r="V284" s="129"/>
      <c r="W284" s="129"/>
      <c r="X284" s="131"/>
      <c r="Y284" s="129"/>
      <c r="Z284" s="129">
        <f t="shared" si="45"/>
        <v>1</v>
      </c>
      <c r="AA284" s="129"/>
      <c r="AB284" s="129"/>
      <c r="AC284" s="121">
        <v>110827</v>
      </c>
      <c r="AD284" s="121" t="s">
        <v>804</v>
      </c>
      <c r="AE284" s="122">
        <f>VLOOKUP(AC284,[3]Hoja1!$A$10:$K$1357,11,0)</f>
        <v>0</v>
      </c>
      <c r="AF284" s="122"/>
      <c r="AG284" s="122">
        <f t="shared" si="46"/>
        <v>0</v>
      </c>
      <c r="AH284" s="122">
        <f t="shared" si="47"/>
        <v>0</v>
      </c>
    </row>
    <row r="285" spans="1:34" s="51" customFormat="1" ht="12.75" customHeight="1">
      <c r="A285" s="127">
        <v>5141100</v>
      </c>
      <c r="B285" s="127" t="s">
        <v>1713</v>
      </c>
      <c r="C285" s="128"/>
      <c r="D285" s="127"/>
      <c r="E285" s="127"/>
      <c r="F285" s="128"/>
      <c r="G285" s="127"/>
      <c r="H285" s="127"/>
      <c r="I285" s="128"/>
      <c r="J285" s="127"/>
      <c r="K285" s="127"/>
      <c r="L285" s="128"/>
      <c r="M285" s="129"/>
      <c r="N285" s="129"/>
      <c r="O285" s="130"/>
      <c r="P285" s="127"/>
      <c r="Q285" s="127"/>
      <c r="R285" s="128"/>
      <c r="S285" s="129"/>
      <c r="T285" s="129"/>
      <c r="U285" s="128"/>
      <c r="V285" s="129"/>
      <c r="W285" s="129"/>
      <c r="X285" s="131"/>
      <c r="Y285" s="129"/>
      <c r="Z285" s="129">
        <f t="shared" si="45"/>
        <v>1</v>
      </c>
      <c r="AA285" s="129"/>
      <c r="AB285" s="129"/>
      <c r="AC285" s="121">
        <v>110829</v>
      </c>
      <c r="AD285" s="121" t="s">
        <v>1094</v>
      </c>
      <c r="AE285" s="122">
        <f>VLOOKUP(AC285,[3]Hoja1!$A$10:$K$1357,11,0)</f>
        <v>-57787380</v>
      </c>
      <c r="AF285" s="122"/>
      <c r="AG285" s="122">
        <f t="shared" si="46"/>
        <v>-57787380</v>
      </c>
      <c r="AH285" s="122">
        <f t="shared" si="47"/>
        <v>-57787</v>
      </c>
    </row>
    <row r="286" spans="1:34" s="51" customFormat="1" ht="12.75" customHeight="1">
      <c r="A286" s="127">
        <v>5141100</v>
      </c>
      <c r="B286" s="127" t="s">
        <v>1713</v>
      </c>
      <c r="C286" s="128"/>
      <c r="D286" s="127"/>
      <c r="E286" s="127"/>
      <c r="F286" s="128"/>
      <c r="G286" s="127"/>
      <c r="H286" s="127"/>
      <c r="I286" s="128"/>
      <c r="J286" s="127"/>
      <c r="K286" s="127"/>
      <c r="L286" s="128"/>
      <c r="M286" s="129"/>
      <c r="N286" s="129"/>
      <c r="O286" s="130"/>
      <c r="P286" s="127"/>
      <c r="Q286" s="127"/>
      <c r="R286" s="128"/>
      <c r="S286" s="129"/>
      <c r="T286" s="129"/>
      <c r="U286" s="128"/>
      <c r="V286" s="129"/>
      <c r="W286" s="129"/>
      <c r="X286" s="131"/>
      <c r="Y286" s="129"/>
      <c r="Z286" s="129">
        <f t="shared" si="45"/>
        <v>1</v>
      </c>
      <c r="AA286" s="129"/>
      <c r="AB286" s="129"/>
      <c r="AC286" s="121">
        <v>110830</v>
      </c>
      <c r="AD286" s="121" t="s">
        <v>829</v>
      </c>
      <c r="AE286" s="122">
        <v>0</v>
      </c>
      <c r="AF286" s="122"/>
      <c r="AG286" s="122">
        <f t="shared" si="46"/>
        <v>0</v>
      </c>
      <c r="AH286" s="122">
        <f t="shared" si="47"/>
        <v>0</v>
      </c>
    </row>
    <row r="287" spans="1:34" s="51" customFormat="1" ht="12.75" customHeight="1">
      <c r="A287" s="127">
        <v>5141100</v>
      </c>
      <c r="B287" s="127" t="s">
        <v>1713</v>
      </c>
      <c r="C287" s="128"/>
      <c r="D287" s="127"/>
      <c r="E287" s="127"/>
      <c r="F287" s="128"/>
      <c r="G287" s="127"/>
      <c r="H287" s="127"/>
      <c r="I287" s="128"/>
      <c r="J287" s="127"/>
      <c r="K287" s="127"/>
      <c r="L287" s="128"/>
      <c r="M287" s="129"/>
      <c r="N287" s="129"/>
      <c r="O287" s="130"/>
      <c r="P287" s="127"/>
      <c r="Q287" s="127"/>
      <c r="R287" s="128"/>
      <c r="S287" s="129"/>
      <c r="T287" s="129"/>
      <c r="U287" s="128"/>
      <c r="V287" s="129"/>
      <c r="W287" s="129"/>
      <c r="X287" s="131"/>
      <c r="Y287" s="129"/>
      <c r="Z287" s="129">
        <f t="shared" si="45"/>
        <v>1</v>
      </c>
      <c r="AA287" s="129"/>
      <c r="AB287" s="129"/>
      <c r="AC287" s="121">
        <v>110831</v>
      </c>
      <c r="AD287" s="121" t="s">
        <v>587</v>
      </c>
      <c r="AE287" s="122">
        <v>0</v>
      </c>
      <c r="AF287" s="122"/>
      <c r="AG287" s="122">
        <f t="shared" si="46"/>
        <v>0</v>
      </c>
      <c r="AH287" s="122">
        <f t="shared" si="47"/>
        <v>0</v>
      </c>
    </row>
    <row r="288" spans="1:34" s="51" customFormat="1" ht="12.75" customHeight="1">
      <c r="A288" s="127"/>
      <c r="B288" s="127"/>
      <c r="C288" s="128"/>
      <c r="D288" s="127"/>
      <c r="E288" s="127"/>
      <c r="F288" s="128"/>
      <c r="G288" s="127"/>
      <c r="H288" s="127"/>
      <c r="I288" s="128"/>
      <c r="J288" s="127"/>
      <c r="K288" s="127"/>
      <c r="L288" s="128"/>
      <c r="M288" s="129"/>
      <c r="N288" s="129"/>
      <c r="O288" s="130"/>
      <c r="P288" s="127"/>
      <c r="Q288" s="127"/>
      <c r="R288" s="128"/>
      <c r="S288" s="129"/>
      <c r="T288" s="129"/>
      <c r="U288" s="128"/>
      <c r="V288" s="129"/>
      <c r="W288" s="129"/>
      <c r="X288" s="131"/>
      <c r="Y288" s="129"/>
      <c r="Z288" s="129">
        <f t="shared" si="45"/>
        <v>1</v>
      </c>
      <c r="AA288" s="129"/>
      <c r="AB288" s="129"/>
      <c r="AC288" s="121">
        <v>110832</v>
      </c>
      <c r="AD288" s="121" t="s">
        <v>1629</v>
      </c>
      <c r="AE288" s="122">
        <f>VLOOKUP(AC288,[3]Hoja1!$A$10:$K$1357,11,0)</f>
        <v>0</v>
      </c>
      <c r="AF288" s="122"/>
      <c r="AG288" s="122">
        <f t="shared" si="46"/>
        <v>0</v>
      </c>
      <c r="AH288" s="122">
        <f t="shared" si="47"/>
        <v>0</v>
      </c>
    </row>
    <row r="289" spans="1:34" s="51" customFormat="1" ht="12.75" customHeight="1">
      <c r="A289" s="127">
        <v>5214260</v>
      </c>
      <c r="B289" s="127" t="s">
        <v>1765</v>
      </c>
      <c r="C289" s="128"/>
      <c r="D289" s="127"/>
      <c r="E289" s="127"/>
      <c r="F289" s="128"/>
      <c r="G289" s="127"/>
      <c r="H289" s="127"/>
      <c r="I289" s="128"/>
      <c r="J289" s="127"/>
      <c r="K289" s="127"/>
      <c r="L289" s="128"/>
      <c r="M289" s="129"/>
      <c r="N289" s="129"/>
      <c r="O289" s="130"/>
      <c r="P289" s="127"/>
      <c r="Q289" s="127"/>
      <c r="R289" s="128"/>
      <c r="S289" s="129"/>
      <c r="T289" s="129"/>
      <c r="U289" s="128"/>
      <c r="V289" s="129"/>
      <c r="W289" s="129"/>
      <c r="X289" s="131"/>
      <c r="Y289" s="129"/>
      <c r="Z289" s="129">
        <f t="shared" si="45"/>
        <v>1</v>
      </c>
      <c r="AA289" s="127" t="s">
        <v>1862</v>
      </c>
      <c r="AB289" s="127" t="s">
        <v>1842</v>
      </c>
      <c r="AC289" s="121">
        <v>110840</v>
      </c>
      <c r="AD289" s="121" t="s">
        <v>398</v>
      </c>
      <c r="AE289" s="122">
        <f>VLOOKUP(AC289,[3]Hoja1!$A$10:$K$1357,11,0)</f>
        <v>-8745095</v>
      </c>
      <c r="AF289" s="122"/>
      <c r="AG289" s="122">
        <f t="shared" si="46"/>
        <v>-8745095</v>
      </c>
      <c r="AH289" s="122">
        <f t="shared" si="47"/>
        <v>-8745</v>
      </c>
    </row>
    <row r="290" spans="1:34" s="51" customFormat="1" ht="12.75" customHeight="1">
      <c r="A290" s="127">
        <v>5214260</v>
      </c>
      <c r="B290" s="127" t="s">
        <v>1765</v>
      </c>
      <c r="C290" s="128"/>
      <c r="D290" s="127"/>
      <c r="E290" s="127"/>
      <c r="F290" s="128"/>
      <c r="G290" s="127"/>
      <c r="H290" s="127"/>
      <c r="I290" s="128"/>
      <c r="J290" s="127"/>
      <c r="K290" s="127"/>
      <c r="L290" s="128"/>
      <c r="M290" s="129"/>
      <c r="N290" s="129"/>
      <c r="O290" s="130"/>
      <c r="P290" s="127"/>
      <c r="Q290" s="127"/>
      <c r="R290" s="128"/>
      <c r="S290" s="129"/>
      <c r="T290" s="129"/>
      <c r="U290" s="128"/>
      <c r="V290" s="129"/>
      <c r="W290" s="129"/>
      <c r="X290" s="131"/>
      <c r="Y290" s="129"/>
      <c r="Z290" s="129">
        <f t="shared" si="45"/>
        <v>1</v>
      </c>
      <c r="AA290" s="127" t="s">
        <v>1862</v>
      </c>
      <c r="AB290" s="127" t="s">
        <v>1842</v>
      </c>
      <c r="AC290" s="121">
        <v>110841</v>
      </c>
      <c r="AD290" s="121" t="s">
        <v>399</v>
      </c>
      <c r="AE290" s="122">
        <f>VLOOKUP(AC290,[3]Hoja1!$A$10:$K$1357,11,0)</f>
        <v>-11325570</v>
      </c>
      <c r="AF290" s="122"/>
      <c r="AG290" s="122">
        <f t="shared" si="46"/>
        <v>-11325570</v>
      </c>
      <c r="AH290" s="122">
        <f t="shared" si="47"/>
        <v>-11326</v>
      </c>
    </row>
    <row r="291" spans="1:34" s="51" customFormat="1" ht="12.75" customHeight="1">
      <c r="A291" s="127">
        <v>5141100</v>
      </c>
      <c r="B291" s="127" t="s">
        <v>1713</v>
      </c>
      <c r="C291" s="128"/>
      <c r="D291" s="127"/>
      <c r="E291" s="127"/>
      <c r="F291" s="128"/>
      <c r="G291" s="127"/>
      <c r="H291" s="127"/>
      <c r="I291" s="128"/>
      <c r="J291" s="127"/>
      <c r="K291" s="127"/>
      <c r="L291" s="128"/>
      <c r="M291" s="129"/>
      <c r="N291" s="129"/>
      <c r="O291" s="130"/>
      <c r="P291" s="127"/>
      <c r="Q291" s="127"/>
      <c r="R291" s="128"/>
      <c r="S291" s="129"/>
      <c r="T291" s="129"/>
      <c r="U291" s="128"/>
      <c r="V291" s="129"/>
      <c r="W291" s="129"/>
      <c r="X291" s="131"/>
      <c r="Y291" s="129"/>
      <c r="Z291" s="129">
        <f t="shared" si="45"/>
        <v>1</v>
      </c>
      <c r="AA291" s="129"/>
      <c r="AB291" s="129"/>
      <c r="AC291" s="121">
        <v>110842</v>
      </c>
      <c r="AD291" s="121" t="s">
        <v>685</v>
      </c>
      <c r="AE291" s="122">
        <f>VLOOKUP(AC291,[3]Hoja1!$A$10:$K$1357,11,0)</f>
        <v>0</v>
      </c>
      <c r="AF291" s="122"/>
      <c r="AG291" s="122">
        <f t="shared" si="46"/>
        <v>0</v>
      </c>
      <c r="AH291" s="122">
        <f t="shared" si="47"/>
        <v>0</v>
      </c>
    </row>
    <row r="292" spans="1:34" s="51" customFormat="1" ht="12.75" customHeight="1">
      <c r="A292" s="127">
        <v>5214260</v>
      </c>
      <c r="B292" s="127" t="s">
        <v>1765</v>
      </c>
      <c r="C292" s="128"/>
      <c r="D292" s="127"/>
      <c r="E292" s="127"/>
      <c r="F292" s="128"/>
      <c r="G292" s="127"/>
      <c r="H292" s="127"/>
      <c r="I292" s="128"/>
      <c r="J292" s="127"/>
      <c r="K292" s="127"/>
      <c r="L292" s="128"/>
      <c r="M292" s="129"/>
      <c r="N292" s="129"/>
      <c r="O292" s="130"/>
      <c r="P292" s="127"/>
      <c r="Q292" s="127"/>
      <c r="R292" s="128"/>
      <c r="S292" s="129"/>
      <c r="T292" s="129"/>
      <c r="U292" s="128"/>
      <c r="V292" s="129"/>
      <c r="W292" s="129"/>
      <c r="X292" s="131"/>
      <c r="Y292" s="129"/>
      <c r="Z292" s="129">
        <f t="shared" si="45"/>
        <v>1</v>
      </c>
      <c r="AA292" s="127" t="s">
        <v>1862</v>
      </c>
      <c r="AB292" s="127" t="s">
        <v>1842</v>
      </c>
      <c r="AC292" s="121">
        <v>110843</v>
      </c>
      <c r="AD292" s="121" t="s">
        <v>686</v>
      </c>
      <c r="AE292" s="122">
        <f>VLOOKUP(AC292,[3]Hoja1!$A$10:$K$1357,11,0)</f>
        <v>-6274056</v>
      </c>
      <c r="AF292" s="122"/>
      <c r="AG292" s="122">
        <f t="shared" si="46"/>
        <v>-6274056</v>
      </c>
      <c r="AH292" s="122">
        <f t="shared" si="47"/>
        <v>-6274</v>
      </c>
    </row>
    <row r="293" spans="1:34" s="51" customFormat="1" ht="12.75" customHeight="1">
      <c r="A293" s="127">
        <v>5141100</v>
      </c>
      <c r="B293" s="127" t="s">
        <v>1713</v>
      </c>
      <c r="C293" s="128"/>
      <c r="D293" s="127"/>
      <c r="E293" s="127"/>
      <c r="F293" s="128"/>
      <c r="G293" s="127"/>
      <c r="H293" s="127"/>
      <c r="I293" s="128"/>
      <c r="J293" s="127"/>
      <c r="K293" s="127"/>
      <c r="L293" s="128"/>
      <c r="M293" s="129"/>
      <c r="N293" s="129"/>
      <c r="O293" s="130"/>
      <c r="P293" s="127"/>
      <c r="Q293" s="127"/>
      <c r="R293" s="128"/>
      <c r="S293" s="129"/>
      <c r="T293" s="129"/>
      <c r="U293" s="128"/>
      <c r="V293" s="129"/>
      <c r="W293" s="129"/>
      <c r="X293" s="131"/>
      <c r="Y293" s="129"/>
      <c r="Z293" s="129">
        <f t="shared" si="45"/>
        <v>1</v>
      </c>
      <c r="AA293" s="129"/>
      <c r="AB293" s="129"/>
      <c r="AC293" s="121">
        <v>110845</v>
      </c>
      <c r="AD293" s="121" t="s">
        <v>1095</v>
      </c>
      <c r="AE293" s="122">
        <f>VLOOKUP(AC293,[3]Hoja1!$A$10:$K$1357,11,0)</f>
        <v>0</v>
      </c>
      <c r="AF293" s="122"/>
      <c r="AG293" s="122">
        <f t="shared" si="46"/>
        <v>0</v>
      </c>
      <c r="AH293" s="122">
        <f t="shared" si="47"/>
        <v>0</v>
      </c>
    </row>
    <row r="294" spans="1:34" s="51" customFormat="1" ht="12.75" customHeight="1">
      <c r="A294" s="127">
        <v>5214260</v>
      </c>
      <c r="B294" s="127" t="s">
        <v>1765</v>
      </c>
      <c r="C294" s="128"/>
      <c r="D294" s="127"/>
      <c r="E294" s="127"/>
      <c r="F294" s="128"/>
      <c r="G294" s="127"/>
      <c r="H294" s="127"/>
      <c r="I294" s="128"/>
      <c r="J294" s="127"/>
      <c r="K294" s="127"/>
      <c r="L294" s="128"/>
      <c r="M294" s="129"/>
      <c r="N294" s="129"/>
      <c r="O294" s="130"/>
      <c r="P294" s="127"/>
      <c r="Q294" s="127"/>
      <c r="R294" s="128"/>
      <c r="S294" s="129"/>
      <c r="T294" s="129"/>
      <c r="U294" s="128"/>
      <c r="V294" s="129"/>
      <c r="W294" s="129"/>
      <c r="X294" s="131"/>
      <c r="Y294" s="129"/>
      <c r="Z294" s="129">
        <f t="shared" si="45"/>
        <v>1</v>
      </c>
      <c r="AA294" s="127" t="s">
        <v>1862</v>
      </c>
      <c r="AB294" s="127" t="s">
        <v>1842</v>
      </c>
      <c r="AC294" s="121">
        <v>110846</v>
      </c>
      <c r="AD294" s="121" t="s">
        <v>1096</v>
      </c>
      <c r="AE294" s="122">
        <f>VLOOKUP(AC294,[3]Hoja1!$A$10:$K$1357,11,0)</f>
        <v>-94458</v>
      </c>
      <c r="AF294" s="122"/>
      <c r="AG294" s="122">
        <f t="shared" si="46"/>
        <v>-94458</v>
      </c>
      <c r="AH294" s="122">
        <f t="shared" si="47"/>
        <v>-94</v>
      </c>
    </row>
    <row r="295" spans="1:34" s="51" customFormat="1" ht="12.75" customHeight="1">
      <c r="A295" s="127">
        <v>5141100</v>
      </c>
      <c r="B295" s="127" t="s">
        <v>1713</v>
      </c>
      <c r="C295" s="128"/>
      <c r="D295" s="127"/>
      <c r="E295" s="127"/>
      <c r="F295" s="128"/>
      <c r="G295" s="127"/>
      <c r="H295" s="127"/>
      <c r="I295" s="128"/>
      <c r="J295" s="127"/>
      <c r="K295" s="127"/>
      <c r="L295" s="128"/>
      <c r="M295" s="129"/>
      <c r="N295" s="129"/>
      <c r="O295" s="130"/>
      <c r="P295" s="127"/>
      <c r="Q295" s="127"/>
      <c r="R295" s="128"/>
      <c r="S295" s="129"/>
      <c r="T295" s="129"/>
      <c r="U295" s="128"/>
      <c r="V295" s="129"/>
      <c r="W295" s="129"/>
      <c r="X295" s="131"/>
      <c r="Y295" s="129"/>
      <c r="Z295" s="129">
        <f t="shared" si="45"/>
        <v>1</v>
      </c>
      <c r="AA295" s="129"/>
      <c r="AB295" s="129"/>
      <c r="AC295" s="121">
        <v>110848</v>
      </c>
      <c r="AD295" s="121" t="s">
        <v>1097</v>
      </c>
      <c r="AE295" s="122">
        <v>0</v>
      </c>
      <c r="AF295" s="122"/>
      <c r="AG295" s="122">
        <f t="shared" si="46"/>
        <v>0</v>
      </c>
      <c r="AH295" s="122">
        <f t="shared" si="47"/>
        <v>0</v>
      </c>
    </row>
    <row r="296" spans="1:34" s="51" customFormat="1" ht="12.75" customHeight="1">
      <c r="A296" s="127">
        <v>5141100</v>
      </c>
      <c r="B296" s="127" t="s">
        <v>1713</v>
      </c>
      <c r="C296" s="128"/>
      <c r="D296" s="127"/>
      <c r="E296" s="127"/>
      <c r="F296" s="128"/>
      <c r="G296" s="127"/>
      <c r="H296" s="127"/>
      <c r="I296" s="128"/>
      <c r="J296" s="127"/>
      <c r="K296" s="127"/>
      <c r="L296" s="128"/>
      <c r="M296" s="129"/>
      <c r="N296" s="129"/>
      <c r="O296" s="130"/>
      <c r="P296" s="127"/>
      <c r="Q296" s="127"/>
      <c r="R296" s="128"/>
      <c r="S296" s="129"/>
      <c r="T296" s="129"/>
      <c r="U296" s="128"/>
      <c r="V296" s="129"/>
      <c r="W296" s="129"/>
      <c r="X296" s="131"/>
      <c r="Y296" s="129"/>
      <c r="Z296" s="129">
        <f t="shared" si="45"/>
        <v>1</v>
      </c>
      <c r="AA296" s="129"/>
      <c r="AB296" s="129"/>
      <c r="AC296" s="121">
        <v>110849</v>
      </c>
      <c r="AD296" s="121" t="s">
        <v>1098</v>
      </c>
      <c r="AE296" s="122">
        <f>VLOOKUP(AC296,[3]Hoja1!$A$10:$K$1357,11,0)</f>
        <v>0</v>
      </c>
      <c r="AF296" s="122"/>
      <c r="AG296" s="122">
        <f t="shared" si="46"/>
        <v>0</v>
      </c>
      <c r="AH296" s="122">
        <f t="shared" si="47"/>
        <v>0</v>
      </c>
    </row>
    <row r="297" spans="1:34" s="51" customFormat="1" ht="12.75" customHeight="1">
      <c r="A297" s="127">
        <v>5141100</v>
      </c>
      <c r="B297" s="127" t="s">
        <v>1713</v>
      </c>
      <c r="C297" s="128"/>
      <c r="D297" s="127"/>
      <c r="E297" s="127"/>
      <c r="F297" s="128"/>
      <c r="G297" s="127"/>
      <c r="H297" s="127"/>
      <c r="I297" s="128"/>
      <c r="J297" s="127"/>
      <c r="K297" s="127"/>
      <c r="L297" s="128"/>
      <c r="M297" s="129"/>
      <c r="N297" s="129"/>
      <c r="O297" s="130"/>
      <c r="P297" s="127"/>
      <c r="Q297" s="127"/>
      <c r="R297" s="128"/>
      <c r="S297" s="129"/>
      <c r="T297" s="129"/>
      <c r="U297" s="128"/>
      <c r="V297" s="129"/>
      <c r="W297" s="129"/>
      <c r="X297" s="131"/>
      <c r="Y297" s="129"/>
      <c r="Z297" s="129">
        <f t="shared" si="45"/>
        <v>1</v>
      </c>
      <c r="AA297" s="129"/>
      <c r="AB297" s="129"/>
      <c r="AC297" s="121">
        <v>110851</v>
      </c>
      <c r="AD297" s="121" t="s">
        <v>970</v>
      </c>
      <c r="AE297" s="122">
        <f>VLOOKUP(AC297,[3]Hoja1!$A$10:$K$1357,11,0)</f>
        <v>0</v>
      </c>
      <c r="AF297" s="122"/>
      <c r="AG297" s="122">
        <f t="shared" si="46"/>
        <v>0</v>
      </c>
      <c r="AH297" s="122">
        <f t="shared" si="47"/>
        <v>0</v>
      </c>
    </row>
    <row r="298" spans="1:34" s="51" customFormat="1" ht="12.75" customHeight="1">
      <c r="A298" s="127">
        <v>5141100</v>
      </c>
      <c r="B298" s="127" t="s">
        <v>1713</v>
      </c>
      <c r="C298" s="128"/>
      <c r="D298" s="127"/>
      <c r="E298" s="127"/>
      <c r="F298" s="128"/>
      <c r="G298" s="127"/>
      <c r="H298" s="127"/>
      <c r="I298" s="128"/>
      <c r="J298" s="127"/>
      <c r="K298" s="127"/>
      <c r="L298" s="128"/>
      <c r="M298" s="129"/>
      <c r="N298" s="129"/>
      <c r="O298" s="130"/>
      <c r="P298" s="127"/>
      <c r="Q298" s="127"/>
      <c r="R298" s="128"/>
      <c r="S298" s="129"/>
      <c r="T298" s="129"/>
      <c r="U298" s="128"/>
      <c r="V298" s="129"/>
      <c r="W298" s="129"/>
      <c r="X298" s="131"/>
      <c r="Y298" s="129"/>
      <c r="Z298" s="129">
        <f t="shared" si="45"/>
        <v>1</v>
      </c>
      <c r="AA298" s="129"/>
      <c r="AB298" s="129"/>
      <c r="AC298" s="121">
        <v>110852</v>
      </c>
      <c r="AD298" s="121" t="s">
        <v>971</v>
      </c>
      <c r="AE298" s="122">
        <f>VLOOKUP(AC298,[3]Hoja1!$A$10:$K$1357,11,0)</f>
        <v>0</v>
      </c>
      <c r="AF298" s="122"/>
      <c r="AG298" s="122">
        <f t="shared" si="46"/>
        <v>0</v>
      </c>
      <c r="AH298" s="122">
        <f t="shared" si="47"/>
        <v>0</v>
      </c>
    </row>
    <row r="299" spans="1:34" s="51" customFormat="1" ht="12.75" customHeight="1">
      <c r="A299" s="127"/>
      <c r="B299" s="127"/>
      <c r="C299" s="128"/>
      <c r="D299" s="127"/>
      <c r="E299" s="127"/>
      <c r="F299" s="128"/>
      <c r="G299" s="127"/>
      <c r="H299" s="127"/>
      <c r="I299" s="128"/>
      <c r="J299" s="127"/>
      <c r="K299" s="127"/>
      <c r="L299" s="128"/>
      <c r="M299" s="129"/>
      <c r="N299" s="129"/>
      <c r="O299" s="130"/>
      <c r="P299" s="127"/>
      <c r="Q299" s="127"/>
      <c r="R299" s="128"/>
      <c r="S299" s="129"/>
      <c r="T299" s="129"/>
      <c r="U299" s="128"/>
      <c r="V299" s="129"/>
      <c r="W299" s="129"/>
      <c r="X299" s="131"/>
      <c r="Y299" s="129"/>
      <c r="Z299" s="129">
        <f t="shared" si="45"/>
        <v>1</v>
      </c>
      <c r="AA299" s="129"/>
      <c r="AB299" s="129"/>
      <c r="AC299" s="121">
        <v>110853</v>
      </c>
      <c r="AD299" s="121" t="s">
        <v>972</v>
      </c>
      <c r="AE299" s="122">
        <f>VLOOKUP(AC299,[3]Hoja1!$A$10:$K$1357,11,0)</f>
        <v>0</v>
      </c>
      <c r="AF299" s="122"/>
      <c r="AG299" s="122">
        <f t="shared" si="46"/>
        <v>0</v>
      </c>
      <c r="AH299" s="122">
        <f t="shared" si="47"/>
        <v>0</v>
      </c>
    </row>
    <row r="300" spans="1:34" s="51" customFormat="1" ht="12.75" customHeight="1">
      <c r="A300" s="127"/>
      <c r="B300" s="127"/>
      <c r="C300" s="128"/>
      <c r="D300" s="127"/>
      <c r="E300" s="127"/>
      <c r="F300" s="128"/>
      <c r="G300" s="127"/>
      <c r="H300" s="127"/>
      <c r="I300" s="128"/>
      <c r="J300" s="127"/>
      <c r="K300" s="127"/>
      <c r="L300" s="128"/>
      <c r="M300" s="129"/>
      <c r="N300" s="129"/>
      <c r="O300" s="130"/>
      <c r="P300" s="127"/>
      <c r="Q300" s="127"/>
      <c r="R300" s="128"/>
      <c r="S300" s="129"/>
      <c r="T300" s="129"/>
      <c r="U300" s="128"/>
      <c r="V300" s="129"/>
      <c r="W300" s="129"/>
      <c r="X300" s="131"/>
      <c r="Y300" s="129"/>
      <c r="Z300" s="129">
        <f t="shared" si="45"/>
        <v>1</v>
      </c>
      <c r="AA300" s="129"/>
      <c r="AB300" s="129"/>
      <c r="AC300" s="121">
        <v>110869</v>
      </c>
      <c r="AD300" s="121" t="s">
        <v>1657</v>
      </c>
      <c r="AE300" s="122">
        <f>VLOOKUP(AC300,[3]Hoja1!$A$10:$K$1357,11,0)</f>
        <v>0</v>
      </c>
      <c r="AF300" s="122"/>
      <c r="AG300" s="122">
        <f t="shared" si="46"/>
        <v>0</v>
      </c>
      <c r="AH300" s="122">
        <f t="shared" si="47"/>
        <v>0</v>
      </c>
    </row>
    <row r="301" spans="1:34" s="51" customFormat="1" ht="12.75" customHeight="1">
      <c r="A301" s="127">
        <v>5141240</v>
      </c>
      <c r="B301" s="127" t="s">
        <v>1827</v>
      </c>
      <c r="C301" s="128" t="str">
        <f t="shared" si="36"/>
        <v/>
      </c>
      <c r="D301" s="127"/>
      <c r="E301" s="127"/>
      <c r="F301" s="128" t="str">
        <f t="shared" si="37"/>
        <v/>
      </c>
      <c r="G301" s="127"/>
      <c r="H301" s="127"/>
      <c r="I301" s="128" t="str">
        <f t="shared" si="38"/>
        <v/>
      </c>
      <c r="J301" s="127"/>
      <c r="K301" s="127"/>
      <c r="L301" s="128" t="str">
        <f t="shared" si="39"/>
        <v/>
      </c>
      <c r="M301" s="129"/>
      <c r="N301" s="129"/>
      <c r="O301" s="130" t="str">
        <f t="shared" si="40"/>
        <v>691213000202</v>
      </c>
      <c r="P301" s="127">
        <v>691213000</v>
      </c>
      <c r="Q301" s="127">
        <v>202</v>
      </c>
      <c r="R301" s="128" t="str">
        <f t="shared" si="41"/>
        <v/>
      </c>
      <c r="S301" s="129"/>
      <c r="T301" s="129"/>
      <c r="U301" s="128" t="str">
        <f t="shared" si="42"/>
        <v/>
      </c>
      <c r="V301" s="129"/>
      <c r="W301" s="129"/>
      <c r="X301" s="131" t="str">
        <f t="shared" ref="X301:X306" si="48">+Y301&amp;Z301</f>
        <v>221</v>
      </c>
      <c r="Y301" s="129">
        <v>22</v>
      </c>
      <c r="Z301" s="129">
        <f t="shared" si="45"/>
        <v>1</v>
      </c>
      <c r="AA301" s="129"/>
      <c r="AB301" s="129"/>
      <c r="AC301" s="121">
        <v>110901</v>
      </c>
      <c r="AD301" s="121" t="s">
        <v>899</v>
      </c>
      <c r="AE301" s="122">
        <f>VLOOKUP(AC301,[3]Hoja1!$A$10:$K$1357,11,0)</f>
        <v>384068806</v>
      </c>
      <c r="AF301" s="123">
        <f>-AE301</f>
        <v>-384068806</v>
      </c>
      <c r="AG301" s="122">
        <f t="shared" si="46"/>
        <v>0</v>
      </c>
      <c r="AH301" s="122">
        <f t="shared" si="47"/>
        <v>0</v>
      </c>
    </row>
    <row r="302" spans="1:34" s="51" customFormat="1" ht="12.75" customHeight="1">
      <c r="A302" s="127">
        <v>5141210</v>
      </c>
      <c r="B302" s="127" t="s">
        <v>44</v>
      </c>
      <c r="C302" s="128" t="str">
        <f t="shared" si="36"/>
        <v/>
      </c>
      <c r="D302" s="127"/>
      <c r="E302" s="127"/>
      <c r="F302" s="128" t="str">
        <f t="shared" si="37"/>
        <v/>
      </c>
      <c r="G302" s="127"/>
      <c r="H302" s="127"/>
      <c r="I302" s="128" t="str">
        <f t="shared" si="38"/>
        <v/>
      </c>
      <c r="J302" s="127"/>
      <c r="K302" s="127"/>
      <c r="L302" s="128" t="str">
        <f t="shared" si="39"/>
        <v/>
      </c>
      <c r="M302" s="129"/>
      <c r="N302" s="129"/>
      <c r="O302" s="130" t="str">
        <f t="shared" si="40"/>
        <v/>
      </c>
      <c r="P302" s="127"/>
      <c r="Q302" s="127"/>
      <c r="R302" s="128" t="str">
        <f t="shared" si="41"/>
        <v/>
      </c>
      <c r="S302" s="129"/>
      <c r="T302" s="129"/>
      <c r="U302" s="128" t="str">
        <f t="shared" si="42"/>
        <v/>
      </c>
      <c r="V302" s="129"/>
      <c r="W302" s="129"/>
      <c r="X302" s="131" t="str">
        <f t="shared" si="48"/>
        <v>221</v>
      </c>
      <c r="Y302" s="129">
        <v>22</v>
      </c>
      <c r="Z302" s="129">
        <f t="shared" si="45"/>
        <v>1</v>
      </c>
      <c r="AA302" s="129"/>
      <c r="AB302" s="129"/>
      <c r="AC302" s="121">
        <v>111001</v>
      </c>
      <c r="AD302" s="121" t="s">
        <v>612</v>
      </c>
      <c r="AE302" s="122">
        <f>VLOOKUP(AC302,[3]Hoja1!$A$10:$K$1357,11,0)</f>
        <v>1139116914</v>
      </c>
      <c r="AF302" s="122"/>
      <c r="AG302" s="122">
        <f t="shared" si="46"/>
        <v>1139116914</v>
      </c>
      <c r="AH302" s="122">
        <f t="shared" si="47"/>
        <v>1139117</v>
      </c>
    </row>
    <row r="303" spans="1:34" s="51" customFormat="1" ht="12.75" customHeight="1">
      <c r="A303" s="127">
        <v>5141240</v>
      </c>
      <c r="B303" s="127" t="s">
        <v>1827</v>
      </c>
      <c r="C303" s="128" t="str">
        <f t="shared" si="36"/>
        <v/>
      </c>
      <c r="D303" s="127"/>
      <c r="E303" s="127"/>
      <c r="F303" s="128" t="str">
        <f t="shared" si="37"/>
        <v/>
      </c>
      <c r="G303" s="127"/>
      <c r="H303" s="127"/>
      <c r="I303" s="128" t="str">
        <f t="shared" si="38"/>
        <v/>
      </c>
      <c r="J303" s="127"/>
      <c r="K303" s="127"/>
      <c r="L303" s="128" t="str">
        <f t="shared" si="39"/>
        <v/>
      </c>
      <c r="M303" s="129"/>
      <c r="N303" s="129"/>
      <c r="O303" s="130" t="str">
        <f t="shared" si="40"/>
        <v/>
      </c>
      <c r="P303" s="127"/>
      <c r="Q303" s="127"/>
      <c r="R303" s="128" t="str">
        <f t="shared" si="41"/>
        <v/>
      </c>
      <c r="S303" s="129"/>
      <c r="T303" s="129"/>
      <c r="U303" s="128" t="str">
        <f t="shared" si="42"/>
        <v/>
      </c>
      <c r="V303" s="129"/>
      <c r="W303" s="129"/>
      <c r="X303" s="131" t="str">
        <f t="shared" si="48"/>
        <v>221</v>
      </c>
      <c r="Y303" s="129">
        <v>22</v>
      </c>
      <c r="Z303" s="129">
        <f t="shared" si="45"/>
        <v>1</v>
      </c>
      <c r="AA303" s="129"/>
      <c r="AB303" s="129"/>
      <c r="AC303" s="121">
        <v>111002</v>
      </c>
      <c r="AD303" s="121" t="s">
        <v>468</v>
      </c>
      <c r="AE303" s="122">
        <f>VLOOKUP(AC303,[3]Hoja1!$A$10:$K$1357,11,0)</f>
        <v>396426183</v>
      </c>
      <c r="AF303" s="122"/>
      <c r="AG303" s="122">
        <f t="shared" si="46"/>
        <v>396426183</v>
      </c>
      <c r="AH303" s="122">
        <f t="shared" si="47"/>
        <v>396426</v>
      </c>
    </row>
    <row r="304" spans="1:34" s="51" customFormat="1" ht="12.75" customHeight="1">
      <c r="A304" s="127">
        <v>5141210</v>
      </c>
      <c r="B304" s="127" t="s">
        <v>44</v>
      </c>
      <c r="C304" s="128" t="str">
        <f t="shared" si="36"/>
        <v/>
      </c>
      <c r="D304" s="127"/>
      <c r="E304" s="127"/>
      <c r="F304" s="128" t="str">
        <f t="shared" si="37"/>
        <v/>
      </c>
      <c r="G304" s="127"/>
      <c r="H304" s="127"/>
      <c r="I304" s="128" t="str">
        <f t="shared" si="38"/>
        <v/>
      </c>
      <c r="J304" s="127"/>
      <c r="K304" s="127"/>
      <c r="L304" s="128" t="str">
        <f t="shared" si="39"/>
        <v/>
      </c>
      <c r="M304" s="129"/>
      <c r="N304" s="129"/>
      <c r="O304" s="130" t="str">
        <f t="shared" si="40"/>
        <v/>
      </c>
      <c r="P304" s="127"/>
      <c r="Q304" s="127"/>
      <c r="R304" s="128" t="str">
        <f t="shared" si="41"/>
        <v/>
      </c>
      <c r="S304" s="129"/>
      <c r="T304" s="129"/>
      <c r="U304" s="128" t="str">
        <f t="shared" si="42"/>
        <v/>
      </c>
      <c r="V304" s="129"/>
      <c r="W304" s="129"/>
      <c r="X304" s="131" t="str">
        <f t="shared" si="48"/>
        <v>221</v>
      </c>
      <c r="Y304" s="129">
        <v>22</v>
      </c>
      <c r="Z304" s="129">
        <f t="shared" si="45"/>
        <v>1</v>
      </c>
      <c r="AA304" s="129"/>
      <c r="AB304" s="129"/>
      <c r="AC304" s="121">
        <v>111003</v>
      </c>
      <c r="AD304" s="121" t="s">
        <v>1099</v>
      </c>
      <c r="AE304" s="122">
        <f>VLOOKUP(AC304,[3]Hoja1!$A$10:$K$1357,11,0)</f>
        <v>0</v>
      </c>
      <c r="AF304" s="122"/>
      <c r="AG304" s="122">
        <f t="shared" si="46"/>
        <v>0</v>
      </c>
      <c r="AH304" s="122">
        <f t="shared" si="47"/>
        <v>0</v>
      </c>
    </row>
    <row r="305" spans="1:34" s="51" customFormat="1" ht="12.75" customHeight="1">
      <c r="A305" s="127">
        <v>5141240</v>
      </c>
      <c r="B305" s="127" t="s">
        <v>1827</v>
      </c>
      <c r="C305" s="128" t="str">
        <f t="shared" si="36"/>
        <v/>
      </c>
      <c r="D305" s="127"/>
      <c r="E305" s="127"/>
      <c r="F305" s="128" t="str">
        <f t="shared" si="37"/>
        <v/>
      </c>
      <c r="G305" s="127"/>
      <c r="H305" s="127"/>
      <c r="I305" s="128" t="str">
        <f t="shared" si="38"/>
        <v/>
      </c>
      <c r="J305" s="127"/>
      <c r="K305" s="127"/>
      <c r="L305" s="128" t="str">
        <f t="shared" si="39"/>
        <v/>
      </c>
      <c r="M305" s="129"/>
      <c r="N305" s="129"/>
      <c r="O305" s="130" t="str">
        <f t="shared" si="40"/>
        <v/>
      </c>
      <c r="P305" s="127"/>
      <c r="Q305" s="127"/>
      <c r="R305" s="128" t="str">
        <f t="shared" si="41"/>
        <v/>
      </c>
      <c r="S305" s="129"/>
      <c r="T305" s="129"/>
      <c r="U305" s="128" t="str">
        <f t="shared" si="42"/>
        <v/>
      </c>
      <c r="V305" s="129"/>
      <c r="W305" s="129"/>
      <c r="X305" s="131" t="str">
        <f t="shared" si="48"/>
        <v>221</v>
      </c>
      <c r="Y305" s="129">
        <v>22</v>
      </c>
      <c r="Z305" s="129">
        <f t="shared" si="45"/>
        <v>1</v>
      </c>
      <c r="AA305" s="129"/>
      <c r="AB305" s="129"/>
      <c r="AC305" s="121">
        <v>111101</v>
      </c>
      <c r="AD305" s="121" t="s">
        <v>1100</v>
      </c>
      <c r="AE305" s="122">
        <f>VLOOKUP(AC305,[3]Hoja1!$A$10:$K$1357,11,0)</f>
        <v>821017451</v>
      </c>
      <c r="AF305" s="122"/>
      <c r="AG305" s="122">
        <f t="shared" si="46"/>
        <v>821017451</v>
      </c>
      <c r="AH305" s="122">
        <f t="shared" si="47"/>
        <v>821017</v>
      </c>
    </row>
    <row r="306" spans="1:34" s="51" customFormat="1" ht="12.75" customHeight="1">
      <c r="A306" s="127">
        <v>5141240</v>
      </c>
      <c r="B306" s="127" t="s">
        <v>1827</v>
      </c>
      <c r="C306" s="128"/>
      <c r="D306" s="127"/>
      <c r="E306" s="127"/>
      <c r="F306" s="128"/>
      <c r="G306" s="127"/>
      <c r="H306" s="127"/>
      <c r="I306" s="128"/>
      <c r="J306" s="127"/>
      <c r="K306" s="127"/>
      <c r="L306" s="128"/>
      <c r="M306" s="129"/>
      <c r="N306" s="129"/>
      <c r="O306" s="130"/>
      <c r="P306" s="127"/>
      <c r="Q306" s="127"/>
      <c r="R306" s="128"/>
      <c r="S306" s="129"/>
      <c r="T306" s="129"/>
      <c r="U306" s="128"/>
      <c r="V306" s="129"/>
      <c r="W306" s="129"/>
      <c r="X306" s="131" t="str">
        <f t="shared" si="48"/>
        <v>221</v>
      </c>
      <c r="Y306" s="129">
        <v>22</v>
      </c>
      <c r="Z306" s="129">
        <f t="shared" si="45"/>
        <v>1</v>
      </c>
      <c r="AA306" s="129"/>
      <c r="AB306" s="129"/>
      <c r="AC306" s="121">
        <v>111102</v>
      </c>
      <c r="AD306" s="121" t="s">
        <v>1101</v>
      </c>
      <c r="AE306" s="122">
        <f>VLOOKUP(AC306,[3]Hoja1!$A$10:$K$1357,11,0)</f>
        <v>-93894432</v>
      </c>
      <c r="AF306" s="122"/>
      <c r="AG306" s="122">
        <f t="shared" si="46"/>
        <v>-93894432</v>
      </c>
      <c r="AH306" s="122">
        <f t="shared" si="47"/>
        <v>-93894</v>
      </c>
    </row>
    <row r="307" spans="1:34" s="51" customFormat="1" ht="12.75" customHeight="1">
      <c r="A307" s="127">
        <v>5142100</v>
      </c>
      <c r="B307" s="127" t="s">
        <v>1723</v>
      </c>
      <c r="C307" s="128"/>
      <c r="D307" s="127"/>
      <c r="E307" s="127"/>
      <c r="F307" s="128"/>
      <c r="G307" s="127"/>
      <c r="H307" s="127"/>
      <c r="I307" s="128"/>
      <c r="J307" s="127"/>
      <c r="K307" s="127"/>
      <c r="L307" s="128"/>
      <c r="M307" s="129"/>
      <c r="N307" s="129"/>
      <c r="O307" s="130"/>
      <c r="P307" s="127"/>
      <c r="Q307" s="127"/>
      <c r="R307" s="128"/>
      <c r="S307" s="129"/>
      <c r="T307" s="129"/>
      <c r="U307" s="128"/>
      <c r="V307" s="129"/>
      <c r="W307" s="129"/>
      <c r="X307" s="131"/>
      <c r="Y307" s="129"/>
      <c r="Z307" s="129">
        <f t="shared" si="45"/>
        <v>1</v>
      </c>
      <c r="AA307" s="129"/>
      <c r="AB307" s="129"/>
      <c r="AC307" s="121">
        <v>111103</v>
      </c>
      <c r="AD307" s="121" t="s">
        <v>1690</v>
      </c>
      <c r="AE307" s="122">
        <f>VLOOKUP(AC307,[3]Hoja1!$A$10:$K$1357,11,0)</f>
        <v>174746454</v>
      </c>
      <c r="AF307" s="122"/>
      <c r="AG307" s="122">
        <f t="shared" si="46"/>
        <v>174746454</v>
      </c>
      <c r="AH307" s="122">
        <f t="shared" si="47"/>
        <v>174746</v>
      </c>
    </row>
    <row r="308" spans="1:34" s="51" customFormat="1" ht="12.75" customHeight="1">
      <c r="A308" s="127">
        <v>5142210</v>
      </c>
      <c r="B308" s="127" t="s">
        <v>1725</v>
      </c>
      <c r="C308" s="128"/>
      <c r="D308" s="127"/>
      <c r="E308" s="127"/>
      <c r="F308" s="128"/>
      <c r="G308" s="127"/>
      <c r="H308" s="127"/>
      <c r="I308" s="128"/>
      <c r="J308" s="127"/>
      <c r="K308" s="127"/>
      <c r="L308" s="128"/>
      <c r="M308" s="129"/>
      <c r="N308" s="129"/>
      <c r="O308" s="130"/>
      <c r="P308" s="127"/>
      <c r="Q308" s="127"/>
      <c r="R308" s="128"/>
      <c r="S308" s="129"/>
      <c r="T308" s="129"/>
      <c r="U308" s="128"/>
      <c r="V308" s="129"/>
      <c r="W308" s="129"/>
      <c r="X308" s="131"/>
      <c r="Y308" s="129"/>
      <c r="Z308" s="129">
        <f t="shared" si="45"/>
        <v>1</v>
      </c>
      <c r="AA308" s="129"/>
      <c r="AB308" s="129"/>
      <c r="AC308" s="121">
        <v>111104</v>
      </c>
      <c r="AD308" s="121" t="s">
        <v>1689</v>
      </c>
      <c r="AE308" s="122">
        <f>VLOOKUP(AC308,[3]Hoja1!$A$10:$K$1357,11,0)</f>
        <v>6495398726</v>
      </c>
      <c r="AF308" s="122"/>
      <c r="AG308" s="122">
        <f t="shared" si="46"/>
        <v>6495398726</v>
      </c>
      <c r="AH308" s="122">
        <f t="shared" si="47"/>
        <v>6495399</v>
      </c>
    </row>
    <row r="309" spans="1:34" s="51" customFormat="1" ht="12.75" customHeight="1">
      <c r="A309" s="127">
        <v>5142220</v>
      </c>
      <c r="B309" s="127" t="s">
        <v>1726</v>
      </c>
      <c r="C309" s="128"/>
      <c r="D309" s="127"/>
      <c r="E309" s="127"/>
      <c r="F309" s="128"/>
      <c r="G309" s="127"/>
      <c r="H309" s="127"/>
      <c r="I309" s="128"/>
      <c r="J309" s="127"/>
      <c r="K309" s="127"/>
      <c r="L309" s="128"/>
      <c r="M309" s="129"/>
      <c r="N309" s="129"/>
      <c r="O309" s="130"/>
      <c r="P309" s="127"/>
      <c r="Q309" s="127"/>
      <c r="R309" s="128"/>
      <c r="S309" s="129"/>
      <c r="T309" s="129"/>
      <c r="U309" s="128"/>
      <c r="V309" s="129"/>
      <c r="W309" s="129"/>
      <c r="X309" s="131"/>
      <c r="Y309" s="129"/>
      <c r="Z309" s="129">
        <f t="shared" si="45"/>
        <v>1</v>
      </c>
      <c r="AA309" s="129"/>
      <c r="AB309" s="129"/>
      <c r="AC309" s="121">
        <v>111105</v>
      </c>
      <c r="AD309" s="121" t="s">
        <v>1688</v>
      </c>
      <c r="AE309" s="122">
        <v>0</v>
      </c>
      <c r="AF309" s="122"/>
      <c r="AG309" s="122">
        <f t="shared" si="46"/>
        <v>0</v>
      </c>
      <c r="AH309" s="122">
        <f t="shared" si="47"/>
        <v>0</v>
      </c>
    </row>
    <row r="310" spans="1:34" s="51" customFormat="1" ht="12.75" customHeight="1">
      <c r="A310" s="127">
        <v>5142300</v>
      </c>
      <c r="B310" s="127" t="s">
        <v>1727</v>
      </c>
      <c r="C310" s="128"/>
      <c r="D310" s="127"/>
      <c r="E310" s="127"/>
      <c r="F310" s="128"/>
      <c r="G310" s="127"/>
      <c r="H310" s="127"/>
      <c r="I310" s="128"/>
      <c r="J310" s="127"/>
      <c r="K310" s="127"/>
      <c r="L310" s="128"/>
      <c r="M310" s="129"/>
      <c r="N310" s="129"/>
      <c r="O310" s="130"/>
      <c r="P310" s="127"/>
      <c r="Q310" s="127"/>
      <c r="R310" s="128"/>
      <c r="S310" s="129"/>
      <c r="T310" s="129"/>
      <c r="U310" s="128"/>
      <c r="V310" s="129"/>
      <c r="W310" s="129"/>
      <c r="X310" s="131"/>
      <c r="Y310" s="129"/>
      <c r="Z310" s="129">
        <f t="shared" si="45"/>
        <v>1</v>
      </c>
      <c r="AA310" s="129"/>
      <c r="AB310" s="129"/>
      <c r="AC310" s="121">
        <v>111106</v>
      </c>
      <c r="AD310" s="121" t="s">
        <v>1687</v>
      </c>
      <c r="AE310" s="122">
        <f>VLOOKUP(AC310,[3]Hoja1!$A$10:$K$1357,11,0)</f>
        <v>446260693</v>
      </c>
      <c r="AF310" s="122"/>
      <c r="AG310" s="122">
        <f t="shared" si="46"/>
        <v>446260693</v>
      </c>
      <c r="AH310" s="122">
        <f t="shared" si="47"/>
        <v>446261</v>
      </c>
    </row>
    <row r="311" spans="1:34" s="51" customFormat="1" ht="12.75" customHeight="1">
      <c r="A311" s="127">
        <v>5142500</v>
      </c>
      <c r="B311" s="127" t="s">
        <v>1729</v>
      </c>
      <c r="C311" s="128"/>
      <c r="D311" s="127"/>
      <c r="E311" s="127"/>
      <c r="F311" s="128"/>
      <c r="G311" s="127"/>
      <c r="H311" s="127"/>
      <c r="I311" s="128"/>
      <c r="J311" s="127"/>
      <c r="K311" s="127"/>
      <c r="L311" s="128"/>
      <c r="M311" s="129"/>
      <c r="N311" s="129"/>
      <c r="O311" s="130"/>
      <c r="P311" s="127"/>
      <c r="Q311" s="127"/>
      <c r="R311" s="128"/>
      <c r="S311" s="129"/>
      <c r="T311" s="129"/>
      <c r="U311" s="128"/>
      <c r="V311" s="129"/>
      <c r="W311" s="129"/>
      <c r="X311" s="131"/>
      <c r="Y311" s="129"/>
      <c r="Z311" s="129">
        <f t="shared" si="45"/>
        <v>1</v>
      </c>
      <c r="AA311" s="129"/>
      <c r="AB311" s="129"/>
      <c r="AC311" s="121">
        <v>111108</v>
      </c>
      <c r="AD311" s="121" t="s">
        <v>1830</v>
      </c>
      <c r="AE311" s="122">
        <f>VLOOKUP(AC311,[3]Hoja1!$A$10:$K$1357,11,0)</f>
        <v>46278984</v>
      </c>
      <c r="AF311" s="122"/>
      <c r="AG311" s="122">
        <f t="shared" si="46"/>
        <v>46278984</v>
      </c>
      <c r="AH311" s="122">
        <f t="shared" si="47"/>
        <v>46279</v>
      </c>
    </row>
    <row r="312" spans="1:34" s="51" customFormat="1" ht="12.75" customHeight="1">
      <c r="A312" s="127"/>
      <c r="B312" s="127"/>
      <c r="C312" s="128" t="str">
        <f t="shared" si="36"/>
        <v/>
      </c>
      <c r="D312" s="127"/>
      <c r="E312" s="127"/>
      <c r="F312" s="128" t="str">
        <f t="shared" si="37"/>
        <v/>
      </c>
      <c r="G312" s="127"/>
      <c r="H312" s="127"/>
      <c r="I312" s="128" t="str">
        <f t="shared" si="38"/>
        <v/>
      </c>
      <c r="J312" s="127"/>
      <c r="K312" s="127"/>
      <c r="L312" s="128" t="str">
        <f t="shared" si="39"/>
        <v/>
      </c>
      <c r="M312" s="129"/>
      <c r="N312" s="129"/>
      <c r="O312" s="130" t="str">
        <f t="shared" si="40"/>
        <v/>
      </c>
      <c r="P312" s="127"/>
      <c r="Q312" s="127"/>
      <c r="R312" s="128" t="str">
        <f t="shared" si="41"/>
        <v/>
      </c>
      <c r="S312" s="129"/>
      <c r="T312" s="129"/>
      <c r="U312" s="128" t="str">
        <f t="shared" si="42"/>
        <v/>
      </c>
      <c r="V312" s="129"/>
      <c r="W312" s="129"/>
      <c r="X312" s="131" t="str">
        <f t="shared" ref="X312:X321" si="49">+Y312&amp;Z312</f>
        <v>221</v>
      </c>
      <c r="Y312" s="129">
        <v>22</v>
      </c>
      <c r="Z312" s="129">
        <f t="shared" si="45"/>
        <v>1</v>
      </c>
      <c r="AA312" s="129"/>
      <c r="AB312" s="129"/>
      <c r="AC312" s="121">
        <v>111201</v>
      </c>
      <c r="AD312" s="121" t="s">
        <v>213</v>
      </c>
      <c r="AE312" s="122">
        <f>VLOOKUP(AC312,[3]Hoja1!$A$10:$K$1357,11,0)</f>
        <v>0</v>
      </c>
      <c r="AF312" s="122"/>
      <c r="AG312" s="122">
        <f t="shared" si="46"/>
        <v>0</v>
      </c>
      <c r="AH312" s="122">
        <f t="shared" si="47"/>
        <v>0</v>
      </c>
    </row>
    <row r="313" spans="1:34" s="51" customFormat="1" ht="12.75" customHeight="1">
      <c r="A313" s="127"/>
      <c r="B313" s="127"/>
      <c r="C313" s="128" t="str">
        <f t="shared" si="36"/>
        <v/>
      </c>
      <c r="D313" s="127"/>
      <c r="E313" s="127"/>
      <c r="F313" s="128" t="str">
        <f t="shared" si="37"/>
        <v/>
      </c>
      <c r="G313" s="127"/>
      <c r="H313" s="127"/>
      <c r="I313" s="128" t="str">
        <f t="shared" si="38"/>
        <v/>
      </c>
      <c r="J313" s="127"/>
      <c r="K313" s="127"/>
      <c r="L313" s="128" t="str">
        <f t="shared" si="39"/>
        <v/>
      </c>
      <c r="M313" s="129"/>
      <c r="N313" s="129"/>
      <c r="O313" s="130" t="str">
        <f t="shared" si="40"/>
        <v/>
      </c>
      <c r="P313" s="127"/>
      <c r="Q313" s="127"/>
      <c r="R313" s="128" t="str">
        <f t="shared" si="41"/>
        <v/>
      </c>
      <c r="S313" s="129"/>
      <c r="T313" s="129"/>
      <c r="U313" s="128" t="str">
        <f t="shared" si="42"/>
        <v/>
      </c>
      <c r="V313" s="129"/>
      <c r="W313" s="129"/>
      <c r="X313" s="131" t="str">
        <f t="shared" si="49"/>
        <v>1</v>
      </c>
      <c r="Y313" s="129"/>
      <c r="Z313" s="129">
        <f t="shared" si="45"/>
        <v>1</v>
      </c>
      <c r="AA313" s="129"/>
      <c r="AB313" s="129"/>
      <c r="AC313" s="121">
        <v>111202</v>
      </c>
      <c r="AD313" s="121" t="s">
        <v>900</v>
      </c>
      <c r="AE313" s="122">
        <f>VLOOKUP(AC313,[3]Hoja1!$A$10:$K$1357,11,0)</f>
        <v>0</v>
      </c>
      <c r="AF313" s="122"/>
      <c r="AG313" s="122">
        <f t="shared" si="46"/>
        <v>0</v>
      </c>
      <c r="AH313" s="122">
        <f t="shared" si="47"/>
        <v>0</v>
      </c>
    </row>
    <row r="314" spans="1:34" s="51" customFormat="1" ht="12.75" customHeight="1">
      <c r="A314" s="127">
        <v>5153500</v>
      </c>
      <c r="B314" s="127" t="s">
        <v>775</v>
      </c>
      <c r="C314" s="128" t="str">
        <f t="shared" si="36"/>
        <v/>
      </c>
      <c r="D314" s="127"/>
      <c r="E314" s="127"/>
      <c r="F314" s="128" t="str">
        <f t="shared" si="37"/>
        <v/>
      </c>
      <c r="G314" s="127"/>
      <c r="H314" s="127"/>
      <c r="I314" s="128" t="str">
        <f t="shared" si="38"/>
        <v/>
      </c>
      <c r="J314" s="127"/>
      <c r="K314" s="127"/>
      <c r="L314" s="128" t="str">
        <f t="shared" si="39"/>
        <v/>
      </c>
      <c r="M314" s="129"/>
      <c r="N314" s="129"/>
      <c r="O314" s="130" t="str">
        <f t="shared" si="40"/>
        <v/>
      </c>
      <c r="P314" s="127"/>
      <c r="Q314" s="127"/>
      <c r="R314" s="128" t="str">
        <f t="shared" si="41"/>
        <v/>
      </c>
      <c r="S314" s="129"/>
      <c r="T314" s="129"/>
      <c r="U314" s="128" t="str">
        <f t="shared" si="42"/>
        <v/>
      </c>
      <c r="V314" s="129"/>
      <c r="W314" s="129"/>
      <c r="X314" s="131" t="str">
        <f t="shared" si="49"/>
        <v>221</v>
      </c>
      <c r="Y314" s="129">
        <v>22</v>
      </c>
      <c r="Z314" s="129">
        <f t="shared" si="45"/>
        <v>1</v>
      </c>
      <c r="AA314" s="127" t="s">
        <v>1848</v>
      </c>
      <c r="AB314" s="127" t="s">
        <v>1843</v>
      </c>
      <c r="AC314" s="121">
        <v>111203</v>
      </c>
      <c r="AD314" s="121" t="s">
        <v>901</v>
      </c>
      <c r="AE314" s="122">
        <f>VLOOKUP(AC314,[3]Hoja1!$A$10:$K$1357,11,0)</f>
        <v>86681267</v>
      </c>
      <c r="AF314" s="122"/>
      <c r="AG314" s="122">
        <f t="shared" si="46"/>
        <v>86681267</v>
      </c>
      <c r="AH314" s="122">
        <f t="shared" si="47"/>
        <v>86681</v>
      </c>
    </row>
    <row r="315" spans="1:34" s="51" customFormat="1" ht="12.75" customHeight="1">
      <c r="A315" s="127"/>
      <c r="B315" s="127"/>
      <c r="C315" s="128" t="str">
        <f t="shared" si="36"/>
        <v/>
      </c>
      <c r="D315" s="127"/>
      <c r="E315" s="127"/>
      <c r="F315" s="128" t="str">
        <f t="shared" si="37"/>
        <v/>
      </c>
      <c r="G315" s="127"/>
      <c r="H315" s="127"/>
      <c r="I315" s="128" t="str">
        <f t="shared" si="38"/>
        <v/>
      </c>
      <c r="J315" s="127"/>
      <c r="K315" s="127"/>
      <c r="L315" s="128" t="str">
        <f t="shared" si="39"/>
        <v/>
      </c>
      <c r="M315" s="129"/>
      <c r="N315" s="129"/>
      <c r="O315" s="130" t="str">
        <f t="shared" si="40"/>
        <v/>
      </c>
      <c r="P315" s="127"/>
      <c r="Q315" s="127"/>
      <c r="R315" s="128" t="str">
        <f t="shared" si="41"/>
        <v/>
      </c>
      <c r="S315" s="129"/>
      <c r="T315" s="129"/>
      <c r="U315" s="128" t="str">
        <f t="shared" si="42"/>
        <v/>
      </c>
      <c r="V315" s="129"/>
      <c r="W315" s="129"/>
      <c r="X315" s="131" t="str">
        <f t="shared" si="49"/>
        <v>1</v>
      </c>
      <c r="Y315" s="129"/>
      <c r="Z315" s="129">
        <f t="shared" si="45"/>
        <v>1</v>
      </c>
      <c r="AA315" s="129"/>
      <c r="AB315" s="129"/>
      <c r="AC315" s="121">
        <v>111204</v>
      </c>
      <c r="AD315" s="121" t="s">
        <v>318</v>
      </c>
      <c r="AE315" s="122">
        <v>0</v>
      </c>
      <c r="AF315" s="122"/>
      <c r="AG315" s="122">
        <f t="shared" si="46"/>
        <v>0</v>
      </c>
      <c r="AH315" s="122">
        <f t="shared" si="47"/>
        <v>0</v>
      </c>
    </row>
    <row r="316" spans="1:34" s="51" customFormat="1" ht="12.75" customHeight="1">
      <c r="A316" s="127">
        <v>5153500</v>
      </c>
      <c r="B316" s="127" t="s">
        <v>775</v>
      </c>
      <c r="C316" s="128" t="str">
        <f t="shared" si="36"/>
        <v/>
      </c>
      <c r="D316" s="127"/>
      <c r="E316" s="127"/>
      <c r="F316" s="128" t="str">
        <f t="shared" si="37"/>
        <v/>
      </c>
      <c r="G316" s="127"/>
      <c r="H316" s="127"/>
      <c r="I316" s="128" t="str">
        <f t="shared" si="38"/>
        <v/>
      </c>
      <c r="J316" s="127"/>
      <c r="K316" s="127"/>
      <c r="L316" s="128" t="str">
        <f t="shared" si="39"/>
        <v/>
      </c>
      <c r="M316" s="129"/>
      <c r="N316" s="129"/>
      <c r="O316" s="130" t="str">
        <f t="shared" si="40"/>
        <v/>
      </c>
      <c r="P316" s="127"/>
      <c r="Q316" s="127"/>
      <c r="R316" s="128" t="str">
        <f t="shared" si="41"/>
        <v/>
      </c>
      <c r="S316" s="129"/>
      <c r="T316" s="129"/>
      <c r="U316" s="128" t="str">
        <f t="shared" si="42"/>
        <v/>
      </c>
      <c r="V316" s="129"/>
      <c r="W316" s="129"/>
      <c r="X316" s="131" t="str">
        <f t="shared" si="49"/>
        <v>221</v>
      </c>
      <c r="Y316" s="129">
        <v>22</v>
      </c>
      <c r="Z316" s="129">
        <f t="shared" si="45"/>
        <v>1</v>
      </c>
      <c r="AA316" s="127" t="s">
        <v>1848</v>
      </c>
      <c r="AB316" s="127" t="s">
        <v>1841</v>
      </c>
      <c r="AC316" s="121">
        <v>111205</v>
      </c>
      <c r="AD316" s="121" t="s">
        <v>482</v>
      </c>
      <c r="AE316" s="122">
        <f>VLOOKUP(AC316,[3]Hoja1!$A$10:$K$1357,11,0)</f>
        <v>86122536</v>
      </c>
      <c r="AF316" s="122">
        <f>-AE316</f>
        <v>-86122536</v>
      </c>
      <c r="AG316" s="122">
        <f t="shared" si="46"/>
        <v>0</v>
      </c>
      <c r="AH316" s="122">
        <f t="shared" si="47"/>
        <v>0</v>
      </c>
    </row>
    <row r="317" spans="1:34" s="51" customFormat="1" ht="12.75" customHeight="1">
      <c r="A317" s="127">
        <v>5153500</v>
      </c>
      <c r="B317" s="127" t="s">
        <v>775</v>
      </c>
      <c r="C317" s="128" t="str">
        <f t="shared" si="36"/>
        <v/>
      </c>
      <c r="D317" s="127"/>
      <c r="E317" s="127"/>
      <c r="F317" s="128" t="str">
        <f t="shared" si="37"/>
        <v/>
      </c>
      <c r="G317" s="127"/>
      <c r="H317" s="127"/>
      <c r="I317" s="128" t="str">
        <f t="shared" si="38"/>
        <v/>
      </c>
      <c r="J317" s="127"/>
      <c r="K317" s="127"/>
      <c r="L317" s="128" t="str">
        <f t="shared" si="39"/>
        <v/>
      </c>
      <c r="M317" s="129"/>
      <c r="N317" s="129"/>
      <c r="O317" s="130" t="str">
        <f t="shared" si="40"/>
        <v/>
      </c>
      <c r="P317" s="127"/>
      <c r="Q317" s="127"/>
      <c r="R317" s="128" t="str">
        <f t="shared" si="41"/>
        <v/>
      </c>
      <c r="S317" s="129"/>
      <c r="T317" s="129"/>
      <c r="U317" s="128" t="str">
        <f t="shared" si="42"/>
        <v/>
      </c>
      <c r="V317" s="129"/>
      <c r="W317" s="129"/>
      <c r="X317" s="131" t="str">
        <f t="shared" si="49"/>
        <v>221</v>
      </c>
      <c r="Y317" s="129">
        <v>22</v>
      </c>
      <c r="Z317" s="129">
        <f t="shared" si="45"/>
        <v>1</v>
      </c>
      <c r="AA317" s="127" t="s">
        <v>1848</v>
      </c>
      <c r="AB317" s="127" t="s">
        <v>1844</v>
      </c>
      <c r="AC317" s="121">
        <v>111206</v>
      </c>
      <c r="AD317" s="121" t="s">
        <v>1102</v>
      </c>
      <c r="AE317" s="122">
        <f>VLOOKUP(AC317,[3]Hoja1!$A$10:$K$1357,11,0)</f>
        <v>0</v>
      </c>
      <c r="AF317" s="122"/>
      <c r="AG317" s="122">
        <f t="shared" si="46"/>
        <v>0</v>
      </c>
      <c r="AH317" s="122">
        <f t="shared" si="47"/>
        <v>0</v>
      </c>
    </row>
    <row r="318" spans="1:34" s="51" customFormat="1" ht="12.75" customHeight="1">
      <c r="A318" s="127">
        <v>5153500</v>
      </c>
      <c r="B318" s="127" t="s">
        <v>775</v>
      </c>
      <c r="C318" s="128"/>
      <c r="D318" s="127"/>
      <c r="E318" s="127"/>
      <c r="F318" s="128"/>
      <c r="G318" s="127"/>
      <c r="H318" s="127"/>
      <c r="I318" s="128"/>
      <c r="J318" s="127"/>
      <c r="K318" s="127"/>
      <c r="L318" s="128"/>
      <c r="M318" s="129"/>
      <c r="N318" s="129"/>
      <c r="O318" s="130"/>
      <c r="P318" s="127"/>
      <c r="Q318" s="127"/>
      <c r="R318" s="128"/>
      <c r="S318" s="129"/>
      <c r="T318" s="129"/>
      <c r="U318" s="128"/>
      <c r="V318" s="129"/>
      <c r="W318" s="129"/>
      <c r="X318" s="131" t="str">
        <f t="shared" si="49"/>
        <v>221</v>
      </c>
      <c r="Y318" s="129">
        <v>22</v>
      </c>
      <c r="Z318" s="129">
        <f t="shared" si="45"/>
        <v>1</v>
      </c>
      <c r="AA318" s="127" t="s">
        <v>1848</v>
      </c>
      <c r="AB318" s="127" t="s">
        <v>1844</v>
      </c>
      <c r="AC318" s="121">
        <v>111207</v>
      </c>
      <c r="AD318" s="121" t="s">
        <v>1103</v>
      </c>
      <c r="AE318" s="122">
        <f>VLOOKUP(AC318,[3]Hoja1!$A$10:$K$1357,11,0)</f>
        <v>6324366</v>
      </c>
      <c r="AF318" s="122">
        <f>-AE318</f>
        <v>-6324366</v>
      </c>
      <c r="AG318" s="122">
        <f t="shared" si="46"/>
        <v>0</v>
      </c>
      <c r="AH318" s="122">
        <f t="shared" si="47"/>
        <v>0</v>
      </c>
    </row>
    <row r="319" spans="1:34" s="51" customFormat="1" ht="12.75" customHeight="1">
      <c r="A319" s="127">
        <v>5153500</v>
      </c>
      <c r="B319" s="127" t="s">
        <v>775</v>
      </c>
      <c r="C319" s="128"/>
      <c r="D319" s="127"/>
      <c r="E319" s="127"/>
      <c r="F319" s="128"/>
      <c r="G319" s="127"/>
      <c r="H319" s="127"/>
      <c r="I319" s="128"/>
      <c r="J319" s="127"/>
      <c r="K319" s="127"/>
      <c r="L319" s="128"/>
      <c r="M319" s="129"/>
      <c r="N319" s="129"/>
      <c r="O319" s="130"/>
      <c r="P319" s="127"/>
      <c r="Q319" s="127"/>
      <c r="R319" s="128"/>
      <c r="S319" s="129"/>
      <c r="T319" s="129"/>
      <c r="U319" s="128"/>
      <c r="V319" s="129"/>
      <c r="W319" s="129"/>
      <c r="X319" s="131" t="str">
        <f t="shared" si="49"/>
        <v>221</v>
      </c>
      <c r="Y319" s="129">
        <v>22</v>
      </c>
      <c r="Z319" s="129">
        <f t="shared" si="45"/>
        <v>1</v>
      </c>
      <c r="AA319" s="127" t="s">
        <v>1848</v>
      </c>
      <c r="AB319" s="127" t="s">
        <v>1844</v>
      </c>
      <c r="AC319" s="121">
        <v>111208</v>
      </c>
      <c r="AD319" s="121" t="s">
        <v>805</v>
      </c>
      <c r="AE319" s="122">
        <f>VLOOKUP(AC319,[3]Hoja1!$A$10:$K$1357,11,0)</f>
        <v>49003585</v>
      </c>
      <c r="AF319" s="122">
        <f>-AE319</f>
        <v>-49003585</v>
      </c>
      <c r="AG319" s="122">
        <f t="shared" si="46"/>
        <v>0</v>
      </c>
      <c r="AH319" s="122">
        <f t="shared" si="47"/>
        <v>0</v>
      </c>
    </row>
    <row r="320" spans="1:34" s="51" customFormat="1" ht="12.75" customHeight="1">
      <c r="A320" s="127">
        <v>5153500</v>
      </c>
      <c r="B320" s="127" t="s">
        <v>775</v>
      </c>
      <c r="C320" s="128"/>
      <c r="D320" s="127"/>
      <c r="E320" s="127"/>
      <c r="F320" s="128"/>
      <c r="G320" s="127"/>
      <c r="H320" s="127"/>
      <c r="I320" s="128"/>
      <c r="J320" s="127"/>
      <c r="K320" s="127"/>
      <c r="L320" s="128"/>
      <c r="M320" s="129"/>
      <c r="N320" s="129"/>
      <c r="O320" s="130"/>
      <c r="P320" s="127"/>
      <c r="Q320" s="127"/>
      <c r="R320" s="128"/>
      <c r="S320" s="129"/>
      <c r="T320" s="129"/>
      <c r="U320" s="128"/>
      <c r="V320" s="129"/>
      <c r="W320" s="129"/>
      <c r="X320" s="131" t="str">
        <f t="shared" si="49"/>
        <v>221</v>
      </c>
      <c r="Y320" s="129">
        <v>22</v>
      </c>
      <c r="Z320" s="129">
        <f t="shared" si="45"/>
        <v>1</v>
      </c>
      <c r="AA320" s="127" t="s">
        <v>1848</v>
      </c>
      <c r="AB320" s="127" t="s">
        <v>1844</v>
      </c>
      <c r="AC320" s="121">
        <v>111209</v>
      </c>
      <c r="AD320" s="121" t="s">
        <v>1104</v>
      </c>
      <c r="AE320" s="122">
        <f>VLOOKUP(AC320,[3]Hoja1!$A$10:$K$1357,11,0)</f>
        <v>17717670</v>
      </c>
      <c r="AF320" s="122">
        <v>-17717670</v>
      </c>
      <c r="AG320" s="122">
        <f t="shared" si="46"/>
        <v>0</v>
      </c>
      <c r="AH320" s="122">
        <f t="shared" si="47"/>
        <v>0</v>
      </c>
    </row>
    <row r="321" spans="1:34" s="51" customFormat="1" ht="12.75" customHeight="1">
      <c r="A321" s="127">
        <v>5153500</v>
      </c>
      <c r="B321" s="127" t="s">
        <v>775</v>
      </c>
      <c r="C321" s="128"/>
      <c r="D321" s="127"/>
      <c r="E321" s="127"/>
      <c r="F321" s="128"/>
      <c r="G321" s="127"/>
      <c r="H321" s="127"/>
      <c r="I321" s="128"/>
      <c r="J321" s="127"/>
      <c r="K321" s="127"/>
      <c r="L321" s="128"/>
      <c r="M321" s="129"/>
      <c r="N321" s="129"/>
      <c r="O321" s="130"/>
      <c r="P321" s="127"/>
      <c r="Q321" s="127"/>
      <c r="R321" s="128"/>
      <c r="S321" s="129"/>
      <c r="T321" s="129"/>
      <c r="U321" s="128"/>
      <c r="V321" s="129"/>
      <c r="W321" s="129"/>
      <c r="X321" s="131" t="str">
        <f t="shared" si="49"/>
        <v>221</v>
      </c>
      <c r="Y321" s="129">
        <v>22</v>
      </c>
      <c r="Z321" s="129">
        <f t="shared" si="45"/>
        <v>1</v>
      </c>
      <c r="AA321" s="127" t="s">
        <v>1848</v>
      </c>
      <c r="AB321" s="127" t="s">
        <v>1844</v>
      </c>
      <c r="AC321" s="121">
        <v>111213</v>
      </c>
      <c r="AD321" s="121" t="s">
        <v>386</v>
      </c>
      <c r="AE321" s="122">
        <f>VLOOKUP(AC321,[3]Hoja1!$A$10:$K$1357,11,0)</f>
        <v>0</v>
      </c>
      <c r="AF321" s="120"/>
      <c r="AG321" s="122">
        <f t="shared" si="46"/>
        <v>0</v>
      </c>
      <c r="AH321" s="122">
        <f t="shared" si="47"/>
        <v>0</v>
      </c>
    </row>
    <row r="322" spans="1:34" s="51" customFormat="1" ht="12.75" customHeight="1">
      <c r="A322" s="127">
        <v>5153500</v>
      </c>
      <c r="B322" s="127" t="s">
        <v>775</v>
      </c>
      <c r="C322" s="128"/>
      <c r="D322" s="127"/>
      <c r="E322" s="127"/>
      <c r="F322" s="128"/>
      <c r="G322" s="127"/>
      <c r="H322" s="127"/>
      <c r="I322" s="128"/>
      <c r="J322" s="127"/>
      <c r="K322" s="127"/>
      <c r="L322" s="128"/>
      <c r="M322" s="129"/>
      <c r="N322" s="129"/>
      <c r="O322" s="130"/>
      <c r="P322" s="127"/>
      <c r="Q322" s="127"/>
      <c r="R322" s="128"/>
      <c r="S322" s="129"/>
      <c r="T322" s="129"/>
      <c r="U322" s="128"/>
      <c r="V322" s="129"/>
      <c r="W322" s="129"/>
      <c r="X322" s="131"/>
      <c r="Y322" s="129"/>
      <c r="Z322" s="129">
        <f t="shared" si="45"/>
        <v>1</v>
      </c>
      <c r="AA322" s="127" t="s">
        <v>1848</v>
      </c>
      <c r="AB322" s="127" t="s">
        <v>1843</v>
      </c>
      <c r="AC322" s="121">
        <v>111214</v>
      </c>
      <c r="AD322" s="121" t="s">
        <v>1851</v>
      </c>
      <c r="AE322" s="122">
        <f>VLOOKUP(AC322,[3]Hoja1!$A$10:$K$1357,11,0)</f>
        <v>-50147106</v>
      </c>
      <c r="AF322" s="120"/>
      <c r="AG322" s="122">
        <f t="shared" si="46"/>
        <v>-50147106</v>
      </c>
      <c r="AH322" s="122">
        <f t="shared" si="47"/>
        <v>-50147</v>
      </c>
    </row>
    <row r="323" spans="1:34" s="51" customFormat="1" ht="12.75" customHeight="1">
      <c r="A323" s="127">
        <v>5153500</v>
      </c>
      <c r="B323" s="127" t="s">
        <v>775</v>
      </c>
      <c r="C323" s="128" t="str">
        <f t="shared" si="36"/>
        <v/>
      </c>
      <c r="D323" s="127"/>
      <c r="E323" s="127"/>
      <c r="F323" s="128" t="str">
        <f t="shared" si="37"/>
        <v/>
      </c>
      <c r="G323" s="127"/>
      <c r="H323" s="127"/>
      <c r="I323" s="128" t="str">
        <f t="shared" si="38"/>
        <v/>
      </c>
      <c r="J323" s="127"/>
      <c r="K323" s="127"/>
      <c r="L323" s="128" t="str">
        <f t="shared" si="39"/>
        <v/>
      </c>
      <c r="M323" s="129"/>
      <c r="N323" s="129"/>
      <c r="O323" s="130" t="str">
        <f t="shared" si="40"/>
        <v/>
      </c>
      <c r="P323" s="127"/>
      <c r="Q323" s="127"/>
      <c r="R323" s="128" t="str">
        <f t="shared" si="41"/>
        <v/>
      </c>
      <c r="S323" s="129"/>
      <c r="T323" s="129"/>
      <c r="U323" s="128" t="str">
        <f t="shared" si="42"/>
        <v/>
      </c>
      <c r="V323" s="129"/>
      <c r="W323" s="129"/>
      <c r="X323" s="131" t="str">
        <f t="shared" ref="X323:X331" si="50">+Y323&amp;Z323</f>
        <v>221</v>
      </c>
      <c r="Y323" s="129">
        <v>22</v>
      </c>
      <c r="Z323" s="129">
        <f t="shared" si="45"/>
        <v>1</v>
      </c>
      <c r="AA323" s="127" t="s">
        <v>1848</v>
      </c>
      <c r="AB323" s="127" t="s">
        <v>1841</v>
      </c>
      <c r="AC323" s="121">
        <v>111301</v>
      </c>
      <c r="AD323" s="121" t="s">
        <v>483</v>
      </c>
      <c r="AE323" s="122">
        <f>VLOOKUP(AC323,[3]Hoja1!$A$10:$K$1357,11,0)</f>
        <v>73548841</v>
      </c>
      <c r="AF323" s="122"/>
      <c r="AG323" s="122">
        <f t="shared" si="46"/>
        <v>73548841</v>
      </c>
      <c r="AH323" s="122">
        <f t="shared" si="47"/>
        <v>73549</v>
      </c>
    </row>
    <row r="324" spans="1:34" s="51" customFormat="1" ht="12.75" customHeight="1">
      <c r="A324" s="127">
        <v>5153500</v>
      </c>
      <c r="B324" s="127" t="s">
        <v>775</v>
      </c>
      <c r="C324" s="128" t="str">
        <f t="shared" ref="C324:C445" si="51">+D324&amp;E324</f>
        <v/>
      </c>
      <c r="D324" s="127"/>
      <c r="E324" s="127"/>
      <c r="F324" s="128" t="str">
        <f t="shared" ref="F324:F445" si="52">+G324&amp;H324</f>
        <v/>
      </c>
      <c r="G324" s="127"/>
      <c r="H324" s="127"/>
      <c r="I324" s="128" t="str">
        <f t="shared" ref="I324:I445" si="53">+J324&amp;K324</f>
        <v/>
      </c>
      <c r="J324" s="127"/>
      <c r="K324" s="127"/>
      <c r="L324" s="128" t="str">
        <f t="shared" ref="L324:L445" si="54">+M324&amp;N324</f>
        <v/>
      </c>
      <c r="M324" s="129"/>
      <c r="N324" s="129"/>
      <c r="O324" s="130" t="str">
        <f t="shared" ref="O324:O445" si="55">+P324&amp;Q324</f>
        <v/>
      </c>
      <c r="P324" s="127"/>
      <c r="Q324" s="127"/>
      <c r="R324" s="128" t="str">
        <f t="shared" ref="R324:R445" si="56">+S324&amp;T324</f>
        <v/>
      </c>
      <c r="S324" s="129"/>
      <c r="T324" s="129"/>
      <c r="U324" s="128" t="str">
        <f t="shared" ref="U324:U445" si="57">+V324&amp;W324</f>
        <v/>
      </c>
      <c r="V324" s="129"/>
      <c r="W324" s="129"/>
      <c r="X324" s="131" t="str">
        <f t="shared" si="50"/>
        <v>221</v>
      </c>
      <c r="Y324" s="129">
        <v>22</v>
      </c>
      <c r="Z324" s="129">
        <f t="shared" si="45"/>
        <v>1</v>
      </c>
      <c r="AA324" s="127" t="s">
        <v>1848</v>
      </c>
      <c r="AB324" s="127" t="s">
        <v>1841</v>
      </c>
      <c r="AC324" s="121">
        <v>111302</v>
      </c>
      <c r="AD324" s="121" t="s">
        <v>1105</v>
      </c>
      <c r="AE324" s="122">
        <f>VLOOKUP(AC324,[3]Hoja1!$A$10:$K$1357,11,0)</f>
        <v>228350837</v>
      </c>
      <c r="AF324" s="122">
        <v>-228350837</v>
      </c>
      <c r="AG324" s="122">
        <f t="shared" si="46"/>
        <v>0</v>
      </c>
      <c r="AH324" s="122">
        <f t="shared" si="47"/>
        <v>0</v>
      </c>
    </row>
    <row r="325" spans="1:34" s="51" customFormat="1" ht="12.75" customHeight="1">
      <c r="A325" s="127">
        <v>5153500</v>
      </c>
      <c r="B325" s="127" t="s">
        <v>775</v>
      </c>
      <c r="C325" s="128" t="str">
        <f t="shared" si="51"/>
        <v/>
      </c>
      <c r="D325" s="127"/>
      <c r="E325" s="127"/>
      <c r="F325" s="128" t="str">
        <f t="shared" si="52"/>
        <v/>
      </c>
      <c r="G325" s="127"/>
      <c r="H325" s="127"/>
      <c r="I325" s="128" t="str">
        <f t="shared" si="53"/>
        <v/>
      </c>
      <c r="J325" s="127"/>
      <c r="K325" s="127"/>
      <c r="L325" s="128" t="str">
        <f t="shared" si="54"/>
        <v/>
      </c>
      <c r="M325" s="129"/>
      <c r="N325" s="129"/>
      <c r="O325" s="130" t="str">
        <f t="shared" si="55"/>
        <v/>
      </c>
      <c r="P325" s="127"/>
      <c r="Q325" s="127"/>
      <c r="R325" s="128" t="str">
        <f t="shared" si="56"/>
        <v/>
      </c>
      <c r="S325" s="129"/>
      <c r="T325" s="129"/>
      <c r="U325" s="128" t="str">
        <f t="shared" si="57"/>
        <v/>
      </c>
      <c r="V325" s="129"/>
      <c r="W325" s="129"/>
      <c r="X325" s="131" t="str">
        <f t="shared" si="50"/>
        <v>221</v>
      </c>
      <c r="Y325" s="129">
        <v>22</v>
      </c>
      <c r="Z325" s="129">
        <f t="shared" si="45"/>
        <v>1</v>
      </c>
      <c r="AA325" s="127" t="s">
        <v>1848</v>
      </c>
      <c r="AB325" s="127" t="s">
        <v>1841</v>
      </c>
      <c r="AC325" s="121">
        <v>111303</v>
      </c>
      <c r="AD325" s="121" t="s">
        <v>319</v>
      </c>
      <c r="AE325" s="122">
        <f>VLOOKUP(AC325,[3]Hoja1!$A$10:$K$1357,11,0)</f>
        <v>43830145</v>
      </c>
      <c r="AF325" s="122"/>
      <c r="AG325" s="122">
        <f t="shared" si="46"/>
        <v>43830145</v>
      </c>
      <c r="AH325" s="122">
        <f t="shared" si="47"/>
        <v>43830</v>
      </c>
    </row>
    <row r="326" spans="1:34" s="51" customFormat="1" ht="12.75" customHeight="1">
      <c r="A326" s="127"/>
      <c r="B326" s="127"/>
      <c r="C326" s="128" t="str">
        <f t="shared" si="51"/>
        <v/>
      </c>
      <c r="D326" s="127"/>
      <c r="E326" s="127"/>
      <c r="F326" s="128" t="str">
        <f t="shared" si="52"/>
        <v/>
      </c>
      <c r="G326" s="127"/>
      <c r="H326" s="127"/>
      <c r="I326" s="128" t="str">
        <f t="shared" si="53"/>
        <v/>
      </c>
      <c r="J326" s="127"/>
      <c r="K326" s="127"/>
      <c r="L326" s="128" t="str">
        <f t="shared" si="54"/>
        <v/>
      </c>
      <c r="M326" s="129"/>
      <c r="N326" s="129"/>
      <c r="O326" s="130" t="str">
        <f t="shared" si="55"/>
        <v/>
      </c>
      <c r="P326" s="127"/>
      <c r="Q326" s="127"/>
      <c r="R326" s="128" t="str">
        <f t="shared" si="56"/>
        <v/>
      </c>
      <c r="S326" s="129"/>
      <c r="T326" s="129"/>
      <c r="U326" s="128" t="str">
        <f t="shared" si="57"/>
        <v/>
      </c>
      <c r="V326" s="129"/>
      <c r="W326" s="129"/>
      <c r="X326" s="131" t="str">
        <f t="shared" si="50"/>
        <v>221</v>
      </c>
      <c r="Y326" s="129">
        <v>22</v>
      </c>
      <c r="Z326" s="129">
        <f t="shared" si="45"/>
        <v>1</v>
      </c>
      <c r="AA326" s="129"/>
      <c r="AB326" s="129"/>
      <c r="AC326" s="121">
        <v>111304</v>
      </c>
      <c r="AD326" s="121" t="s">
        <v>465</v>
      </c>
      <c r="AE326" s="122">
        <v>0</v>
      </c>
      <c r="AF326" s="122">
        <f>-AE326</f>
        <v>0</v>
      </c>
      <c r="AG326" s="122">
        <f t="shared" si="46"/>
        <v>0</v>
      </c>
      <c r="AH326" s="122">
        <f t="shared" si="47"/>
        <v>0</v>
      </c>
    </row>
    <row r="327" spans="1:34" s="51" customFormat="1" ht="12.75" customHeight="1">
      <c r="A327" s="127">
        <v>5153500</v>
      </c>
      <c r="B327" s="127" t="s">
        <v>775</v>
      </c>
      <c r="C327" s="128" t="str">
        <f t="shared" si="51"/>
        <v/>
      </c>
      <c r="D327" s="127"/>
      <c r="E327" s="127"/>
      <c r="F327" s="128" t="str">
        <f t="shared" si="52"/>
        <v/>
      </c>
      <c r="G327" s="127"/>
      <c r="H327" s="127"/>
      <c r="I327" s="128" t="str">
        <f t="shared" si="53"/>
        <v/>
      </c>
      <c r="J327" s="127"/>
      <c r="K327" s="127"/>
      <c r="L327" s="128" t="str">
        <f t="shared" si="54"/>
        <v/>
      </c>
      <c r="M327" s="129"/>
      <c r="N327" s="129"/>
      <c r="O327" s="130" t="str">
        <f t="shared" si="55"/>
        <v/>
      </c>
      <c r="P327" s="127"/>
      <c r="Q327" s="127"/>
      <c r="R327" s="128" t="str">
        <f t="shared" si="56"/>
        <v/>
      </c>
      <c r="S327" s="129"/>
      <c r="T327" s="129"/>
      <c r="U327" s="128" t="str">
        <f t="shared" si="57"/>
        <v/>
      </c>
      <c r="V327" s="129"/>
      <c r="W327" s="129"/>
      <c r="X327" s="131" t="str">
        <f t="shared" si="50"/>
        <v>221</v>
      </c>
      <c r="Y327" s="129">
        <v>22</v>
      </c>
      <c r="Z327" s="129">
        <f t="shared" si="45"/>
        <v>1</v>
      </c>
      <c r="AA327" s="127" t="s">
        <v>1848</v>
      </c>
      <c r="AB327" s="127" t="s">
        <v>1841</v>
      </c>
      <c r="AC327" s="121">
        <v>111305</v>
      </c>
      <c r="AD327" s="121" t="s">
        <v>466</v>
      </c>
      <c r="AE327" s="122">
        <f>VLOOKUP(AC327,[3]Hoja1!$A$10:$K$1357,11,0)</f>
        <v>100000000</v>
      </c>
      <c r="AF327" s="122"/>
      <c r="AG327" s="122">
        <f t="shared" si="46"/>
        <v>100000000</v>
      </c>
      <c r="AH327" s="122">
        <f t="shared" si="47"/>
        <v>100000</v>
      </c>
    </row>
    <row r="328" spans="1:34" s="51" customFormat="1" ht="12.75" customHeight="1">
      <c r="A328" s="127"/>
      <c r="B328" s="127"/>
      <c r="C328" s="128" t="str">
        <f t="shared" si="51"/>
        <v/>
      </c>
      <c r="D328" s="127"/>
      <c r="E328" s="127"/>
      <c r="F328" s="128" t="str">
        <f t="shared" si="52"/>
        <v/>
      </c>
      <c r="G328" s="127"/>
      <c r="H328" s="127"/>
      <c r="I328" s="128" t="str">
        <f t="shared" si="53"/>
        <v/>
      </c>
      <c r="J328" s="127"/>
      <c r="K328" s="127"/>
      <c r="L328" s="128" t="str">
        <f t="shared" si="54"/>
        <v/>
      </c>
      <c r="M328" s="129"/>
      <c r="N328" s="129"/>
      <c r="O328" s="130" t="str">
        <f t="shared" si="55"/>
        <v/>
      </c>
      <c r="P328" s="127"/>
      <c r="Q328" s="127"/>
      <c r="R328" s="128" t="str">
        <f t="shared" si="56"/>
        <v/>
      </c>
      <c r="S328" s="129"/>
      <c r="T328" s="129"/>
      <c r="U328" s="128" t="str">
        <f t="shared" si="57"/>
        <v/>
      </c>
      <c r="V328" s="129"/>
      <c r="W328" s="129"/>
      <c r="X328" s="131" t="str">
        <f t="shared" si="50"/>
        <v>1</v>
      </c>
      <c r="Y328" s="129"/>
      <c r="Z328" s="129">
        <f t="shared" ref="Z328:Z391" si="58">VALUE(LEFT(AC328,1))</f>
        <v>1</v>
      </c>
      <c r="AA328" s="129"/>
      <c r="AB328" s="129"/>
      <c r="AC328" s="121">
        <v>111306</v>
      </c>
      <c r="AD328" s="121" t="s">
        <v>1106</v>
      </c>
      <c r="AE328" s="122">
        <v>0</v>
      </c>
      <c r="AF328" s="122"/>
      <c r="AG328" s="122">
        <f t="shared" ref="AG328:AG391" si="59">AE328+AF328</f>
        <v>0</v>
      </c>
      <c r="AH328" s="122">
        <f t="shared" ref="AH328:AH391" si="60">ROUND((AE328+AF328)/$AH$2,0)</f>
        <v>0</v>
      </c>
    </row>
    <row r="329" spans="1:34" s="51" customFormat="1" ht="12.75" customHeight="1">
      <c r="A329" s="127">
        <v>5153500</v>
      </c>
      <c r="B329" s="127" t="s">
        <v>775</v>
      </c>
      <c r="C329" s="128" t="str">
        <f t="shared" si="51"/>
        <v/>
      </c>
      <c r="D329" s="127"/>
      <c r="E329" s="127"/>
      <c r="F329" s="128" t="str">
        <f t="shared" si="52"/>
        <v/>
      </c>
      <c r="G329" s="127"/>
      <c r="H329" s="127"/>
      <c r="I329" s="128" t="str">
        <f t="shared" si="53"/>
        <v/>
      </c>
      <c r="J329" s="127"/>
      <c r="K329" s="127"/>
      <c r="L329" s="128" t="str">
        <f t="shared" si="54"/>
        <v/>
      </c>
      <c r="M329" s="129"/>
      <c r="N329" s="129"/>
      <c r="O329" s="130" t="str">
        <f t="shared" si="55"/>
        <v/>
      </c>
      <c r="P329" s="127"/>
      <c r="Q329" s="127"/>
      <c r="R329" s="128" t="str">
        <f t="shared" si="56"/>
        <v/>
      </c>
      <c r="S329" s="129"/>
      <c r="T329" s="129"/>
      <c r="U329" s="128" t="str">
        <f t="shared" si="57"/>
        <v/>
      </c>
      <c r="V329" s="129"/>
      <c r="W329" s="129"/>
      <c r="X329" s="131" t="str">
        <f t="shared" si="50"/>
        <v>221</v>
      </c>
      <c r="Y329" s="129">
        <v>22</v>
      </c>
      <c r="Z329" s="129">
        <f t="shared" si="58"/>
        <v>1</v>
      </c>
      <c r="AA329" s="127" t="s">
        <v>1848</v>
      </c>
      <c r="AB329" s="127" t="s">
        <v>1841</v>
      </c>
      <c r="AC329" s="121">
        <v>111307</v>
      </c>
      <c r="AD329" s="121" t="s">
        <v>100</v>
      </c>
      <c r="AE329" s="122">
        <f>VLOOKUP(AC329,[3]Hoja1!$A$10:$K$1357,11,0)</f>
        <v>-46405</v>
      </c>
      <c r="AF329" s="122"/>
      <c r="AG329" s="122">
        <f t="shared" si="59"/>
        <v>-46405</v>
      </c>
      <c r="AH329" s="122">
        <f t="shared" si="60"/>
        <v>-46</v>
      </c>
    </row>
    <row r="330" spans="1:34" s="51" customFormat="1" ht="12.75" customHeight="1">
      <c r="A330" s="127"/>
      <c r="B330" s="127"/>
      <c r="C330" s="128" t="str">
        <f t="shared" si="51"/>
        <v/>
      </c>
      <c r="D330" s="127"/>
      <c r="E330" s="127"/>
      <c r="F330" s="128" t="str">
        <f t="shared" si="52"/>
        <v/>
      </c>
      <c r="G330" s="127"/>
      <c r="H330" s="127"/>
      <c r="I330" s="128" t="str">
        <f t="shared" si="53"/>
        <v/>
      </c>
      <c r="J330" s="127"/>
      <c r="K330" s="127"/>
      <c r="L330" s="128" t="str">
        <f t="shared" si="54"/>
        <v/>
      </c>
      <c r="M330" s="129"/>
      <c r="N330" s="129"/>
      <c r="O330" s="130" t="str">
        <f t="shared" si="55"/>
        <v/>
      </c>
      <c r="P330" s="127"/>
      <c r="Q330" s="127"/>
      <c r="R330" s="128" t="str">
        <f t="shared" si="56"/>
        <v/>
      </c>
      <c r="S330" s="129"/>
      <c r="T330" s="129"/>
      <c r="U330" s="128" t="str">
        <f t="shared" si="57"/>
        <v/>
      </c>
      <c r="V330" s="129"/>
      <c r="W330" s="129"/>
      <c r="X330" s="131" t="str">
        <f t="shared" si="50"/>
        <v>221</v>
      </c>
      <c r="Y330" s="129">
        <v>22</v>
      </c>
      <c r="Z330" s="129">
        <f t="shared" si="58"/>
        <v>1</v>
      </c>
      <c r="AA330" s="129"/>
      <c r="AB330" s="129"/>
      <c r="AC330" s="121">
        <v>111308</v>
      </c>
      <c r="AD330" s="121" t="s">
        <v>101</v>
      </c>
      <c r="AE330" s="122">
        <f>VLOOKUP(AC330,[3]Hoja1!$A$10:$K$1357,11,0)</f>
        <v>0</v>
      </c>
      <c r="AF330" s="122"/>
      <c r="AG330" s="122">
        <f t="shared" si="59"/>
        <v>0</v>
      </c>
      <c r="AH330" s="122">
        <f t="shared" si="60"/>
        <v>0</v>
      </c>
    </row>
    <row r="331" spans="1:34" s="51" customFormat="1" ht="12.75" customHeight="1">
      <c r="A331" s="127"/>
      <c r="B331" s="127"/>
      <c r="C331" s="128" t="str">
        <f t="shared" si="51"/>
        <v/>
      </c>
      <c r="D331" s="127"/>
      <c r="E331" s="127"/>
      <c r="F331" s="128" t="str">
        <f t="shared" si="52"/>
        <v/>
      </c>
      <c r="G331" s="127"/>
      <c r="H331" s="127"/>
      <c r="I331" s="128" t="str">
        <f t="shared" si="53"/>
        <v/>
      </c>
      <c r="J331" s="127"/>
      <c r="K331" s="127"/>
      <c r="L331" s="128" t="str">
        <f t="shared" si="54"/>
        <v/>
      </c>
      <c r="M331" s="129"/>
      <c r="N331" s="129"/>
      <c r="O331" s="130" t="str">
        <f t="shared" si="55"/>
        <v/>
      </c>
      <c r="P331" s="127"/>
      <c r="Q331" s="127"/>
      <c r="R331" s="128" t="str">
        <f t="shared" si="56"/>
        <v/>
      </c>
      <c r="S331" s="129"/>
      <c r="T331" s="129"/>
      <c r="U331" s="128" t="str">
        <f t="shared" si="57"/>
        <v/>
      </c>
      <c r="V331" s="129"/>
      <c r="W331" s="129"/>
      <c r="X331" s="131" t="str">
        <f t="shared" si="50"/>
        <v>221</v>
      </c>
      <c r="Y331" s="129">
        <v>22</v>
      </c>
      <c r="Z331" s="129">
        <f t="shared" si="58"/>
        <v>1</v>
      </c>
      <c r="AA331" s="129"/>
      <c r="AB331" s="129"/>
      <c r="AC331" s="121">
        <v>111309</v>
      </c>
      <c r="AD331" s="121" t="s">
        <v>1107</v>
      </c>
      <c r="AE331" s="122">
        <f>VLOOKUP(AC331,[3]Hoja1!$A$10:$K$1357,11,0)</f>
        <v>0</v>
      </c>
      <c r="AF331" s="122"/>
      <c r="AG331" s="122">
        <f t="shared" si="59"/>
        <v>0</v>
      </c>
      <c r="AH331" s="122">
        <f t="shared" si="60"/>
        <v>0</v>
      </c>
    </row>
    <row r="332" spans="1:34" s="51" customFormat="1" ht="12.75" customHeight="1">
      <c r="A332" s="127"/>
      <c r="B332" s="127"/>
      <c r="C332" s="128"/>
      <c r="D332" s="127"/>
      <c r="E332" s="127"/>
      <c r="F332" s="128"/>
      <c r="G332" s="127"/>
      <c r="H332" s="127"/>
      <c r="I332" s="128"/>
      <c r="J332" s="127"/>
      <c r="K332" s="127"/>
      <c r="L332" s="128"/>
      <c r="M332" s="129"/>
      <c r="N332" s="129"/>
      <c r="O332" s="130"/>
      <c r="P332" s="127"/>
      <c r="Q332" s="127"/>
      <c r="R332" s="128"/>
      <c r="S332" s="129"/>
      <c r="T332" s="129"/>
      <c r="U332" s="128"/>
      <c r="V332" s="129"/>
      <c r="W332" s="129"/>
      <c r="X332" s="131"/>
      <c r="Y332" s="129"/>
      <c r="Z332" s="129">
        <f t="shared" si="58"/>
        <v>1</v>
      </c>
      <c r="AA332" s="129"/>
      <c r="AB332" s="129"/>
      <c r="AC332" s="121">
        <v>111310</v>
      </c>
      <c r="AD332" s="121" t="s">
        <v>1108</v>
      </c>
      <c r="AE332" s="122">
        <v>0</v>
      </c>
      <c r="AF332" s="122"/>
      <c r="AG332" s="122">
        <f t="shared" si="59"/>
        <v>0</v>
      </c>
      <c r="AH332" s="122">
        <f t="shared" si="60"/>
        <v>0</v>
      </c>
    </row>
    <row r="333" spans="1:34" s="51" customFormat="1" ht="12.75" customHeight="1">
      <c r="A333" s="127">
        <v>5152100</v>
      </c>
      <c r="B333" s="127" t="s">
        <v>1736</v>
      </c>
      <c r="C333" s="128"/>
      <c r="D333" s="127"/>
      <c r="E333" s="127"/>
      <c r="F333" s="128"/>
      <c r="G333" s="127"/>
      <c r="H333" s="127"/>
      <c r="I333" s="128"/>
      <c r="J333" s="127"/>
      <c r="K333" s="127"/>
      <c r="L333" s="128"/>
      <c r="M333" s="129"/>
      <c r="N333" s="129"/>
      <c r="O333" s="130"/>
      <c r="P333" s="127"/>
      <c r="Q333" s="127"/>
      <c r="R333" s="128"/>
      <c r="S333" s="129"/>
      <c r="T333" s="129"/>
      <c r="U333" s="128"/>
      <c r="V333" s="129"/>
      <c r="W333" s="129"/>
      <c r="X333" s="131"/>
      <c r="Y333" s="129"/>
      <c r="Z333" s="129">
        <f t="shared" si="58"/>
        <v>1</v>
      </c>
      <c r="AA333" s="127" t="s">
        <v>1837</v>
      </c>
      <c r="AB333" s="127" t="s">
        <v>1832</v>
      </c>
      <c r="AC333" s="121">
        <v>111311</v>
      </c>
      <c r="AD333" s="121" t="s">
        <v>1109</v>
      </c>
      <c r="AE333" s="122">
        <f>VLOOKUP(AC333,[3]Hoja1!$A$10:$K$1357,11,0)</f>
        <v>0</v>
      </c>
      <c r="AF333" s="122"/>
      <c r="AG333" s="122">
        <f t="shared" si="59"/>
        <v>0</v>
      </c>
      <c r="AH333" s="122">
        <f t="shared" si="60"/>
        <v>0</v>
      </c>
    </row>
    <row r="334" spans="1:34" s="51" customFormat="1" ht="12.75" customHeight="1">
      <c r="A334" s="127">
        <v>5153500</v>
      </c>
      <c r="B334" s="127" t="s">
        <v>775</v>
      </c>
      <c r="C334" s="128"/>
      <c r="D334" s="127"/>
      <c r="E334" s="127"/>
      <c r="F334" s="128"/>
      <c r="G334" s="127"/>
      <c r="H334" s="127"/>
      <c r="I334" s="128"/>
      <c r="J334" s="127"/>
      <c r="K334" s="127"/>
      <c r="L334" s="128"/>
      <c r="M334" s="129"/>
      <c r="N334" s="129"/>
      <c r="O334" s="130"/>
      <c r="P334" s="127"/>
      <c r="Q334" s="127"/>
      <c r="R334" s="128"/>
      <c r="S334" s="129"/>
      <c r="T334" s="129"/>
      <c r="U334" s="128"/>
      <c r="V334" s="129"/>
      <c r="W334" s="129"/>
      <c r="X334" s="131" t="str">
        <f t="shared" ref="X334:X358" si="61">+Y334&amp;Z334</f>
        <v>221</v>
      </c>
      <c r="Y334" s="129">
        <v>22</v>
      </c>
      <c r="Z334" s="129">
        <f t="shared" si="58"/>
        <v>1</v>
      </c>
      <c r="AA334" s="127" t="s">
        <v>1848</v>
      </c>
      <c r="AB334" s="127" t="s">
        <v>1841</v>
      </c>
      <c r="AC334" s="121">
        <v>111313</v>
      </c>
      <c r="AD334" s="121" t="s">
        <v>1110</v>
      </c>
      <c r="AE334" s="122">
        <f>VLOOKUP(AC334,[3]Hoja1!$A$10:$K$1357,11,0)</f>
        <v>6582683</v>
      </c>
      <c r="AF334" s="122"/>
      <c r="AG334" s="122">
        <f t="shared" si="59"/>
        <v>6582683</v>
      </c>
      <c r="AH334" s="122">
        <f t="shared" si="60"/>
        <v>6583</v>
      </c>
    </row>
    <row r="335" spans="1:34" s="51" customFormat="1" ht="12.75" customHeight="1">
      <c r="A335" s="127">
        <v>5153500</v>
      </c>
      <c r="B335" s="127" t="s">
        <v>775</v>
      </c>
      <c r="C335" s="128"/>
      <c r="D335" s="127"/>
      <c r="E335" s="127"/>
      <c r="F335" s="128"/>
      <c r="G335" s="127"/>
      <c r="H335" s="127"/>
      <c r="I335" s="128"/>
      <c r="J335" s="127"/>
      <c r="K335" s="127"/>
      <c r="L335" s="128"/>
      <c r="M335" s="129"/>
      <c r="N335" s="129"/>
      <c r="O335" s="130"/>
      <c r="P335" s="127"/>
      <c r="Q335" s="127"/>
      <c r="R335" s="128"/>
      <c r="S335" s="129"/>
      <c r="T335" s="129"/>
      <c r="U335" s="128"/>
      <c r="V335" s="129"/>
      <c r="W335" s="129"/>
      <c r="X335" s="131" t="str">
        <f t="shared" si="61"/>
        <v>221</v>
      </c>
      <c r="Y335" s="129">
        <v>22</v>
      </c>
      <c r="Z335" s="129">
        <f t="shared" si="58"/>
        <v>1</v>
      </c>
      <c r="AA335" s="127" t="s">
        <v>1848</v>
      </c>
      <c r="AB335" s="127" t="s">
        <v>1841</v>
      </c>
      <c r="AC335" s="121">
        <v>111314</v>
      </c>
      <c r="AD335" s="121" t="s">
        <v>1111</v>
      </c>
      <c r="AE335" s="122">
        <f>VLOOKUP(AC335,[3]Hoja1!$A$10:$K$1357,11,0)</f>
        <v>104323</v>
      </c>
      <c r="AF335" s="122"/>
      <c r="AG335" s="122">
        <f t="shared" si="59"/>
        <v>104323</v>
      </c>
      <c r="AH335" s="122">
        <f t="shared" si="60"/>
        <v>104</v>
      </c>
    </row>
    <row r="336" spans="1:34" s="51" customFormat="1" ht="12.75" customHeight="1">
      <c r="A336" s="127">
        <v>5153500</v>
      </c>
      <c r="B336" s="127" t="s">
        <v>775</v>
      </c>
      <c r="C336" s="128"/>
      <c r="D336" s="127"/>
      <c r="E336" s="127"/>
      <c r="F336" s="128"/>
      <c r="G336" s="127"/>
      <c r="H336" s="127"/>
      <c r="I336" s="128"/>
      <c r="J336" s="127"/>
      <c r="K336" s="127"/>
      <c r="L336" s="128"/>
      <c r="M336" s="129"/>
      <c r="N336" s="129"/>
      <c r="O336" s="130"/>
      <c r="P336" s="127"/>
      <c r="Q336" s="127"/>
      <c r="R336" s="128"/>
      <c r="S336" s="129"/>
      <c r="T336" s="129"/>
      <c r="U336" s="128"/>
      <c r="V336" s="129"/>
      <c r="W336" s="129"/>
      <c r="X336" s="131" t="str">
        <f t="shared" si="61"/>
        <v>221</v>
      </c>
      <c r="Y336" s="129">
        <v>22</v>
      </c>
      <c r="Z336" s="129">
        <f t="shared" si="58"/>
        <v>1</v>
      </c>
      <c r="AA336" s="127" t="s">
        <v>1848</v>
      </c>
      <c r="AB336" s="127" t="s">
        <v>1841</v>
      </c>
      <c r="AC336" s="121">
        <v>111315</v>
      </c>
      <c r="AD336" s="121" t="s">
        <v>976</v>
      </c>
      <c r="AE336" s="122">
        <f>VLOOKUP(AC336,[3]Hoja1!$A$10:$K$1357,11,0)</f>
        <v>0</v>
      </c>
      <c r="AF336" s="122"/>
      <c r="AG336" s="122">
        <f t="shared" si="59"/>
        <v>0</v>
      </c>
      <c r="AH336" s="122">
        <f t="shared" si="60"/>
        <v>0</v>
      </c>
    </row>
    <row r="337" spans="1:34" s="51" customFormat="1" ht="12.75" customHeight="1">
      <c r="A337" s="127">
        <v>5153500</v>
      </c>
      <c r="B337" s="127" t="s">
        <v>775</v>
      </c>
      <c r="C337" s="128"/>
      <c r="D337" s="127"/>
      <c r="E337" s="127"/>
      <c r="F337" s="128"/>
      <c r="G337" s="127"/>
      <c r="H337" s="127"/>
      <c r="I337" s="128"/>
      <c r="J337" s="127"/>
      <c r="K337" s="127"/>
      <c r="L337" s="128"/>
      <c r="M337" s="129"/>
      <c r="N337" s="129"/>
      <c r="O337" s="130"/>
      <c r="P337" s="127"/>
      <c r="Q337" s="127"/>
      <c r="R337" s="128"/>
      <c r="S337" s="129"/>
      <c r="T337" s="129"/>
      <c r="U337" s="128"/>
      <c r="V337" s="129"/>
      <c r="W337" s="129"/>
      <c r="X337" s="131" t="str">
        <f t="shared" si="61"/>
        <v>221</v>
      </c>
      <c r="Y337" s="129">
        <v>22</v>
      </c>
      <c r="Z337" s="129">
        <f t="shared" si="58"/>
        <v>1</v>
      </c>
      <c r="AA337" s="127" t="s">
        <v>1848</v>
      </c>
      <c r="AB337" s="127" t="s">
        <v>1841</v>
      </c>
      <c r="AC337" s="121">
        <v>111316</v>
      </c>
      <c r="AD337" s="121" t="s">
        <v>1112</v>
      </c>
      <c r="AE337" s="122">
        <f>VLOOKUP(AC337,[3]Hoja1!$A$10:$K$1357,11,0)</f>
        <v>10497757</v>
      </c>
      <c r="AF337" s="122"/>
      <c r="AG337" s="122">
        <f t="shared" si="59"/>
        <v>10497757</v>
      </c>
      <c r="AH337" s="122">
        <f t="shared" si="60"/>
        <v>10498</v>
      </c>
    </row>
    <row r="338" spans="1:34" s="51" customFormat="1" ht="12.75" customHeight="1">
      <c r="A338" s="127">
        <v>5153500</v>
      </c>
      <c r="B338" s="127" t="s">
        <v>775</v>
      </c>
      <c r="C338" s="128"/>
      <c r="D338" s="127"/>
      <c r="E338" s="127"/>
      <c r="F338" s="128"/>
      <c r="G338" s="127"/>
      <c r="H338" s="127"/>
      <c r="I338" s="128"/>
      <c r="J338" s="127"/>
      <c r="K338" s="127"/>
      <c r="L338" s="128"/>
      <c r="M338" s="129"/>
      <c r="N338" s="129"/>
      <c r="O338" s="130"/>
      <c r="P338" s="127"/>
      <c r="Q338" s="127"/>
      <c r="R338" s="128"/>
      <c r="S338" s="129"/>
      <c r="T338" s="129"/>
      <c r="U338" s="128"/>
      <c r="V338" s="129"/>
      <c r="W338" s="129"/>
      <c r="X338" s="131" t="str">
        <f t="shared" si="61"/>
        <v>221</v>
      </c>
      <c r="Y338" s="129">
        <v>22</v>
      </c>
      <c r="Z338" s="129">
        <f t="shared" si="58"/>
        <v>1</v>
      </c>
      <c r="AA338" s="127" t="s">
        <v>1848</v>
      </c>
      <c r="AB338" s="127" t="s">
        <v>1841</v>
      </c>
      <c r="AC338" s="121">
        <v>111317</v>
      </c>
      <c r="AD338" s="121" t="s">
        <v>806</v>
      </c>
      <c r="AE338" s="122">
        <f>VLOOKUP(AC338,[3]Hoja1!$A$10:$K$1357,11,0)</f>
        <v>120596</v>
      </c>
      <c r="AF338" s="122"/>
      <c r="AG338" s="122">
        <f t="shared" si="59"/>
        <v>120596</v>
      </c>
      <c r="AH338" s="122">
        <f t="shared" si="60"/>
        <v>121</v>
      </c>
    </row>
    <row r="339" spans="1:34" s="51" customFormat="1" ht="12.75" customHeight="1">
      <c r="A339" s="127">
        <v>5153500</v>
      </c>
      <c r="B339" s="127" t="s">
        <v>775</v>
      </c>
      <c r="C339" s="128"/>
      <c r="D339" s="127"/>
      <c r="E339" s="127"/>
      <c r="F339" s="128"/>
      <c r="G339" s="127"/>
      <c r="H339" s="127"/>
      <c r="I339" s="128"/>
      <c r="J339" s="127"/>
      <c r="K339" s="127"/>
      <c r="L339" s="128"/>
      <c r="M339" s="129"/>
      <c r="N339" s="129"/>
      <c r="O339" s="130"/>
      <c r="P339" s="127"/>
      <c r="Q339" s="127"/>
      <c r="R339" s="128"/>
      <c r="S339" s="129"/>
      <c r="T339" s="129"/>
      <c r="U339" s="128"/>
      <c r="V339" s="129"/>
      <c r="W339" s="129"/>
      <c r="X339" s="131" t="str">
        <f t="shared" si="61"/>
        <v>221</v>
      </c>
      <c r="Y339" s="129">
        <v>22</v>
      </c>
      <c r="Z339" s="129">
        <f t="shared" si="58"/>
        <v>1</v>
      </c>
      <c r="AA339" s="127" t="s">
        <v>1848</v>
      </c>
      <c r="AB339" s="127" t="s">
        <v>1841</v>
      </c>
      <c r="AC339" s="121">
        <v>111318</v>
      </c>
      <c r="AD339" s="121" t="s">
        <v>580</v>
      </c>
      <c r="AE339" s="122">
        <f>VLOOKUP(AC339,[3]Hoja1!$A$10:$K$1357,11,0)</f>
        <v>23096</v>
      </c>
      <c r="AF339" s="122"/>
      <c r="AG339" s="122">
        <f t="shared" si="59"/>
        <v>23096</v>
      </c>
      <c r="AH339" s="122">
        <f t="shared" si="60"/>
        <v>23</v>
      </c>
    </row>
    <row r="340" spans="1:34" s="51" customFormat="1" ht="12.75" customHeight="1">
      <c r="A340" s="127">
        <v>5153500</v>
      </c>
      <c r="B340" s="127" t="s">
        <v>775</v>
      </c>
      <c r="C340" s="128"/>
      <c r="D340" s="127"/>
      <c r="E340" s="127"/>
      <c r="F340" s="128"/>
      <c r="G340" s="127"/>
      <c r="H340" s="127"/>
      <c r="I340" s="128"/>
      <c r="J340" s="127"/>
      <c r="K340" s="127"/>
      <c r="L340" s="128"/>
      <c r="M340" s="129"/>
      <c r="N340" s="129"/>
      <c r="O340" s="130"/>
      <c r="P340" s="127"/>
      <c r="Q340" s="127"/>
      <c r="R340" s="128"/>
      <c r="S340" s="129"/>
      <c r="T340" s="129"/>
      <c r="U340" s="128"/>
      <c r="V340" s="129"/>
      <c r="W340" s="129"/>
      <c r="X340" s="131" t="str">
        <f t="shared" si="61"/>
        <v>221</v>
      </c>
      <c r="Y340" s="129">
        <v>22</v>
      </c>
      <c r="Z340" s="129">
        <f t="shared" si="58"/>
        <v>1</v>
      </c>
      <c r="AA340" s="127" t="s">
        <v>1848</v>
      </c>
      <c r="AB340" s="127" t="s">
        <v>1841</v>
      </c>
      <c r="AC340" s="121">
        <v>111319</v>
      </c>
      <c r="AD340" s="121" t="s">
        <v>1639</v>
      </c>
      <c r="AE340" s="122">
        <f>VLOOKUP(AC340,[3]Hoja1!$A$10:$K$1357,11,0)</f>
        <v>132745810</v>
      </c>
      <c r="AF340" s="122"/>
      <c r="AG340" s="122">
        <f t="shared" si="59"/>
        <v>132745810</v>
      </c>
      <c r="AH340" s="122">
        <f t="shared" si="60"/>
        <v>132746</v>
      </c>
    </row>
    <row r="341" spans="1:34" s="51" customFormat="1" ht="12.75" customHeight="1">
      <c r="A341" s="127">
        <v>5114200</v>
      </c>
      <c r="B341" s="127" t="s">
        <v>1699</v>
      </c>
      <c r="C341" s="128" t="str">
        <f>+D341&amp;E341</f>
        <v/>
      </c>
      <c r="D341" s="127"/>
      <c r="E341" s="127"/>
      <c r="F341" s="128" t="str">
        <f>+G341&amp;H341</f>
        <v/>
      </c>
      <c r="G341" s="127"/>
      <c r="H341" s="127"/>
      <c r="I341" s="128" t="str">
        <f>+J341&amp;K341</f>
        <v/>
      </c>
      <c r="J341" s="127"/>
      <c r="K341" s="127"/>
      <c r="L341" s="128" t="str">
        <f>+M341&amp;N341</f>
        <v/>
      </c>
      <c r="M341" s="129"/>
      <c r="N341" s="129"/>
      <c r="O341" s="130" t="str">
        <f>+P341&amp;Q341</f>
        <v/>
      </c>
      <c r="P341" s="127"/>
      <c r="Q341" s="127"/>
      <c r="R341" s="128" t="str">
        <f>+S341&amp;T341</f>
        <v/>
      </c>
      <c r="S341" s="129"/>
      <c r="T341" s="129"/>
      <c r="U341" s="128" t="str">
        <f>+V341&amp;W341</f>
        <v/>
      </c>
      <c r="V341" s="129"/>
      <c r="W341" s="129"/>
      <c r="X341" s="131" t="str">
        <f t="shared" si="61"/>
        <v>301</v>
      </c>
      <c r="Y341" s="129">
        <v>30</v>
      </c>
      <c r="Z341" s="129">
        <f t="shared" si="58"/>
        <v>1</v>
      </c>
      <c r="AA341" s="129"/>
      <c r="AB341" s="129"/>
      <c r="AC341" s="121">
        <v>111401</v>
      </c>
      <c r="AD341" s="121" t="s">
        <v>426</v>
      </c>
      <c r="AE341" s="122">
        <f>VLOOKUP(AC341,[3]Hoja1!$A$10:$K$1357,11,0)</f>
        <v>768793856</v>
      </c>
      <c r="AF341" s="122">
        <v>0</v>
      </c>
      <c r="AG341" s="122">
        <f t="shared" si="59"/>
        <v>768793856</v>
      </c>
      <c r="AH341" s="122">
        <f t="shared" si="60"/>
        <v>768794</v>
      </c>
    </row>
    <row r="342" spans="1:34" s="51" customFormat="1" ht="12.75" customHeight="1">
      <c r="A342" s="127">
        <v>5153500</v>
      </c>
      <c r="B342" s="127" t="s">
        <v>775</v>
      </c>
      <c r="C342" s="128" t="str">
        <f t="shared" si="51"/>
        <v/>
      </c>
      <c r="D342" s="127"/>
      <c r="E342" s="127"/>
      <c r="F342" s="128" t="str">
        <f t="shared" si="52"/>
        <v/>
      </c>
      <c r="G342" s="127"/>
      <c r="H342" s="127"/>
      <c r="I342" s="128" t="str">
        <f t="shared" si="53"/>
        <v/>
      </c>
      <c r="J342" s="127"/>
      <c r="K342" s="127"/>
      <c r="L342" s="128" t="str">
        <f t="shared" si="54"/>
        <v/>
      </c>
      <c r="M342" s="129"/>
      <c r="N342" s="129"/>
      <c r="O342" s="130" t="str">
        <f t="shared" si="55"/>
        <v/>
      </c>
      <c r="P342" s="127"/>
      <c r="Q342" s="127"/>
      <c r="R342" s="128" t="str">
        <f t="shared" si="56"/>
        <v/>
      </c>
      <c r="S342" s="129"/>
      <c r="T342" s="129"/>
      <c r="U342" s="128" t="str">
        <f t="shared" si="57"/>
        <v/>
      </c>
      <c r="V342" s="129"/>
      <c r="W342" s="129"/>
      <c r="X342" s="131" t="str">
        <f t="shared" si="61"/>
        <v>221</v>
      </c>
      <c r="Y342" s="129">
        <v>22</v>
      </c>
      <c r="Z342" s="129">
        <f t="shared" si="58"/>
        <v>1</v>
      </c>
      <c r="AA342" s="127" t="s">
        <v>1848</v>
      </c>
      <c r="AB342" s="127" t="s">
        <v>1841</v>
      </c>
      <c r="AC342" s="121">
        <v>111402</v>
      </c>
      <c r="AD342" s="121" t="s">
        <v>1113</v>
      </c>
      <c r="AE342" s="122">
        <f>VLOOKUP(AC342,[3]Hoja1!$A$10:$K$1357,11,0)</f>
        <v>194724</v>
      </c>
      <c r="AF342" s="122"/>
      <c r="AG342" s="122">
        <f t="shared" si="59"/>
        <v>194724</v>
      </c>
      <c r="AH342" s="122">
        <f t="shared" si="60"/>
        <v>195</v>
      </c>
    </row>
    <row r="343" spans="1:34" s="51" customFormat="1" ht="12.75" customHeight="1">
      <c r="A343" s="127">
        <v>5153500</v>
      </c>
      <c r="B343" s="127" t="s">
        <v>775</v>
      </c>
      <c r="C343" s="128" t="str">
        <f t="shared" si="51"/>
        <v/>
      </c>
      <c r="D343" s="127"/>
      <c r="E343" s="127"/>
      <c r="F343" s="128" t="str">
        <f t="shared" si="52"/>
        <v/>
      </c>
      <c r="G343" s="127"/>
      <c r="H343" s="127"/>
      <c r="I343" s="128" t="str">
        <f t="shared" si="53"/>
        <v/>
      </c>
      <c r="J343" s="127"/>
      <c r="K343" s="127"/>
      <c r="L343" s="128" t="str">
        <f t="shared" si="54"/>
        <v/>
      </c>
      <c r="M343" s="129"/>
      <c r="N343" s="129"/>
      <c r="O343" s="130" t="str">
        <f t="shared" si="55"/>
        <v/>
      </c>
      <c r="P343" s="127"/>
      <c r="Q343" s="127"/>
      <c r="R343" s="128" t="str">
        <f t="shared" si="56"/>
        <v/>
      </c>
      <c r="S343" s="129"/>
      <c r="T343" s="129"/>
      <c r="U343" s="128" t="str">
        <f t="shared" si="57"/>
        <v/>
      </c>
      <c r="V343" s="129"/>
      <c r="W343" s="129"/>
      <c r="X343" s="131" t="str">
        <f t="shared" si="61"/>
        <v>221</v>
      </c>
      <c r="Y343" s="129">
        <v>22</v>
      </c>
      <c r="Z343" s="129">
        <f t="shared" si="58"/>
        <v>1</v>
      </c>
      <c r="AA343" s="127" t="s">
        <v>1848</v>
      </c>
      <c r="AB343" s="127" t="s">
        <v>1841</v>
      </c>
      <c r="AC343" s="121">
        <v>111403</v>
      </c>
      <c r="AD343" s="121" t="s">
        <v>427</v>
      </c>
      <c r="AE343" s="122">
        <f>VLOOKUP(AC343,[3]Hoja1!$A$10:$K$1357,11,0)</f>
        <v>3044164</v>
      </c>
      <c r="AF343" s="122"/>
      <c r="AG343" s="122">
        <f t="shared" si="59"/>
        <v>3044164</v>
      </c>
      <c r="AH343" s="122">
        <f t="shared" si="60"/>
        <v>3044</v>
      </c>
    </row>
    <row r="344" spans="1:34" s="51" customFormat="1" ht="12.75" customHeight="1">
      <c r="A344" s="127">
        <v>5114200</v>
      </c>
      <c r="B344" s="127" t="s">
        <v>1699</v>
      </c>
      <c r="C344" s="128" t="str">
        <f t="shared" si="51"/>
        <v/>
      </c>
      <c r="D344" s="127"/>
      <c r="E344" s="127"/>
      <c r="F344" s="128" t="str">
        <f t="shared" si="52"/>
        <v/>
      </c>
      <c r="G344" s="127"/>
      <c r="H344" s="127"/>
      <c r="I344" s="128" t="str">
        <f t="shared" si="53"/>
        <v/>
      </c>
      <c r="J344" s="127"/>
      <c r="K344" s="127"/>
      <c r="L344" s="128" t="str">
        <f t="shared" si="54"/>
        <v/>
      </c>
      <c r="M344" s="129"/>
      <c r="N344" s="129"/>
      <c r="O344" s="130" t="str">
        <f t="shared" si="55"/>
        <v/>
      </c>
      <c r="P344" s="127"/>
      <c r="Q344" s="127"/>
      <c r="R344" s="128" t="str">
        <f t="shared" si="56"/>
        <v/>
      </c>
      <c r="S344" s="129"/>
      <c r="T344" s="129"/>
      <c r="U344" s="128" t="str">
        <f t="shared" si="57"/>
        <v/>
      </c>
      <c r="V344" s="129"/>
      <c r="W344" s="129"/>
      <c r="X344" s="131" t="str">
        <f t="shared" si="61"/>
        <v>301</v>
      </c>
      <c r="Y344" s="129">
        <v>30</v>
      </c>
      <c r="Z344" s="129">
        <f t="shared" si="58"/>
        <v>1</v>
      </c>
      <c r="AA344" s="129"/>
      <c r="AB344" s="129"/>
      <c r="AC344" s="121">
        <v>111404</v>
      </c>
      <c r="AD344" s="121" t="s">
        <v>206</v>
      </c>
      <c r="AE344" s="122">
        <f>VLOOKUP(AC344,[3]Hoja1!$A$10:$K$1357,11,0)</f>
        <v>23710738554</v>
      </c>
      <c r="AF344" s="122">
        <v>0</v>
      </c>
      <c r="AG344" s="122">
        <f t="shared" si="59"/>
        <v>23710738554</v>
      </c>
      <c r="AH344" s="122">
        <f t="shared" si="60"/>
        <v>23710739</v>
      </c>
    </row>
    <row r="345" spans="1:34" s="51" customFormat="1" ht="12.75" customHeight="1">
      <c r="A345" s="127">
        <v>5114200</v>
      </c>
      <c r="B345" s="127" t="s">
        <v>1699</v>
      </c>
      <c r="C345" s="128" t="str">
        <f t="shared" si="51"/>
        <v/>
      </c>
      <c r="D345" s="127"/>
      <c r="E345" s="127"/>
      <c r="F345" s="128" t="str">
        <f t="shared" si="52"/>
        <v/>
      </c>
      <c r="G345" s="127"/>
      <c r="H345" s="127"/>
      <c r="I345" s="128" t="str">
        <f t="shared" si="53"/>
        <v/>
      </c>
      <c r="J345" s="127"/>
      <c r="K345" s="127"/>
      <c r="L345" s="128" t="str">
        <f t="shared" si="54"/>
        <v/>
      </c>
      <c r="M345" s="129"/>
      <c r="N345" s="129"/>
      <c r="O345" s="130" t="str">
        <f t="shared" si="55"/>
        <v/>
      </c>
      <c r="P345" s="127"/>
      <c r="Q345" s="127"/>
      <c r="R345" s="128" t="str">
        <f t="shared" si="56"/>
        <v/>
      </c>
      <c r="S345" s="129"/>
      <c r="T345" s="129"/>
      <c r="U345" s="128" t="str">
        <f t="shared" si="57"/>
        <v/>
      </c>
      <c r="V345" s="129"/>
      <c r="W345" s="129"/>
      <c r="X345" s="131" t="str">
        <f t="shared" si="61"/>
        <v>21</v>
      </c>
      <c r="Y345" s="129">
        <v>2</v>
      </c>
      <c r="Z345" s="129">
        <f t="shared" si="58"/>
        <v>1</v>
      </c>
      <c r="AA345" s="127"/>
      <c r="AB345" s="129"/>
      <c r="AC345" s="121">
        <v>111405</v>
      </c>
      <c r="AD345" s="121" t="s">
        <v>197</v>
      </c>
      <c r="AE345" s="122">
        <f>VLOOKUP(AC345,[3]Hoja1!$A$10:$K$1357,11,0)</f>
        <v>7379062</v>
      </c>
      <c r="AF345" s="122"/>
      <c r="AG345" s="122">
        <f t="shared" si="59"/>
        <v>7379062</v>
      </c>
      <c r="AH345" s="122">
        <f t="shared" si="60"/>
        <v>7379</v>
      </c>
    </row>
    <row r="346" spans="1:34" s="51" customFormat="1" ht="12.75" customHeight="1">
      <c r="A346" s="127">
        <v>5114200</v>
      </c>
      <c r="B346" s="127" t="s">
        <v>1699</v>
      </c>
      <c r="C346" s="128" t="str">
        <f>+D346&amp;E346</f>
        <v/>
      </c>
      <c r="D346" s="127"/>
      <c r="E346" s="127"/>
      <c r="F346" s="128" t="str">
        <f>+G346&amp;H346</f>
        <v/>
      </c>
      <c r="G346" s="127"/>
      <c r="H346" s="127"/>
      <c r="I346" s="128" t="str">
        <f>+J346&amp;K346</f>
        <v/>
      </c>
      <c r="J346" s="127"/>
      <c r="K346" s="127"/>
      <c r="L346" s="128" t="str">
        <f>+M346&amp;N346</f>
        <v/>
      </c>
      <c r="M346" s="129"/>
      <c r="N346" s="129"/>
      <c r="O346" s="130" t="str">
        <f>+P346&amp;Q346</f>
        <v/>
      </c>
      <c r="P346" s="127"/>
      <c r="Q346" s="127"/>
      <c r="R346" s="128" t="str">
        <f>+S346&amp;T346</f>
        <v/>
      </c>
      <c r="S346" s="129"/>
      <c r="T346" s="129"/>
      <c r="U346" s="128" t="str">
        <f>+V346&amp;W346</f>
        <v/>
      </c>
      <c r="V346" s="129"/>
      <c r="W346" s="129"/>
      <c r="X346" s="131" t="str">
        <f t="shared" si="61"/>
        <v>301</v>
      </c>
      <c r="Y346" s="129">
        <v>30</v>
      </c>
      <c r="Z346" s="129">
        <f t="shared" si="58"/>
        <v>1</v>
      </c>
      <c r="AA346" s="129"/>
      <c r="AB346" s="129"/>
      <c r="AC346" s="121">
        <v>111406</v>
      </c>
      <c r="AD346" s="121" t="s">
        <v>207</v>
      </c>
      <c r="AE346" s="122">
        <f>VLOOKUP(AC346,[3]Hoja1!$A$10:$K$1357,11,0)</f>
        <v>171609529</v>
      </c>
      <c r="AF346" s="122"/>
      <c r="AG346" s="122">
        <f t="shared" si="59"/>
        <v>171609529</v>
      </c>
      <c r="AH346" s="122">
        <f t="shared" si="60"/>
        <v>171610</v>
      </c>
    </row>
    <row r="347" spans="1:34" s="51" customFormat="1" ht="12.75" customHeight="1">
      <c r="A347" s="127">
        <v>5114200</v>
      </c>
      <c r="B347" s="127" t="s">
        <v>1699</v>
      </c>
      <c r="C347" s="128" t="str">
        <f t="shared" si="51"/>
        <v/>
      </c>
      <c r="D347" s="127"/>
      <c r="E347" s="127"/>
      <c r="F347" s="128" t="str">
        <f t="shared" si="52"/>
        <v/>
      </c>
      <c r="G347" s="127"/>
      <c r="H347" s="127"/>
      <c r="I347" s="128" t="str">
        <f t="shared" si="53"/>
        <v/>
      </c>
      <c r="J347" s="127"/>
      <c r="K347" s="127"/>
      <c r="L347" s="128" t="str">
        <f t="shared" si="54"/>
        <v/>
      </c>
      <c r="M347" s="129"/>
      <c r="N347" s="129"/>
      <c r="O347" s="130" t="str">
        <f t="shared" si="55"/>
        <v/>
      </c>
      <c r="P347" s="127"/>
      <c r="Q347" s="127"/>
      <c r="R347" s="128" t="str">
        <f t="shared" si="56"/>
        <v/>
      </c>
      <c r="S347" s="129"/>
      <c r="T347" s="129"/>
      <c r="U347" s="128" t="str">
        <f t="shared" si="57"/>
        <v/>
      </c>
      <c r="V347" s="129"/>
      <c r="W347" s="129"/>
      <c r="X347" s="131" t="str">
        <f t="shared" si="61"/>
        <v>301</v>
      </c>
      <c r="Y347" s="129">
        <v>30</v>
      </c>
      <c r="Z347" s="129">
        <f t="shared" si="58"/>
        <v>1</v>
      </c>
      <c r="AA347" s="129"/>
      <c r="AB347" s="129"/>
      <c r="AC347" s="121">
        <v>111407</v>
      </c>
      <c r="AD347" s="121" t="s">
        <v>198</v>
      </c>
      <c r="AE347" s="122">
        <f>VLOOKUP(AC347,[3]Hoja1!$A$10:$K$1357,11,0)</f>
        <v>-1833277321</v>
      </c>
      <c r="AF347" s="122"/>
      <c r="AG347" s="122">
        <f t="shared" si="59"/>
        <v>-1833277321</v>
      </c>
      <c r="AH347" s="122">
        <f t="shared" si="60"/>
        <v>-1833277</v>
      </c>
    </row>
    <row r="348" spans="1:34" s="51" customFormat="1" ht="12.75" customHeight="1">
      <c r="A348" s="127">
        <v>5114200</v>
      </c>
      <c r="B348" s="127" t="s">
        <v>1699</v>
      </c>
      <c r="C348" s="128" t="str">
        <f t="shared" si="51"/>
        <v/>
      </c>
      <c r="D348" s="127"/>
      <c r="E348" s="127"/>
      <c r="F348" s="128" t="str">
        <f t="shared" si="52"/>
        <v/>
      </c>
      <c r="G348" s="127"/>
      <c r="H348" s="127"/>
      <c r="I348" s="128" t="str">
        <f t="shared" si="53"/>
        <v/>
      </c>
      <c r="J348" s="127"/>
      <c r="K348" s="127"/>
      <c r="L348" s="128" t="str">
        <f t="shared" si="54"/>
        <v/>
      </c>
      <c r="M348" s="129"/>
      <c r="N348" s="129"/>
      <c r="O348" s="130" t="str">
        <f t="shared" si="55"/>
        <v/>
      </c>
      <c r="P348" s="127"/>
      <c r="Q348" s="127"/>
      <c r="R348" s="128" t="str">
        <f t="shared" si="56"/>
        <v/>
      </c>
      <c r="S348" s="129"/>
      <c r="T348" s="129"/>
      <c r="U348" s="128" t="str">
        <f t="shared" si="57"/>
        <v/>
      </c>
      <c r="V348" s="129"/>
      <c r="W348" s="129"/>
      <c r="X348" s="131" t="str">
        <f t="shared" si="61"/>
        <v>21</v>
      </c>
      <c r="Y348" s="129">
        <v>2</v>
      </c>
      <c r="Z348" s="129">
        <f t="shared" si="58"/>
        <v>1</v>
      </c>
      <c r="AA348" s="129"/>
      <c r="AB348" s="129"/>
      <c r="AC348" s="121">
        <v>111408</v>
      </c>
      <c r="AD348" s="121" t="s">
        <v>417</v>
      </c>
      <c r="AE348" s="122">
        <f>VLOOKUP(AC348,[3]Hoja1!$A$10:$K$1357,11,0)</f>
        <v>8700875</v>
      </c>
      <c r="AF348" s="122"/>
      <c r="AG348" s="122">
        <f t="shared" si="59"/>
        <v>8700875</v>
      </c>
      <c r="AH348" s="122">
        <f t="shared" si="60"/>
        <v>8701</v>
      </c>
    </row>
    <row r="349" spans="1:34" s="51" customFormat="1" ht="12.75" customHeight="1">
      <c r="A349" s="127">
        <v>5153500</v>
      </c>
      <c r="B349" s="127" t="s">
        <v>775</v>
      </c>
      <c r="C349" s="128" t="str">
        <f t="shared" si="51"/>
        <v/>
      </c>
      <c r="D349" s="127"/>
      <c r="E349" s="127"/>
      <c r="F349" s="128" t="str">
        <f t="shared" si="52"/>
        <v/>
      </c>
      <c r="G349" s="127"/>
      <c r="H349" s="127"/>
      <c r="I349" s="128" t="str">
        <f t="shared" si="53"/>
        <v/>
      </c>
      <c r="J349" s="127"/>
      <c r="K349" s="127"/>
      <c r="L349" s="128" t="str">
        <f t="shared" si="54"/>
        <v/>
      </c>
      <c r="M349" s="129"/>
      <c r="N349" s="129"/>
      <c r="O349" s="130" t="str">
        <f t="shared" si="55"/>
        <v/>
      </c>
      <c r="P349" s="127"/>
      <c r="Q349" s="127"/>
      <c r="R349" s="128" t="str">
        <f t="shared" si="56"/>
        <v/>
      </c>
      <c r="S349" s="129"/>
      <c r="T349" s="129"/>
      <c r="U349" s="128" t="str">
        <f t="shared" si="57"/>
        <v/>
      </c>
      <c r="V349" s="129"/>
      <c r="W349" s="129"/>
      <c r="X349" s="131" t="str">
        <f t="shared" si="61"/>
        <v>221</v>
      </c>
      <c r="Y349" s="129">
        <v>22</v>
      </c>
      <c r="Z349" s="129">
        <f t="shared" si="58"/>
        <v>1</v>
      </c>
      <c r="AA349" s="127" t="s">
        <v>1848</v>
      </c>
      <c r="AB349" s="127" t="s">
        <v>1841</v>
      </c>
      <c r="AC349" s="121">
        <v>111409</v>
      </c>
      <c r="AD349" s="121" t="s">
        <v>418</v>
      </c>
      <c r="AE349" s="122">
        <f>VLOOKUP(AC349,[3]Hoja1!$A$10:$K$1357,11,0)</f>
        <v>161807</v>
      </c>
      <c r="AF349" s="122"/>
      <c r="AG349" s="122">
        <f t="shared" si="59"/>
        <v>161807</v>
      </c>
      <c r="AH349" s="122">
        <f t="shared" si="60"/>
        <v>162</v>
      </c>
    </row>
    <row r="350" spans="1:34" s="51" customFormat="1" ht="12.75" customHeight="1">
      <c r="A350" s="127">
        <v>5114200</v>
      </c>
      <c r="B350" s="127" t="s">
        <v>1699</v>
      </c>
      <c r="C350" s="128" t="str">
        <f t="shared" si="51"/>
        <v/>
      </c>
      <c r="D350" s="127"/>
      <c r="E350" s="127"/>
      <c r="F350" s="128" t="str">
        <f t="shared" si="52"/>
        <v/>
      </c>
      <c r="G350" s="127"/>
      <c r="H350" s="127"/>
      <c r="I350" s="128" t="str">
        <f t="shared" si="53"/>
        <v/>
      </c>
      <c r="J350" s="127"/>
      <c r="K350" s="127"/>
      <c r="L350" s="128" t="str">
        <f t="shared" si="54"/>
        <v/>
      </c>
      <c r="M350" s="129"/>
      <c r="N350" s="129"/>
      <c r="O350" s="130" t="str">
        <f t="shared" si="55"/>
        <v/>
      </c>
      <c r="P350" s="127"/>
      <c r="Q350" s="127"/>
      <c r="R350" s="128" t="str">
        <f t="shared" si="56"/>
        <v/>
      </c>
      <c r="S350" s="129"/>
      <c r="T350" s="129"/>
      <c r="U350" s="128" t="str">
        <f t="shared" si="57"/>
        <v/>
      </c>
      <c r="V350" s="129"/>
      <c r="W350" s="129"/>
      <c r="X350" s="131" t="str">
        <f t="shared" si="61"/>
        <v>301</v>
      </c>
      <c r="Y350" s="129">
        <v>30</v>
      </c>
      <c r="Z350" s="129">
        <f t="shared" si="58"/>
        <v>1</v>
      </c>
      <c r="AA350" s="129"/>
      <c r="AB350" s="129"/>
      <c r="AC350" s="121">
        <v>111410</v>
      </c>
      <c r="AD350" s="121" t="s">
        <v>1114</v>
      </c>
      <c r="AE350" s="122">
        <f>VLOOKUP(AC350,[3]Hoja1!$A$10:$K$1357,11,0)</f>
        <v>10841472056</v>
      </c>
      <c r="AF350" s="122"/>
      <c r="AG350" s="122">
        <f t="shared" si="59"/>
        <v>10841472056</v>
      </c>
      <c r="AH350" s="122">
        <f t="shared" si="60"/>
        <v>10841472</v>
      </c>
    </row>
    <row r="351" spans="1:34" s="51" customFormat="1" ht="12.75" customHeight="1">
      <c r="A351" s="127">
        <v>5114200</v>
      </c>
      <c r="B351" s="127" t="s">
        <v>1699</v>
      </c>
      <c r="C351" s="128" t="str">
        <f t="shared" si="51"/>
        <v/>
      </c>
      <c r="D351" s="127"/>
      <c r="E351" s="127"/>
      <c r="F351" s="128" t="str">
        <f t="shared" si="52"/>
        <v/>
      </c>
      <c r="G351" s="127"/>
      <c r="H351" s="127"/>
      <c r="I351" s="128" t="str">
        <f t="shared" si="53"/>
        <v/>
      </c>
      <c r="J351" s="127"/>
      <c r="K351" s="127"/>
      <c r="L351" s="128" t="str">
        <f t="shared" si="54"/>
        <v/>
      </c>
      <c r="M351" s="129"/>
      <c r="N351" s="129"/>
      <c r="O351" s="130" t="str">
        <f t="shared" si="55"/>
        <v/>
      </c>
      <c r="P351" s="127"/>
      <c r="Q351" s="127"/>
      <c r="R351" s="128" t="str">
        <f t="shared" si="56"/>
        <v/>
      </c>
      <c r="S351" s="129"/>
      <c r="T351" s="129"/>
      <c r="U351" s="128" t="str">
        <f t="shared" si="57"/>
        <v/>
      </c>
      <c r="V351" s="129"/>
      <c r="W351" s="129"/>
      <c r="X351" s="131" t="str">
        <f t="shared" si="61"/>
        <v>221</v>
      </c>
      <c r="Y351" s="129">
        <v>22</v>
      </c>
      <c r="Z351" s="129">
        <f t="shared" si="58"/>
        <v>1</v>
      </c>
      <c r="AA351" s="127"/>
      <c r="AB351" s="129"/>
      <c r="AC351" s="121">
        <v>111411</v>
      </c>
      <c r="AD351" s="121" t="s">
        <v>1115</v>
      </c>
      <c r="AE351" s="122">
        <f>VLOOKUP(AC351,[3]Hoja1!$A$10:$K$1357,11,0)</f>
        <v>130557627</v>
      </c>
      <c r="AF351" s="122"/>
      <c r="AG351" s="122">
        <f t="shared" si="59"/>
        <v>130557627</v>
      </c>
      <c r="AH351" s="122">
        <f t="shared" si="60"/>
        <v>130558</v>
      </c>
    </row>
    <row r="352" spans="1:34" s="51" customFormat="1" ht="12.75" customHeight="1">
      <c r="A352" s="127">
        <v>5114200</v>
      </c>
      <c r="B352" s="127" t="s">
        <v>1699</v>
      </c>
      <c r="C352" s="128"/>
      <c r="D352" s="127"/>
      <c r="E352" s="127"/>
      <c r="F352" s="128"/>
      <c r="G352" s="127"/>
      <c r="H352" s="127"/>
      <c r="I352" s="128"/>
      <c r="J352" s="127"/>
      <c r="K352" s="127"/>
      <c r="L352" s="128"/>
      <c r="M352" s="129"/>
      <c r="N352" s="129"/>
      <c r="O352" s="130"/>
      <c r="P352" s="127"/>
      <c r="Q352" s="127"/>
      <c r="R352" s="128"/>
      <c r="S352" s="129"/>
      <c r="T352" s="129"/>
      <c r="U352" s="128"/>
      <c r="V352" s="129"/>
      <c r="W352" s="129"/>
      <c r="X352" s="131" t="str">
        <f t="shared" si="61"/>
        <v>301</v>
      </c>
      <c r="Y352" s="129">
        <v>30</v>
      </c>
      <c r="Z352" s="129">
        <f t="shared" si="58"/>
        <v>1</v>
      </c>
      <c r="AA352" s="129"/>
      <c r="AB352" s="129"/>
      <c r="AC352" s="121">
        <v>111412</v>
      </c>
      <c r="AD352" s="121" t="s">
        <v>199</v>
      </c>
      <c r="AE352" s="122">
        <f>VLOOKUP(AC352,[3]Hoja1!$A$10:$K$1357,11,0)</f>
        <v>-1044045146</v>
      </c>
      <c r="AF352" s="122"/>
      <c r="AG352" s="122">
        <f t="shared" si="59"/>
        <v>-1044045146</v>
      </c>
      <c r="AH352" s="122">
        <f t="shared" si="60"/>
        <v>-1044045</v>
      </c>
    </row>
    <row r="353" spans="1:34" s="51" customFormat="1" ht="12.75" customHeight="1">
      <c r="A353" s="127"/>
      <c r="B353" s="127"/>
      <c r="C353" s="128"/>
      <c r="D353" s="127"/>
      <c r="E353" s="127"/>
      <c r="F353" s="128"/>
      <c r="G353" s="127"/>
      <c r="H353" s="127"/>
      <c r="I353" s="128"/>
      <c r="J353" s="127"/>
      <c r="K353" s="127"/>
      <c r="L353" s="128"/>
      <c r="M353" s="129"/>
      <c r="N353" s="129"/>
      <c r="O353" s="130"/>
      <c r="P353" s="127"/>
      <c r="Q353" s="127"/>
      <c r="R353" s="128"/>
      <c r="S353" s="129"/>
      <c r="T353" s="129"/>
      <c r="U353" s="128"/>
      <c r="V353" s="129"/>
      <c r="W353" s="129"/>
      <c r="X353" s="131" t="str">
        <f t="shared" si="61"/>
        <v>221</v>
      </c>
      <c r="Y353" s="129">
        <v>22</v>
      </c>
      <c r="Z353" s="129">
        <f t="shared" si="58"/>
        <v>1</v>
      </c>
      <c r="AA353" s="129"/>
      <c r="AB353" s="129"/>
      <c r="AC353" s="121">
        <v>111413</v>
      </c>
      <c r="AD353" s="121" t="s">
        <v>1116</v>
      </c>
      <c r="AE353" s="122">
        <f>VLOOKUP(AC353,[3]Hoja1!$A$10:$K$1357,11,0)</f>
        <v>0</v>
      </c>
      <c r="AF353" s="122"/>
      <c r="AG353" s="122">
        <f t="shared" si="59"/>
        <v>0</v>
      </c>
      <c r="AH353" s="122">
        <f t="shared" si="60"/>
        <v>0</v>
      </c>
    </row>
    <row r="354" spans="1:34" s="51" customFormat="1" ht="12.75" customHeight="1">
      <c r="A354" s="127">
        <v>5114200</v>
      </c>
      <c r="B354" s="127" t="s">
        <v>1699</v>
      </c>
      <c r="C354" s="128"/>
      <c r="D354" s="127"/>
      <c r="E354" s="127"/>
      <c r="F354" s="128"/>
      <c r="G354" s="127"/>
      <c r="H354" s="127"/>
      <c r="I354" s="128"/>
      <c r="J354" s="127"/>
      <c r="K354" s="127"/>
      <c r="L354" s="128"/>
      <c r="M354" s="129"/>
      <c r="N354" s="129"/>
      <c r="O354" s="130"/>
      <c r="P354" s="127"/>
      <c r="Q354" s="127"/>
      <c r="R354" s="128"/>
      <c r="S354" s="129"/>
      <c r="T354" s="129"/>
      <c r="U354" s="128"/>
      <c r="V354" s="129"/>
      <c r="W354" s="129"/>
      <c r="X354" s="131" t="str">
        <f t="shared" si="61"/>
        <v>301</v>
      </c>
      <c r="Y354" s="129">
        <v>30</v>
      </c>
      <c r="Z354" s="129">
        <f t="shared" si="58"/>
        <v>1</v>
      </c>
      <c r="AA354" s="129"/>
      <c r="AB354" s="129"/>
      <c r="AC354" s="121">
        <v>111414</v>
      </c>
      <c r="AD354" s="121" t="s">
        <v>807</v>
      </c>
      <c r="AE354" s="122">
        <f>VLOOKUP(AC354,[3]Hoja1!$A$10:$K$1357,11,0)</f>
        <v>112910841</v>
      </c>
      <c r="AF354" s="122"/>
      <c r="AG354" s="122">
        <f t="shared" si="59"/>
        <v>112910841</v>
      </c>
      <c r="AH354" s="122">
        <f t="shared" si="60"/>
        <v>112911</v>
      </c>
    </row>
    <row r="355" spans="1:34" s="51" customFormat="1" ht="12.75" customHeight="1">
      <c r="A355" s="127">
        <v>5114200</v>
      </c>
      <c r="B355" s="127" t="s">
        <v>1699</v>
      </c>
      <c r="C355" s="128"/>
      <c r="D355" s="127"/>
      <c r="E355" s="127"/>
      <c r="F355" s="128"/>
      <c r="G355" s="127"/>
      <c r="H355" s="127"/>
      <c r="I355" s="128"/>
      <c r="J355" s="127"/>
      <c r="K355" s="127"/>
      <c r="L355" s="128"/>
      <c r="M355" s="129"/>
      <c r="N355" s="129"/>
      <c r="O355" s="130"/>
      <c r="P355" s="127"/>
      <c r="Q355" s="127"/>
      <c r="R355" s="128"/>
      <c r="S355" s="129"/>
      <c r="T355" s="129"/>
      <c r="U355" s="128"/>
      <c r="V355" s="129"/>
      <c r="W355" s="129"/>
      <c r="X355" s="131" t="str">
        <f t="shared" si="61"/>
        <v>301</v>
      </c>
      <c r="Y355" s="129">
        <v>30</v>
      </c>
      <c r="Z355" s="129">
        <f t="shared" si="58"/>
        <v>1</v>
      </c>
      <c r="AA355" s="129"/>
      <c r="AB355" s="129"/>
      <c r="AC355" s="121">
        <v>111415</v>
      </c>
      <c r="AD355" s="121" t="s">
        <v>1117</v>
      </c>
      <c r="AE355" s="122">
        <f>VLOOKUP(AC355,[3]Hoja1!$A$10:$K$1357,11,0)</f>
        <v>6027736</v>
      </c>
      <c r="AF355" s="122"/>
      <c r="AG355" s="122">
        <f t="shared" si="59"/>
        <v>6027736</v>
      </c>
      <c r="AH355" s="122">
        <f t="shared" si="60"/>
        <v>6028</v>
      </c>
    </row>
    <row r="356" spans="1:34" s="51" customFormat="1" ht="12.75" customHeight="1">
      <c r="A356" s="127">
        <v>5114200</v>
      </c>
      <c r="B356" s="127" t="s">
        <v>1699</v>
      </c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1" t="str">
        <f t="shared" si="61"/>
        <v>301</v>
      </c>
      <c r="Y356" s="129">
        <v>30</v>
      </c>
      <c r="Z356" s="129">
        <f t="shared" si="58"/>
        <v>1</v>
      </c>
      <c r="AA356" s="129"/>
      <c r="AB356" s="129"/>
      <c r="AC356" s="121">
        <v>111416</v>
      </c>
      <c r="AD356" s="121" t="s">
        <v>1118</v>
      </c>
      <c r="AE356" s="122">
        <f>VLOOKUP(AC356,[3]Hoja1!$A$10:$K$1357,11,0)</f>
        <v>-6102099</v>
      </c>
      <c r="AF356" s="122"/>
      <c r="AG356" s="122">
        <f t="shared" si="59"/>
        <v>-6102099</v>
      </c>
      <c r="AH356" s="122">
        <f t="shared" si="60"/>
        <v>-6102</v>
      </c>
    </row>
    <row r="357" spans="1:34" s="51" customFormat="1" ht="12.75" customHeight="1">
      <c r="A357" s="127">
        <v>5114200</v>
      </c>
      <c r="B357" s="127" t="s">
        <v>1699</v>
      </c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1" t="str">
        <f t="shared" si="61"/>
        <v>221</v>
      </c>
      <c r="Y357" s="129">
        <v>22</v>
      </c>
      <c r="Z357" s="129">
        <f t="shared" si="58"/>
        <v>1</v>
      </c>
      <c r="AA357" s="127"/>
      <c r="AB357" s="129"/>
      <c r="AC357" s="121">
        <v>111417</v>
      </c>
      <c r="AD357" s="121" t="s">
        <v>1640</v>
      </c>
      <c r="AE357" s="122">
        <f>VLOOKUP(AC357,[3]Hoja1!$A$10:$K$1357,11,0)</f>
        <v>2114984</v>
      </c>
      <c r="AF357" s="122"/>
      <c r="AG357" s="122">
        <f t="shared" si="59"/>
        <v>2114984</v>
      </c>
      <c r="AH357" s="122">
        <f t="shared" si="60"/>
        <v>2115</v>
      </c>
    </row>
    <row r="358" spans="1:34" s="51" customFormat="1" ht="12.75" customHeight="1">
      <c r="A358" s="127">
        <v>5153500</v>
      </c>
      <c r="B358" s="127" t="s">
        <v>775</v>
      </c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1" t="str">
        <f t="shared" si="61"/>
        <v>221</v>
      </c>
      <c r="Y358" s="129">
        <v>22</v>
      </c>
      <c r="Z358" s="129">
        <f t="shared" si="58"/>
        <v>1</v>
      </c>
      <c r="AA358" s="127" t="s">
        <v>1848</v>
      </c>
      <c r="AB358" s="127" t="s">
        <v>1841</v>
      </c>
      <c r="AC358" s="121">
        <v>111418</v>
      </c>
      <c r="AD358" s="121" t="s">
        <v>1119</v>
      </c>
      <c r="AE358" s="122">
        <f>VLOOKUP(AC358,[3]Hoja1!$A$10:$K$1357,11,0)</f>
        <v>24582464</v>
      </c>
      <c r="AF358" s="122"/>
      <c r="AG358" s="122">
        <f t="shared" si="59"/>
        <v>24582464</v>
      </c>
      <c r="AH358" s="122">
        <f t="shared" si="60"/>
        <v>24582</v>
      </c>
    </row>
    <row r="359" spans="1:34" s="51" customFormat="1" ht="12.75" customHeight="1">
      <c r="A359" s="127">
        <v>5114200</v>
      </c>
      <c r="B359" s="127" t="s">
        <v>1699</v>
      </c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1"/>
      <c r="Y359" s="129"/>
      <c r="Z359" s="129">
        <f t="shared" si="58"/>
        <v>1</v>
      </c>
      <c r="AA359" s="129"/>
      <c r="AB359" s="129"/>
      <c r="AC359" s="121">
        <v>111419</v>
      </c>
      <c r="AD359" s="121" t="s">
        <v>1627</v>
      </c>
      <c r="AE359" s="122">
        <f>VLOOKUP(AC359,[3]Hoja1!$A$10:$K$1357,11,0)</f>
        <v>-8583673</v>
      </c>
      <c r="AF359" s="122"/>
      <c r="AG359" s="122">
        <f t="shared" si="59"/>
        <v>-8583673</v>
      </c>
      <c r="AH359" s="122">
        <f t="shared" si="60"/>
        <v>-8584</v>
      </c>
    </row>
    <row r="360" spans="1:34" s="51" customFormat="1" ht="12.75" customHeight="1">
      <c r="A360" s="127">
        <v>5141100</v>
      </c>
      <c r="B360" s="127" t="s">
        <v>1713</v>
      </c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 t="s">
        <v>741</v>
      </c>
      <c r="Y360" s="132" t="s">
        <v>936</v>
      </c>
      <c r="Z360" s="129">
        <f t="shared" si="58"/>
        <v>1</v>
      </c>
      <c r="AA360" s="132"/>
      <c r="AB360" s="132"/>
      <c r="AC360" s="121">
        <v>111421</v>
      </c>
      <c r="AD360" s="121" t="s">
        <v>1120</v>
      </c>
      <c r="AE360" s="122">
        <f>VLOOKUP(AC360,[3]Hoja1!$A$10:$K$1357,11,0)</f>
        <v>0</v>
      </c>
      <c r="AF360" s="122"/>
      <c r="AG360" s="122">
        <f t="shared" si="59"/>
        <v>0</v>
      </c>
      <c r="AH360" s="122">
        <f t="shared" si="60"/>
        <v>0</v>
      </c>
    </row>
    <row r="361" spans="1:34" s="51" customFormat="1" ht="12.75" customHeight="1">
      <c r="A361" s="127">
        <v>5153500</v>
      </c>
      <c r="B361" s="127" t="s">
        <v>775</v>
      </c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29">
        <f t="shared" si="58"/>
        <v>1</v>
      </c>
      <c r="AA361" s="127" t="s">
        <v>1848</v>
      </c>
      <c r="AB361" s="127" t="s">
        <v>1841</v>
      </c>
      <c r="AC361" s="121">
        <v>111422</v>
      </c>
      <c r="AD361" s="121" t="s">
        <v>1855</v>
      </c>
      <c r="AE361" s="122">
        <f>VLOOKUP(AC361,[3]Hoja1!$A$10:$K$1357,11,0)</f>
        <v>-194724</v>
      </c>
      <c r="AF361" s="122"/>
      <c r="AG361" s="122">
        <f t="shared" si="59"/>
        <v>-194724</v>
      </c>
      <c r="AH361" s="122">
        <f t="shared" si="60"/>
        <v>-195</v>
      </c>
    </row>
    <row r="362" spans="1:34" s="51" customFormat="1" ht="12.75" customHeight="1">
      <c r="A362" s="127">
        <v>5114200</v>
      </c>
      <c r="B362" s="127" t="s">
        <v>1699</v>
      </c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29">
        <f t="shared" si="58"/>
        <v>1</v>
      </c>
      <c r="AA362" s="127"/>
      <c r="AB362" s="132"/>
      <c r="AC362" s="121">
        <v>111423</v>
      </c>
      <c r="AD362" s="121" t="s">
        <v>1658</v>
      </c>
      <c r="AE362" s="122">
        <f>VLOOKUP(AC362,[3]Hoja1!$A$10:$K$1357,11,0)</f>
        <v>-7379062</v>
      </c>
      <c r="AF362" s="122"/>
      <c r="AG362" s="122">
        <f t="shared" si="59"/>
        <v>-7379062</v>
      </c>
      <c r="AH362" s="122">
        <f t="shared" si="60"/>
        <v>-7379</v>
      </c>
    </row>
    <row r="363" spans="1:34" s="51" customFormat="1" ht="12.75" customHeight="1">
      <c r="A363" s="127">
        <v>5114200</v>
      </c>
      <c r="B363" s="127" t="s">
        <v>1699</v>
      </c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29">
        <f t="shared" si="58"/>
        <v>1</v>
      </c>
      <c r="AA363" s="132"/>
      <c r="AB363" s="132"/>
      <c r="AC363" s="121">
        <v>111424</v>
      </c>
      <c r="AD363" s="121" t="s">
        <v>1659</v>
      </c>
      <c r="AE363" s="122">
        <f>VLOOKUP(AC363,[3]Hoja1!$A$10:$K$1357,11,0)</f>
        <v>-8551024</v>
      </c>
      <c r="AF363" s="122"/>
      <c r="AG363" s="122">
        <f t="shared" si="59"/>
        <v>-8551024</v>
      </c>
      <c r="AH363" s="122">
        <f t="shared" si="60"/>
        <v>-8551</v>
      </c>
    </row>
    <row r="364" spans="1:34" s="51" customFormat="1" ht="12.75" customHeight="1">
      <c r="A364" s="127">
        <v>5153100</v>
      </c>
      <c r="B364" s="127" t="s">
        <v>474</v>
      </c>
      <c r="C364" s="128" t="str">
        <f t="shared" si="51"/>
        <v/>
      </c>
      <c r="D364" s="127"/>
      <c r="E364" s="127"/>
      <c r="F364" s="128" t="str">
        <f t="shared" si="52"/>
        <v/>
      </c>
      <c r="G364" s="127"/>
      <c r="H364" s="127"/>
      <c r="I364" s="128" t="str">
        <f t="shared" si="53"/>
        <v/>
      </c>
      <c r="J364" s="127"/>
      <c r="K364" s="127"/>
      <c r="L364" s="128" t="str">
        <f t="shared" si="54"/>
        <v/>
      </c>
      <c r="M364" s="129"/>
      <c r="N364" s="129"/>
      <c r="O364" s="130" t="str">
        <f t="shared" si="55"/>
        <v/>
      </c>
      <c r="P364" s="127"/>
      <c r="Q364" s="127"/>
      <c r="R364" s="128" t="str">
        <f t="shared" si="56"/>
        <v/>
      </c>
      <c r="S364" s="129"/>
      <c r="T364" s="129"/>
      <c r="U364" s="128" t="str">
        <f t="shared" si="57"/>
        <v/>
      </c>
      <c r="V364" s="129"/>
      <c r="W364" s="129"/>
      <c r="X364" s="131" t="str">
        <f t="shared" ref="X364:X376" si="62">+Y364&amp;Z364</f>
        <v>1</v>
      </c>
      <c r="Y364" s="129"/>
      <c r="Z364" s="129">
        <f t="shared" si="58"/>
        <v>1</v>
      </c>
      <c r="AA364" s="129"/>
      <c r="AB364" s="129"/>
      <c r="AC364" s="121">
        <v>111501</v>
      </c>
      <c r="AD364" s="121" t="s">
        <v>320</v>
      </c>
      <c r="AE364" s="122">
        <f>VLOOKUP(AC364,[3]Hoja1!$A$10:$K$1357,11,0)</f>
        <v>371573083</v>
      </c>
      <c r="AF364" s="122"/>
      <c r="AG364" s="122">
        <f t="shared" si="59"/>
        <v>371573083</v>
      </c>
      <c r="AH364" s="122">
        <f t="shared" si="60"/>
        <v>371573</v>
      </c>
    </row>
    <row r="365" spans="1:34" s="51" customFormat="1" ht="12.75" customHeight="1">
      <c r="A365" s="127"/>
      <c r="B365" s="127"/>
      <c r="C365" s="128" t="str">
        <f t="shared" si="51"/>
        <v/>
      </c>
      <c r="D365" s="127"/>
      <c r="E365" s="127"/>
      <c r="F365" s="128" t="str">
        <f t="shared" si="52"/>
        <v/>
      </c>
      <c r="G365" s="127"/>
      <c r="H365" s="127"/>
      <c r="I365" s="128" t="str">
        <f t="shared" si="53"/>
        <v/>
      </c>
      <c r="J365" s="127"/>
      <c r="K365" s="127"/>
      <c r="L365" s="128" t="str">
        <f t="shared" si="54"/>
        <v/>
      </c>
      <c r="M365" s="129"/>
      <c r="N365" s="129"/>
      <c r="O365" s="130" t="str">
        <f t="shared" si="55"/>
        <v/>
      </c>
      <c r="P365" s="127"/>
      <c r="Q365" s="127"/>
      <c r="R365" s="128" t="str">
        <f t="shared" si="56"/>
        <v/>
      </c>
      <c r="S365" s="129"/>
      <c r="T365" s="129"/>
      <c r="U365" s="128" t="str">
        <f t="shared" si="57"/>
        <v/>
      </c>
      <c r="V365" s="129"/>
      <c r="W365" s="129"/>
      <c r="X365" s="131" t="str">
        <f t="shared" si="62"/>
        <v>1</v>
      </c>
      <c r="Y365" s="129"/>
      <c r="Z365" s="129">
        <f t="shared" si="58"/>
        <v>1</v>
      </c>
      <c r="AA365" s="129"/>
      <c r="AB365" s="129"/>
      <c r="AC365" s="121">
        <v>111502</v>
      </c>
      <c r="AD365" s="121" t="s">
        <v>77</v>
      </c>
      <c r="AE365" s="122">
        <v>0</v>
      </c>
      <c r="AF365" s="122"/>
      <c r="AG365" s="122">
        <f t="shared" si="59"/>
        <v>0</v>
      </c>
      <c r="AH365" s="122">
        <f t="shared" si="60"/>
        <v>0</v>
      </c>
    </row>
    <row r="366" spans="1:34" s="51" customFormat="1" ht="12.75" customHeight="1">
      <c r="A366" s="127">
        <v>5153500</v>
      </c>
      <c r="B366" s="127" t="s">
        <v>775</v>
      </c>
      <c r="C366" s="128" t="str">
        <f t="shared" si="51"/>
        <v/>
      </c>
      <c r="D366" s="127"/>
      <c r="E366" s="127"/>
      <c r="F366" s="128" t="str">
        <f t="shared" si="52"/>
        <v/>
      </c>
      <c r="G366" s="127"/>
      <c r="H366" s="127"/>
      <c r="I366" s="128" t="str">
        <f t="shared" si="53"/>
        <v/>
      </c>
      <c r="J366" s="127"/>
      <c r="K366" s="127"/>
      <c r="L366" s="128" t="str">
        <f t="shared" si="54"/>
        <v/>
      </c>
      <c r="M366" s="129"/>
      <c r="N366" s="129"/>
      <c r="O366" s="130" t="str">
        <f t="shared" si="55"/>
        <v/>
      </c>
      <c r="P366" s="127"/>
      <c r="Q366" s="127"/>
      <c r="R366" s="128" t="str">
        <f t="shared" si="56"/>
        <v/>
      </c>
      <c r="S366" s="129"/>
      <c r="T366" s="129"/>
      <c r="U366" s="128" t="str">
        <f t="shared" si="57"/>
        <v/>
      </c>
      <c r="V366" s="129"/>
      <c r="W366" s="129"/>
      <c r="X366" s="131" t="str">
        <f t="shared" si="62"/>
        <v>221</v>
      </c>
      <c r="Y366" s="129">
        <v>22</v>
      </c>
      <c r="Z366" s="129">
        <f t="shared" si="58"/>
        <v>1</v>
      </c>
      <c r="AA366" s="127" t="s">
        <v>1848</v>
      </c>
      <c r="AB366" s="127" t="s">
        <v>1839</v>
      </c>
      <c r="AC366" s="121">
        <v>111503</v>
      </c>
      <c r="AD366" s="121" t="s">
        <v>430</v>
      </c>
      <c r="AE366" s="122">
        <f>VLOOKUP(AC366,[3]Hoja1!$A$10:$K$1357,11,0)</f>
        <v>816211</v>
      </c>
      <c r="AF366" s="122"/>
      <c r="AG366" s="122">
        <f t="shared" si="59"/>
        <v>816211</v>
      </c>
      <c r="AH366" s="122">
        <f t="shared" si="60"/>
        <v>816</v>
      </c>
    </row>
    <row r="367" spans="1:34" s="51" customFormat="1" ht="12.75" customHeight="1">
      <c r="A367" s="127">
        <v>5153100</v>
      </c>
      <c r="B367" s="127" t="s">
        <v>474</v>
      </c>
      <c r="C367" s="128" t="str">
        <f t="shared" si="51"/>
        <v/>
      </c>
      <c r="D367" s="127"/>
      <c r="E367" s="127"/>
      <c r="F367" s="128" t="str">
        <f t="shared" si="52"/>
        <v/>
      </c>
      <c r="G367" s="127"/>
      <c r="H367" s="127"/>
      <c r="I367" s="128" t="str">
        <f t="shared" si="53"/>
        <v/>
      </c>
      <c r="J367" s="127"/>
      <c r="K367" s="127"/>
      <c r="L367" s="128" t="str">
        <f t="shared" si="54"/>
        <v/>
      </c>
      <c r="M367" s="129"/>
      <c r="N367" s="129"/>
      <c r="O367" s="130" t="str">
        <f t="shared" si="55"/>
        <v/>
      </c>
      <c r="P367" s="127"/>
      <c r="Q367" s="127"/>
      <c r="R367" s="128" t="str">
        <f t="shared" si="56"/>
        <v/>
      </c>
      <c r="S367" s="129"/>
      <c r="T367" s="129"/>
      <c r="U367" s="128" t="str">
        <f t="shared" si="57"/>
        <v/>
      </c>
      <c r="V367" s="129"/>
      <c r="W367" s="129"/>
      <c r="X367" s="131" t="str">
        <f t="shared" si="62"/>
        <v>1</v>
      </c>
      <c r="Y367" s="129"/>
      <c r="Z367" s="129">
        <f t="shared" si="58"/>
        <v>1</v>
      </c>
      <c r="AA367" s="129"/>
      <c r="AB367" s="129"/>
      <c r="AC367" s="121">
        <v>111504</v>
      </c>
      <c r="AD367" s="121" t="s">
        <v>428</v>
      </c>
      <c r="AE367" s="122">
        <f>VLOOKUP(AC367,[3]Hoja1!$A$10:$K$1357,11,0)</f>
        <v>25485627</v>
      </c>
      <c r="AF367" s="122">
        <v>0</v>
      </c>
      <c r="AG367" s="122">
        <f t="shared" si="59"/>
        <v>25485627</v>
      </c>
      <c r="AH367" s="122">
        <f t="shared" si="60"/>
        <v>25486</v>
      </c>
    </row>
    <row r="368" spans="1:34" s="51" customFormat="1" ht="12.75" customHeight="1">
      <c r="A368" s="127"/>
      <c r="B368" s="127"/>
      <c r="C368" s="128" t="str">
        <f t="shared" si="51"/>
        <v/>
      </c>
      <c r="D368" s="127"/>
      <c r="E368" s="127"/>
      <c r="F368" s="128" t="str">
        <f t="shared" si="52"/>
        <v/>
      </c>
      <c r="G368" s="127"/>
      <c r="H368" s="127"/>
      <c r="I368" s="128" t="str">
        <f t="shared" si="53"/>
        <v/>
      </c>
      <c r="J368" s="127"/>
      <c r="K368" s="127"/>
      <c r="L368" s="128" t="str">
        <f t="shared" si="54"/>
        <v/>
      </c>
      <c r="M368" s="129"/>
      <c r="N368" s="129"/>
      <c r="O368" s="130" t="str">
        <f t="shared" si="55"/>
        <v/>
      </c>
      <c r="P368" s="127"/>
      <c r="Q368" s="127"/>
      <c r="R368" s="128" t="str">
        <f t="shared" si="56"/>
        <v/>
      </c>
      <c r="S368" s="129"/>
      <c r="T368" s="129"/>
      <c r="U368" s="128" t="str">
        <f t="shared" si="57"/>
        <v/>
      </c>
      <c r="V368" s="129"/>
      <c r="W368" s="129"/>
      <c r="X368" s="131" t="str">
        <f t="shared" si="62"/>
        <v>221</v>
      </c>
      <c r="Y368" s="129">
        <v>22</v>
      </c>
      <c r="Z368" s="129">
        <f t="shared" si="58"/>
        <v>1</v>
      </c>
      <c r="AA368" s="129"/>
      <c r="AB368" s="129"/>
      <c r="AC368" s="121">
        <v>111505</v>
      </c>
      <c r="AD368" s="121" t="s">
        <v>321</v>
      </c>
      <c r="AE368" s="122">
        <f>VLOOKUP(AC368,[3]Hoja1!$A$10:$K$1357,11,0)</f>
        <v>0</v>
      </c>
      <c r="AF368" s="122"/>
      <c r="AG368" s="122">
        <f t="shared" si="59"/>
        <v>0</v>
      </c>
      <c r="AH368" s="122">
        <f t="shared" si="60"/>
        <v>0</v>
      </c>
    </row>
    <row r="369" spans="1:34" s="51" customFormat="1" ht="12.75" customHeight="1">
      <c r="A369" s="127">
        <v>5153500</v>
      </c>
      <c r="B369" s="127" t="s">
        <v>775</v>
      </c>
      <c r="C369" s="128" t="str">
        <f t="shared" si="51"/>
        <v/>
      </c>
      <c r="D369" s="127"/>
      <c r="E369" s="127"/>
      <c r="F369" s="128" t="str">
        <f t="shared" si="52"/>
        <v/>
      </c>
      <c r="G369" s="127"/>
      <c r="H369" s="127"/>
      <c r="I369" s="128" t="str">
        <f t="shared" si="53"/>
        <v/>
      </c>
      <c r="J369" s="127"/>
      <c r="K369" s="127"/>
      <c r="L369" s="128" t="str">
        <f t="shared" si="54"/>
        <v/>
      </c>
      <c r="M369" s="129"/>
      <c r="N369" s="129"/>
      <c r="O369" s="130" t="str">
        <f t="shared" si="55"/>
        <v/>
      </c>
      <c r="P369" s="127"/>
      <c r="Q369" s="127"/>
      <c r="R369" s="128" t="str">
        <f t="shared" si="56"/>
        <v/>
      </c>
      <c r="S369" s="129"/>
      <c r="T369" s="129"/>
      <c r="U369" s="128" t="str">
        <f t="shared" si="57"/>
        <v/>
      </c>
      <c r="V369" s="129"/>
      <c r="W369" s="129"/>
      <c r="X369" s="131" t="str">
        <f t="shared" si="62"/>
        <v>221</v>
      </c>
      <c r="Y369" s="129">
        <v>22</v>
      </c>
      <c r="Z369" s="129">
        <f t="shared" si="58"/>
        <v>1</v>
      </c>
      <c r="AA369" s="127" t="s">
        <v>1848</v>
      </c>
      <c r="AB369" s="127" t="s">
        <v>1839</v>
      </c>
      <c r="AC369" s="121">
        <v>111506</v>
      </c>
      <c r="AD369" s="121" t="s">
        <v>464</v>
      </c>
      <c r="AE369" s="122">
        <f>VLOOKUP(AC369,[3]Hoja1!$A$10:$K$1357,11,0)</f>
        <v>850000</v>
      </c>
      <c r="AF369" s="122"/>
      <c r="AG369" s="122">
        <f t="shared" si="59"/>
        <v>850000</v>
      </c>
      <c r="AH369" s="122">
        <f t="shared" si="60"/>
        <v>850</v>
      </c>
    </row>
    <row r="370" spans="1:34" s="51" customFormat="1" ht="12.75" customHeight="1">
      <c r="A370" s="127"/>
      <c r="B370" s="127"/>
      <c r="C370" s="128" t="str">
        <f t="shared" si="51"/>
        <v/>
      </c>
      <c r="D370" s="127"/>
      <c r="E370" s="127"/>
      <c r="F370" s="128" t="str">
        <f t="shared" si="52"/>
        <v/>
      </c>
      <c r="G370" s="127"/>
      <c r="H370" s="127"/>
      <c r="I370" s="128" t="str">
        <f t="shared" si="53"/>
        <v/>
      </c>
      <c r="J370" s="127"/>
      <c r="K370" s="127"/>
      <c r="L370" s="128" t="str">
        <f t="shared" si="54"/>
        <v/>
      </c>
      <c r="M370" s="129"/>
      <c r="N370" s="129"/>
      <c r="O370" s="130" t="str">
        <f t="shared" si="55"/>
        <v/>
      </c>
      <c r="P370" s="127"/>
      <c r="Q370" s="127"/>
      <c r="R370" s="128" t="str">
        <f t="shared" si="56"/>
        <v/>
      </c>
      <c r="S370" s="129"/>
      <c r="T370" s="129"/>
      <c r="U370" s="128" t="str">
        <f t="shared" si="57"/>
        <v/>
      </c>
      <c r="V370" s="129"/>
      <c r="W370" s="129"/>
      <c r="X370" s="131" t="str">
        <f t="shared" si="62"/>
        <v>221</v>
      </c>
      <c r="Y370" s="129">
        <v>22</v>
      </c>
      <c r="Z370" s="129">
        <f t="shared" si="58"/>
        <v>1</v>
      </c>
      <c r="AA370" s="129"/>
      <c r="AB370" s="129"/>
      <c r="AC370" s="121">
        <v>111507</v>
      </c>
      <c r="AD370" s="121" t="s">
        <v>795</v>
      </c>
      <c r="AE370" s="122">
        <v>0</v>
      </c>
      <c r="AF370" s="122"/>
      <c r="AG370" s="122">
        <f t="shared" si="59"/>
        <v>0</v>
      </c>
      <c r="AH370" s="122">
        <f t="shared" si="60"/>
        <v>0</v>
      </c>
    </row>
    <row r="371" spans="1:34" s="51" customFormat="1" ht="12.75" customHeight="1">
      <c r="A371" s="127"/>
      <c r="B371" s="127"/>
      <c r="C371" s="128" t="str">
        <f t="shared" si="51"/>
        <v/>
      </c>
      <c r="D371" s="129"/>
      <c r="E371" s="129"/>
      <c r="F371" s="128" t="str">
        <f t="shared" si="52"/>
        <v/>
      </c>
      <c r="G371" s="127"/>
      <c r="H371" s="127"/>
      <c r="I371" s="128" t="str">
        <f t="shared" si="53"/>
        <v/>
      </c>
      <c r="J371" s="127"/>
      <c r="K371" s="127"/>
      <c r="L371" s="128" t="str">
        <f t="shared" si="54"/>
        <v/>
      </c>
      <c r="M371" s="129"/>
      <c r="N371" s="129"/>
      <c r="O371" s="130" t="str">
        <f t="shared" si="55"/>
        <v/>
      </c>
      <c r="P371" s="127"/>
      <c r="Q371" s="127"/>
      <c r="R371" s="128" t="str">
        <f t="shared" si="56"/>
        <v/>
      </c>
      <c r="S371" s="129"/>
      <c r="T371" s="129"/>
      <c r="U371" s="128" t="str">
        <f t="shared" si="57"/>
        <v/>
      </c>
      <c r="V371" s="129"/>
      <c r="W371" s="129"/>
      <c r="X371" s="131" t="str">
        <f t="shared" si="62"/>
        <v>1</v>
      </c>
      <c r="Y371" s="129"/>
      <c r="Z371" s="129">
        <f t="shared" si="58"/>
        <v>1</v>
      </c>
      <c r="AA371" s="129"/>
      <c r="AB371" s="129"/>
      <c r="AC371" s="121">
        <v>111508</v>
      </c>
      <c r="AD371" s="121" t="s">
        <v>419</v>
      </c>
      <c r="AE371" s="122">
        <v>0</v>
      </c>
      <c r="AF371" s="122"/>
      <c r="AG371" s="122">
        <f t="shared" si="59"/>
        <v>0</v>
      </c>
      <c r="AH371" s="122">
        <f t="shared" si="60"/>
        <v>0</v>
      </c>
    </row>
    <row r="372" spans="1:34" s="51" customFormat="1" ht="12.75" customHeight="1">
      <c r="A372" s="127"/>
      <c r="B372" s="127"/>
      <c r="C372" s="128" t="str">
        <f t="shared" si="51"/>
        <v/>
      </c>
      <c r="D372" s="127"/>
      <c r="E372" s="127"/>
      <c r="F372" s="128" t="str">
        <f t="shared" si="52"/>
        <v/>
      </c>
      <c r="G372" s="127"/>
      <c r="H372" s="127"/>
      <c r="I372" s="128" t="str">
        <f t="shared" si="53"/>
        <v/>
      </c>
      <c r="J372" s="127"/>
      <c r="K372" s="127"/>
      <c r="L372" s="128" t="str">
        <f t="shared" si="54"/>
        <v/>
      </c>
      <c r="M372" s="129"/>
      <c r="N372" s="129"/>
      <c r="O372" s="130" t="str">
        <f t="shared" si="55"/>
        <v/>
      </c>
      <c r="P372" s="127"/>
      <c r="Q372" s="127"/>
      <c r="R372" s="128" t="str">
        <f t="shared" si="56"/>
        <v/>
      </c>
      <c r="S372" s="129"/>
      <c r="T372" s="129"/>
      <c r="U372" s="128" t="str">
        <f t="shared" si="57"/>
        <v/>
      </c>
      <c r="V372" s="129"/>
      <c r="W372" s="129"/>
      <c r="X372" s="131" t="str">
        <f t="shared" si="62"/>
        <v>1</v>
      </c>
      <c r="Y372" s="129"/>
      <c r="Z372" s="129">
        <f t="shared" si="58"/>
        <v>1</v>
      </c>
      <c r="AA372" s="129"/>
      <c r="AB372" s="129"/>
      <c r="AC372" s="121">
        <v>111509</v>
      </c>
      <c r="AD372" s="121" t="s">
        <v>420</v>
      </c>
      <c r="AE372" s="122">
        <v>0</v>
      </c>
      <c r="AF372" s="122"/>
      <c r="AG372" s="122">
        <f t="shared" si="59"/>
        <v>0</v>
      </c>
      <c r="AH372" s="122">
        <f t="shared" si="60"/>
        <v>0</v>
      </c>
    </row>
    <row r="373" spans="1:34" s="51" customFormat="1" ht="12.75" customHeight="1">
      <c r="A373" s="127">
        <v>5153500</v>
      </c>
      <c r="B373" s="127" t="s">
        <v>775</v>
      </c>
      <c r="C373" s="128" t="str">
        <f t="shared" si="51"/>
        <v/>
      </c>
      <c r="D373" s="127"/>
      <c r="E373" s="127"/>
      <c r="F373" s="128" t="str">
        <f t="shared" si="52"/>
        <v/>
      </c>
      <c r="G373" s="127"/>
      <c r="H373" s="127"/>
      <c r="I373" s="128" t="str">
        <f t="shared" si="53"/>
        <v/>
      </c>
      <c r="J373" s="127"/>
      <c r="K373" s="127"/>
      <c r="L373" s="128" t="str">
        <f t="shared" si="54"/>
        <v/>
      </c>
      <c r="M373" s="129"/>
      <c r="N373" s="129"/>
      <c r="O373" s="130" t="str">
        <f t="shared" si="55"/>
        <v/>
      </c>
      <c r="P373" s="127"/>
      <c r="Q373" s="127"/>
      <c r="R373" s="128" t="str">
        <f t="shared" si="56"/>
        <v/>
      </c>
      <c r="S373" s="129"/>
      <c r="T373" s="129"/>
      <c r="U373" s="128" t="str">
        <f t="shared" si="57"/>
        <v/>
      </c>
      <c r="V373" s="129"/>
      <c r="W373" s="129"/>
      <c r="X373" s="131" t="str">
        <f t="shared" si="62"/>
        <v>221</v>
      </c>
      <c r="Y373" s="129">
        <v>22</v>
      </c>
      <c r="Z373" s="129">
        <f t="shared" si="58"/>
        <v>1</v>
      </c>
      <c r="AA373" s="127" t="s">
        <v>1848</v>
      </c>
      <c r="AB373" s="127" t="s">
        <v>1839</v>
      </c>
      <c r="AC373" s="121">
        <v>111510</v>
      </c>
      <c r="AD373" s="121" t="s">
        <v>421</v>
      </c>
      <c r="AE373" s="122">
        <f>VLOOKUP(AC373,[3]Hoja1!$A$10:$K$1357,11,0)</f>
        <v>2590000</v>
      </c>
      <c r="AF373" s="122"/>
      <c r="AG373" s="122">
        <f t="shared" si="59"/>
        <v>2590000</v>
      </c>
      <c r="AH373" s="122">
        <f t="shared" si="60"/>
        <v>2590</v>
      </c>
    </row>
    <row r="374" spans="1:34" s="51" customFormat="1" ht="12.75" customHeight="1">
      <c r="A374" s="127">
        <v>5153500</v>
      </c>
      <c r="B374" s="127" t="s">
        <v>775</v>
      </c>
      <c r="C374" s="128"/>
      <c r="D374" s="127"/>
      <c r="E374" s="127"/>
      <c r="F374" s="128"/>
      <c r="G374" s="127"/>
      <c r="H374" s="127"/>
      <c r="I374" s="128"/>
      <c r="J374" s="127"/>
      <c r="K374" s="127"/>
      <c r="L374" s="128"/>
      <c r="M374" s="129"/>
      <c r="N374" s="129"/>
      <c r="O374" s="130"/>
      <c r="P374" s="127"/>
      <c r="Q374" s="127"/>
      <c r="R374" s="128"/>
      <c r="S374" s="129"/>
      <c r="T374" s="129"/>
      <c r="U374" s="128"/>
      <c r="V374" s="129"/>
      <c r="W374" s="129"/>
      <c r="X374" s="131" t="str">
        <f t="shared" si="62"/>
        <v>221</v>
      </c>
      <c r="Y374" s="129">
        <v>22</v>
      </c>
      <c r="Z374" s="129">
        <f t="shared" si="58"/>
        <v>1</v>
      </c>
      <c r="AA374" s="127" t="s">
        <v>1848</v>
      </c>
      <c r="AB374" s="127" t="s">
        <v>1839</v>
      </c>
      <c r="AC374" s="121">
        <v>111511</v>
      </c>
      <c r="AD374" s="121" t="s">
        <v>1121</v>
      </c>
      <c r="AE374" s="122">
        <f>VLOOKUP(AC374,[3]Hoja1!$A$10:$K$1357,11,0)</f>
        <v>1668823</v>
      </c>
      <c r="AF374" s="122"/>
      <c r="AG374" s="122">
        <f t="shared" si="59"/>
        <v>1668823</v>
      </c>
      <c r="AH374" s="122">
        <f t="shared" si="60"/>
        <v>1669</v>
      </c>
    </row>
    <row r="375" spans="1:34" s="51" customFormat="1" ht="12.75" customHeight="1">
      <c r="A375" s="127">
        <v>5153500</v>
      </c>
      <c r="B375" s="127" t="s">
        <v>775</v>
      </c>
      <c r="C375" s="128"/>
      <c r="D375" s="127"/>
      <c r="E375" s="127"/>
      <c r="F375" s="128"/>
      <c r="G375" s="127"/>
      <c r="H375" s="127"/>
      <c r="I375" s="128"/>
      <c r="J375" s="127"/>
      <c r="K375" s="127"/>
      <c r="L375" s="128"/>
      <c r="M375" s="129"/>
      <c r="N375" s="129"/>
      <c r="O375" s="130"/>
      <c r="P375" s="127"/>
      <c r="Q375" s="127"/>
      <c r="R375" s="128"/>
      <c r="S375" s="129"/>
      <c r="T375" s="129"/>
      <c r="U375" s="128"/>
      <c r="V375" s="129"/>
      <c r="W375" s="129"/>
      <c r="X375" s="131" t="str">
        <f t="shared" si="62"/>
        <v>221</v>
      </c>
      <c r="Y375" s="129">
        <v>22</v>
      </c>
      <c r="Z375" s="129">
        <f t="shared" si="58"/>
        <v>1</v>
      </c>
      <c r="AA375" s="127" t="s">
        <v>1848</v>
      </c>
      <c r="AB375" s="127" t="s">
        <v>1844</v>
      </c>
      <c r="AC375" s="121">
        <v>111512</v>
      </c>
      <c r="AD375" s="121" t="s">
        <v>1122</v>
      </c>
      <c r="AE375" s="122">
        <f>VLOOKUP(AC375,[3]Hoja1!$A$10:$K$1357,11,0)</f>
        <v>27172101</v>
      </c>
      <c r="AF375" s="122"/>
      <c r="AG375" s="122">
        <f t="shared" si="59"/>
        <v>27172101</v>
      </c>
      <c r="AH375" s="122">
        <f t="shared" si="60"/>
        <v>27172</v>
      </c>
    </row>
    <row r="376" spans="1:34" s="51" customFormat="1" ht="12.75" customHeight="1">
      <c r="A376" s="127">
        <v>5153500</v>
      </c>
      <c r="B376" s="127" t="s">
        <v>775</v>
      </c>
      <c r="C376" s="128"/>
      <c r="D376" s="127"/>
      <c r="E376" s="127"/>
      <c r="F376" s="128"/>
      <c r="G376" s="127"/>
      <c r="H376" s="127"/>
      <c r="I376" s="128"/>
      <c r="J376" s="127"/>
      <c r="K376" s="127"/>
      <c r="L376" s="128"/>
      <c r="M376" s="129"/>
      <c r="N376" s="129"/>
      <c r="O376" s="130"/>
      <c r="P376" s="127"/>
      <c r="Q376" s="127"/>
      <c r="R376" s="128"/>
      <c r="S376" s="129"/>
      <c r="T376" s="129"/>
      <c r="U376" s="128"/>
      <c r="V376" s="129"/>
      <c r="W376" s="129"/>
      <c r="X376" s="131" t="str">
        <f t="shared" si="62"/>
        <v>221</v>
      </c>
      <c r="Y376" s="129">
        <v>22</v>
      </c>
      <c r="Z376" s="129">
        <f t="shared" si="58"/>
        <v>1</v>
      </c>
      <c r="AA376" s="127" t="s">
        <v>1848</v>
      </c>
      <c r="AB376" s="127" t="s">
        <v>1839</v>
      </c>
      <c r="AC376" s="121">
        <v>111513</v>
      </c>
      <c r="AD376" s="121" t="s">
        <v>1123</v>
      </c>
      <c r="AE376" s="122">
        <f>VLOOKUP(AC376,[3]Hoja1!$A$10:$K$1357,11,0)</f>
        <v>4283545</v>
      </c>
      <c r="AF376" s="122"/>
      <c r="AG376" s="122">
        <f t="shared" si="59"/>
        <v>4283545</v>
      </c>
      <c r="AH376" s="122">
        <f t="shared" si="60"/>
        <v>4284</v>
      </c>
    </row>
    <row r="377" spans="1:34" s="51" customFormat="1" ht="12.75" customHeight="1">
      <c r="A377" s="127">
        <v>5153500</v>
      </c>
      <c r="B377" s="127" t="s">
        <v>775</v>
      </c>
      <c r="C377" s="128"/>
      <c r="D377" s="127"/>
      <c r="E377" s="127"/>
      <c r="F377" s="128"/>
      <c r="G377" s="127"/>
      <c r="H377" s="127"/>
      <c r="I377" s="128"/>
      <c r="J377" s="127"/>
      <c r="K377" s="127"/>
      <c r="L377" s="128"/>
      <c r="M377" s="129"/>
      <c r="N377" s="129"/>
      <c r="O377" s="130"/>
      <c r="P377" s="127"/>
      <c r="Q377" s="127"/>
      <c r="R377" s="128"/>
      <c r="S377" s="129"/>
      <c r="T377" s="129"/>
      <c r="U377" s="128"/>
      <c r="V377" s="129"/>
      <c r="W377" s="129"/>
      <c r="X377" s="131"/>
      <c r="Y377" s="129"/>
      <c r="Z377" s="129">
        <f t="shared" si="58"/>
        <v>1</v>
      </c>
      <c r="AA377" s="127" t="s">
        <v>1848</v>
      </c>
      <c r="AB377" s="127" t="s">
        <v>1839</v>
      </c>
      <c r="AC377" s="121">
        <v>111514</v>
      </c>
      <c r="AD377" s="121" t="s">
        <v>1852</v>
      </c>
      <c r="AE377" s="122">
        <f>VLOOKUP(AC377,[3]Hoja1!$A$10:$K$1357,11,0)</f>
        <v>-499384</v>
      </c>
      <c r="AF377" s="122"/>
      <c r="AG377" s="122">
        <f t="shared" si="59"/>
        <v>-499384</v>
      </c>
      <c r="AH377" s="122">
        <f t="shared" si="60"/>
        <v>-499</v>
      </c>
    </row>
    <row r="378" spans="1:34" s="51" customFormat="1" ht="12.75" customHeight="1">
      <c r="A378" s="127">
        <v>5153100</v>
      </c>
      <c r="B378" s="127" t="s">
        <v>474</v>
      </c>
      <c r="C378" s="128"/>
      <c r="D378" s="127"/>
      <c r="E378" s="127"/>
      <c r="F378" s="128"/>
      <c r="G378" s="127"/>
      <c r="H378" s="127"/>
      <c r="I378" s="128"/>
      <c r="J378" s="127"/>
      <c r="K378" s="127"/>
      <c r="L378" s="128"/>
      <c r="M378" s="129"/>
      <c r="N378" s="129"/>
      <c r="O378" s="130"/>
      <c r="P378" s="127"/>
      <c r="Q378" s="127"/>
      <c r="R378" s="128"/>
      <c r="S378" s="129"/>
      <c r="T378" s="129"/>
      <c r="U378" s="128"/>
      <c r="V378" s="129"/>
      <c r="W378" s="129"/>
      <c r="X378" s="131"/>
      <c r="Y378" s="129"/>
      <c r="Z378" s="129">
        <f t="shared" si="58"/>
        <v>1</v>
      </c>
      <c r="AA378" s="129"/>
      <c r="AB378" s="129"/>
      <c r="AC378" s="121">
        <v>111515</v>
      </c>
      <c r="AD378" s="121" t="s">
        <v>1660</v>
      </c>
      <c r="AE378" s="122">
        <f>VLOOKUP(AC378,[3]Hoja1!$A$10:$K$1357,11,0)</f>
        <v>-23688622</v>
      </c>
      <c r="AF378" s="122"/>
      <c r="AG378" s="122">
        <f t="shared" si="59"/>
        <v>-23688622</v>
      </c>
      <c r="AH378" s="122">
        <f t="shared" si="60"/>
        <v>-23689</v>
      </c>
    </row>
    <row r="379" spans="1:34" s="51" customFormat="1" ht="12.75" customHeight="1">
      <c r="A379" s="127">
        <v>5153400</v>
      </c>
      <c r="B379" s="127" t="s">
        <v>475</v>
      </c>
      <c r="C379" s="128" t="str">
        <f t="shared" si="51"/>
        <v/>
      </c>
      <c r="D379" s="127"/>
      <c r="E379" s="127"/>
      <c r="F379" s="128" t="str">
        <f t="shared" si="52"/>
        <v/>
      </c>
      <c r="G379" s="127"/>
      <c r="H379" s="127"/>
      <c r="I379" s="128" t="str">
        <f t="shared" si="53"/>
        <v/>
      </c>
      <c r="J379" s="127"/>
      <c r="K379" s="127"/>
      <c r="L379" s="128" t="str">
        <f t="shared" si="54"/>
        <v/>
      </c>
      <c r="M379" s="129"/>
      <c r="N379" s="129"/>
      <c r="O379" s="130" t="str">
        <f t="shared" si="55"/>
        <v/>
      </c>
      <c r="P379" s="127"/>
      <c r="Q379" s="127"/>
      <c r="R379" s="128" t="str">
        <f t="shared" si="56"/>
        <v/>
      </c>
      <c r="S379" s="129"/>
      <c r="T379" s="129"/>
      <c r="U379" s="128" t="str">
        <f t="shared" si="57"/>
        <v/>
      </c>
      <c r="V379" s="129"/>
      <c r="W379" s="129"/>
      <c r="X379" s="131" t="str">
        <f t="shared" ref="X379:X420" si="63">+Y379&amp;Z379</f>
        <v>221</v>
      </c>
      <c r="Y379" s="129">
        <v>22</v>
      </c>
      <c r="Z379" s="129">
        <f t="shared" si="58"/>
        <v>1</v>
      </c>
      <c r="AA379" s="129"/>
      <c r="AB379" s="129"/>
      <c r="AC379" s="121">
        <v>111601</v>
      </c>
      <c r="AD379" s="121" t="s">
        <v>212</v>
      </c>
      <c r="AE379" s="122">
        <f>VLOOKUP(AC379,[3]Hoja1!$A$10:$K$1357,11,0)</f>
        <v>2585767</v>
      </c>
      <c r="AF379" s="122"/>
      <c r="AG379" s="122">
        <f t="shared" si="59"/>
        <v>2585767</v>
      </c>
      <c r="AH379" s="122">
        <f t="shared" si="60"/>
        <v>2586</v>
      </c>
    </row>
    <row r="380" spans="1:34" s="51" customFormat="1" ht="12.75" customHeight="1">
      <c r="A380" s="127"/>
      <c r="B380" s="127"/>
      <c r="C380" s="128" t="str">
        <f t="shared" si="51"/>
        <v/>
      </c>
      <c r="D380" s="127"/>
      <c r="E380" s="127"/>
      <c r="F380" s="128" t="str">
        <f t="shared" si="52"/>
        <v/>
      </c>
      <c r="G380" s="127"/>
      <c r="H380" s="127"/>
      <c r="I380" s="128" t="str">
        <f t="shared" si="53"/>
        <v/>
      </c>
      <c r="J380" s="127"/>
      <c r="K380" s="127"/>
      <c r="L380" s="128" t="str">
        <f t="shared" si="54"/>
        <v/>
      </c>
      <c r="M380" s="129"/>
      <c r="N380" s="129"/>
      <c r="O380" s="130" t="str">
        <f t="shared" si="55"/>
        <v/>
      </c>
      <c r="P380" s="127"/>
      <c r="Q380" s="127"/>
      <c r="R380" s="128" t="str">
        <f t="shared" si="56"/>
        <v/>
      </c>
      <c r="S380" s="129"/>
      <c r="T380" s="129"/>
      <c r="U380" s="128" t="str">
        <f t="shared" si="57"/>
        <v/>
      </c>
      <c r="V380" s="129"/>
      <c r="W380" s="129"/>
      <c r="X380" s="131" t="str">
        <f t="shared" si="63"/>
        <v>1</v>
      </c>
      <c r="Y380" s="129"/>
      <c r="Z380" s="129">
        <f t="shared" si="58"/>
        <v>1</v>
      </c>
      <c r="AA380" s="129"/>
      <c r="AB380" s="129"/>
      <c r="AC380" s="121">
        <v>111602</v>
      </c>
      <c r="AD380" s="121" t="s">
        <v>322</v>
      </c>
      <c r="AE380" s="122">
        <v>0</v>
      </c>
      <c r="AF380" s="122"/>
      <c r="AG380" s="122">
        <f t="shared" si="59"/>
        <v>0</v>
      </c>
      <c r="AH380" s="122">
        <f t="shared" si="60"/>
        <v>0</v>
      </c>
    </row>
    <row r="381" spans="1:34" s="51" customFormat="1" ht="12.75" customHeight="1">
      <c r="A381" s="127">
        <v>5153500</v>
      </c>
      <c r="B381" s="127" t="s">
        <v>775</v>
      </c>
      <c r="C381" s="128" t="str">
        <f t="shared" si="51"/>
        <v/>
      </c>
      <c r="D381" s="127"/>
      <c r="E381" s="127"/>
      <c r="F381" s="128" t="str">
        <f t="shared" si="52"/>
        <v/>
      </c>
      <c r="G381" s="127"/>
      <c r="H381" s="127"/>
      <c r="I381" s="128" t="str">
        <f t="shared" si="53"/>
        <v/>
      </c>
      <c r="J381" s="127"/>
      <c r="K381" s="127"/>
      <c r="L381" s="128" t="str">
        <f t="shared" si="54"/>
        <v/>
      </c>
      <c r="M381" s="129"/>
      <c r="N381" s="129"/>
      <c r="O381" s="130" t="str">
        <f t="shared" si="55"/>
        <v/>
      </c>
      <c r="P381" s="127"/>
      <c r="Q381" s="127"/>
      <c r="R381" s="128" t="str">
        <f t="shared" si="56"/>
        <v/>
      </c>
      <c r="S381" s="129"/>
      <c r="T381" s="129"/>
      <c r="U381" s="128" t="str">
        <f t="shared" si="57"/>
        <v/>
      </c>
      <c r="V381" s="129"/>
      <c r="W381" s="129"/>
      <c r="X381" s="131" t="str">
        <f t="shared" si="63"/>
        <v>221</v>
      </c>
      <c r="Y381" s="129">
        <v>22</v>
      </c>
      <c r="Z381" s="129">
        <f t="shared" si="58"/>
        <v>1</v>
      </c>
      <c r="AA381" s="127" t="s">
        <v>1848</v>
      </c>
      <c r="AB381" s="127" t="s">
        <v>1841</v>
      </c>
      <c r="AC381" s="121">
        <v>111603</v>
      </c>
      <c r="AD381" s="121" t="s">
        <v>211</v>
      </c>
      <c r="AE381" s="122">
        <f>VLOOKUP(AC381,[3]Hoja1!$A$10:$K$1357,11,0)</f>
        <v>80017872</v>
      </c>
      <c r="AF381" s="122"/>
      <c r="AG381" s="122">
        <f t="shared" si="59"/>
        <v>80017872</v>
      </c>
      <c r="AH381" s="122">
        <f t="shared" si="60"/>
        <v>80018</v>
      </c>
    </row>
    <row r="382" spans="1:34" s="51" customFormat="1" ht="12.75" customHeight="1">
      <c r="A382" s="127">
        <v>5153500</v>
      </c>
      <c r="B382" s="127" t="s">
        <v>775</v>
      </c>
      <c r="C382" s="128" t="str">
        <f t="shared" si="51"/>
        <v/>
      </c>
      <c r="D382" s="127"/>
      <c r="E382" s="127"/>
      <c r="F382" s="128" t="str">
        <f t="shared" si="52"/>
        <v/>
      </c>
      <c r="G382" s="127"/>
      <c r="H382" s="127"/>
      <c r="I382" s="128" t="str">
        <f t="shared" si="53"/>
        <v/>
      </c>
      <c r="J382" s="127"/>
      <c r="K382" s="127"/>
      <c r="L382" s="128" t="str">
        <f t="shared" si="54"/>
        <v/>
      </c>
      <c r="M382" s="129"/>
      <c r="N382" s="129"/>
      <c r="O382" s="130" t="str">
        <f t="shared" si="55"/>
        <v/>
      </c>
      <c r="P382" s="127"/>
      <c r="Q382" s="127"/>
      <c r="R382" s="128" t="str">
        <f t="shared" si="56"/>
        <v/>
      </c>
      <c r="S382" s="129"/>
      <c r="T382" s="129"/>
      <c r="U382" s="128" t="str">
        <f t="shared" si="57"/>
        <v/>
      </c>
      <c r="V382" s="129"/>
      <c r="W382" s="129"/>
      <c r="X382" s="131" t="str">
        <f t="shared" si="63"/>
        <v>221</v>
      </c>
      <c r="Y382" s="129">
        <v>22</v>
      </c>
      <c r="Z382" s="129">
        <f t="shared" si="58"/>
        <v>1</v>
      </c>
      <c r="AA382" s="127" t="s">
        <v>1848</v>
      </c>
      <c r="AB382" s="127" t="s">
        <v>1841</v>
      </c>
      <c r="AC382" s="121">
        <v>111604</v>
      </c>
      <c r="AD382" s="121" t="s">
        <v>298</v>
      </c>
      <c r="AE382" s="122">
        <f>VLOOKUP(AC382,[3]Hoja1!$A$10:$K$1357,11,0)</f>
        <v>500000</v>
      </c>
      <c r="AF382" s="122"/>
      <c r="AG382" s="122">
        <f t="shared" si="59"/>
        <v>500000</v>
      </c>
      <c r="AH382" s="122">
        <f t="shared" si="60"/>
        <v>500</v>
      </c>
    </row>
    <row r="383" spans="1:34" s="51" customFormat="1" ht="12.75" customHeight="1">
      <c r="A383" s="127">
        <v>5153500</v>
      </c>
      <c r="B383" s="127" t="s">
        <v>775</v>
      </c>
      <c r="C383" s="128" t="str">
        <f t="shared" si="51"/>
        <v/>
      </c>
      <c r="D383" s="127"/>
      <c r="E383" s="127"/>
      <c r="F383" s="128" t="str">
        <f t="shared" si="52"/>
        <v/>
      </c>
      <c r="G383" s="127"/>
      <c r="H383" s="127"/>
      <c r="I383" s="128" t="str">
        <f t="shared" si="53"/>
        <v/>
      </c>
      <c r="J383" s="127"/>
      <c r="K383" s="127"/>
      <c r="L383" s="128" t="str">
        <f t="shared" si="54"/>
        <v/>
      </c>
      <c r="M383" s="129"/>
      <c r="N383" s="129"/>
      <c r="O383" s="130" t="str">
        <f t="shared" si="55"/>
        <v/>
      </c>
      <c r="P383" s="127"/>
      <c r="Q383" s="127"/>
      <c r="R383" s="128" t="str">
        <f t="shared" si="56"/>
        <v/>
      </c>
      <c r="S383" s="129"/>
      <c r="T383" s="129"/>
      <c r="U383" s="128" t="str">
        <f t="shared" si="57"/>
        <v/>
      </c>
      <c r="V383" s="129"/>
      <c r="W383" s="129"/>
      <c r="X383" s="131" t="str">
        <f t="shared" si="63"/>
        <v>221</v>
      </c>
      <c r="Y383" s="129">
        <v>22</v>
      </c>
      <c r="Z383" s="129">
        <f t="shared" si="58"/>
        <v>1</v>
      </c>
      <c r="AA383" s="127" t="s">
        <v>1848</v>
      </c>
      <c r="AB383" s="127" t="s">
        <v>1840</v>
      </c>
      <c r="AC383" s="121">
        <v>111605</v>
      </c>
      <c r="AD383" s="121" t="s">
        <v>1124</v>
      </c>
      <c r="AE383" s="122">
        <f>VLOOKUP(AC383,[3]Hoja1!$A$10:$K$1357,11,0)</f>
        <v>494600266</v>
      </c>
      <c r="AF383" s="123">
        <f>-AF960-AF854</f>
        <v>-471140111</v>
      </c>
      <c r="AG383" s="122">
        <f t="shared" si="59"/>
        <v>23460155</v>
      </c>
      <c r="AH383" s="122">
        <f t="shared" si="60"/>
        <v>23460</v>
      </c>
    </row>
    <row r="384" spans="1:34" s="51" customFormat="1" ht="12.75" customHeight="1">
      <c r="A384" s="127">
        <v>5214230</v>
      </c>
      <c r="B384" s="127" t="s">
        <v>188</v>
      </c>
      <c r="C384" s="128" t="str">
        <f t="shared" si="51"/>
        <v/>
      </c>
      <c r="D384" s="127"/>
      <c r="E384" s="127"/>
      <c r="F384" s="128" t="str">
        <f t="shared" si="52"/>
        <v/>
      </c>
      <c r="G384" s="127"/>
      <c r="H384" s="127"/>
      <c r="I384" s="128" t="str">
        <f t="shared" si="53"/>
        <v/>
      </c>
      <c r="J384" s="127"/>
      <c r="K384" s="127"/>
      <c r="L384" s="128" t="str">
        <f t="shared" si="54"/>
        <v/>
      </c>
      <c r="M384" s="129"/>
      <c r="N384" s="129"/>
      <c r="O384" s="130" t="str">
        <f t="shared" si="55"/>
        <v/>
      </c>
      <c r="P384" s="127"/>
      <c r="Q384" s="127"/>
      <c r="R384" s="128" t="str">
        <f t="shared" si="56"/>
        <v/>
      </c>
      <c r="S384" s="129"/>
      <c r="T384" s="129"/>
      <c r="U384" s="128" t="str">
        <f t="shared" si="57"/>
        <v/>
      </c>
      <c r="V384" s="129"/>
      <c r="W384" s="129"/>
      <c r="X384" s="131" t="str">
        <f t="shared" si="63"/>
        <v>1</v>
      </c>
      <c r="Y384" s="129"/>
      <c r="Z384" s="129">
        <f t="shared" si="58"/>
        <v>1</v>
      </c>
      <c r="AA384" s="129"/>
      <c r="AB384" s="129"/>
      <c r="AC384" s="121">
        <v>111606</v>
      </c>
      <c r="AD384" s="121" t="s">
        <v>1125</v>
      </c>
      <c r="AE384" s="122">
        <f>VLOOKUP(AC384,[3]Hoja1!$A$10:$K$1357,11,0)</f>
        <v>712562</v>
      </c>
      <c r="AF384" s="122">
        <f>-AE384</f>
        <v>-712562</v>
      </c>
      <c r="AG384" s="122">
        <f t="shared" si="59"/>
        <v>0</v>
      </c>
      <c r="AH384" s="122">
        <f t="shared" si="60"/>
        <v>0</v>
      </c>
    </row>
    <row r="385" spans="1:34" s="51" customFormat="1" ht="12.75" customHeight="1">
      <c r="A385" s="127">
        <v>5153500</v>
      </c>
      <c r="B385" s="127" t="s">
        <v>775</v>
      </c>
      <c r="C385" s="128" t="str">
        <f t="shared" si="51"/>
        <v/>
      </c>
      <c r="D385" s="127"/>
      <c r="E385" s="127"/>
      <c r="F385" s="128" t="str">
        <f t="shared" si="52"/>
        <v/>
      </c>
      <c r="G385" s="127"/>
      <c r="H385" s="127"/>
      <c r="I385" s="128" t="str">
        <f t="shared" si="53"/>
        <v/>
      </c>
      <c r="J385" s="127"/>
      <c r="K385" s="127"/>
      <c r="L385" s="128" t="str">
        <f t="shared" si="54"/>
        <v/>
      </c>
      <c r="M385" s="129"/>
      <c r="N385" s="129"/>
      <c r="O385" s="130" t="str">
        <f t="shared" si="55"/>
        <v/>
      </c>
      <c r="P385" s="127"/>
      <c r="Q385" s="127"/>
      <c r="R385" s="128" t="str">
        <f t="shared" si="56"/>
        <v/>
      </c>
      <c r="S385" s="129"/>
      <c r="T385" s="129"/>
      <c r="U385" s="128" t="str">
        <f t="shared" si="57"/>
        <v/>
      </c>
      <c r="V385" s="129"/>
      <c r="W385" s="129"/>
      <c r="X385" s="131" t="str">
        <f t="shared" si="63"/>
        <v>1</v>
      </c>
      <c r="Y385" s="129"/>
      <c r="Z385" s="129">
        <f t="shared" si="58"/>
        <v>1</v>
      </c>
      <c r="AA385" s="127" t="s">
        <v>1848</v>
      </c>
      <c r="AB385" s="127" t="s">
        <v>1841</v>
      </c>
      <c r="AC385" s="121">
        <v>111607</v>
      </c>
      <c r="AD385" s="121" t="s">
        <v>788</v>
      </c>
      <c r="AE385" s="122">
        <f>VLOOKUP(AC385,[3]Hoja1!$A$10:$K$1357,11,0)</f>
        <v>49081388</v>
      </c>
      <c r="AF385" s="122">
        <v>-45795553</v>
      </c>
      <c r="AG385" s="122">
        <f t="shared" si="59"/>
        <v>3285835</v>
      </c>
      <c r="AH385" s="122">
        <f t="shared" si="60"/>
        <v>3286</v>
      </c>
    </row>
    <row r="386" spans="1:34" s="51" customFormat="1" ht="12.75" customHeight="1">
      <c r="A386" s="127">
        <v>5214230</v>
      </c>
      <c r="B386" s="127" t="s">
        <v>188</v>
      </c>
      <c r="C386" s="128" t="str">
        <f t="shared" si="51"/>
        <v/>
      </c>
      <c r="D386" s="127"/>
      <c r="E386" s="127"/>
      <c r="F386" s="128" t="str">
        <f t="shared" si="52"/>
        <v/>
      </c>
      <c r="G386" s="127"/>
      <c r="H386" s="127"/>
      <c r="I386" s="128" t="str">
        <f t="shared" si="53"/>
        <v/>
      </c>
      <c r="J386" s="127"/>
      <c r="K386" s="127"/>
      <c r="L386" s="128" t="str">
        <f t="shared" si="54"/>
        <v/>
      </c>
      <c r="M386" s="129"/>
      <c r="N386" s="129"/>
      <c r="O386" s="130" t="str">
        <f t="shared" si="55"/>
        <v/>
      </c>
      <c r="P386" s="127"/>
      <c r="Q386" s="127"/>
      <c r="R386" s="128" t="str">
        <f t="shared" si="56"/>
        <v/>
      </c>
      <c r="S386" s="129"/>
      <c r="T386" s="129"/>
      <c r="U386" s="128" t="str">
        <f t="shared" si="57"/>
        <v/>
      </c>
      <c r="V386" s="129"/>
      <c r="W386" s="129"/>
      <c r="X386" s="131" t="str">
        <f t="shared" si="63"/>
        <v>1</v>
      </c>
      <c r="Y386" s="129"/>
      <c r="Z386" s="129">
        <f t="shared" si="58"/>
        <v>1</v>
      </c>
      <c r="AA386" s="129"/>
      <c r="AB386" s="129"/>
      <c r="AC386" s="121">
        <v>111608</v>
      </c>
      <c r="AD386" s="121" t="s">
        <v>530</v>
      </c>
      <c r="AE386" s="122">
        <f>VLOOKUP(AC386,[3]Hoja1!$A$10:$K$1357,11,0)</f>
        <v>0</v>
      </c>
      <c r="AF386" s="122"/>
      <c r="AG386" s="122">
        <f t="shared" si="59"/>
        <v>0</v>
      </c>
      <c r="AH386" s="122">
        <f t="shared" si="60"/>
        <v>0</v>
      </c>
    </row>
    <row r="387" spans="1:34" s="51" customFormat="1" ht="12.75" customHeight="1">
      <c r="A387" s="127"/>
      <c r="B387" s="127"/>
      <c r="C387" s="128" t="str">
        <f t="shared" si="51"/>
        <v/>
      </c>
      <c r="D387" s="127"/>
      <c r="E387" s="127"/>
      <c r="F387" s="128" t="str">
        <f t="shared" si="52"/>
        <v/>
      </c>
      <c r="G387" s="127"/>
      <c r="H387" s="127"/>
      <c r="I387" s="128" t="str">
        <f t="shared" si="53"/>
        <v/>
      </c>
      <c r="J387" s="127"/>
      <c r="K387" s="127"/>
      <c r="L387" s="128" t="str">
        <f t="shared" si="54"/>
        <v/>
      </c>
      <c r="M387" s="129"/>
      <c r="N387" s="129"/>
      <c r="O387" s="130" t="str">
        <f t="shared" si="55"/>
        <v/>
      </c>
      <c r="P387" s="127"/>
      <c r="Q387" s="127"/>
      <c r="R387" s="128" t="str">
        <f t="shared" si="56"/>
        <v/>
      </c>
      <c r="S387" s="129"/>
      <c r="T387" s="129"/>
      <c r="U387" s="128" t="str">
        <f t="shared" si="57"/>
        <v/>
      </c>
      <c r="V387" s="129"/>
      <c r="W387" s="129"/>
      <c r="X387" s="131" t="str">
        <f t="shared" si="63"/>
        <v>1</v>
      </c>
      <c r="Y387" s="129"/>
      <c r="Z387" s="129">
        <f t="shared" si="58"/>
        <v>1</v>
      </c>
      <c r="AA387" s="129"/>
      <c r="AB387" s="129"/>
      <c r="AC387" s="121">
        <v>111609</v>
      </c>
      <c r="AD387" s="121" t="s">
        <v>788</v>
      </c>
      <c r="AE387" s="122">
        <v>0</v>
      </c>
      <c r="AF387" s="122"/>
      <c r="AG387" s="122">
        <f t="shared" si="59"/>
        <v>0</v>
      </c>
      <c r="AH387" s="122">
        <f t="shared" si="60"/>
        <v>0</v>
      </c>
    </row>
    <row r="388" spans="1:34" s="51" customFormat="1" ht="12.75" customHeight="1">
      <c r="A388" s="127">
        <v>5153500</v>
      </c>
      <c r="B388" s="127" t="s">
        <v>775</v>
      </c>
      <c r="C388" s="128" t="str">
        <f t="shared" si="51"/>
        <v/>
      </c>
      <c r="D388" s="127"/>
      <c r="E388" s="127"/>
      <c r="F388" s="128" t="str">
        <f t="shared" si="52"/>
        <v/>
      </c>
      <c r="G388" s="127"/>
      <c r="H388" s="127"/>
      <c r="I388" s="128" t="str">
        <f t="shared" si="53"/>
        <v/>
      </c>
      <c r="J388" s="127"/>
      <c r="K388" s="127"/>
      <c r="L388" s="128" t="str">
        <f t="shared" si="54"/>
        <v/>
      </c>
      <c r="M388" s="129"/>
      <c r="N388" s="129"/>
      <c r="O388" s="130" t="str">
        <f t="shared" si="55"/>
        <v/>
      </c>
      <c r="P388" s="127"/>
      <c r="Q388" s="127"/>
      <c r="R388" s="128" t="str">
        <f t="shared" si="56"/>
        <v/>
      </c>
      <c r="S388" s="129"/>
      <c r="T388" s="129"/>
      <c r="U388" s="128" t="str">
        <f t="shared" si="57"/>
        <v/>
      </c>
      <c r="V388" s="129"/>
      <c r="W388" s="129"/>
      <c r="X388" s="131" t="str">
        <f t="shared" si="63"/>
        <v>221</v>
      </c>
      <c r="Y388" s="129">
        <v>22</v>
      </c>
      <c r="Z388" s="129">
        <f t="shared" si="58"/>
        <v>1</v>
      </c>
      <c r="AA388" s="127" t="s">
        <v>1848</v>
      </c>
      <c r="AB388" s="127" t="s">
        <v>1844</v>
      </c>
      <c r="AC388" s="121">
        <v>111610</v>
      </c>
      <c r="AD388" s="121" t="s">
        <v>299</v>
      </c>
      <c r="AE388" s="122">
        <f>VLOOKUP(AC388,[3]Hoja1!$A$10:$K$1357,11,0)</f>
        <v>152257672</v>
      </c>
      <c r="AF388" s="122">
        <v>-28707833</v>
      </c>
      <c r="AG388" s="122">
        <f t="shared" si="59"/>
        <v>123549839</v>
      </c>
      <c r="AH388" s="122">
        <f t="shared" si="60"/>
        <v>123550</v>
      </c>
    </row>
    <row r="389" spans="1:34" s="51" customFormat="1" ht="12.75" customHeight="1">
      <c r="A389" s="127">
        <v>5122000</v>
      </c>
      <c r="B389" s="127" t="s">
        <v>1706</v>
      </c>
      <c r="C389" s="128" t="str">
        <f t="shared" si="51"/>
        <v/>
      </c>
      <c r="D389" s="127"/>
      <c r="E389" s="127"/>
      <c r="F389" s="128" t="str">
        <f t="shared" si="52"/>
        <v/>
      </c>
      <c r="G389" s="127"/>
      <c r="H389" s="127"/>
      <c r="I389" s="128" t="str">
        <f t="shared" si="53"/>
        <v/>
      </c>
      <c r="J389" s="127"/>
      <c r="K389" s="127"/>
      <c r="L389" s="128" t="str">
        <f t="shared" si="54"/>
        <v/>
      </c>
      <c r="M389" s="129"/>
      <c r="N389" s="129"/>
      <c r="O389" s="130" t="str">
        <f t="shared" si="55"/>
        <v/>
      </c>
      <c r="P389" s="127"/>
      <c r="Q389" s="127"/>
      <c r="R389" s="128" t="str">
        <f t="shared" si="56"/>
        <v/>
      </c>
      <c r="S389" s="129"/>
      <c r="T389" s="129"/>
      <c r="U389" s="128" t="str">
        <f t="shared" si="57"/>
        <v/>
      </c>
      <c r="V389" s="129"/>
      <c r="W389" s="129"/>
      <c r="X389" s="131" t="str">
        <f t="shared" si="63"/>
        <v>221</v>
      </c>
      <c r="Y389" s="129">
        <v>22</v>
      </c>
      <c r="Z389" s="129">
        <f t="shared" si="58"/>
        <v>1</v>
      </c>
      <c r="AA389" s="129"/>
      <c r="AB389" s="129"/>
      <c r="AC389" s="121">
        <v>111611</v>
      </c>
      <c r="AD389" s="121" t="s">
        <v>300</v>
      </c>
      <c r="AE389" s="122">
        <f>VLOOKUP(AC389,[3]Hoja1!$A$10:$K$1357,11,0)</f>
        <v>359556701</v>
      </c>
      <c r="AF389" s="123">
        <f>-AF958</f>
        <v>-359556701</v>
      </c>
      <c r="AG389" s="122">
        <f t="shared" si="59"/>
        <v>0</v>
      </c>
      <c r="AH389" s="122">
        <f t="shared" si="60"/>
        <v>0</v>
      </c>
    </row>
    <row r="390" spans="1:34" s="51" customFormat="1" ht="12.75" customHeight="1">
      <c r="A390" s="127">
        <v>5153500</v>
      </c>
      <c r="B390" s="127" t="s">
        <v>775</v>
      </c>
      <c r="C390" s="128" t="str">
        <f t="shared" si="51"/>
        <v/>
      </c>
      <c r="D390" s="127"/>
      <c r="E390" s="127"/>
      <c r="F390" s="128" t="str">
        <f t="shared" si="52"/>
        <v/>
      </c>
      <c r="G390" s="127"/>
      <c r="H390" s="127"/>
      <c r="I390" s="128" t="str">
        <f t="shared" si="53"/>
        <v/>
      </c>
      <c r="J390" s="127"/>
      <c r="K390" s="127"/>
      <c r="L390" s="128" t="str">
        <f t="shared" si="54"/>
        <v/>
      </c>
      <c r="M390" s="129"/>
      <c r="N390" s="129"/>
      <c r="O390" s="130" t="str">
        <f t="shared" si="55"/>
        <v/>
      </c>
      <c r="P390" s="127"/>
      <c r="Q390" s="127"/>
      <c r="R390" s="128" t="str">
        <f t="shared" si="56"/>
        <v/>
      </c>
      <c r="S390" s="129"/>
      <c r="T390" s="129"/>
      <c r="U390" s="128" t="str">
        <f t="shared" si="57"/>
        <v/>
      </c>
      <c r="V390" s="129"/>
      <c r="W390" s="129"/>
      <c r="X390" s="131" t="str">
        <f t="shared" si="63"/>
        <v>221</v>
      </c>
      <c r="Y390" s="129">
        <v>22</v>
      </c>
      <c r="Z390" s="129">
        <f t="shared" si="58"/>
        <v>1</v>
      </c>
      <c r="AA390" s="127" t="s">
        <v>1848</v>
      </c>
      <c r="AB390" s="127" t="s">
        <v>1844</v>
      </c>
      <c r="AC390" s="121">
        <v>111612</v>
      </c>
      <c r="AD390" s="121" t="s">
        <v>301</v>
      </c>
      <c r="AE390" s="122">
        <f>VLOOKUP(AC390,[3]Hoja1!$A$10:$K$1357,11,0)</f>
        <v>493887</v>
      </c>
      <c r="AF390" s="122">
        <v>0</v>
      </c>
      <c r="AG390" s="122">
        <f t="shared" si="59"/>
        <v>493887</v>
      </c>
      <c r="AH390" s="122">
        <f t="shared" si="60"/>
        <v>494</v>
      </c>
    </row>
    <row r="391" spans="1:34" s="51" customFormat="1" ht="12.75" customHeight="1">
      <c r="A391" s="127"/>
      <c r="B391" s="127"/>
      <c r="C391" s="128" t="str">
        <f t="shared" si="51"/>
        <v/>
      </c>
      <c r="D391" s="127"/>
      <c r="E391" s="127"/>
      <c r="F391" s="128" t="str">
        <f t="shared" si="52"/>
        <v/>
      </c>
      <c r="G391" s="127"/>
      <c r="H391" s="127"/>
      <c r="I391" s="128" t="str">
        <f t="shared" si="53"/>
        <v/>
      </c>
      <c r="J391" s="127"/>
      <c r="K391" s="127"/>
      <c r="L391" s="128" t="str">
        <f t="shared" si="54"/>
        <v/>
      </c>
      <c r="M391" s="129"/>
      <c r="N391" s="129"/>
      <c r="O391" s="130" t="str">
        <f t="shared" si="55"/>
        <v/>
      </c>
      <c r="P391" s="127"/>
      <c r="Q391" s="127"/>
      <c r="R391" s="128" t="str">
        <f t="shared" si="56"/>
        <v/>
      </c>
      <c r="S391" s="129"/>
      <c r="T391" s="129"/>
      <c r="U391" s="128" t="str">
        <f t="shared" si="57"/>
        <v/>
      </c>
      <c r="V391" s="129"/>
      <c r="W391" s="129"/>
      <c r="X391" s="131" t="str">
        <f t="shared" si="63"/>
        <v>221</v>
      </c>
      <c r="Y391" s="129">
        <v>22</v>
      </c>
      <c r="Z391" s="129">
        <f t="shared" si="58"/>
        <v>1</v>
      </c>
      <c r="AA391" s="129"/>
      <c r="AB391" s="129"/>
      <c r="AC391" s="121">
        <v>111613</v>
      </c>
      <c r="AD391" s="121" t="s">
        <v>1126</v>
      </c>
      <c r="AE391" s="122">
        <f>VLOOKUP(AC391,[3]Hoja1!$A$10:$K$1357,11,0)</f>
        <v>0</v>
      </c>
      <c r="AF391" s="122"/>
      <c r="AG391" s="122">
        <f t="shared" si="59"/>
        <v>0</v>
      </c>
      <c r="AH391" s="122">
        <f t="shared" si="60"/>
        <v>0</v>
      </c>
    </row>
    <row r="392" spans="1:34" s="51" customFormat="1" ht="12.75" customHeight="1">
      <c r="A392" s="127">
        <v>5214230</v>
      </c>
      <c r="B392" s="127" t="s">
        <v>188</v>
      </c>
      <c r="C392" s="128" t="str">
        <f t="shared" si="51"/>
        <v/>
      </c>
      <c r="D392" s="127"/>
      <c r="E392" s="127"/>
      <c r="F392" s="128" t="str">
        <f t="shared" si="52"/>
        <v/>
      </c>
      <c r="G392" s="127"/>
      <c r="H392" s="127"/>
      <c r="I392" s="128" t="str">
        <f t="shared" si="53"/>
        <v/>
      </c>
      <c r="J392" s="127"/>
      <c r="K392" s="127"/>
      <c r="L392" s="128" t="str">
        <f t="shared" si="54"/>
        <v/>
      </c>
      <c r="M392" s="129"/>
      <c r="N392" s="129"/>
      <c r="O392" s="130" t="str">
        <f t="shared" si="55"/>
        <v/>
      </c>
      <c r="P392" s="127"/>
      <c r="Q392" s="127"/>
      <c r="R392" s="128" t="str">
        <f t="shared" si="56"/>
        <v/>
      </c>
      <c r="S392" s="129"/>
      <c r="T392" s="129"/>
      <c r="U392" s="128" t="str">
        <f t="shared" si="57"/>
        <v/>
      </c>
      <c r="V392" s="129"/>
      <c r="W392" s="129"/>
      <c r="X392" s="131" t="str">
        <f t="shared" si="63"/>
        <v>1</v>
      </c>
      <c r="Y392" s="129"/>
      <c r="Z392" s="129">
        <f t="shared" ref="Z392:Z455" si="64">VALUE(LEFT(AC392,1))</f>
        <v>1</v>
      </c>
      <c r="AA392" s="129"/>
      <c r="AB392" s="129"/>
      <c r="AC392" s="121">
        <v>111614</v>
      </c>
      <c r="AD392" s="121" t="s">
        <v>302</v>
      </c>
      <c r="AE392" s="122">
        <f>VLOOKUP(AC392,[3]Hoja1!$A$10:$K$1357,11,0)</f>
        <v>0</v>
      </c>
      <c r="AF392" s="122"/>
      <c r="AG392" s="122">
        <f t="shared" ref="AG392:AG455" si="65">AE392+AF392</f>
        <v>0</v>
      </c>
      <c r="AH392" s="122">
        <f t="shared" ref="AH392:AH455" si="66">ROUND((AE392+AF392)/$AH$2,0)</f>
        <v>0</v>
      </c>
    </row>
    <row r="393" spans="1:34" s="51" customFormat="1" ht="12.75" customHeight="1">
      <c r="A393" s="127">
        <v>5153500</v>
      </c>
      <c r="B393" s="127" t="s">
        <v>775</v>
      </c>
      <c r="C393" s="128" t="str">
        <f t="shared" si="51"/>
        <v/>
      </c>
      <c r="D393" s="127"/>
      <c r="E393" s="127"/>
      <c r="F393" s="128" t="str">
        <f t="shared" si="52"/>
        <v/>
      </c>
      <c r="G393" s="127"/>
      <c r="H393" s="127"/>
      <c r="I393" s="128" t="str">
        <f t="shared" si="53"/>
        <v/>
      </c>
      <c r="J393" s="127"/>
      <c r="K393" s="127"/>
      <c r="L393" s="128" t="str">
        <f t="shared" si="54"/>
        <v/>
      </c>
      <c r="M393" s="129"/>
      <c r="N393" s="129"/>
      <c r="O393" s="130" t="str">
        <f t="shared" si="55"/>
        <v/>
      </c>
      <c r="P393" s="127"/>
      <c r="Q393" s="127"/>
      <c r="R393" s="128" t="str">
        <f t="shared" si="56"/>
        <v/>
      </c>
      <c r="S393" s="129"/>
      <c r="T393" s="129"/>
      <c r="U393" s="128" t="str">
        <f t="shared" si="57"/>
        <v/>
      </c>
      <c r="V393" s="129"/>
      <c r="W393" s="129"/>
      <c r="X393" s="131" t="str">
        <f t="shared" si="63"/>
        <v>221</v>
      </c>
      <c r="Y393" s="129">
        <v>22</v>
      </c>
      <c r="Z393" s="129">
        <f t="shared" si="64"/>
        <v>1</v>
      </c>
      <c r="AA393" s="127" t="s">
        <v>1848</v>
      </c>
      <c r="AB393" s="127" t="s">
        <v>1841</v>
      </c>
      <c r="AC393" s="121">
        <v>111615</v>
      </c>
      <c r="AD393" s="121" t="s">
        <v>1127</v>
      </c>
      <c r="AE393" s="122">
        <f>VLOOKUP(AC393,[3]Hoja1!$A$10:$K$1357,11,0)</f>
        <v>1010407</v>
      </c>
      <c r="AF393" s="122">
        <v>0</v>
      </c>
      <c r="AG393" s="122">
        <f t="shared" si="65"/>
        <v>1010407</v>
      </c>
      <c r="AH393" s="122">
        <f>ROUND((AE393+AF393)/$AH$2,0)-7</f>
        <v>1003</v>
      </c>
    </row>
    <row r="394" spans="1:34" s="51" customFormat="1" ht="12.75" customHeight="1">
      <c r="A394" s="127"/>
      <c r="B394" s="127"/>
      <c r="C394" s="128" t="str">
        <f t="shared" si="51"/>
        <v/>
      </c>
      <c r="D394" s="127"/>
      <c r="E394" s="127"/>
      <c r="F394" s="128" t="str">
        <f t="shared" si="52"/>
        <v/>
      </c>
      <c r="G394" s="127"/>
      <c r="H394" s="127"/>
      <c r="I394" s="128" t="str">
        <f t="shared" si="53"/>
        <v/>
      </c>
      <c r="J394" s="127"/>
      <c r="K394" s="127"/>
      <c r="L394" s="128" t="str">
        <f t="shared" si="54"/>
        <v/>
      </c>
      <c r="M394" s="129"/>
      <c r="N394" s="129"/>
      <c r="O394" s="130" t="str">
        <f t="shared" si="55"/>
        <v/>
      </c>
      <c r="P394" s="127"/>
      <c r="Q394" s="127"/>
      <c r="R394" s="128" t="str">
        <f t="shared" si="56"/>
        <v/>
      </c>
      <c r="S394" s="129"/>
      <c r="T394" s="129"/>
      <c r="U394" s="128" t="str">
        <f t="shared" si="57"/>
        <v/>
      </c>
      <c r="V394" s="129"/>
      <c r="W394" s="129"/>
      <c r="X394" s="131" t="str">
        <f t="shared" si="63"/>
        <v>1</v>
      </c>
      <c r="Y394" s="129"/>
      <c r="Z394" s="129">
        <f t="shared" si="64"/>
        <v>1</v>
      </c>
      <c r="AA394" s="129"/>
      <c r="AB394" s="129"/>
      <c r="AC394" s="121">
        <v>111616</v>
      </c>
      <c r="AD394" s="121" t="s">
        <v>304</v>
      </c>
      <c r="AE394" s="122">
        <v>0</v>
      </c>
      <c r="AF394" s="122"/>
      <c r="AG394" s="122">
        <f t="shared" si="65"/>
        <v>0</v>
      </c>
      <c r="AH394" s="122">
        <f t="shared" si="66"/>
        <v>0</v>
      </c>
    </row>
    <row r="395" spans="1:34" s="51" customFormat="1" ht="12.75" customHeight="1">
      <c r="A395" s="127"/>
      <c r="B395" s="127"/>
      <c r="C395" s="128" t="str">
        <f t="shared" si="51"/>
        <v/>
      </c>
      <c r="D395" s="127"/>
      <c r="E395" s="127"/>
      <c r="F395" s="128" t="str">
        <f t="shared" si="52"/>
        <v/>
      </c>
      <c r="G395" s="127"/>
      <c r="H395" s="127"/>
      <c r="I395" s="128" t="str">
        <f t="shared" si="53"/>
        <v/>
      </c>
      <c r="J395" s="127"/>
      <c r="K395" s="127"/>
      <c r="L395" s="128" t="str">
        <f t="shared" si="54"/>
        <v/>
      </c>
      <c r="M395" s="129"/>
      <c r="N395" s="129"/>
      <c r="O395" s="130" t="str">
        <f t="shared" si="55"/>
        <v/>
      </c>
      <c r="P395" s="127"/>
      <c r="Q395" s="127"/>
      <c r="R395" s="128" t="str">
        <f t="shared" si="56"/>
        <v/>
      </c>
      <c r="S395" s="129"/>
      <c r="T395" s="129"/>
      <c r="U395" s="128" t="str">
        <f t="shared" si="57"/>
        <v/>
      </c>
      <c r="V395" s="129"/>
      <c r="W395" s="129"/>
      <c r="X395" s="131" t="str">
        <f t="shared" si="63"/>
        <v>221</v>
      </c>
      <c r="Y395" s="129">
        <v>22</v>
      </c>
      <c r="Z395" s="129">
        <f t="shared" si="64"/>
        <v>1</v>
      </c>
      <c r="AA395" s="129"/>
      <c r="AB395" s="129"/>
      <c r="AC395" s="121">
        <v>111617</v>
      </c>
      <c r="AD395" s="121" t="s">
        <v>305</v>
      </c>
      <c r="AE395" s="122">
        <f>VLOOKUP(AC395,[3]Hoja1!$A$10:$K$1357,11,0)</f>
        <v>0</v>
      </c>
      <c r="AF395" s="122"/>
      <c r="AG395" s="122">
        <f t="shared" si="65"/>
        <v>0</v>
      </c>
      <c r="AH395" s="122">
        <f t="shared" si="66"/>
        <v>0</v>
      </c>
    </row>
    <row r="396" spans="1:34" s="51" customFormat="1" ht="12.75" customHeight="1">
      <c r="A396" s="127"/>
      <c r="B396" s="127"/>
      <c r="C396" s="128" t="str">
        <f t="shared" si="51"/>
        <v/>
      </c>
      <c r="D396" s="127"/>
      <c r="E396" s="127"/>
      <c r="F396" s="128" t="str">
        <f t="shared" si="52"/>
        <v/>
      </c>
      <c r="G396" s="127"/>
      <c r="H396" s="127"/>
      <c r="I396" s="128" t="str">
        <f t="shared" si="53"/>
        <v/>
      </c>
      <c r="J396" s="127"/>
      <c r="K396" s="127"/>
      <c r="L396" s="128" t="str">
        <f t="shared" si="54"/>
        <v/>
      </c>
      <c r="M396" s="129"/>
      <c r="N396" s="129"/>
      <c r="O396" s="130" t="str">
        <f t="shared" si="55"/>
        <v/>
      </c>
      <c r="P396" s="127"/>
      <c r="Q396" s="127"/>
      <c r="R396" s="128" t="str">
        <f t="shared" si="56"/>
        <v/>
      </c>
      <c r="S396" s="129"/>
      <c r="T396" s="129"/>
      <c r="U396" s="128" t="str">
        <f t="shared" si="57"/>
        <v/>
      </c>
      <c r="V396" s="129"/>
      <c r="W396" s="129"/>
      <c r="X396" s="131" t="str">
        <f t="shared" si="63"/>
        <v>1</v>
      </c>
      <c r="Y396" s="129"/>
      <c r="Z396" s="129">
        <f t="shared" si="64"/>
        <v>1</v>
      </c>
      <c r="AA396" s="129"/>
      <c r="AB396" s="129"/>
      <c r="AC396" s="121">
        <v>111618</v>
      </c>
      <c r="AD396" s="121" t="s">
        <v>306</v>
      </c>
      <c r="AE396" s="122">
        <v>0</v>
      </c>
      <c r="AF396" s="122"/>
      <c r="AG396" s="122">
        <f t="shared" si="65"/>
        <v>0</v>
      </c>
      <c r="AH396" s="122">
        <f t="shared" si="66"/>
        <v>0</v>
      </c>
    </row>
    <row r="397" spans="1:34" s="51" customFormat="1" ht="12.75" customHeight="1">
      <c r="A397" s="127">
        <v>5153400</v>
      </c>
      <c r="B397" s="127" t="s">
        <v>475</v>
      </c>
      <c r="C397" s="128" t="str">
        <f t="shared" si="51"/>
        <v/>
      </c>
      <c r="D397" s="127"/>
      <c r="E397" s="127"/>
      <c r="F397" s="128" t="str">
        <f t="shared" si="52"/>
        <v/>
      </c>
      <c r="G397" s="127"/>
      <c r="H397" s="127"/>
      <c r="I397" s="128" t="str">
        <f t="shared" si="53"/>
        <v/>
      </c>
      <c r="J397" s="127"/>
      <c r="K397" s="127"/>
      <c r="L397" s="128" t="str">
        <f t="shared" si="54"/>
        <v/>
      </c>
      <c r="M397" s="129"/>
      <c r="N397" s="129"/>
      <c r="O397" s="130" t="str">
        <f t="shared" si="55"/>
        <v/>
      </c>
      <c r="P397" s="127"/>
      <c r="Q397" s="127"/>
      <c r="R397" s="128" t="str">
        <f t="shared" si="56"/>
        <v/>
      </c>
      <c r="S397" s="129"/>
      <c r="T397" s="129"/>
      <c r="U397" s="128" t="str">
        <f t="shared" si="57"/>
        <v/>
      </c>
      <c r="V397" s="129"/>
      <c r="W397" s="129"/>
      <c r="X397" s="131" t="str">
        <f t="shared" si="63"/>
        <v>221</v>
      </c>
      <c r="Y397" s="129">
        <v>22</v>
      </c>
      <c r="Z397" s="129">
        <f t="shared" si="64"/>
        <v>1</v>
      </c>
      <c r="AA397" s="127"/>
      <c r="AB397" s="127"/>
      <c r="AC397" s="121">
        <v>111619</v>
      </c>
      <c r="AD397" s="121" t="s">
        <v>659</v>
      </c>
      <c r="AE397" s="122">
        <f>VLOOKUP(AC397,[3]Hoja1!$A$10:$K$1357,11,0)</f>
        <v>26499261</v>
      </c>
      <c r="AF397" s="122"/>
      <c r="AG397" s="122">
        <f t="shared" si="65"/>
        <v>26499261</v>
      </c>
      <c r="AH397" s="122">
        <f t="shared" si="66"/>
        <v>26499</v>
      </c>
    </row>
    <row r="398" spans="1:34" s="51" customFormat="1" ht="12.75" customHeight="1">
      <c r="A398" s="127"/>
      <c r="B398" s="127"/>
      <c r="C398" s="128" t="str">
        <f t="shared" si="51"/>
        <v/>
      </c>
      <c r="D398" s="127"/>
      <c r="E398" s="127"/>
      <c r="F398" s="128" t="str">
        <f t="shared" si="52"/>
        <v/>
      </c>
      <c r="G398" s="127"/>
      <c r="H398" s="127"/>
      <c r="I398" s="128" t="str">
        <f t="shared" si="53"/>
        <v/>
      </c>
      <c r="J398" s="127"/>
      <c r="K398" s="127"/>
      <c r="L398" s="128" t="str">
        <f t="shared" si="54"/>
        <v/>
      </c>
      <c r="M398" s="129"/>
      <c r="N398" s="129"/>
      <c r="O398" s="130" t="str">
        <f t="shared" si="55"/>
        <v/>
      </c>
      <c r="P398" s="127"/>
      <c r="Q398" s="127"/>
      <c r="R398" s="128" t="str">
        <f t="shared" si="56"/>
        <v/>
      </c>
      <c r="S398" s="129"/>
      <c r="T398" s="129"/>
      <c r="U398" s="128" t="str">
        <f t="shared" si="57"/>
        <v/>
      </c>
      <c r="V398" s="129"/>
      <c r="W398" s="129"/>
      <c r="X398" s="131" t="str">
        <f t="shared" si="63"/>
        <v>1</v>
      </c>
      <c r="Y398" s="129"/>
      <c r="Z398" s="129">
        <f t="shared" si="64"/>
        <v>1</v>
      </c>
      <c r="AA398" s="129"/>
      <c r="AB398" s="129"/>
      <c r="AC398" s="121">
        <v>111620</v>
      </c>
      <c r="AD398" s="121" t="s">
        <v>307</v>
      </c>
      <c r="AE398" s="122">
        <v>0</v>
      </c>
      <c r="AF398" s="122"/>
      <c r="AG398" s="122">
        <f t="shared" si="65"/>
        <v>0</v>
      </c>
      <c r="AH398" s="122">
        <f t="shared" si="66"/>
        <v>0</v>
      </c>
    </row>
    <row r="399" spans="1:34" s="51" customFormat="1" ht="12.75" customHeight="1">
      <c r="A399" s="127"/>
      <c r="B399" s="127"/>
      <c r="C399" s="128" t="str">
        <f t="shared" si="51"/>
        <v/>
      </c>
      <c r="D399" s="127"/>
      <c r="E399" s="127"/>
      <c r="F399" s="128" t="str">
        <f t="shared" si="52"/>
        <v/>
      </c>
      <c r="G399" s="127"/>
      <c r="H399" s="127"/>
      <c r="I399" s="128" t="str">
        <f t="shared" si="53"/>
        <v/>
      </c>
      <c r="J399" s="127"/>
      <c r="K399" s="127"/>
      <c r="L399" s="128" t="str">
        <f t="shared" si="54"/>
        <v/>
      </c>
      <c r="M399" s="129"/>
      <c r="N399" s="129"/>
      <c r="O399" s="130" t="str">
        <f t="shared" si="55"/>
        <v/>
      </c>
      <c r="P399" s="127"/>
      <c r="Q399" s="127"/>
      <c r="R399" s="128" t="str">
        <f t="shared" si="56"/>
        <v/>
      </c>
      <c r="S399" s="129"/>
      <c r="T399" s="129"/>
      <c r="U399" s="128" t="str">
        <f t="shared" si="57"/>
        <v/>
      </c>
      <c r="V399" s="129"/>
      <c r="W399" s="129"/>
      <c r="X399" s="131" t="str">
        <f t="shared" si="63"/>
        <v>221</v>
      </c>
      <c r="Y399" s="129">
        <v>22</v>
      </c>
      <c r="Z399" s="129">
        <f t="shared" si="64"/>
        <v>1</v>
      </c>
      <c r="AA399" s="129"/>
      <c r="AB399" s="129"/>
      <c r="AC399" s="121">
        <v>111621</v>
      </c>
      <c r="AD399" s="121" t="s">
        <v>1128</v>
      </c>
      <c r="AE399" s="122">
        <f>VLOOKUP(AC399,[3]Hoja1!$A$10:$K$1357,11,0)</f>
        <v>0</v>
      </c>
      <c r="AF399" s="122"/>
      <c r="AG399" s="122">
        <f t="shared" si="65"/>
        <v>0</v>
      </c>
      <c r="AH399" s="122">
        <f t="shared" si="66"/>
        <v>0</v>
      </c>
    </row>
    <row r="400" spans="1:34" s="51" customFormat="1" ht="12.75" customHeight="1">
      <c r="A400" s="127">
        <v>5153500</v>
      </c>
      <c r="B400" s="127" t="s">
        <v>775</v>
      </c>
      <c r="C400" s="128"/>
      <c r="D400" s="127"/>
      <c r="E400" s="127"/>
      <c r="F400" s="128"/>
      <c r="G400" s="127"/>
      <c r="H400" s="127"/>
      <c r="I400" s="128"/>
      <c r="J400" s="127"/>
      <c r="K400" s="127"/>
      <c r="L400" s="128"/>
      <c r="M400" s="129"/>
      <c r="N400" s="129"/>
      <c r="O400" s="130"/>
      <c r="P400" s="127"/>
      <c r="Q400" s="127"/>
      <c r="R400" s="128"/>
      <c r="S400" s="129"/>
      <c r="T400" s="129"/>
      <c r="U400" s="128"/>
      <c r="V400" s="129"/>
      <c r="W400" s="129"/>
      <c r="X400" s="131" t="str">
        <f t="shared" si="63"/>
        <v>221</v>
      </c>
      <c r="Y400" s="129">
        <v>22</v>
      </c>
      <c r="Z400" s="129">
        <f t="shared" si="64"/>
        <v>1</v>
      </c>
      <c r="AA400" s="127" t="s">
        <v>1848</v>
      </c>
      <c r="AB400" s="127" t="s">
        <v>1844</v>
      </c>
      <c r="AC400" s="121">
        <v>111622</v>
      </c>
      <c r="AD400" s="121" t="s">
        <v>400</v>
      </c>
      <c r="AE400" s="122">
        <f>VLOOKUP(AC400,[3]Hoja1!$A$10:$K$1357,11,0)</f>
        <v>200933697</v>
      </c>
      <c r="AF400" s="122"/>
      <c r="AG400" s="122">
        <f t="shared" si="65"/>
        <v>200933697</v>
      </c>
      <c r="AH400" s="122">
        <f t="shared" si="66"/>
        <v>200934</v>
      </c>
    </row>
    <row r="401" spans="1:34" s="51" customFormat="1" ht="12.75" customHeight="1">
      <c r="A401" s="127"/>
      <c r="B401" s="127"/>
      <c r="C401" s="128" t="str">
        <f t="shared" si="51"/>
        <v/>
      </c>
      <c r="D401" s="127"/>
      <c r="E401" s="127"/>
      <c r="F401" s="128" t="str">
        <f t="shared" si="52"/>
        <v/>
      </c>
      <c r="G401" s="127"/>
      <c r="H401" s="127"/>
      <c r="I401" s="128" t="str">
        <f t="shared" si="53"/>
        <v/>
      </c>
      <c r="J401" s="127"/>
      <c r="K401" s="127"/>
      <c r="L401" s="128" t="str">
        <f t="shared" si="54"/>
        <v/>
      </c>
      <c r="M401" s="129"/>
      <c r="N401" s="129"/>
      <c r="O401" s="130" t="str">
        <f t="shared" si="55"/>
        <v/>
      </c>
      <c r="P401" s="127"/>
      <c r="Q401" s="127"/>
      <c r="R401" s="128" t="str">
        <f t="shared" si="56"/>
        <v/>
      </c>
      <c r="S401" s="129"/>
      <c r="T401" s="129"/>
      <c r="U401" s="128" t="str">
        <f t="shared" si="57"/>
        <v/>
      </c>
      <c r="V401" s="129"/>
      <c r="W401" s="129"/>
      <c r="X401" s="131" t="str">
        <f t="shared" si="63"/>
        <v>221</v>
      </c>
      <c r="Y401" s="129">
        <v>22</v>
      </c>
      <c r="Z401" s="129">
        <f t="shared" si="64"/>
        <v>1</v>
      </c>
      <c r="AA401" s="129"/>
      <c r="AB401" s="129"/>
      <c r="AC401" s="121">
        <v>111623</v>
      </c>
      <c r="AD401" s="121" t="s">
        <v>1129</v>
      </c>
      <c r="AE401" s="122">
        <f>VLOOKUP(AC401,[3]Hoja1!$A$10:$K$1357,11,0)</f>
        <v>0</v>
      </c>
      <c r="AF401" s="122"/>
      <c r="AG401" s="122">
        <f t="shared" si="65"/>
        <v>0</v>
      </c>
      <c r="AH401" s="122">
        <f t="shared" si="66"/>
        <v>0</v>
      </c>
    </row>
    <row r="402" spans="1:34" s="51" customFormat="1" ht="12.75" customHeight="1">
      <c r="A402" s="127"/>
      <c r="B402" s="127"/>
      <c r="C402" s="128" t="str">
        <f t="shared" si="51"/>
        <v/>
      </c>
      <c r="D402" s="127"/>
      <c r="E402" s="127"/>
      <c r="F402" s="128" t="str">
        <f t="shared" si="52"/>
        <v/>
      </c>
      <c r="G402" s="127"/>
      <c r="H402" s="127"/>
      <c r="I402" s="128" t="str">
        <f t="shared" si="53"/>
        <v/>
      </c>
      <c r="J402" s="127"/>
      <c r="K402" s="127"/>
      <c r="L402" s="128" t="str">
        <f t="shared" si="54"/>
        <v/>
      </c>
      <c r="M402" s="129"/>
      <c r="N402" s="129"/>
      <c r="O402" s="130" t="str">
        <f t="shared" si="55"/>
        <v/>
      </c>
      <c r="P402" s="127"/>
      <c r="Q402" s="127"/>
      <c r="R402" s="128" t="str">
        <f t="shared" si="56"/>
        <v/>
      </c>
      <c r="S402" s="129"/>
      <c r="T402" s="129"/>
      <c r="U402" s="128" t="str">
        <f t="shared" si="57"/>
        <v/>
      </c>
      <c r="V402" s="129"/>
      <c r="W402" s="129"/>
      <c r="X402" s="131" t="str">
        <f t="shared" si="63"/>
        <v>221</v>
      </c>
      <c r="Y402" s="129">
        <v>22</v>
      </c>
      <c r="Z402" s="129">
        <f t="shared" si="64"/>
        <v>1</v>
      </c>
      <c r="AA402" s="129"/>
      <c r="AB402" s="129"/>
      <c r="AC402" s="121">
        <v>111624</v>
      </c>
      <c r="AD402" s="121" t="s">
        <v>1130</v>
      </c>
      <c r="AE402" s="122">
        <v>0</v>
      </c>
      <c r="AF402" s="122"/>
      <c r="AG402" s="122">
        <f t="shared" si="65"/>
        <v>0</v>
      </c>
      <c r="AH402" s="122">
        <f t="shared" si="66"/>
        <v>0</v>
      </c>
    </row>
    <row r="403" spans="1:34" s="51" customFormat="1" ht="12.75" customHeight="1">
      <c r="A403" s="127"/>
      <c r="B403" s="127"/>
      <c r="C403" s="128" t="str">
        <f t="shared" si="51"/>
        <v/>
      </c>
      <c r="D403" s="127"/>
      <c r="E403" s="127"/>
      <c r="F403" s="128" t="str">
        <f t="shared" si="52"/>
        <v/>
      </c>
      <c r="G403" s="127"/>
      <c r="H403" s="127"/>
      <c r="I403" s="128" t="str">
        <f t="shared" si="53"/>
        <v/>
      </c>
      <c r="J403" s="127"/>
      <c r="K403" s="127"/>
      <c r="L403" s="128" t="str">
        <f t="shared" si="54"/>
        <v/>
      </c>
      <c r="M403" s="129"/>
      <c r="N403" s="129"/>
      <c r="O403" s="130" t="str">
        <f t="shared" si="55"/>
        <v/>
      </c>
      <c r="P403" s="127"/>
      <c r="Q403" s="127"/>
      <c r="R403" s="128" t="str">
        <f t="shared" si="56"/>
        <v/>
      </c>
      <c r="S403" s="129"/>
      <c r="T403" s="129"/>
      <c r="U403" s="128" t="str">
        <f t="shared" si="57"/>
        <v/>
      </c>
      <c r="V403" s="129"/>
      <c r="W403" s="129"/>
      <c r="X403" s="131" t="str">
        <f t="shared" si="63"/>
        <v>221</v>
      </c>
      <c r="Y403" s="129">
        <v>22</v>
      </c>
      <c r="Z403" s="129">
        <f t="shared" si="64"/>
        <v>1</v>
      </c>
      <c r="AA403" s="129"/>
      <c r="AB403" s="129"/>
      <c r="AC403" s="121">
        <v>111625</v>
      </c>
      <c r="AD403" s="121" t="s">
        <v>1131</v>
      </c>
      <c r="AE403" s="122">
        <f>VLOOKUP(AC403,[3]Hoja1!$A$10:$K$1357,11,0)</f>
        <v>0</v>
      </c>
      <c r="AF403" s="122"/>
      <c r="AG403" s="122">
        <f t="shared" si="65"/>
        <v>0</v>
      </c>
      <c r="AH403" s="122">
        <f t="shared" si="66"/>
        <v>0</v>
      </c>
    </row>
    <row r="404" spans="1:34" s="51" customFormat="1" ht="12.75" customHeight="1">
      <c r="A404" s="127">
        <v>5153500</v>
      </c>
      <c r="B404" s="127" t="s">
        <v>775</v>
      </c>
      <c r="C404" s="128"/>
      <c r="D404" s="127"/>
      <c r="E404" s="127"/>
      <c r="F404" s="128"/>
      <c r="G404" s="127"/>
      <c r="H404" s="127"/>
      <c r="I404" s="128"/>
      <c r="J404" s="127"/>
      <c r="K404" s="127"/>
      <c r="L404" s="128"/>
      <c r="M404" s="129"/>
      <c r="N404" s="129"/>
      <c r="O404" s="130"/>
      <c r="P404" s="127"/>
      <c r="Q404" s="127"/>
      <c r="R404" s="128"/>
      <c r="S404" s="129"/>
      <c r="T404" s="129"/>
      <c r="U404" s="128"/>
      <c r="V404" s="129"/>
      <c r="W404" s="129"/>
      <c r="X404" s="131" t="str">
        <f t="shared" si="63"/>
        <v>221</v>
      </c>
      <c r="Y404" s="129">
        <v>22</v>
      </c>
      <c r="Z404" s="129">
        <f t="shared" si="64"/>
        <v>1</v>
      </c>
      <c r="AA404" s="127" t="s">
        <v>1848</v>
      </c>
      <c r="AB404" s="127" t="s">
        <v>1844</v>
      </c>
      <c r="AC404" s="121">
        <v>111626</v>
      </c>
      <c r="AD404" s="121" t="s">
        <v>1132</v>
      </c>
      <c r="AE404" s="122">
        <f>VLOOKUP(AC404,[3]Hoja1!$A$10:$K$1357,11,0)</f>
        <v>13875599</v>
      </c>
      <c r="AF404" s="122"/>
      <c r="AG404" s="122">
        <f t="shared" si="65"/>
        <v>13875599</v>
      </c>
      <c r="AH404" s="122">
        <f t="shared" si="66"/>
        <v>13876</v>
      </c>
    </row>
    <row r="405" spans="1:34" s="51" customFormat="1" ht="12.75" customHeight="1">
      <c r="A405" s="127"/>
      <c r="B405" s="127"/>
      <c r="C405" s="128"/>
      <c r="D405" s="127"/>
      <c r="E405" s="127"/>
      <c r="F405" s="128"/>
      <c r="G405" s="127"/>
      <c r="H405" s="127"/>
      <c r="I405" s="128"/>
      <c r="J405" s="127"/>
      <c r="K405" s="127"/>
      <c r="L405" s="128"/>
      <c r="M405" s="129"/>
      <c r="N405" s="129"/>
      <c r="O405" s="130"/>
      <c r="P405" s="127"/>
      <c r="Q405" s="127"/>
      <c r="R405" s="128"/>
      <c r="S405" s="129"/>
      <c r="T405" s="129"/>
      <c r="U405" s="128"/>
      <c r="V405" s="129"/>
      <c r="W405" s="129"/>
      <c r="X405" s="131" t="str">
        <f t="shared" si="63"/>
        <v>221</v>
      </c>
      <c r="Y405" s="129">
        <v>22</v>
      </c>
      <c r="Z405" s="129">
        <f t="shared" si="64"/>
        <v>1</v>
      </c>
      <c r="AA405" s="129"/>
      <c r="AB405" s="129"/>
      <c r="AC405" s="121">
        <v>111627</v>
      </c>
      <c r="AD405" s="121" t="s">
        <v>1133</v>
      </c>
      <c r="AE405" s="122">
        <v>0</v>
      </c>
      <c r="AF405" s="122"/>
      <c r="AG405" s="122">
        <f t="shared" si="65"/>
        <v>0</v>
      </c>
      <c r="AH405" s="122">
        <f t="shared" si="66"/>
        <v>0</v>
      </c>
    </row>
    <row r="406" spans="1:34" s="51" customFormat="1" ht="12.75" customHeight="1">
      <c r="A406" s="127"/>
      <c r="B406" s="127"/>
      <c r="C406" s="128"/>
      <c r="D406" s="127"/>
      <c r="E406" s="127"/>
      <c r="F406" s="128"/>
      <c r="G406" s="127"/>
      <c r="H406" s="127"/>
      <c r="I406" s="128"/>
      <c r="J406" s="127"/>
      <c r="K406" s="127"/>
      <c r="L406" s="128"/>
      <c r="M406" s="129"/>
      <c r="N406" s="129"/>
      <c r="O406" s="130"/>
      <c r="P406" s="127"/>
      <c r="Q406" s="127"/>
      <c r="R406" s="128"/>
      <c r="S406" s="129"/>
      <c r="T406" s="129"/>
      <c r="U406" s="128"/>
      <c r="V406" s="129"/>
      <c r="W406" s="129"/>
      <c r="X406" s="131" t="str">
        <f t="shared" si="63"/>
        <v>221</v>
      </c>
      <c r="Y406" s="129">
        <v>22</v>
      </c>
      <c r="Z406" s="129">
        <f t="shared" si="64"/>
        <v>1</v>
      </c>
      <c r="AA406" s="129"/>
      <c r="AB406" s="129"/>
      <c r="AC406" s="121">
        <v>111628</v>
      </c>
      <c r="AD406" s="121" t="s">
        <v>401</v>
      </c>
      <c r="AE406" s="122">
        <v>0</v>
      </c>
      <c r="AF406" s="122"/>
      <c r="AG406" s="122">
        <f t="shared" si="65"/>
        <v>0</v>
      </c>
      <c r="AH406" s="122">
        <f t="shared" si="66"/>
        <v>0</v>
      </c>
    </row>
    <row r="407" spans="1:34" s="51" customFormat="1" ht="12.75" customHeight="1">
      <c r="A407" s="127">
        <v>5153500</v>
      </c>
      <c r="B407" s="127" t="s">
        <v>775</v>
      </c>
      <c r="C407" s="128"/>
      <c r="D407" s="127"/>
      <c r="E407" s="127"/>
      <c r="F407" s="128"/>
      <c r="G407" s="127"/>
      <c r="H407" s="127"/>
      <c r="I407" s="128"/>
      <c r="J407" s="127"/>
      <c r="K407" s="127"/>
      <c r="L407" s="128"/>
      <c r="M407" s="129"/>
      <c r="N407" s="129"/>
      <c r="O407" s="130"/>
      <c r="P407" s="127"/>
      <c r="Q407" s="127"/>
      <c r="R407" s="128"/>
      <c r="S407" s="129"/>
      <c r="T407" s="129"/>
      <c r="U407" s="128"/>
      <c r="V407" s="129"/>
      <c r="W407" s="129"/>
      <c r="X407" s="131" t="str">
        <f t="shared" si="63"/>
        <v>221</v>
      </c>
      <c r="Y407" s="129">
        <v>22</v>
      </c>
      <c r="Z407" s="129">
        <f t="shared" si="64"/>
        <v>1</v>
      </c>
      <c r="AA407" s="127" t="s">
        <v>1848</v>
      </c>
      <c r="AB407" s="127" t="s">
        <v>1841</v>
      </c>
      <c r="AC407" s="121">
        <v>111629</v>
      </c>
      <c r="AD407" s="121" t="s">
        <v>641</v>
      </c>
      <c r="AE407" s="122">
        <f>VLOOKUP(AC407,[3]Hoja1!$A$10:$K$1357,11,0)</f>
        <v>3097463</v>
      </c>
      <c r="AF407" s="122"/>
      <c r="AG407" s="122">
        <f t="shared" si="65"/>
        <v>3097463</v>
      </c>
      <c r="AH407" s="122">
        <f t="shared" si="66"/>
        <v>3097</v>
      </c>
    </row>
    <row r="408" spans="1:34" s="51" customFormat="1" ht="12.75" customHeight="1">
      <c r="A408" s="127">
        <v>5153500</v>
      </c>
      <c r="B408" s="127" t="s">
        <v>775</v>
      </c>
      <c r="C408" s="128"/>
      <c r="D408" s="127"/>
      <c r="E408" s="127"/>
      <c r="F408" s="128"/>
      <c r="G408" s="127"/>
      <c r="H408" s="127"/>
      <c r="I408" s="128"/>
      <c r="J408" s="127"/>
      <c r="K408" s="127"/>
      <c r="L408" s="128"/>
      <c r="M408" s="129"/>
      <c r="N408" s="129"/>
      <c r="O408" s="130"/>
      <c r="P408" s="127"/>
      <c r="Q408" s="127"/>
      <c r="R408" s="128"/>
      <c r="S408" s="129"/>
      <c r="T408" s="129"/>
      <c r="U408" s="128"/>
      <c r="V408" s="129"/>
      <c r="W408" s="129"/>
      <c r="X408" s="131" t="str">
        <f t="shared" si="63"/>
        <v>221</v>
      </c>
      <c r="Y408" s="129">
        <v>22</v>
      </c>
      <c r="Z408" s="129">
        <f t="shared" si="64"/>
        <v>1</v>
      </c>
      <c r="AA408" s="127" t="s">
        <v>1848</v>
      </c>
      <c r="AB408" s="127" t="s">
        <v>1841</v>
      </c>
      <c r="AC408" s="121">
        <v>111630</v>
      </c>
      <c r="AD408" s="121" t="s">
        <v>845</v>
      </c>
      <c r="AE408" s="122">
        <f>VLOOKUP(AC408,[3]Hoja1!$A$10:$K$1357,11,0)</f>
        <v>73661812</v>
      </c>
      <c r="AF408" s="122"/>
      <c r="AG408" s="122">
        <f t="shared" si="65"/>
        <v>73661812</v>
      </c>
      <c r="AH408" s="122">
        <f t="shared" si="66"/>
        <v>73662</v>
      </c>
    </row>
    <row r="409" spans="1:34" s="51" customFormat="1" ht="12.75" customHeight="1">
      <c r="A409" s="127">
        <v>5153500</v>
      </c>
      <c r="B409" s="127" t="s">
        <v>775</v>
      </c>
      <c r="C409" s="128"/>
      <c r="D409" s="127"/>
      <c r="E409" s="127"/>
      <c r="F409" s="128"/>
      <c r="G409" s="127"/>
      <c r="H409" s="127"/>
      <c r="I409" s="128"/>
      <c r="J409" s="127"/>
      <c r="K409" s="127"/>
      <c r="L409" s="128"/>
      <c r="M409" s="129"/>
      <c r="N409" s="129"/>
      <c r="O409" s="130"/>
      <c r="P409" s="127"/>
      <c r="Q409" s="127"/>
      <c r="R409" s="128"/>
      <c r="S409" s="129"/>
      <c r="T409" s="129"/>
      <c r="U409" s="128"/>
      <c r="V409" s="129"/>
      <c r="W409" s="129"/>
      <c r="X409" s="131" t="str">
        <f t="shared" si="63"/>
        <v>221</v>
      </c>
      <c r="Y409" s="129">
        <v>22</v>
      </c>
      <c r="Z409" s="129">
        <f t="shared" si="64"/>
        <v>1</v>
      </c>
      <c r="AA409" s="127" t="s">
        <v>1848</v>
      </c>
      <c r="AB409" s="127" t="s">
        <v>1844</v>
      </c>
      <c r="AC409" s="121">
        <v>111632</v>
      </c>
      <c r="AD409" s="121" t="s">
        <v>1134</v>
      </c>
      <c r="AE409" s="122">
        <f>VLOOKUP(AC409,[3]Hoja1!$A$10:$K$1357,11,0)</f>
        <v>13407854</v>
      </c>
      <c r="AF409" s="122">
        <v>0</v>
      </c>
      <c r="AG409" s="122">
        <f t="shared" si="65"/>
        <v>13407854</v>
      </c>
      <c r="AH409" s="122">
        <f t="shared" si="66"/>
        <v>13408</v>
      </c>
    </row>
    <row r="410" spans="1:34" s="51" customFormat="1" ht="12.75" customHeight="1">
      <c r="A410" s="127">
        <v>5153500</v>
      </c>
      <c r="B410" s="127" t="s">
        <v>775</v>
      </c>
      <c r="C410" s="128" t="str">
        <f>+D410&amp;E410</f>
        <v/>
      </c>
      <c r="D410" s="127"/>
      <c r="E410" s="127"/>
      <c r="F410" s="128" t="str">
        <f>+G410&amp;H410</f>
        <v/>
      </c>
      <c r="G410" s="127"/>
      <c r="H410" s="127"/>
      <c r="I410" s="128" t="str">
        <f>+J410&amp;K410</f>
        <v/>
      </c>
      <c r="J410" s="127"/>
      <c r="K410" s="127"/>
      <c r="L410" s="128" t="str">
        <f>+M410&amp;N410</f>
        <v/>
      </c>
      <c r="M410" s="129"/>
      <c r="N410" s="129"/>
      <c r="O410" s="130" t="str">
        <f>+P410&amp;Q410</f>
        <v/>
      </c>
      <c r="P410" s="127"/>
      <c r="Q410" s="127"/>
      <c r="R410" s="128" t="str">
        <f>+S410&amp;T410</f>
        <v/>
      </c>
      <c r="S410" s="129"/>
      <c r="T410" s="129"/>
      <c r="U410" s="128" t="str">
        <f>+V410&amp;W410</f>
        <v/>
      </c>
      <c r="V410" s="129"/>
      <c r="W410" s="129"/>
      <c r="X410" s="131" t="str">
        <f t="shared" si="63"/>
        <v>221</v>
      </c>
      <c r="Y410" s="129">
        <v>22</v>
      </c>
      <c r="Z410" s="129">
        <f t="shared" si="64"/>
        <v>1</v>
      </c>
      <c r="AA410" s="127" t="s">
        <v>1848</v>
      </c>
      <c r="AB410" s="127" t="s">
        <v>1840</v>
      </c>
      <c r="AC410" s="121">
        <v>111633</v>
      </c>
      <c r="AD410" s="121" t="s">
        <v>715</v>
      </c>
      <c r="AE410" s="122">
        <f>VLOOKUP(AC410,[3]Hoja1!$A$10:$K$1357,11,0)</f>
        <v>686821385</v>
      </c>
      <c r="AF410" s="122">
        <f>-AE410</f>
        <v>-686821385</v>
      </c>
      <c r="AG410" s="122">
        <f t="shared" si="65"/>
        <v>0</v>
      </c>
      <c r="AH410" s="122">
        <f t="shared" si="66"/>
        <v>0</v>
      </c>
    </row>
    <row r="411" spans="1:34" s="51" customFormat="1" ht="12.75" customHeight="1">
      <c r="A411" s="127">
        <v>5153500</v>
      </c>
      <c r="B411" s="127" t="s">
        <v>775</v>
      </c>
      <c r="C411" s="128"/>
      <c r="D411" s="127"/>
      <c r="E411" s="127"/>
      <c r="F411" s="128"/>
      <c r="G411" s="127"/>
      <c r="H411" s="127"/>
      <c r="I411" s="128"/>
      <c r="J411" s="127"/>
      <c r="K411" s="127"/>
      <c r="L411" s="128"/>
      <c r="M411" s="129"/>
      <c r="N411" s="129"/>
      <c r="O411" s="130"/>
      <c r="P411" s="127"/>
      <c r="Q411" s="127"/>
      <c r="R411" s="128"/>
      <c r="S411" s="129"/>
      <c r="T411" s="129"/>
      <c r="U411" s="128"/>
      <c r="V411" s="129"/>
      <c r="W411" s="129"/>
      <c r="X411" s="131" t="str">
        <f t="shared" si="63"/>
        <v>221</v>
      </c>
      <c r="Y411" s="129">
        <v>22</v>
      </c>
      <c r="Z411" s="129">
        <f t="shared" si="64"/>
        <v>1</v>
      </c>
      <c r="AA411" s="127" t="s">
        <v>1848</v>
      </c>
      <c r="AB411" s="127" t="s">
        <v>1843</v>
      </c>
      <c r="AC411" s="121">
        <v>111634</v>
      </c>
      <c r="AD411" s="121" t="s">
        <v>472</v>
      </c>
      <c r="AE411" s="122">
        <f>VLOOKUP(AC411,[3]Hoja1!$A$10:$K$1357,11,0)</f>
        <v>323774962</v>
      </c>
      <c r="AF411" s="122"/>
      <c r="AG411" s="122">
        <f t="shared" si="65"/>
        <v>323774962</v>
      </c>
      <c r="AH411" s="122">
        <f t="shared" si="66"/>
        <v>323775</v>
      </c>
    </row>
    <row r="412" spans="1:34" s="51" customFormat="1" ht="12.75" customHeight="1">
      <c r="A412" s="127">
        <v>5153500</v>
      </c>
      <c r="B412" s="127" t="s">
        <v>775</v>
      </c>
      <c r="C412" s="128"/>
      <c r="D412" s="127"/>
      <c r="E412" s="127"/>
      <c r="F412" s="128"/>
      <c r="G412" s="127"/>
      <c r="H412" s="127"/>
      <c r="I412" s="128"/>
      <c r="J412" s="127"/>
      <c r="K412" s="127"/>
      <c r="L412" s="128"/>
      <c r="M412" s="129"/>
      <c r="N412" s="129"/>
      <c r="O412" s="130"/>
      <c r="P412" s="127"/>
      <c r="Q412" s="127"/>
      <c r="R412" s="128"/>
      <c r="S412" s="129"/>
      <c r="T412" s="129"/>
      <c r="U412" s="128"/>
      <c r="V412" s="129"/>
      <c r="W412" s="129"/>
      <c r="X412" s="131" t="str">
        <f t="shared" si="63"/>
        <v>221</v>
      </c>
      <c r="Y412" s="129">
        <v>22</v>
      </c>
      <c r="Z412" s="129">
        <f t="shared" si="64"/>
        <v>1</v>
      </c>
      <c r="AA412" s="127" t="s">
        <v>1848</v>
      </c>
      <c r="AB412" s="127" t="s">
        <v>1844</v>
      </c>
      <c r="AC412" s="121">
        <v>111636</v>
      </c>
      <c r="AD412" s="121" t="s">
        <v>395</v>
      </c>
      <c r="AE412" s="122">
        <f>VLOOKUP(AC412,[3]Hoja1!$A$10:$K$1357,11,0)</f>
        <v>20178413</v>
      </c>
      <c r="AF412" s="122">
        <v>-20178413</v>
      </c>
      <c r="AG412" s="122">
        <f t="shared" si="65"/>
        <v>0</v>
      </c>
      <c r="AH412" s="122">
        <f t="shared" si="66"/>
        <v>0</v>
      </c>
    </row>
    <row r="413" spans="1:34" s="51" customFormat="1" ht="12.75" customHeight="1">
      <c r="A413" s="127">
        <v>5153500</v>
      </c>
      <c r="B413" s="127" t="s">
        <v>775</v>
      </c>
      <c r="C413" s="128"/>
      <c r="D413" s="127"/>
      <c r="E413" s="127"/>
      <c r="F413" s="128"/>
      <c r="G413" s="127"/>
      <c r="H413" s="127"/>
      <c r="I413" s="128"/>
      <c r="J413" s="127"/>
      <c r="K413" s="127"/>
      <c r="L413" s="128"/>
      <c r="M413" s="129"/>
      <c r="N413" s="129"/>
      <c r="O413" s="130"/>
      <c r="P413" s="127"/>
      <c r="Q413" s="127"/>
      <c r="R413" s="128"/>
      <c r="S413" s="129"/>
      <c r="T413" s="129"/>
      <c r="U413" s="128"/>
      <c r="V413" s="129"/>
      <c r="W413" s="129"/>
      <c r="X413" s="131" t="str">
        <f t="shared" si="63"/>
        <v>221</v>
      </c>
      <c r="Y413" s="129">
        <v>22</v>
      </c>
      <c r="Z413" s="129">
        <f t="shared" si="64"/>
        <v>1</v>
      </c>
      <c r="AA413" s="127" t="s">
        <v>1848</v>
      </c>
      <c r="AB413" s="127" t="s">
        <v>1844</v>
      </c>
      <c r="AC413" s="121">
        <v>111637</v>
      </c>
      <c r="AD413" s="121" t="s">
        <v>808</v>
      </c>
      <c r="AE413" s="122">
        <f>VLOOKUP(AC413,[3]Hoja1!$A$10:$K$1357,11,0)</f>
        <v>-68412412</v>
      </c>
      <c r="AF413" s="122">
        <f>-AF412-AF388-AF424-AF320</f>
        <v>68412412</v>
      </c>
      <c r="AG413" s="122">
        <f t="shared" si="65"/>
        <v>0</v>
      </c>
      <c r="AH413" s="122">
        <f t="shared" si="66"/>
        <v>0</v>
      </c>
    </row>
    <row r="414" spans="1:34" s="51" customFormat="1" ht="12.75" customHeight="1">
      <c r="A414" s="127">
        <v>5153500</v>
      </c>
      <c r="B414" s="127" t="s">
        <v>775</v>
      </c>
      <c r="C414" s="128"/>
      <c r="D414" s="127"/>
      <c r="E414" s="127"/>
      <c r="F414" s="128"/>
      <c r="G414" s="127"/>
      <c r="H414" s="127"/>
      <c r="I414" s="128"/>
      <c r="J414" s="127"/>
      <c r="K414" s="127"/>
      <c r="L414" s="128"/>
      <c r="M414" s="129"/>
      <c r="N414" s="129"/>
      <c r="O414" s="130"/>
      <c r="P414" s="127"/>
      <c r="Q414" s="127"/>
      <c r="R414" s="128"/>
      <c r="S414" s="129"/>
      <c r="T414" s="129"/>
      <c r="U414" s="128"/>
      <c r="V414" s="129"/>
      <c r="W414" s="129"/>
      <c r="X414" s="131" t="str">
        <f t="shared" si="63"/>
        <v>221</v>
      </c>
      <c r="Y414" s="129">
        <v>22</v>
      </c>
      <c r="Z414" s="129">
        <f t="shared" si="64"/>
        <v>1</v>
      </c>
      <c r="AA414" s="127" t="s">
        <v>1848</v>
      </c>
      <c r="AB414" s="127" t="s">
        <v>1841</v>
      </c>
      <c r="AC414" s="121">
        <v>111638</v>
      </c>
      <c r="AD414" s="121" t="s">
        <v>977</v>
      </c>
      <c r="AE414" s="122">
        <f>VLOOKUP(AC414,[3]Hoja1!$A$10:$K$1357,11,0)</f>
        <v>5860429</v>
      </c>
      <c r="AF414" s="122"/>
      <c r="AG414" s="122">
        <f t="shared" si="65"/>
        <v>5860429</v>
      </c>
      <c r="AH414" s="122">
        <f t="shared" si="66"/>
        <v>5860</v>
      </c>
    </row>
    <row r="415" spans="1:34" s="51" customFormat="1" ht="12.75" customHeight="1">
      <c r="A415" s="127">
        <v>5113000</v>
      </c>
      <c r="B415" s="127" t="s">
        <v>1697</v>
      </c>
      <c r="C415" s="128"/>
      <c r="D415" s="127"/>
      <c r="E415" s="127"/>
      <c r="F415" s="128"/>
      <c r="G415" s="127"/>
      <c r="H415" s="127"/>
      <c r="I415" s="128"/>
      <c r="J415" s="127"/>
      <c r="K415" s="127"/>
      <c r="L415" s="128"/>
      <c r="M415" s="129"/>
      <c r="N415" s="129"/>
      <c r="O415" s="130"/>
      <c r="P415" s="127"/>
      <c r="Q415" s="127"/>
      <c r="R415" s="128"/>
      <c r="S415" s="129"/>
      <c r="T415" s="129"/>
      <c r="U415" s="128"/>
      <c r="V415" s="129"/>
      <c r="W415" s="129"/>
      <c r="X415" s="131" t="str">
        <f t="shared" si="63"/>
        <v>131</v>
      </c>
      <c r="Y415" s="129">
        <v>13</v>
      </c>
      <c r="Z415" s="129">
        <f t="shared" si="64"/>
        <v>1</v>
      </c>
      <c r="AA415" s="129"/>
      <c r="AB415" s="129"/>
      <c r="AC415" s="121">
        <v>111640</v>
      </c>
      <c r="AD415" s="121" t="s">
        <v>1609</v>
      </c>
      <c r="AE415" s="122">
        <f>VLOOKUP(AC415,[3]Hoja1!$A$10:$K$1357,11,0)</f>
        <v>5127249</v>
      </c>
      <c r="AF415" s="122"/>
      <c r="AG415" s="122">
        <f t="shared" si="65"/>
        <v>5127249</v>
      </c>
      <c r="AH415" s="122">
        <f t="shared" si="66"/>
        <v>5127</v>
      </c>
    </row>
    <row r="416" spans="1:34" s="51" customFormat="1" ht="12.75" customHeight="1">
      <c r="A416" s="127">
        <v>5113000</v>
      </c>
      <c r="B416" s="127" t="s">
        <v>1697</v>
      </c>
      <c r="C416" s="128"/>
      <c r="D416" s="127"/>
      <c r="E416" s="127"/>
      <c r="F416" s="128"/>
      <c r="G416" s="127"/>
      <c r="H416" s="127"/>
      <c r="I416" s="128"/>
      <c r="J416" s="127"/>
      <c r="K416" s="127"/>
      <c r="L416" s="128"/>
      <c r="M416" s="129"/>
      <c r="N416" s="129"/>
      <c r="O416" s="130"/>
      <c r="P416" s="127"/>
      <c r="Q416" s="127"/>
      <c r="R416" s="128"/>
      <c r="S416" s="129"/>
      <c r="T416" s="129"/>
      <c r="U416" s="128"/>
      <c r="V416" s="129"/>
      <c r="W416" s="129"/>
      <c r="X416" s="131" t="str">
        <f t="shared" si="63"/>
        <v>131</v>
      </c>
      <c r="Y416" s="129">
        <v>13</v>
      </c>
      <c r="Z416" s="129">
        <f t="shared" si="64"/>
        <v>1</v>
      </c>
      <c r="AA416" s="129"/>
      <c r="AB416" s="129"/>
      <c r="AC416" s="121">
        <v>111641</v>
      </c>
      <c r="AD416" s="121" t="s">
        <v>1610</v>
      </c>
      <c r="AE416" s="122">
        <f>VLOOKUP(AC416,[3]Hoja1!$A$10:$K$1357,11,0)</f>
        <v>46831862</v>
      </c>
      <c r="AF416" s="122"/>
      <c r="AG416" s="122">
        <f t="shared" si="65"/>
        <v>46831862</v>
      </c>
      <c r="AH416" s="122">
        <f t="shared" si="66"/>
        <v>46832</v>
      </c>
    </row>
    <row r="417" spans="1:34" s="51" customFormat="1" ht="12.75" customHeight="1">
      <c r="A417" s="127">
        <v>5113000</v>
      </c>
      <c r="B417" s="127" t="s">
        <v>1697</v>
      </c>
      <c r="C417" s="128"/>
      <c r="D417" s="127"/>
      <c r="E417" s="127"/>
      <c r="F417" s="128"/>
      <c r="G417" s="127"/>
      <c r="H417" s="127"/>
      <c r="I417" s="128"/>
      <c r="J417" s="127"/>
      <c r="K417" s="127"/>
      <c r="L417" s="128"/>
      <c r="M417" s="129"/>
      <c r="N417" s="129"/>
      <c r="O417" s="130"/>
      <c r="P417" s="127"/>
      <c r="Q417" s="127"/>
      <c r="R417" s="128"/>
      <c r="S417" s="129"/>
      <c r="T417" s="129"/>
      <c r="U417" s="128"/>
      <c r="V417" s="129"/>
      <c r="W417" s="129"/>
      <c r="X417" s="131" t="str">
        <f t="shared" si="63"/>
        <v>131</v>
      </c>
      <c r="Y417" s="129">
        <v>13</v>
      </c>
      <c r="Z417" s="129">
        <f t="shared" si="64"/>
        <v>1</v>
      </c>
      <c r="AA417" s="129"/>
      <c r="AB417" s="129"/>
      <c r="AC417" s="121">
        <v>111642</v>
      </c>
      <c r="AD417" s="121" t="s">
        <v>1608</v>
      </c>
      <c r="AE417" s="122">
        <f>VLOOKUP(AC417,[3]Hoja1!$A$10:$K$1357,11,0)</f>
        <v>1295126504</v>
      </c>
      <c r="AF417" s="122">
        <v>0</v>
      </c>
      <c r="AG417" s="122">
        <f t="shared" si="65"/>
        <v>1295126504</v>
      </c>
      <c r="AH417" s="122">
        <f t="shared" si="66"/>
        <v>1295127</v>
      </c>
    </row>
    <row r="418" spans="1:34" s="51" customFormat="1" ht="12.75" customHeight="1">
      <c r="A418" s="127">
        <v>5113000</v>
      </c>
      <c r="B418" s="127" t="s">
        <v>1697</v>
      </c>
      <c r="C418" s="128"/>
      <c r="D418" s="127"/>
      <c r="E418" s="127"/>
      <c r="F418" s="128"/>
      <c r="G418" s="127"/>
      <c r="H418" s="127"/>
      <c r="I418" s="128"/>
      <c r="J418" s="127"/>
      <c r="K418" s="127"/>
      <c r="L418" s="128"/>
      <c r="M418" s="129"/>
      <c r="N418" s="129"/>
      <c r="O418" s="130"/>
      <c r="P418" s="127"/>
      <c r="Q418" s="127"/>
      <c r="R418" s="128"/>
      <c r="S418" s="129"/>
      <c r="T418" s="129"/>
      <c r="U418" s="128"/>
      <c r="V418" s="129"/>
      <c r="W418" s="129"/>
      <c r="X418" s="131" t="str">
        <f t="shared" si="63"/>
        <v>131</v>
      </c>
      <c r="Y418" s="129">
        <v>13</v>
      </c>
      <c r="Z418" s="129">
        <f t="shared" si="64"/>
        <v>1</v>
      </c>
      <c r="AA418" s="129"/>
      <c r="AB418" s="129"/>
      <c r="AC418" s="121">
        <v>111643</v>
      </c>
      <c r="AD418" s="121" t="s">
        <v>1611</v>
      </c>
      <c r="AE418" s="122">
        <f>VLOOKUP(AC418,[3]Hoja1!$A$10:$K$1357,11,0)</f>
        <v>12705525</v>
      </c>
      <c r="AF418" s="122"/>
      <c r="AG418" s="122">
        <f t="shared" si="65"/>
        <v>12705525</v>
      </c>
      <c r="AH418" s="122">
        <f t="shared" si="66"/>
        <v>12706</v>
      </c>
    </row>
    <row r="419" spans="1:34" s="51" customFormat="1" ht="12.75" customHeight="1">
      <c r="A419" s="127">
        <v>5113000</v>
      </c>
      <c r="B419" s="127" t="s">
        <v>1697</v>
      </c>
      <c r="C419" s="128"/>
      <c r="D419" s="127"/>
      <c r="E419" s="127"/>
      <c r="F419" s="128"/>
      <c r="G419" s="127"/>
      <c r="H419" s="127"/>
      <c r="I419" s="128"/>
      <c r="J419" s="127"/>
      <c r="K419" s="127"/>
      <c r="L419" s="128"/>
      <c r="M419" s="129"/>
      <c r="N419" s="129"/>
      <c r="O419" s="130"/>
      <c r="P419" s="127"/>
      <c r="Q419" s="127"/>
      <c r="R419" s="128"/>
      <c r="S419" s="129"/>
      <c r="T419" s="129"/>
      <c r="U419" s="128"/>
      <c r="V419" s="129"/>
      <c r="W419" s="129"/>
      <c r="X419" s="131" t="str">
        <f t="shared" si="63"/>
        <v>131</v>
      </c>
      <c r="Y419" s="129">
        <v>13</v>
      </c>
      <c r="Z419" s="129">
        <f t="shared" si="64"/>
        <v>1</v>
      </c>
      <c r="AA419" s="129"/>
      <c r="AB419" s="129"/>
      <c r="AC419" s="121">
        <v>111644</v>
      </c>
      <c r="AD419" s="121" t="s">
        <v>1612</v>
      </c>
      <c r="AE419" s="122">
        <f>VLOOKUP(AC419,[3]Hoja1!$A$10:$K$1357,11,0)</f>
        <v>813048550</v>
      </c>
      <c r="AF419" s="122"/>
      <c r="AG419" s="122">
        <f t="shared" si="65"/>
        <v>813048550</v>
      </c>
      <c r="AH419" s="122">
        <f t="shared" si="66"/>
        <v>813049</v>
      </c>
    </row>
    <row r="420" spans="1:34" s="51" customFormat="1" ht="12.75" customHeight="1">
      <c r="A420" s="127">
        <v>5153500</v>
      </c>
      <c r="B420" s="127" t="s">
        <v>775</v>
      </c>
      <c r="C420" s="128"/>
      <c r="D420" s="127"/>
      <c r="E420" s="127"/>
      <c r="F420" s="128"/>
      <c r="G420" s="127"/>
      <c r="H420" s="127"/>
      <c r="I420" s="128"/>
      <c r="J420" s="127"/>
      <c r="K420" s="127"/>
      <c r="L420" s="128"/>
      <c r="M420" s="129"/>
      <c r="N420" s="129"/>
      <c r="O420" s="130"/>
      <c r="P420" s="127"/>
      <c r="Q420" s="127"/>
      <c r="R420" s="128"/>
      <c r="S420" s="129"/>
      <c r="T420" s="129"/>
      <c r="U420" s="128"/>
      <c r="V420" s="129"/>
      <c r="W420" s="129"/>
      <c r="X420" s="131" t="str">
        <f t="shared" si="63"/>
        <v>221</v>
      </c>
      <c r="Y420" s="129">
        <v>22</v>
      </c>
      <c r="Z420" s="129">
        <f t="shared" si="64"/>
        <v>1</v>
      </c>
      <c r="AA420" s="127" t="s">
        <v>1848</v>
      </c>
      <c r="AB420" s="127" t="s">
        <v>1841</v>
      </c>
      <c r="AC420" s="121">
        <v>111645</v>
      </c>
      <c r="AD420" s="121" t="s">
        <v>1643</v>
      </c>
      <c r="AE420" s="122">
        <f>VLOOKUP(AC420,[3]Hoja1!$A$10:$K$1357,11,0)</f>
        <v>-5149996</v>
      </c>
      <c r="AF420" s="122">
        <v>0</v>
      </c>
      <c r="AG420" s="122">
        <f t="shared" si="65"/>
        <v>-5149996</v>
      </c>
      <c r="AH420" s="122">
        <f t="shared" si="66"/>
        <v>-5150</v>
      </c>
    </row>
    <row r="421" spans="1:34" s="51" customFormat="1" ht="12.75" customHeight="1">
      <c r="A421" s="127">
        <v>5153500</v>
      </c>
      <c r="B421" s="127" t="s">
        <v>775</v>
      </c>
      <c r="C421" s="128"/>
      <c r="D421" s="127"/>
      <c r="E421" s="127"/>
      <c r="F421" s="128"/>
      <c r="G421" s="127"/>
      <c r="H421" s="127"/>
      <c r="I421" s="128"/>
      <c r="J421" s="127"/>
      <c r="K421" s="127"/>
      <c r="L421" s="128"/>
      <c r="M421" s="129"/>
      <c r="N421" s="129"/>
      <c r="O421" s="130"/>
      <c r="P421" s="127"/>
      <c r="Q421" s="127"/>
      <c r="R421" s="128"/>
      <c r="S421" s="129"/>
      <c r="T421" s="129"/>
      <c r="U421" s="128"/>
      <c r="V421" s="129"/>
      <c r="W421" s="129"/>
      <c r="X421" s="131"/>
      <c r="Y421" s="129"/>
      <c r="Z421" s="129">
        <f t="shared" si="64"/>
        <v>1</v>
      </c>
      <c r="AA421" s="127" t="s">
        <v>1848</v>
      </c>
      <c r="AB421" s="127" t="s">
        <v>1844</v>
      </c>
      <c r="AC421" s="121">
        <v>111648</v>
      </c>
      <c r="AD421" s="121" t="s">
        <v>1661</v>
      </c>
      <c r="AE421" s="122">
        <f>VLOOKUP(AC421,[3]Hoja1!$A$10:$K$1357,11,0)</f>
        <v>8108223889</v>
      </c>
      <c r="AF421" s="122">
        <f>-AE421</f>
        <v>-8108223889</v>
      </c>
      <c r="AG421" s="122">
        <f t="shared" si="65"/>
        <v>0</v>
      </c>
      <c r="AH421" s="122">
        <f t="shared" si="66"/>
        <v>0</v>
      </c>
    </row>
    <row r="422" spans="1:34" s="51" customFormat="1" ht="12.75" customHeight="1">
      <c r="A422" s="127">
        <v>5153500</v>
      </c>
      <c r="B422" s="127" t="s">
        <v>775</v>
      </c>
      <c r="C422" s="128"/>
      <c r="D422" s="127"/>
      <c r="E422" s="127"/>
      <c r="F422" s="128"/>
      <c r="G422" s="127"/>
      <c r="H422" s="127"/>
      <c r="I422" s="128"/>
      <c r="J422" s="127"/>
      <c r="K422" s="127"/>
      <c r="L422" s="128"/>
      <c r="M422" s="129"/>
      <c r="N422" s="129"/>
      <c r="O422" s="130"/>
      <c r="P422" s="127"/>
      <c r="Q422" s="127"/>
      <c r="R422" s="128"/>
      <c r="S422" s="129"/>
      <c r="T422" s="129"/>
      <c r="U422" s="128"/>
      <c r="V422" s="129"/>
      <c r="W422" s="129"/>
      <c r="X422" s="131"/>
      <c r="Y422" s="129"/>
      <c r="Z422" s="129">
        <f t="shared" si="64"/>
        <v>1</v>
      </c>
      <c r="AA422" s="127" t="s">
        <v>1848</v>
      </c>
      <c r="AB422" s="127" t="s">
        <v>1844</v>
      </c>
      <c r="AC422" s="121">
        <v>111649</v>
      </c>
      <c r="AD422" s="121" t="s">
        <v>1662</v>
      </c>
      <c r="AE422" s="122">
        <f>VLOOKUP(AC422,[3]Hoja1!$A$10:$K$1357,11,0)</f>
        <v>11606427383</v>
      </c>
      <c r="AF422" s="122">
        <f>-AE422</f>
        <v>-11606427383</v>
      </c>
      <c r="AG422" s="122">
        <f t="shared" si="65"/>
        <v>0</v>
      </c>
      <c r="AH422" s="122">
        <f t="shared" si="66"/>
        <v>0</v>
      </c>
    </row>
    <row r="423" spans="1:34" s="51" customFormat="1" ht="12.75" customHeight="1">
      <c r="A423" s="127">
        <v>5153500</v>
      </c>
      <c r="B423" s="127" t="s">
        <v>775</v>
      </c>
      <c r="C423" s="128"/>
      <c r="D423" s="127"/>
      <c r="E423" s="127"/>
      <c r="F423" s="128"/>
      <c r="G423" s="127"/>
      <c r="H423" s="127"/>
      <c r="I423" s="128"/>
      <c r="J423" s="127"/>
      <c r="K423" s="127"/>
      <c r="L423" s="128"/>
      <c r="M423" s="129"/>
      <c r="N423" s="129"/>
      <c r="O423" s="130"/>
      <c r="P423" s="127"/>
      <c r="Q423" s="127"/>
      <c r="R423" s="128"/>
      <c r="S423" s="129"/>
      <c r="T423" s="129"/>
      <c r="U423" s="128"/>
      <c r="V423" s="129"/>
      <c r="W423" s="129"/>
      <c r="X423" s="131"/>
      <c r="Y423" s="129"/>
      <c r="Z423" s="129">
        <f t="shared" si="64"/>
        <v>1</v>
      </c>
      <c r="AA423" s="127" t="s">
        <v>1848</v>
      </c>
      <c r="AB423" s="127" t="s">
        <v>1844</v>
      </c>
      <c r="AC423" s="121">
        <v>111651</v>
      </c>
      <c r="AD423" s="25" t="s">
        <v>1874</v>
      </c>
      <c r="AE423" s="122">
        <f>VLOOKUP(AC423,[3]Hoja1!$A$10:$K$1357,11,0)</f>
        <v>77421</v>
      </c>
      <c r="AF423" s="122"/>
      <c r="AG423" s="122">
        <f t="shared" si="65"/>
        <v>77421</v>
      </c>
      <c r="AH423" s="122">
        <f t="shared" si="66"/>
        <v>77</v>
      </c>
    </row>
    <row r="424" spans="1:34" s="51" customFormat="1" ht="12.75" customHeight="1">
      <c r="A424" s="127">
        <v>5153500</v>
      </c>
      <c r="B424" s="127" t="s">
        <v>775</v>
      </c>
      <c r="C424" s="128"/>
      <c r="D424" s="127"/>
      <c r="E424" s="127"/>
      <c r="F424" s="128"/>
      <c r="G424" s="127"/>
      <c r="H424" s="127"/>
      <c r="I424" s="128"/>
      <c r="J424" s="127"/>
      <c r="K424" s="127"/>
      <c r="L424" s="128"/>
      <c r="M424" s="129"/>
      <c r="N424" s="129"/>
      <c r="O424" s="130"/>
      <c r="P424" s="127"/>
      <c r="Q424" s="127"/>
      <c r="R424" s="128"/>
      <c r="S424" s="129"/>
      <c r="T424" s="129"/>
      <c r="U424" s="128"/>
      <c r="V424" s="129"/>
      <c r="W424" s="129"/>
      <c r="X424" s="131" t="str">
        <f>+Y424&amp;Z424</f>
        <v>221</v>
      </c>
      <c r="Y424" s="129">
        <v>22</v>
      </c>
      <c r="Z424" s="129">
        <f t="shared" si="64"/>
        <v>1</v>
      </c>
      <c r="AA424" s="127" t="s">
        <v>1848</v>
      </c>
      <c r="AB424" s="127" t="s">
        <v>1844</v>
      </c>
      <c r="AC424" s="121">
        <v>111652</v>
      </c>
      <c r="AD424" s="121" t="s">
        <v>1633</v>
      </c>
      <c r="AE424" s="122">
        <f>VLOOKUP(AC424,[3]Hoja1!$A$10:$K$1357,11,0)</f>
        <v>3567248</v>
      </c>
      <c r="AF424" s="122">
        <v>-1808496</v>
      </c>
      <c r="AG424" s="122">
        <f t="shared" si="65"/>
        <v>1758752</v>
      </c>
      <c r="AH424" s="122">
        <f t="shared" si="66"/>
        <v>1759</v>
      </c>
    </row>
    <row r="425" spans="1:34" s="51" customFormat="1" ht="12.75" customHeight="1">
      <c r="A425" s="127">
        <v>5153500</v>
      </c>
      <c r="B425" s="127" t="s">
        <v>775</v>
      </c>
      <c r="C425" s="128"/>
      <c r="D425" s="127"/>
      <c r="E425" s="127"/>
      <c r="F425" s="128"/>
      <c r="G425" s="127"/>
      <c r="H425" s="127"/>
      <c r="I425" s="128"/>
      <c r="J425" s="127"/>
      <c r="K425" s="127"/>
      <c r="L425" s="128"/>
      <c r="M425" s="129"/>
      <c r="N425" s="129"/>
      <c r="O425" s="130"/>
      <c r="P425" s="127"/>
      <c r="Q425" s="127"/>
      <c r="R425" s="128"/>
      <c r="S425" s="129"/>
      <c r="T425" s="129"/>
      <c r="U425" s="128"/>
      <c r="V425" s="129"/>
      <c r="W425" s="129"/>
      <c r="X425" s="131" t="str">
        <f>+Y425&amp;Z425</f>
        <v>221</v>
      </c>
      <c r="Y425" s="129">
        <v>22</v>
      </c>
      <c r="Z425" s="129">
        <f t="shared" si="64"/>
        <v>1</v>
      </c>
      <c r="AA425" s="127" t="s">
        <v>1848</v>
      </c>
      <c r="AB425" s="127" t="s">
        <v>1844</v>
      </c>
      <c r="AC425" s="121">
        <v>111653</v>
      </c>
      <c r="AD425" s="121" t="s">
        <v>1634</v>
      </c>
      <c r="AE425" s="122">
        <f>VLOOKUP(AC425,[3]Hoja1!$A$10:$K$1357,11,0)</f>
        <v>3296148</v>
      </c>
      <c r="AF425" s="122">
        <v>0</v>
      </c>
      <c r="AG425" s="122">
        <f t="shared" si="65"/>
        <v>3296148</v>
      </c>
      <c r="AH425" s="122">
        <f t="shared" si="66"/>
        <v>3296</v>
      </c>
    </row>
    <row r="426" spans="1:34" s="51" customFormat="1" ht="12.75" customHeight="1">
      <c r="A426" s="127">
        <v>5153500</v>
      </c>
      <c r="B426" s="127" t="s">
        <v>775</v>
      </c>
      <c r="C426" s="128"/>
      <c r="D426" s="127"/>
      <c r="E426" s="127"/>
      <c r="F426" s="128"/>
      <c r="G426" s="127"/>
      <c r="H426" s="127"/>
      <c r="I426" s="128"/>
      <c r="J426" s="127"/>
      <c r="K426" s="127"/>
      <c r="L426" s="128"/>
      <c r="M426" s="129"/>
      <c r="N426" s="129"/>
      <c r="O426" s="130"/>
      <c r="P426" s="127"/>
      <c r="Q426" s="127"/>
      <c r="R426" s="128"/>
      <c r="S426" s="129"/>
      <c r="T426" s="129"/>
      <c r="U426" s="128"/>
      <c r="V426" s="129"/>
      <c r="W426" s="129"/>
      <c r="X426" s="131"/>
      <c r="Y426" s="129"/>
      <c r="Z426" s="129">
        <f t="shared" si="64"/>
        <v>1</v>
      </c>
      <c r="AA426" s="127" t="s">
        <v>1848</v>
      </c>
      <c r="AB426" s="127" t="s">
        <v>1844</v>
      </c>
      <c r="AC426" s="121">
        <v>111655</v>
      </c>
      <c r="AD426" s="121" t="s">
        <v>1663</v>
      </c>
      <c r="AE426" s="122">
        <f>VLOOKUP(AC426,[3]Hoja1!$A$10:$K$1357,11,0)</f>
        <v>6894746383</v>
      </c>
      <c r="AF426" s="122">
        <f>-AE426</f>
        <v>-6894746383</v>
      </c>
      <c r="AG426" s="122">
        <f t="shared" si="65"/>
        <v>0</v>
      </c>
      <c r="AH426" s="122">
        <f t="shared" si="66"/>
        <v>0</v>
      </c>
    </row>
    <row r="427" spans="1:34" s="51" customFormat="1" ht="12.75" customHeight="1">
      <c r="A427" s="127">
        <v>5153500</v>
      </c>
      <c r="B427" s="127" t="s">
        <v>775</v>
      </c>
      <c r="C427" s="128"/>
      <c r="D427" s="127"/>
      <c r="E427" s="127"/>
      <c r="F427" s="128"/>
      <c r="G427" s="127"/>
      <c r="H427" s="127"/>
      <c r="I427" s="128"/>
      <c r="J427" s="127"/>
      <c r="K427" s="127"/>
      <c r="L427" s="128"/>
      <c r="M427" s="129"/>
      <c r="N427" s="129"/>
      <c r="O427" s="130"/>
      <c r="P427" s="127"/>
      <c r="Q427" s="127"/>
      <c r="R427" s="128"/>
      <c r="S427" s="129"/>
      <c r="T427" s="129"/>
      <c r="U427" s="128"/>
      <c r="V427" s="129"/>
      <c r="W427" s="129"/>
      <c r="X427" s="131"/>
      <c r="Y427" s="129"/>
      <c r="Z427" s="129">
        <f t="shared" si="64"/>
        <v>1</v>
      </c>
      <c r="AA427" s="127" t="s">
        <v>1848</v>
      </c>
      <c r="AB427" s="127" t="s">
        <v>1841</v>
      </c>
      <c r="AC427" s="121">
        <v>111660</v>
      </c>
      <c r="AD427" s="121" t="s">
        <v>1853</v>
      </c>
      <c r="AE427" s="122">
        <f>VLOOKUP(AC427,[3]Hoja1!$A$10:$K$1357,11,0)</f>
        <v>-500000</v>
      </c>
      <c r="AF427" s="122"/>
      <c r="AG427" s="122">
        <f t="shared" si="65"/>
        <v>-500000</v>
      </c>
      <c r="AH427" s="122">
        <f t="shared" si="66"/>
        <v>-500</v>
      </c>
    </row>
    <row r="428" spans="1:34" s="51" customFormat="1" ht="12.75" customHeight="1">
      <c r="A428" s="127">
        <v>5153500</v>
      </c>
      <c r="B428" s="127" t="s">
        <v>775</v>
      </c>
      <c r="C428" s="128"/>
      <c r="D428" s="127"/>
      <c r="E428" s="127"/>
      <c r="F428" s="128"/>
      <c r="G428" s="127"/>
      <c r="H428" s="127"/>
      <c r="I428" s="128"/>
      <c r="J428" s="127"/>
      <c r="K428" s="127"/>
      <c r="L428" s="128"/>
      <c r="M428" s="129"/>
      <c r="N428" s="129"/>
      <c r="O428" s="130"/>
      <c r="P428" s="127"/>
      <c r="Q428" s="127"/>
      <c r="R428" s="128"/>
      <c r="S428" s="129"/>
      <c r="T428" s="129"/>
      <c r="U428" s="128"/>
      <c r="V428" s="129"/>
      <c r="W428" s="129"/>
      <c r="X428" s="131"/>
      <c r="Y428" s="129"/>
      <c r="Z428" s="129">
        <f t="shared" si="64"/>
        <v>1</v>
      </c>
      <c r="AA428" s="127" t="s">
        <v>1848</v>
      </c>
      <c r="AB428" s="127" t="s">
        <v>1841</v>
      </c>
      <c r="AC428" s="121">
        <v>111661</v>
      </c>
      <c r="AD428" s="121" t="s">
        <v>1856</v>
      </c>
      <c r="AE428" s="122">
        <f>VLOOKUP(AC428,[3]Hoja1!$A$10:$K$1357,11,0)</f>
        <v>-56560</v>
      </c>
      <c r="AF428" s="122"/>
      <c r="AG428" s="122">
        <f t="shared" si="65"/>
        <v>-56560</v>
      </c>
      <c r="AH428" s="122">
        <f t="shared" si="66"/>
        <v>-57</v>
      </c>
    </row>
    <row r="429" spans="1:34" s="51" customFormat="1" ht="12.75" customHeight="1">
      <c r="A429" s="127">
        <v>5153500</v>
      </c>
      <c r="B429" s="127" t="s">
        <v>775</v>
      </c>
      <c r="C429" s="128"/>
      <c r="D429" s="127"/>
      <c r="E429" s="127"/>
      <c r="F429" s="128"/>
      <c r="G429" s="127"/>
      <c r="H429" s="127"/>
      <c r="I429" s="128"/>
      <c r="J429" s="127"/>
      <c r="K429" s="127"/>
      <c r="L429" s="128"/>
      <c r="M429" s="129"/>
      <c r="N429" s="129"/>
      <c r="O429" s="130"/>
      <c r="P429" s="127"/>
      <c r="Q429" s="127"/>
      <c r="R429" s="128"/>
      <c r="S429" s="129"/>
      <c r="T429" s="129"/>
      <c r="U429" s="128"/>
      <c r="V429" s="129"/>
      <c r="W429" s="129"/>
      <c r="X429" s="131"/>
      <c r="Y429" s="129"/>
      <c r="Z429" s="129">
        <f t="shared" si="64"/>
        <v>1</v>
      </c>
      <c r="AA429" s="127" t="s">
        <v>1848</v>
      </c>
      <c r="AB429" s="127" t="s">
        <v>1844</v>
      </c>
      <c r="AC429" s="121">
        <v>111662</v>
      </c>
      <c r="AD429" s="121" t="s">
        <v>1664</v>
      </c>
      <c r="AE429" s="122">
        <f>VLOOKUP(AC429,[3]Hoja1!$A$10:$K$1357,11,0)</f>
        <v>0</v>
      </c>
      <c r="AF429" s="122"/>
      <c r="AG429" s="122">
        <f t="shared" si="65"/>
        <v>0</v>
      </c>
      <c r="AH429" s="122">
        <f t="shared" si="66"/>
        <v>0</v>
      </c>
    </row>
    <row r="430" spans="1:34" s="51" customFormat="1" ht="12.75" customHeight="1">
      <c r="A430" s="127">
        <v>5153500</v>
      </c>
      <c r="B430" s="127" t="s">
        <v>775</v>
      </c>
      <c r="C430" s="128"/>
      <c r="D430" s="127"/>
      <c r="E430" s="127"/>
      <c r="F430" s="128"/>
      <c r="G430" s="127"/>
      <c r="H430" s="127"/>
      <c r="I430" s="128"/>
      <c r="J430" s="127"/>
      <c r="K430" s="127"/>
      <c r="L430" s="128"/>
      <c r="M430" s="129"/>
      <c r="N430" s="129"/>
      <c r="O430" s="130"/>
      <c r="P430" s="127"/>
      <c r="Q430" s="127"/>
      <c r="R430" s="128"/>
      <c r="S430" s="129"/>
      <c r="T430" s="129"/>
      <c r="U430" s="128"/>
      <c r="V430" s="129"/>
      <c r="W430" s="129"/>
      <c r="X430" s="131"/>
      <c r="Y430" s="129"/>
      <c r="Z430" s="129">
        <f t="shared" si="64"/>
        <v>1</v>
      </c>
      <c r="AA430" s="127" t="s">
        <v>1848</v>
      </c>
      <c r="AB430" s="127" t="s">
        <v>1844</v>
      </c>
      <c r="AC430" s="121">
        <v>111663</v>
      </c>
      <c r="AD430" s="121" t="s">
        <v>1854</v>
      </c>
      <c r="AE430" s="122">
        <f>VLOOKUP(AC430,[3]Hoja1!$A$10:$K$1357,11,0)</f>
        <v>-719576</v>
      </c>
      <c r="AF430" s="122"/>
      <c r="AG430" s="122">
        <f t="shared" si="65"/>
        <v>-719576</v>
      </c>
      <c r="AH430" s="122">
        <f t="shared" si="66"/>
        <v>-720</v>
      </c>
    </row>
    <row r="431" spans="1:34" s="51" customFormat="1" ht="12.75" customHeight="1">
      <c r="A431" s="127">
        <v>5152100</v>
      </c>
      <c r="B431" s="127" t="s">
        <v>1736</v>
      </c>
      <c r="C431" s="128" t="str">
        <f t="shared" si="51"/>
        <v/>
      </c>
      <c r="D431" s="127"/>
      <c r="E431" s="127"/>
      <c r="F431" s="128" t="str">
        <f t="shared" si="52"/>
        <v/>
      </c>
      <c r="G431" s="127"/>
      <c r="H431" s="127"/>
      <c r="I431" s="128" t="str">
        <f t="shared" si="53"/>
        <v/>
      </c>
      <c r="J431" s="127"/>
      <c r="K431" s="127"/>
      <c r="L431" s="128" t="str">
        <f t="shared" si="54"/>
        <v/>
      </c>
      <c r="M431" s="129"/>
      <c r="N431" s="129"/>
      <c r="O431" s="130" t="str">
        <f t="shared" si="55"/>
        <v/>
      </c>
      <c r="P431" s="127"/>
      <c r="Q431" s="127"/>
      <c r="R431" s="128" t="str">
        <f t="shared" si="56"/>
        <v/>
      </c>
      <c r="S431" s="129"/>
      <c r="T431" s="129"/>
      <c r="U431" s="128" t="str">
        <f t="shared" si="57"/>
        <v/>
      </c>
      <c r="V431" s="129"/>
      <c r="W431" s="129"/>
      <c r="X431" s="131" t="str">
        <f t="shared" ref="X431:X438" si="67">+Y431&amp;Z431</f>
        <v>1</v>
      </c>
      <c r="Y431" s="129"/>
      <c r="Z431" s="129">
        <f t="shared" si="64"/>
        <v>1</v>
      </c>
      <c r="AA431" s="138" t="s">
        <v>1837</v>
      </c>
      <c r="AB431" s="127" t="s">
        <v>1832</v>
      </c>
      <c r="AC431" s="121">
        <v>111703</v>
      </c>
      <c r="AD431" s="121" t="s">
        <v>554</v>
      </c>
      <c r="AE431" s="122">
        <f>VLOOKUP(AC431,[3]Hoja1!$A$10:$K$1357,11,0)</f>
        <v>1527261277</v>
      </c>
      <c r="AF431" s="123">
        <f>-AF789</f>
        <v>-76561274</v>
      </c>
      <c r="AG431" s="122">
        <f t="shared" si="65"/>
        <v>1450700003</v>
      </c>
      <c r="AH431" s="122">
        <f t="shared" si="66"/>
        <v>1450700</v>
      </c>
    </row>
    <row r="432" spans="1:34" s="51" customFormat="1" ht="12.75" customHeight="1">
      <c r="A432" s="127"/>
      <c r="B432" s="127"/>
      <c r="C432" s="128" t="str">
        <f t="shared" si="51"/>
        <v/>
      </c>
      <c r="D432" s="127"/>
      <c r="E432" s="127"/>
      <c r="F432" s="128" t="str">
        <f t="shared" si="52"/>
        <v/>
      </c>
      <c r="G432" s="127"/>
      <c r="H432" s="127"/>
      <c r="I432" s="128" t="str">
        <f t="shared" si="53"/>
        <v/>
      </c>
      <c r="J432" s="127"/>
      <c r="K432" s="127"/>
      <c r="L432" s="128" t="str">
        <f t="shared" si="54"/>
        <v/>
      </c>
      <c r="M432" s="129"/>
      <c r="N432" s="129"/>
      <c r="O432" s="130" t="str">
        <f t="shared" si="55"/>
        <v/>
      </c>
      <c r="P432" s="127"/>
      <c r="Q432" s="127"/>
      <c r="R432" s="128" t="str">
        <f t="shared" si="56"/>
        <v/>
      </c>
      <c r="S432" s="129"/>
      <c r="T432" s="129"/>
      <c r="U432" s="128" t="str">
        <f t="shared" si="57"/>
        <v/>
      </c>
      <c r="V432" s="129"/>
      <c r="W432" s="129"/>
      <c r="X432" s="131" t="str">
        <f t="shared" si="67"/>
        <v>1</v>
      </c>
      <c r="Y432" s="129"/>
      <c r="Z432" s="129">
        <f t="shared" si="64"/>
        <v>1</v>
      </c>
      <c r="AA432" s="129"/>
      <c r="AB432" s="129"/>
      <c r="AC432" s="121">
        <v>111704</v>
      </c>
      <c r="AD432" s="121" t="s">
        <v>429</v>
      </c>
      <c r="AE432" s="122">
        <v>0</v>
      </c>
      <c r="AF432" s="140"/>
      <c r="AG432" s="122">
        <f t="shared" si="65"/>
        <v>0</v>
      </c>
      <c r="AH432" s="122">
        <f t="shared" si="66"/>
        <v>0</v>
      </c>
    </row>
    <row r="433" spans="1:34" s="51" customFormat="1" ht="12.75" customHeight="1">
      <c r="A433" s="127">
        <v>5153500</v>
      </c>
      <c r="B433" s="127" t="s">
        <v>775</v>
      </c>
      <c r="C433" s="128" t="str">
        <f t="shared" si="51"/>
        <v/>
      </c>
      <c r="D433" s="127"/>
      <c r="E433" s="127"/>
      <c r="F433" s="128" t="str">
        <f t="shared" si="52"/>
        <v/>
      </c>
      <c r="G433" s="127"/>
      <c r="H433" s="127"/>
      <c r="I433" s="128" t="str">
        <f t="shared" si="53"/>
        <v/>
      </c>
      <c r="J433" s="127"/>
      <c r="K433" s="127"/>
      <c r="L433" s="128" t="str">
        <f t="shared" si="54"/>
        <v/>
      </c>
      <c r="M433" s="129"/>
      <c r="N433" s="129"/>
      <c r="O433" s="130" t="str">
        <f t="shared" si="55"/>
        <v/>
      </c>
      <c r="P433" s="127"/>
      <c r="Q433" s="127"/>
      <c r="R433" s="128" t="str">
        <f t="shared" si="56"/>
        <v/>
      </c>
      <c r="S433" s="129"/>
      <c r="T433" s="129"/>
      <c r="U433" s="128" t="str">
        <f t="shared" si="57"/>
        <v/>
      </c>
      <c r="V433" s="129"/>
      <c r="W433" s="129"/>
      <c r="X433" s="131" t="str">
        <f t="shared" si="67"/>
        <v>1</v>
      </c>
      <c r="Y433" s="129"/>
      <c r="Z433" s="129">
        <f t="shared" si="64"/>
        <v>1</v>
      </c>
      <c r="AA433" s="127" t="s">
        <v>1848</v>
      </c>
      <c r="AB433" s="127" t="s">
        <v>1839</v>
      </c>
      <c r="AC433" s="121">
        <v>111705</v>
      </c>
      <c r="AD433" s="121" t="s">
        <v>789</v>
      </c>
      <c r="AE433" s="122">
        <f>VLOOKUP(AC433,[3]Hoja1!$A$10:$K$1357,11,0)</f>
        <v>52904882</v>
      </c>
      <c r="AF433" s="123">
        <f>-AE433</f>
        <v>-52904882</v>
      </c>
      <c r="AG433" s="122">
        <f t="shared" si="65"/>
        <v>0</v>
      </c>
      <c r="AH433" s="122">
        <f t="shared" si="66"/>
        <v>0</v>
      </c>
    </row>
    <row r="434" spans="1:34" s="51" customFormat="1" ht="12.75" customHeight="1">
      <c r="A434" s="127">
        <v>5152100</v>
      </c>
      <c r="B434" s="127" t="s">
        <v>1736</v>
      </c>
      <c r="C434" s="128" t="str">
        <f t="shared" si="51"/>
        <v/>
      </c>
      <c r="D434" s="127"/>
      <c r="E434" s="127"/>
      <c r="F434" s="128" t="str">
        <f t="shared" si="52"/>
        <v/>
      </c>
      <c r="G434" s="127"/>
      <c r="H434" s="127"/>
      <c r="I434" s="128" t="str">
        <f t="shared" si="53"/>
        <v/>
      </c>
      <c r="J434" s="127"/>
      <c r="K434" s="127"/>
      <c r="L434" s="128" t="str">
        <f t="shared" si="54"/>
        <v/>
      </c>
      <c r="M434" s="129"/>
      <c r="N434" s="129"/>
      <c r="O434" s="130" t="str">
        <f t="shared" si="55"/>
        <v/>
      </c>
      <c r="P434" s="127"/>
      <c r="Q434" s="127"/>
      <c r="R434" s="128" t="str">
        <f t="shared" si="56"/>
        <v/>
      </c>
      <c r="S434" s="129"/>
      <c r="T434" s="129"/>
      <c r="U434" s="128" t="str">
        <f t="shared" si="57"/>
        <v/>
      </c>
      <c r="V434" s="129"/>
      <c r="W434" s="129"/>
      <c r="X434" s="131" t="str">
        <f t="shared" si="67"/>
        <v>1</v>
      </c>
      <c r="Y434" s="129"/>
      <c r="Z434" s="129">
        <f t="shared" si="64"/>
        <v>1</v>
      </c>
      <c r="AA434" s="127" t="s">
        <v>1837</v>
      </c>
      <c r="AB434" s="127" t="s">
        <v>1859</v>
      </c>
      <c r="AC434" s="121">
        <v>111706</v>
      </c>
      <c r="AD434" s="121" t="s">
        <v>214</v>
      </c>
      <c r="AE434" s="122">
        <f>VLOOKUP(AC434,[3]Hoja1!$A$10:$K$1357,11,0)</f>
        <v>177320874</v>
      </c>
      <c r="AF434" s="122">
        <v>0</v>
      </c>
      <c r="AG434" s="122">
        <f t="shared" si="65"/>
        <v>177320874</v>
      </c>
      <c r="AH434" s="122">
        <f t="shared" si="66"/>
        <v>177321</v>
      </c>
    </row>
    <row r="435" spans="1:34" s="51" customFormat="1" ht="12.75" customHeight="1">
      <c r="A435" s="127">
        <v>5152100</v>
      </c>
      <c r="B435" s="127" t="s">
        <v>1736</v>
      </c>
      <c r="C435" s="128" t="str">
        <f t="shared" si="51"/>
        <v/>
      </c>
      <c r="D435" s="127"/>
      <c r="E435" s="127"/>
      <c r="F435" s="128" t="str">
        <f t="shared" si="52"/>
        <v/>
      </c>
      <c r="G435" s="127"/>
      <c r="H435" s="127"/>
      <c r="I435" s="128" t="str">
        <f t="shared" si="53"/>
        <v/>
      </c>
      <c r="J435" s="127"/>
      <c r="K435" s="127"/>
      <c r="L435" s="128" t="str">
        <f t="shared" si="54"/>
        <v/>
      </c>
      <c r="M435" s="129"/>
      <c r="N435" s="129"/>
      <c r="O435" s="130" t="str">
        <f t="shared" si="55"/>
        <v/>
      </c>
      <c r="P435" s="127"/>
      <c r="Q435" s="127"/>
      <c r="R435" s="128" t="str">
        <f t="shared" si="56"/>
        <v/>
      </c>
      <c r="S435" s="129"/>
      <c r="T435" s="129"/>
      <c r="U435" s="128" t="str">
        <f t="shared" si="57"/>
        <v/>
      </c>
      <c r="V435" s="129"/>
      <c r="W435" s="129"/>
      <c r="X435" s="131" t="str">
        <f t="shared" si="67"/>
        <v>1</v>
      </c>
      <c r="Y435" s="129"/>
      <c r="Z435" s="129">
        <f t="shared" si="64"/>
        <v>1</v>
      </c>
      <c r="AA435" s="127" t="s">
        <v>1837</v>
      </c>
      <c r="AB435" s="127" t="s">
        <v>1833</v>
      </c>
      <c r="AC435" s="121">
        <v>111707</v>
      </c>
      <c r="AD435" s="121" t="s">
        <v>308</v>
      </c>
      <c r="AE435" s="122">
        <f>VLOOKUP(AC435,[3]Hoja1!$A$10:$K$1357,11,0)</f>
        <v>97536818</v>
      </c>
      <c r="AF435" s="122">
        <v>0</v>
      </c>
      <c r="AG435" s="122">
        <f t="shared" si="65"/>
        <v>97536818</v>
      </c>
      <c r="AH435" s="122">
        <f t="shared" si="66"/>
        <v>97537</v>
      </c>
    </row>
    <row r="436" spans="1:34" s="51" customFormat="1" ht="12.75" customHeight="1">
      <c r="A436" s="127">
        <v>5152100</v>
      </c>
      <c r="B436" s="127" t="s">
        <v>1736</v>
      </c>
      <c r="C436" s="128" t="str">
        <f t="shared" si="51"/>
        <v/>
      </c>
      <c r="D436" s="127"/>
      <c r="E436" s="127"/>
      <c r="F436" s="128" t="str">
        <f t="shared" si="52"/>
        <v/>
      </c>
      <c r="G436" s="127"/>
      <c r="H436" s="127"/>
      <c r="I436" s="128" t="str">
        <f t="shared" si="53"/>
        <v/>
      </c>
      <c r="J436" s="127"/>
      <c r="K436" s="127"/>
      <c r="L436" s="128" t="str">
        <f t="shared" si="54"/>
        <v/>
      </c>
      <c r="M436" s="129"/>
      <c r="N436" s="129"/>
      <c r="O436" s="130" t="str">
        <f t="shared" si="55"/>
        <v/>
      </c>
      <c r="P436" s="127"/>
      <c r="Q436" s="127"/>
      <c r="R436" s="128" t="str">
        <f t="shared" si="56"/>
        <v/>
      </c>
      <c r="S436" s="129"/>
      <c r="T436" s="129"/>
      <c r="U436" s="128" t="str">
        <f t="shared" si="57"/>
        <v/>
      </c>
      <c r="V436" s="129"/>
      <c r="W436" s="129"/>
      <c r="X436" s="131" t="str">
        <f t="shared" si="67"/>
        <v>1</v>
      </c>
      <c r="Y436" s="129"/>
      <c r="Z436" s="129">
        <f t="shared" si="64"/>
        <v>1</v>
      </c>
      <c r="AA436" s="127" t="s">
        <v>1837</v>
      </c>
      <c r="AB436" s="127" t="s">
        <v>1834</v>
      </c>
      <c r="AC436" s="121">
        <v>111708</v>
      </c>
      <c r="AD436" s="121" t="s">
        <v>1135</v>
      </c>
      <c r="AE436" s="122">
        <f>VLOOKUP(AC436,[3]Hoja1!$A$10:$K$1357,11,0)</f>
        <v>14114048</v>
      </c>
      <c r="AF436" s="122">
        <v>0</v>
      </c>
      <c r="AG436" s="122">
        <f t="shared" si="65"/>
        <v>14114048</v>
      </c>
      <c r="AH436" s="122">
        <f t="shared" si="66"/>
        <v>14114</v>
      </c>
    </row>
    <row r="437" spans="1:34" s="51" customFormat="1" ht="12.75" customHeight="1">
      <c r="A437" s="127">
        <v>5152100</v>
      </c>
      <c r="B437" s="127" t="s">
        <v>1736</v>
      </c>
      <c r="C437" s="128" t="str">
        <f t="shared" si="51"/>
        <v/>
      </c>
      <c r="D437" s="127"/>
      <c r="E437" s="127"/>
      <c r="F437" s="128" t="str">
        <f t="shared" si="52"/>
        <v/>
      </c>
      <c r="G437" s="127"/>
      <c r="H437" s="127"/>
      <c r="I437" s="128" t="str">
        <f t="shared" si="53"/>
        <v/>
      </c>
      <c r="J437" s="127"/>
      <c r="K437" s="127"/>
      <c r="L437" s="128" t="str">
        <f t="shared" si="54"/>
        <v/>
      </c>
      <c r="M437" s="129"/>
      <c r="N437" s="129"/>
      <c r="O437" s="130" t="str">
        <f t="shared" si="55"/>
        <v/>
      </c>
      <c r="P437" s="127"/>
      <c r="Q437" s="127"/>
      <c r="R437" s="128" t="str">
        <f t="shared" si="56"/>
        <v/>
      </c>
      <c r="S437" s="129"/>
      <c r="T437" s="129"/>
      <c r="U437" s="128" t="str">
        <f t="shared" si="57"/>
        <v/>
      </c>
      <c r="V437" s="129"/>
      <c r="W437" s="129"/>
      <c r="X437" s="131" t="str">
        <f t="shared" si="67"/>
        <v>1</v>
      </c>
      <c r="Y437" s="129"/>
      <c r="Z437" s="129">
        <f t="shared" si="64"/>
        <v>1</v>
      </c>
      <c r="AA437" s="127" t="s">
        <v>1837</v>
      </c>
      <c r="AB437" s="127" t="s">
        <v>1859</v>
      </c>
      <c r="AC437" s="121">
        <v>111709</v>
      </c>
      <c r="AD437" s="121" t="s">
        <v>407</v>
      </c>
      <c r="AE437" s="122">
        <f>VLOOKUP(AC437,[3]Hoja1!$A$10:$K$1357,11,0)</f>
        <v>0</v>
      </c>
      <c r="AF437" s="122">
        <v>0</v>
      </c>
      <c r="AG437" s="122">
        <f t="shared" si="65"/>
        <v>0</v>
      </c>
      <c r="AH437" s="122">
        <f t="shared" si="66"/>
        <v>0</v>
      </c>
    </row>
    <row r="438" spans="1:34" s="51" customFormat="1" ht="12.75" customHeight="1">
      <c r="A438" s="127">
        <v>5153500</v>
      </c>
      <c r="B438" s="127" t="s">
        <v>775</v>
      </c>
      <c r="C438" s="128" t="str">
        <f t="shared" si="51"/>
        <v/>
      </c>
      <c r="D438" s="127"/>
      <c r="E438" s="127"/>
      <c r="F438" s="128" t="str">
        <f t="shared" si="52"/>
        <v/>
      </c>
      <c r="G438" s="127"/>
      <c r="H438" s="127"/>
      <c r="I438" s="128" t="str">
        <f t="shared" si="53"/>
        <v/>
      </c>
      <c r="J438" s="127"/>
      <c r="K438" s="127"/>
      <c r="L438" s="128" t="str">
        <f t="shared" si="54"/>
        <v/>
      </c>
      <c r="M438" s="129"/>
      <c r="N438" s="129"/>
      <c r="O438" s="130" t="str">
        <f t="shared" si="55"/>
        <v/>
      </c>
      <c r="P438" s="127"/>
      <c r="Q438" s="127"/>
      <c r="R438" s="128" t="str">
        <f t="shared" si="56"/>
        <v/>
      </c>
      <c r="S438" s="129"/>
      <c r="T438" s="129"/>
      <c r="U438" s="128" t="str">
        <f t="shared" si="57"/>
        <v/>
      </c>
      <c r="V438" s="129"/>
      <c r="W438" s="129"/>
      <c r="X438" s="131" t="str">
        <f t="shared" si="67"/>
        <v>221</v>
      </c>
      <c r="Y438" s="129">
        <v>22</v>
      </c>
      <c r="Z438" s="129">
        <f t="shared" si="64"/>
        <v>1</v>
      </c>
      <c r="AA438" s="127" t="s">
        <v>1848</v>
      </c>
      <c r="AB438" s="127" t="s">
        <v>1844</v>
      </c>
      <c r="AC438" s="121">
        <v>111710</v>
      </c>
      <c r="AD438" s="121" t="s">
        <v>1136</v>
      </c>
      <c r="AE438" s="122">
        <f>VLOOKUP(AC438,[3]Hoja1!$A$10:$K$1357,11,0)</f>
        <v>25057415</v>
      </c>
      <c r="AF438" s="122"/>
      <c r="AG438" s="122">
        <f t="shared" si="65"/>
        <v>25057415</v>
      </c>
      <c r="AH438" s="122">
        <f t="shared" si="66"/>
        <v>25057</v>
      </c>
    </row>
    <row r="439" spans="1:34" s="51" customFormat="1" ht="12.75" customHeight="1">
      <c r="A439" s="127"/>
      <c r="B439" s="127"/>
      <c r="C439" s="128"/>
      <c r="D439" s="127"/>
      <c r="E439" s="127"/>
      <c r="F439" s="128"/>
      <c r="G439" s="127"/>
      <c r="H439" s="127"/>
      <c r="I439" s="128"/>
      <c r="J439" s="127"/>
      <c r="K439" s="127"/>
      <c r="L439" s="128"/>
      <c r="M439" s="129"/>
      <c r="N439" s="129"/>
      <c r="O439" s="130"/>
      <c r="P439" s="127"/>
      <c r="Q439" s="127"/>
      <c r="R439" s="128"/>
      <c r="S439" s="129"/>
      <c r="T439" s="129"/>
      <c r="U439" s="128"/>
      <c r="V439" s="129"/>
      <c r="W439" s="129"/>
      <c r="X439" s="131"/>
      <c r="Y439" s="129"/>
      <c r="Z439" s="129">
        <f t="shared" si="64"/>
        <v>1</v>
      </c>
      <c r="AA439" s="129"/>
      <c r="AB439" s="129"/>
      <c r="AC439" s="121">
        <v>111711</v>
      </c>
      <c r="AD439" s="121" t="s">
        <v>1137</v>
      </c>
      <c r="AE439" s="122">
        <f>VLOOKUP(AC439,[3]Hoja1!$A$10:$K$1357,11,0)</f>
        <v>0</v>
      </c>
      <c r="AF439" s="122"/>
      <c r="AG439" s="122">
        <f t="shared" si="65"/>
        <v>0</v>
      </c>
      <c r="AH439" s="122">
        <f t="shared" si="66"/>
        <v>0</v>
      </c>
    </row>
    <row r="440" spans="1:34" s="51" customFormat="1" ht="12.75" customHeight="1">
      <c r="A440" s="127">
        <v>5152100</v>
      </c>
      <c r="B440" s="127" t="s">
        <v>1736</v>
      </c>
      <c r="C440" s="128"/>
      <c r="D440" s="127"/>
      <c r="E440" s="127"/>
      <c r="F440" s="128"/>
      <c r="G440" s="127"/>
      <c r="H440" s="127"/>
      <c r="I440" s="128"/>
      <c r="J440" s="127"/>
      <c r="K440" s="127"/>
      <c r="L440" s="128"/>
      <c r="M440" s="129"/>
      <c r="N440" s="129"/>
      <c r="O440" s="130"/>
      <c r="P440" s="127"/>
      <c r="Q440" s="127"/>
      <c r="R440" s="128"/>
      <c r="S440" s="129"/>
      <c r="T440" s="129"/>
      <c r="U440" s="128"/>
      <c r="V440" s="129"/>
      <c r="W440" s="129"/>
      <c r="X440" s="131"/>
      <c r="Y440" s="129"/>
      <c r="Z440" s="129">
        <f t="shared" si="64"/>
        <v>1</v>
      </c>
      <c r="AA440" s="127" t="s">
        <v>1837</v>
      </c>
      <c r="AB440" s="127" t="s">
        <v>1859</v>
      </c>
      <c r="AC440" s="121">
        <v>111712</v>
      </c>
      <c r="AD440" s="121" t="s">
        <v>1138</v>
      </c>
      <c r="AE440" s="122">
        <f>VLOOKUP(AC440,[3]Hoja1!$A$10:$K$1357,11,0)</f>
        <v>19193021</v>
      </c>
      <c r="AF440" s="122"/>
      <c r="AG440" s="122">
        <f t="shared" si="65"/>
        <v>19193021</v>
      </c>
      <c r="AH440" s="122">
        <f t="shared" si="66"/>
        <v>19193</v>
      </c>
    </row>
    <row r="441" spans="1:34" s="51" customFormat="1" ht="12.75" customHeight="1">
      <c r="A441" s="127">
        <v>5153500</v>
      </c>
      <c r="B441" s="127" t="s">
        <v>775</v>
      </c>
      <c r="C441" s="128"/>
      <c r="D441" s="127"/>
      <c r="E441" s="127"/>
      <c r="F441" s="128"/>
      <c r="G441" s="127"/>
      <c r="H441" s="127"/>
      <c r="I441" s="128"/>
      <c r="J441" s="127"/>
      <c r="K441" s="127"/>
      <c r="L441" s="128"/>
      <c r="M441" s="129"/>
      <c r="N441" s="129"/>
      <c r="O441" s="130"/>
      <c r="P441" s="127"/>
      <c r="Q441" s="127"/>
      <c r="R441" s="128"/>
      <c r="S441" s="129"/>
      <c r="T441" s="129"/>
      <c r="U441" s="128"/>
      <c r="V441" s="129"/>
      <c r="W441" s="129"/>
      <c r="X441" s="131"/>
      <c r="Y441" s="129"/>
      <c r="Z441" s="129">
        <f t="shared" si="64"/>
        <v>1</v>
      </c>
      <c r="AA441" s="127" t="s">
        <v>1848</v>
      </c>
      <c r="AB441" s="127" t="s">
        <v>1844</v>
      </c>
      <c r="AC441" s="121">
        <v>111713</v>
      </c>
      <c r="AD441" s="121" t="s">
        <v>1854</v>
      </c>
      <c r="AE441" s="122">
        <f>VLOOKUP(AC441,[3]Hoja1!$A$10:$K$1357,11,0)</f>
        <v>-1746752</v>
      </c>
      <c r="AF441" s="122"/>
      <c r="AG441" s="122">
        <f t="shared" si="65"/>
        <v>-1746752</v>
      </c>
      <c r="AH441" s="122">
        <f t="shared" si="66"/>
        <v>-1747</v>
      </c>
    </row>
    <row r="442" spans="1:34" s="51" customFormat="1" ht="12.75" customHeight="1">
      <c r="A442" s="127">
        <v>5152100</v>
      </c>
      <c r="B442" s="127" t="s">
        <v>1736</v>
      </c>
      <c r="C442" s="128"/>
      <c r="D442" s="127"/>
      <c r="E442" s="127"/>
      <c r="F442" s="128"/>
      <c r="G442" s="127"/>
      <c r="H442" s="127"/>
      <c r="I442" s="128"/>
      <c r="J442" s="127"/>
      <c r="K442" s="127"/>
      <c r="L442" s="128"/>
      <c r="M442" s="129"/>
      <c r="N442" s="129"/>
      <c r="O442" s="130"/>
      <c r="P442" s="127"/>
      <c r="Q442" s="127"/>
      <c r="R442" s="128"/>
      <c r="S442" s="129"/>
      <c r="T442" s="129"/>
      <c r="U442" s="128"/>
      <c r="V442" s="129"/>
      <c r="W442" s="129"/>
      <c r="X442" s="131"/>
      <c r="Y442" s="129"/>
      <c r="Z442" s="129">
        <f t="shared" si="64"/>
        <v>1</v>
      </c>
      <c r="AA442" s="127" t="s">
        <v>1837</v>
      </c>
      <c r="AB442" s="127" t="s">
        <v>1859</v>
      </c>
      <c r="AC442" s="121">
        <v>111714</v>
      </c>
      <c r="AD442" s="121" t="s">
        <v>1665</v>
      </c>
      <c r="AE442" s="122">
        <f>VLOOKUP(AC442,[3]Hoja1!$A$10:$K$1357,11,0)</f>
        <v>-18856831</v>
      </c>
      <c r="AF442" s="122"/>
      <c r="AG442" s="122">
        <f t="shared" si="65"/>
        <v>-18856831</v>
      </c>
      <c r="AH442" s="122">
        <f t="shared" si="66"/>
        <v>-18857</v>
      </c>
    </row>
    <row r="443" spans="1:34" s="51" customFormat="1" ht="12.75" customHeight="1">
      <c r="A443" s="127">
        <v>5153300</v>
      </c>
      <c r="B443" s="127" t="s">
        <v>310</v>
      </c>
      <c r="C443" s="128" t="str">
        <f t="shared" si="51"/>
        <v/>
      </c>
      <c r="D443" s="127"/>
      <c r="E443" s="127"/>
      <c r="F443" s="128" t="str">
        <f t="shared" si="52"/>
        <v/>
      </c>
      <c r="G443" s="127"/>
      <c r="H443" s="127"/>
      <c r="I443" s="128" t="str">
        <f t="shared" si="53"/>
        <v/>
      </c>
      <c r="J443" s="127"/>
      <c r="K443" s="127"/>
      <c r="L443" s="128" t="str">
        <f t="shared" si="54"/>
        <v/>
      </c>
      <c r="M443" s="129"/>
      <c r="N443" s="129"/>
      <c r="O443" s="130" t="str">
        <f t="shared" si="55"/>
        <v/>
      </c>
      <c r="P443" s="127"/>
      <c r="Q443" s="127"/>
      <c r="R443" s="128" t="str">
        <f t="shared" si="56"/>
        <v/>
      </c>
      <c r="S443" s="129"/>
      <c r="T443" s="129"/>
      <c r="U443" s="128" t="str">
        <f t="shared" si="57"/>
        <v/>
      </c>
      <c r="V443" s="129"/>
      <c r="W443" s="129"/>
      <c r="X443" s="131" t="str">
        <f t="shared" ref="X443:X453" si="68">+Y443&amp;Z443</f>
        <v>1</v>
      </c>
      <c r="Y443" s="129"/>
      <c r="Z443" s="129">
        <f t="shared" si="64"/>
        <v>1</v>
      </c>
      <c r="AA443" s="127" t="s">
        <v>1870</v>
      </c>
      <c r="AB443" s="127" t="s">
        <v>1868</v>
      </c>
      <c r="AC443" s="121">
        <v>111801</v>
      </c>
      <c r="AD443" s="121" t="s">
        <v>660</v>
      </c>
      <c r="AE443" s="122">
        <f>VLOOKUP(AC443,[3]Hoja1!$A$10:$K$1357,11,0)</f>
        <v>0</v>
      </c>
      <c r="AF443" s="122">
        <f>-AE443</f>
        <v>0</v>
      </c>
      <c r="AG443" s="122">
        <f t="shared" si="65"/>
        <v>0</v>
      </c>
      <c r="AH443" s="122">
        <f t="shared" si="66"/>
        <v>0</v>
      </c>
    </row>
    <row r="444" spans="1:34" s="51" customFormat="1" ht="12.75" customHeight="1">
      <c r="A444" s="127">
        <v>5153300</v>
      </c>
      <c r="B444" s="127" t="s">
        <v>310</v>
      </c>
      <c r="C444" s="128" t="str">
        <f t="shared" si="51"/>
        <v/>
      </c>
      <c r="D444" s="127"/>
      <c r="E444" s="127"/>
      <c r="F444" s="128" t="str">
        <f t="shared" si="52"/>
        <v/>
      </c>
      <c r="G444" s="127"/>
      <c r="H444" s="127"/>
      <c r="I444" s="128" t="str">
        <f t="shared" si="53"/>
        <v/>
      </c>
      <c r="J444" s="127"/>
      <c r="K444" s="127"/>
      <c r="L444" s="128" t="str">
        <f t="shared" si="54"/>
        <v/>
      </c>
      <c r="M444" s="129"/>
      <c r="N444" s="129"/>
      <c r="O444" s="130" t="str">
        <f t="shared" si="55"/>
        <v/>
      </c>
      <c r="P444" s="127"/>
      <c r="Q444" s="127"/>
      <c r="R444" s="128" t="str">
        <f t="shared" si="56"/>
        <v/>
      </c>
      <c r="S444" s="129"/>
      <c r="T444" s="129"/>
      <c r="U444" s="128" t="str">
        <f t="shared" si="57"/>
        <v/>
      </c>
      <c r="V444" s="129"/>
      <c r="W444" s="129"/>
      <c r="X444" s="131" t="str">
        <f t="shared" si="68"/>
        <v>1</v>
      </c>
      <c r="Y444" s="129"/>
      <c r="Z444" s="129">
        <f t="shared" si="64"/>
        <v>1</v>
      </c>
      <c r="AA444" s="127" t="s">
        <v>1870</v>
      </c>
      <c r="AB444" s="127" t="s">
        <v>1868</v>
      </c>
      <c r="AC444" s="121">
        <v>111802</v>
      </c>
      <c r="AD444" s="121" t="s">
        <v>1139</v>
      </c>
      <c r="AE444" s="122">
        <f>VLOOKUP(AC444,[3]Hoja1!$A$10:$K$1357,11,0)</f>
        <v>138859070</v>
      </c>
      <c r="AF444" s="122"/>
      <c r="AG444" s="122">
        <f t="shared" si="65"/>
        <v>138859070</v>
      </c>
      <c r="AH444" s="122">
        <f t="shared" si="66"/>
        <v>138859</v>
      </c>
    </row>
    <row r="445" spans="1:34" s="51" customFormat="1" ht="12.75" customHeight="1">
      <c r="A445" s="127"/>
      <c r="B445" s="127"/>
      <c r="C445" s="128" t="str">
        <f t="shared" si="51"/>
        <v/>
      </c>
      <c r="D445" s="127"/>
      <c r="E445" s="127"/>
      <c r="F445" s="128" t="str">
        <f t="shared" si="52"/>
        <v/>
      </c>
      <c r="G445" s="127"/>
      <c r="H445" s="127"/>
      <c r="I445" s="128" t="str">
        <f t="shared" si="53"/>
        <v/>
      </c>
      <c r="J445" s="127"/>
      <c r="K445" s="127"/>
      <c r="L445" s="128" t="str">
        <f t="shared" si="54"/>
        <v/>
      </c>
      <c r="M445" s="129"/>
      <c r="N445" s="129"/>
      <c r="O445" s="130" t="str">
        <f t="shared" si="55"/>
        <v/>
      </c>
      <c r="P445" s="127"/>
      <c r="Q445" s="127"/>
      <c r="R445" s="128" t="str">
        <f t="shared" si="56"/>
        <v/>
      </c>
      <c r="S445" s="129"/>
      <c r="T445" s="129"/>
      <c r="U445" s="128" t="str">
        <f t="shared" si="57"/>
        <v/>
      </c>
      <c r="V445" s="129"/>
      <c r="W445" s="129"/>
      <c r="X445" s="131" t="str">
        <f t="shared" si="68"/>
        <v>1</v>
      </c>
      <c r="Y445" s="129"/>
      <c r="Z445" s="129">
        <f t="shared" si="64"/>
        <v>1</v>
      </c>
      <c r="AA445" s="129"/>
      <c r="AB445" s="129"/>
      <c r="AC445" s="121">
        <v>111803</v>
      </c>
      <c r="AD445" s="121" t="s">
        <v>408</v>
      </c>
      <c r="AE445" s="122">
        <v>0</v>
      </c>
      <c r="AF445" s="122"/>
      <c r="AG445" s="122">
        <f t="shared" si="65"/>
        <v>0</v>
      </c>
      <c r="AH445" s="122">
        <f t="shared" si="66"/>
        <v>0</v>
      </c>
    </row>
    <row r="446" spans="1:34" s="51" customFormat="1" ht="12.75" customHeight="1">
      <c r="A446" s="127"/>
      <c r="B446" s="127"/>
      <c r="C446" s="128" t="str">
        <f t="shared" ref="C446:C453" si="69">+D446&amp;E446</f>
        <v/>
      </c>
      <c r="D446" s="127"/>
      <c r="E446" s="127"/>
      <c r="F446" s="128" t="str">
        <f t="shared" ref="F446:F453" si="70">+G446&amp;H446</f>
        <v/>
      </c>
      <c r="G446" s="127"/>
      <c r="H446" s="127"/>
      <c r="I446" s="128" t="str">
        <f t="shared" ref="I446:I453" si="71">+J446&amp;K446</f>
        <v/>
      </c>
      <c r="J446" s="127"/>
      <c r="K446" s="127"/>
      <c r="L446" s="128" t="str">
        <f t="shared" ref="L446:L453" si="72">+M446&amp;N446</f>
        <v/>
      </c>
      <c r="M446" s="129"/>
      <c r="N446" s="129"/>
      <c r="O446" s="130" t="str">
        <f t="shared" ref="O446:O453" si="73">+P446&amp;Q446</f>
        <v/>
      </c>
      <c r="P446" s="127"/>
      <c r="Q446" s="127"/>
      <c r="R446" s="128" t="str">
        <f t="shared" ref="R446:R453" si="74">+S446&amp;T446</f>
        <v/>
      </c>
      <c r="S446" s="129"/>
      <c r="T446" s="129"/>
      <c r="U446" s="128" t="str">
        <f t="shared" ref="U446:U453" si="75">+V446&amp;W446</f>
        <v/>
      </c>
      <c r="V446" s="129"/>
      <c r="W446" s="129"/>
      <c r="X446" s="131" t="str">
        <f t="shared" si="68"/>
        <v>221</v>
      </c>
      <c r="Y446" s="129">
        <v>22</v>
      </c>
      <c r="Z446" s="129">
        <f t="shared" si="64"/>
        <v>1</v>
      </c>
      <c r="AA446" s="129"/>
      <c r="AB446" s="129"/>
      <c r="AC446" s="121">
        <v>111804</v>
      </c>
      <c r="AD446" s="121" t="s">
        <v>409</v>
      </c>
      <c r="AE446" s="122">
        <v>0</v>
      </c>
      <c r="AF446" s="122"/>
      <c r="AG446" s="122">
        <f t="shared" si="65"/>
        <v>0</v>
      </c>
      <c r="AH446" s="122">
        <f t="shared" si="66"/>
        <v>0</v>
      </c>
    </row>
    <row r="447" spans="1:34" s="51" customFormat="1" ht="12.75" customHeight="1">
      <c r="A447" s="127">
        <v>5112000</v>
      </c>
      <c r="B447" s="127" t="s">
        <v>1696</v>
      </c>
      <c r="C447" s="128" t="str">
        <f t="shared" si="69"/>
        <v/>
      </c>
      <c r="D447" s="127"/>
      <c r="E447" s="127"/>
      <c r="F447" s="128" t="str">
        <f t="shared" si="70"/>
        <v/>
      </c>
      <c r="G447" s="127"/>
      <c r="H447" s="127"/>
      <c r="I447" s="128" t="str">
        <f t="shared" si="71"/>
        <v/>
      </c>
      <c r="J447" s="127"/>
      <c r="K447" s="127"/>
      <c r="L447" s="128" t="str">
        <f t="shared" si="72"/>
        <v/>
      </c>
      <c r="M447" s="129"/>
      <c r="N447" s="129"/>
      <c r="O447" s="130" t="str">
        <f t="shared" si="73"/>
        <v/>
      </c>
      <c r="P447" s="127"/>
      <c r="Q447" s="127"/>
      <c r="R447" s="128" t="str">
        <f t="shared" si="74"/>
        <v/>
      </c>
      <c r="S447" s="129"/>
      <c r="T447" s="129"/>
      <c r="U447" s="128" t="str">
        <f t="shared" si="75"/>
        <v/>
      </c>
      <c r="V447" s="129"/>
      <c r="W447" s="129"/>
      <c r="X447" s="131" t="str">
        <f t="shared" si="68"/>
        <v>221</v>
      </c>
      <c r="Y447" s="129">
        <v>22</v>
      </c>
      <c r="Z447" s="129">
        <f t="shared" si="64"/>
        <v>1</v>
      </c>
      <c r="AA447" s="129"/>
      <c r="AB447" s="129"/>
      <c r="AC447" s="121">
        <v>111805</v>
      </c>
      <c r="AD447" s="121" t="s">
        <v>947</v>
      </c>
      <c r="AE447" s="122">
        <f>VLOOKUP(AC447,[3]Hoja1!$A$10:$K$1357,11,0)</f>
        <v>58654963</v>
      </c>
      <c r="AF447" s="122"/>
      <c r="AG447" s="122">
        <f t="shared" si="65"/>
        <v>58654963</v>
      </c>
      <c r="AH447" s="122">
        <f t="shared" si="66"/>
        <v>58655</v>
      </c>
    </row>
    <row r="448" spans="1:34" s="51" customFormat="1" ht="12.75" customHeight="1">
      <c r="A448" s="127">
        <v>5153500</v>
      </c>
      <c r="B448" s="127" t="s">
        <v>775</v>
      </c>
      <c r="C448" s="128" t="str">
        <f t="shared" si="69"/>
        <v/>
      </c>
      <c r="D448" s="127"/>
      <c r="E448" s="127"/>
      <c r="F448" s="128" t="str">
        <f t="shared" si="70"/>
        <v/>
      </c>
      <c r="G448" s="127"/>
      <c r="H448" s="127"/>
      <c r="I448" s="128" t="str">
        <f t="shared" si="71"/>
        <v/>
      </c>
      <c r="J448" s="127"/>
      <c r="K448" s="127"/>
      <c r="L448" s="128" t="str">
        <f t="shared" si="72"/>
        <v/>
      </c>
      <c r="M448" s="129"/>
      <c r="N448" s="129"/>
      <c r="O448" s="130" t="str">
        <f t="shared" si="73"/>
        <v/>
      </c>
      <c r="P448" s="127"/>
      <c r="Q448" s="127"/>
      <c r="R448" s="128" t="str">
        <f t="shared" si="74"/>
        <v/>
      </c>
      <c r="S448" s="129"/>
      <c r="T448" s="129"/>
      <c r="U448" s="128" t="str">
        <f t="shared" si="75"/>
        <v/>
      </c>
      <c r="V448" s="129"/>
      <c r="W448" s="129"/>
      <c r="X448" s="131" t="str">
        <f t="shared" si="68"/>
        <v>221</v>
      </c>
      <c r="Y448" s="129">
        <v>22</v>
      </c>
      <c r="Z448" s="129">
        <f t="shared" si="64"/>
        <v>1</v>
      </c>
      <c r="AA448" s="127" t="s">
        <v>1848</v>
      </c>
      <c r="AB448" s="127" t="s">
        <v>1841</v>
      </c>
      <c r="AC448" s="121">
        <v>111806</v>
      </c>
      <c r="AD448" s="121" t="s">
        <v>952</v>
      </c>
      <c r="AE448" s="122">
        <f>VLOOKUP(AC448,[3]Hoja1!$A$10:$K$1357,11,0)</f>
        <v>33000000</v>
      </c>
      <c r="AF448" s="122"/>
      <c r="AG448" s="122">
        <f t="shared" si="65"/>
        <v>33000000</v>
      </c>
      <c r="AH448" s="122">
        <f t="shared" si="66"/>
        <v>33000</v>
      </c>
    </row>
    <row r="449" spans="1:34" s="51" customFormat="1" ht="12.75" customHeight="1">
      <c r="A449" s="127"/>
      <c r="B449" s="127"/>
      <c r="C449" s="128" t="str">
        <f t="shared" si="69"/>
        <v/>
      </c>
      <c r="D449" s="127"/>
      <c r="E449" s="127"/>
      <c r="F449" s="128" t="str">
        <f t="shared" si="70"/>
        <v/>
      </c>
      <c r="G449" s="127"/>
      <c r="H449" s="127"/>
      <c r="I449" s="128" t="str">
        <f t="shared" si="71"/>
        <v/>
      </c>
      <c r="J449" s="127"/>
      <c r="K449" s="127"/>
      <c r="L449" s="128" t="str">
        <f t="shared" si="72"/>
        <v/>
      </c>
      <c r="M449" s="129"/>
      <c r="N449" s="129"/>
      <c r="O449" s="130" t="str">
        <f t="shared" si="73"/>
        <v/>
      </c>
      <c r="P449" s="127"/>
      <c r="Q449" s="127"/>
      <c r="R449" s="128" t="str">
        <f t="shared" si="74"/>
        <v/>
      </c>
      <c r="S449" s="129"/>
      <c r="T449" s="129"/>
      <c r="U449" s="128" t="str">
        <f t="shared" si="75"/>
        <v/>
      </c>
      <c r="V449" s="129"/>
      <c r="W449" s="129"/>
      <c r="X449" s="131" t="str">
        <f t="shared" si="68"/>
        <v>221</v>
      </c>
      <c r="Y449" s="129">
        <v>22</v>
      </c>
      <c r="Z449" s="129">
        <f t="shared" si="64"/>
        <v>1</v>
      </c>
      <c r="AA449" s="129"/>
      <c r="AB449" s="129"/>
      <c r="AC449" s="121">
        <v>111807</v>
      </c>
      <c r="AD449" s="121" t="s">
        <v>33</v>
      </c>
      <c r="AE449" s="122">
        <f>VLOOKUP(AC449,[3]Hoja1!$A$10:$K$1357,11,0)</f>
        <v>0</v>
      </c>
      <c r="AF449" s="122"/>
      <c r="AG449" s="122">
        <f t="shared" si="65"/>
        <v>0</v>
      </c>
      <c r="AH449" s="122">
        <f t="shared" si="66"/>
        <v>0</v>
      </c>
    </row>
    <row r="450" spans="1:34" s="51" customFormat="1" ht="12.75" customHeight="1">
      <c r="A450" s="127"/>
      <c r="B450" s="127"/>
      <c r="C450" s="128" t="str">
        <f t="shared" si="69"/>
        <v/>
      </c>
      <c r="D450" s="127"/>
      <c r="E450" s="127"/>
      <c r="F450" s="128" t="str">
        <f t="shared" si="70"/>
        <v/>
      </c>
      <c r="G450" s="127"/>
      <c r="H450" s="127"/>
      <c r="I450" s="128" t="str">
        <f t="shared" si="71"/>
        <v/>
      </c>
      <c r="J450" s="127"/>
      <c r="K450" s="127"/>
      <c r="L450" s="128" t="str">
        <f t="shared" si="72"/>
        <v/>
      </c>
      <c r="M450" s="129"/>
      <c r="N450" s="129"/>
      <c r="O450" s="130" t="str">
        <f t="shared" si="73"/>
        <v/>
      </c>
      <c r="P450" s="127"/>
      <c r="Q450" s="127"/>
      <c r="R450" s="128" t="str">
        <f t="shared" si="74"/>
        <v/>
      </c>
      <c r="S450" s="129"/>
      <c r="T450" s="129"/>
      <c r="U450" s="128" t="str">
        <f t="shared" si="75"/>
        <v/>
      </c>
      <c r="V450" s="129"/>
      <c r="W450" s="129"/>
      <c r="X450" s="131" t="str">
        <f t="shared" si="68"/>
        <v>1</v>
      </c>
      <c r="Y450" s="129"/>
      <c r="Z450" s="129">
        <f t="shared" si="64"/>
        <v>1</v>
      </c>
      <c r="AA450" s="129"/>
      <c r="AB450" s="129"/>
      <c r="AC450" s="121">
        <v>111808</v>
      </c>
      <c r="AD450" s="121" t="s">
        <v>34</v>
      </c>
      <c r="AE450" s="122">
        <v>0</v>
      </c>
      <c r="AF450" s="122"/>
      <c r="AG450" s="122">
        <f t="shared" si="65"/>
        <v>0</v>
      </c>
      <c r="AH450" s="122">
        <f t="shared" si="66"/>
        <v>0</v>
      </c>
    </row>
    <row r="451" spans="1:34" s="51" customFormat="1" ht="12.75" customHeight="1">
      <c r="A451" s="127">
        <v>5153300</v>
      </c>
      <c r="B451" s="127" t="s">
        <v>310</v>
      </c>
      <c r="C451" s="128" t="str">
        <f t="shared" si="69"/>
        <v/>
      </c>
      <c r="D451" s="127"/>
      <c r="E451" s="127"/>
      <c r="F451" s="128" t="str">
        <f t="shared" si="70"/>
        <v/>
      </c>
      <c r="G451" s="127"/>
      <c r="H451" s="127"/>
      <c r="I451" s="128" t="str">
        <f t="shared" si="71"/>
        <v/>
      </c>
      <c r="J451" s="127"/>
      <c r="K451" s="127"/>
      <c r="L451" s="128" t="str">
        <f t="shared" si="72"/>
        <v/>
      </c>
      <c r="M451" s="129"/>
      <c r="N451" s="129"/>
      <c r="O451" s="130" t="str">
        <f t="shared" si="73"/>
        <v/>
      </c>
      <c r="P451" s="127"/>
      <c r="Q451" s="127"/>
      <c r="R451" s="128" t="str">
        <f t="shared" si="74"/>
        <v/>
      </c>
      <c r="S451" s="129"/>
      <c r="T451" s="129"/>
      <c r="U451" s="128" t="str">
        <f t="shared" si="75"/>
        <v/>
      </c>
      <c r="V451" s="129"/>
      <c r="W451" s="129"/>
      <c r="X451" s="131" t="str">
        <f t="shared" si="68"/>
        <v>1</v>
      </c>
      <c r="Y451" s="129"/>
      <c r="Z451" s="129">
        <f t="shared" si="64"/>
        <v>1</v>
      </c>
      <c r="AA451" s="127" t="s">
        <v>1870</v>
      </c>
      <c r="AB451" s="127" t="s">
        <v>1868</v>
      </c>
      <c r="AC451" s="121">
        <v>111809</v>
      </c>
      <c r="AD451" s="121" t="s">
        <v>1140</v>
      </c>
      <c r="AE451" s="122">
        <f>VLOOKUP(AC451,[3]Hoja1!$A$10:$K$1357,11,0)</f>
        <v>0</v>
      </c>
      <c r="AF451" s="122"/>
      <c r="AG451" s="122">
        <f t="shared" si="65"/>
        <v>0</v>
      </c>
      <c r="AH451" s="122">
        <f t="shared" si="66"/>
        <v>0</v>
      </c>
    </row>
    <row r="452" spans="1:34" s="51" customFormat="1" ht="12.75" customHeight="1">
      <c r="A452" s="127">
        <v>5116200</v>
      </c>
      <c r="B452" s="127" t="s">
        <v>1703</v>
      </c>
      <c r="C452" s="128" t="str">
        <f>+D452&amp;E452</f>
        <v/>
      </c>
      <c r="D452" s="127"/>
      <c r="E452" s="127"/>
      <c r="F452" s="128" t="str">
        <f>+G452&amp;H452</f>
        <v/>
      </c>
      <c r="G452" s="127"/>
      <c r="H452" s="127"/>
      <c r="I452" s="128" t="str">
        <f>+J452&amp;K452</f>
        <v/>
      </c>
      <c r="J452" s="127"/>
      <c r="K452" s="127"/>
      <c r="L452" s="128" t="str">
        <f>+M452&amp;N452</f>
        <v/>
      </c>
      <c r="M452" s="129"/>
      <c r="N452" s="129"/>
      <c r="O452" s="130" t="str">
        <f>+P452&amp;Q452</f>
        <v/>
      </c>
      <c r="P452" s="127"/>
      <c r="Q452" s="127"/>
      <c r="R452" s="128" t="str">
        <f>+S452&amp;T452</f>
        <v/>
      </c>
      <c r="S452" s="129"/>
      <c r="T452" s="129"/>
      <c r="U452" s="128" t="str">
        <f>+V452&amp;W452</f>
        <v/>
      </c>
      <c r="V452" s="129"/>
      <c r="W452" s="129"/>
      <c r="X452" s="131" t="str">
        <f t="shared" si="68"/>
        <v>221</v>
      </c>
      <c r="Y452" s="129">
        <v>22</v>
      </c>
      <c r="Z452" s="129">
        <f t="shared" si="64"/>
        <v>1</v>
      </c>
      <c r="AA452" s="129"/>
      <c r="AB452" s="129"/>
      <c r="AC452" s="121">
        <v>111810</v>
      </c>
      <c r="AD452" s="121" t="s">
        <v>770</v>
      </c>
      <c r="AE452" s="122">
        <f>VLOOKUP(AC452,[3]Hoja1!$A$10:$K$1357,11,0)</f>
        <v>0</v>
      </c>
      <c r="AF452" s="122"/>
      <c r="AG452" s="122">
        <f t="shared" si="65"/>
        <v>0</v>
      </c>
      <c r="AH452" s="122">
        <f t="shared" si="66"/>
        <v>0</v>
      </c>
    </row>
    <row r="453" spans="1:34" s="51" customFormat="1" ht="12.75" customHeight="1">
      <c r="A453" s="127">
        <v>5153300</v>
      </c>
      <c r="B453" s="127" t="s">
        <v>310</v>
      </c>
      <c r="C453" s="128" t="str">
        <f t="shared" si="69"/>
        <v/>
      </c>
      <c r="D453" s="127"/>
      <c r="E453" s="127"/>
      <c r="F453" s="128" t="str">
        <f t="shared" si="70"/>
        <v/>
      </c>
      <c r="G453" s="127"/>
      <c r="H453" s="127"/>
      <c r="I453" s="128" t="str">
        <f t="shared" si="71"/>
        <v/>
      </c>
      <c r="J453" s="127"/>
      <c r="K453" s="127"/>
      <c r="L453" s="128" t="str">
        <f t="shared" si="72"/>
        <v/>
      </c>
      <c r="M453" s="129"/>
      <c r="N453" s="129"/>
      <c r="O453" s="130" t="str">
        <f t="shared" si="73"/>
        <v/>
      </c>
      <c r="P453" s="127"/>
      <c r="Q453" s="127"/>
      <c r="R453" s="128" t="str">
        <f t="shared" si="74"/>
        <v/>
      </c>
      <c r="S453" s="129"/>
      <c r="T453" s="129"/>
      <c r="U453" s="128" t="str">
        <f t="shared" si="75"/>
        <v/>
      </c>
      <c r="V453" s="129"/>
      <c r="W453" s="129"/>
      <c r="X453" s="131" t="str">
        <f t="shared" si="68"/>
        <v>1</v>
      </c>
      <c r="Y453" s="129"/>
      <c r="Z453" s="129">
        <f t="shared" si="64"/>
        <v>1</v>
      </c>
      <c r="AA453" s="129"/>
      <c r="AB453" s="129"/>
      <c r="AC453" s="121">
        <v>111811</v>
      </c>
      <c r="AD453" s="121" t="s">
        <v>1141</v>
      </c>
      <c r="AE453" s="122">
        <f>VLOOKUP(AC453,[3]Hoja1!$A$10:$K$1357,11,0)</f>
        <v>0</v>
      </c>
      <c r="AF453" s="122"/>
      <c r="AG453" s="122">
        <f t="shared" si="65"/>
        <v>0</v>
      </c>
      <c r="AH453" s="122">
        <f t="shared" si="66"/>
        <v>0</v>
      </c>
    </row>
    <row r="454" spans="1:34" s="51" customFormat="1" ht="12.75" customHeight="1">
      <c r="A454" s="127">
        <v>5153300</v>
      </c>
      <c r="B454" s="127" t="s">
        <v>310</v>
      </c>
      <c r="C454" s="128"/>
      <c r="D454" s="127"/>
      <c r="E454" s="127"/>
      <c r="F454" s="128"/>
      <c r="G454" s="127"/>
      <c r="H454" s="127"/>
      <c r="I454" s="128"/>
      <c r="J454" s="127"/>
      <c r="K454" s="127"/>
      <c r="L454" s="128"/>
      <c r="M454" s="129"/>
      <c r="N454" s="129"/>
      <c r="O454" s="130"/>
      <c r="P454" s="127"/>
      <c r="Q454" s="127"/>
      <c r="R454" s="128"/>
      <c r="S454" s="129"/>
      <c r="T454" s="129"/>
      <c r="U454" s="128"/>
      <c r="V454" s="129"/>
      <c r="W454" s="129"/>
      <c r="X454" s="131"/>
      <c r="Y454" s="129"/>
      <c r="Z454" s="129">
        <f t="shared" si="64"/>
        <v>1</v>
      </c>
      <c r="AA454" s="129"/>
      <c r="AB454" s="129"/>
      <c r="AC454" s="121">
        <v>111812</v>
      </c>
      <c r="AD454" s="121" t="s">
        <v>1142</v>
      </c>
      <c r="AE454" s="122">
        <v>0</v>
      </c>
      <c r="AF454" s="122">
        <v>0</v>
      </c>
      <c r="AG454" s="122">
        <f t="shared" si="65"/>
        <v>0</v>
      </c>
      <c r="AH454" s="122">
        <f t="shared" si="66"/>
        <v>0</v>
      </c>
    </row>
    <row r="455" spans="1:34" s="51" customFormat="1" ht="12.75" customHeight="1">
      <c r="A455" s="127"/>
      <c r="B455" s="127"/>
      <c r="C455" s="128"/>
      <c r="D455" s="127"/>
      <c r="E455" s="127"/>
      <c r="F455" s="128"/>
      <c r="G455" s="127"/>
      <c r="H455" s="127"/>
      <c r="I455" s="128"/>
      <c r="J455" s="127"/>
      <c r="K455" s="127"/>
      <c r="L455" s="128"/>
      <c r="M455" s="129"/>
      <c r="N455" s="129"/>
      <c r="O455" s="130"/>
      <c r="P455" s="127"/>
      <c r="Q455" s="127"/>
      <c r="R455" s="128"/>
      <c r="S455" s="129"/>
      <c r="T455" s="129"/>
      <c r="U455" s="128"/>
      <c r="V455" s="129"/>
      <c r="W455" s="129"/>
      <c r="X455" s="131" t="str">
        <f t="shared" ref="X455:X498" si="76">+Y455&amp;Z455</f>
        <v>221</v>
      </c>
      <c r="Y455" s="129">
        <v>22</v>
      </c>
      <c r="Z455" s="129">
        <f t="shared" si="64"/>
        <v>1</v>
      </c>
      <c r="AA455" s="129"/>
      <c r="AB455" s="129"/>
      <c r="AC455" s="121">
        <v>111813</v>
      </c>
      <c r="AD455" s="121" t="s">
        <v>1143</v>
      </c>
      <c r="AE455" s="122">
        <v>0</v>
      </c>
      <c r="AF455" s="122"/>
      <c r="AG455" s="122">
        <f t="shared" si="65"/>
        <v>0</v>
      </c>
      <c r="AH455" s="122">
        <f t="shared" si="66"/>
        <v>0</v>
      </c>
    </row>
    <row r="456" spans="1:34" s="51" customFormat="1" ht="12.75" customHeight="1">
      <c r="A456" s="127"/>
      <c r="B456" s="127"/>
      <c r="C456" s="128"/>
      <c r="D456" s="127"/>
      <c r="E456" s="127"/>
      <c r="F456" s="128"/>
      <c r="G456" s="127"/>
      <c r="H456" s="127"/>
      <c r="I456" s="128"/>
      <c r="J456" s="127"/>
      <c r="K456" s="127"/>
      <c r="L456" s="128"/>
      <c r="M456" s="129"/>
      <c r="N456" s="129"/>
      <c r="O456" s="130"/>
      <c r="P456" s="127"/>
      <c r="Q456" s="127"/>
      <c r="R456" s="128"/>
      <c r="S456" s="129"/>
      <c r="T456" s="129"/>
      <c r="U456" s="128"/>
      <c r="V456" s="129"/>
      <c r="W456" s="129"/>
      <c r="X456" s="131" t="str">
        <f t="shared" si="76"/>
        <v>221</v>
      </c>
      <c r="Y456" s="129">
        <v>22</v>
      </c>
      <c r="Z456" s="129">
        <f t="shared" ref="Z456:Z519" si="77">VALUE(LEFT(AC456,1))</f>
        <v>1</v>
      </c>
      <c r="AA456" s="129"/>
      <c r="AB456" s="129"/>
      <c r="AC456" s="121">
        <v>111814</v>
      </c>
      <c r="AD456" s="121" t="s">
        <v>606</v>
      </c>
      <c r="AE456" s="122">
        <v>0</v>
      </c>
      <c r="AF456" s="122"/>
      <c r="AG456" s="122">
        <f t="shared" ref="AG456:AG519" si="78">AE456+AF456</f>
        <v>0</v>
      </c>
      <c r="AH456" s="122">
        <f t="shared" ref="AH456:AH519" si="79">ROUND((AE456+AF456)/$AH$2,0)</f>
        <v>0</v>
      </c>
    </row>
    <row r="457" spans="1:34" s="51" customFormat="1" ht="12.75" customHeight="1">
      <c r="A457" s="127"/>
      <c r="B457" s="127"/>
      <c r="C457" s="128"/>
      <c r="D457" s="127"/>
      <c r="E457" s="127"/>
      <c r="F457" s="128"/>
      <c r="G457" s="127"/>
      <c r="H457" s="127"/>
      <c r="I457" s="128"/>
      <c r="J457" s="127"/>
      <c r="K457" s="127"/>
      <c r="L457" s="128"/>
      <c r="M457" s="129"/>
      <c r="N457" s="129"/>
      <c r="O457" s="130"/>
      <c r="P457" s="127"/>
      <c r="Q457" s="127"/>
      <c r="R457" s="128"/>
      <c r="S457" s="129"/>
      <c r="T457" s="129"/>
      <c r="U457" s="128"/>
      <c r="V457" s="129"/>
      <c r="W457" s="129"/>
      <c r="X457" s="131" t="str">
        <f t="shared" si="76"/>
        <v>221</v>
      </c>
      <c r="Y457" s="129">
        <v>22</v>
      </c>
      <c r="Z457" s="129">
        <f t="shared" si="77"/>
        <v>1</v>
      </c>
      <c r="AA457" s="129"/>
      <c r="AB457" s="129"/>
      <c r="AC457" s="121">
        <v>111815</v>
      </c>
      <c r="AD457" s="121" t="s">
        <v>607</v>
      </c>
      <c r="AE457" s="122">
        <v>0</v>
      </c>
      <c r="AF457" s="122"/>
      <c r="AG457" s="122">
        <f t="shared" si="78"/>
        <v>0</v>
      </c>
      <c r="AH457" s="122">
        <f t="shared" si="79"/>
        <v>0</v>
      </c>
    </row>
    <row r="458" spans="1:34" s="51" customFormat="1" ht="12.75" customHeight="1">
      <c r="A458" s="127"/>
      <c r="B458" s="127"/>
      <c r="C458" s="128"/>
      <c r="D458" s="127"/>
      <c r="E458" s="127"/>
      <c r="F458" s="128"/>
      <c r="G458" s="127"/>
      <c r="H458" s="127"/>
      <c r="I458" s="128"/>
      <c r="J458" s="127"/>
      <c r="K458" s="127"/>
      <c r="L458" s="128"/>
      <c r="M458" s="129"/>
      <c r="N458" s="129"/>
      <c r="O458" s="130"/>
      <c r="P458" s="127"/>
      <c r="Q458" s="127"/>
      <c r="R458" s="128"/>
      <c r="S458" s="129"/>
      <c r="T458" s="129"/>
      <c r="U458" s="128"/>
      <c r="V458" s="129"/>
      <c r="W458" s="129"/>
      <c r="X458" s="131" t="str">
        <f t="shared" si="76"/>
        <v>221</v>
      </c>
      <c r="Y458" s="129">
        <v>22</v>
      </c>
      <c r="Z458" s="129">
        <f t="shared" si="77"/>
        <v>1</v>
      </c>
      <c r="AA458" s="129"/>
      <c r="AB458" s="129"/>
      <c r="AC458" s="121">
        <v>111816</v>
      </c>
      <c r="AD458" s="121" t="s">
        <v>608</v>
      </c>
      <c r="AE458" s="122">
        <v>0</v>
      </c>
      <c r="AF458" s="122"/>
      <c r="AG458" s="122">
        <f t="shared" si="78"/>
        <v>0</v>
      </c>
      <c r="AH458" s="122">
        <f t="shared" si="79"/>
        <v>0</v>
      </c>
    </row>
    <row r="459" spans="1:34" s="51" customFormat="1" ht="12.75" customHeight="1">
      <c r="A459" s="127"/>
      <c r="B459" s="127"/>
      <c r="C459" s="128"/>
      <c r="D459" s="127"/>
      <c r="E459" s="127"/>
      <c r="F459" s="128"/>
      <c r="G459" s="127"/>
      <c r="H459" s="127"/>
      <c r="I459" s="128"/>
      <c r="J459" s="127"/>
      <c r="K459" s="127"/>
      <c r="L459" s="128"/>
      <c r="M459" s="129"/>
      <c r="N459" s="129"/>
      <c r="O459" s="130"/>
      <c r="P459" s="127"/>
      <c r="Q459" s="127"/>
      <c r="R459" s="128"/>
      <c r="S459" s="129"/>
      <c r="T459" s="129"/>
      <c r="U459" s="128"/>
      <c r="V459" s="129"/>
      <c r="W459" s="129"/>
      <c r="X459" s="131" t="str">
        <f t="shared" si="76"/>
        <v>221</v>
      </c>
      <c r="Y459" s="129">
        <v>22</v>
      </c>
      <c r="Z459" s="129">
        <f t="shared" si="77"/>
        <v>1</v>
      </c>
      <c r="AA459" s="129"/>
      <c r="AB459" s="129"/>
      <c r="AC459" s="121">
        <v>111817</v>
      </c>
      <c r="AD459" s="121" t="s">
        <v>609</v>
      </c>
      <c r="AE459" s="122">
        <v>0</v>
      </c>
      <c r="AF459" s="122"/>
      <c r="AG459" s="122">
        <f t="shared" si="78"/>
        <v>0</v>
      </c>
      <c r="AH459" s="122">
        <f t="shared" si="79"/>
        <v>0</v>
      </c>
    </row>
    <row r="460" spans="1:34" s="51" customFormat="1" ht="12.75" customHeight="1">
      <c r="A460" s="127"/>
      <c r="B460" s="127"/>
      <c r="C460" s="128"/>
      <c r="D460" s="127"/>
      <c r="E460" s="127"/>
      <c r="F460" s="128"/>
      <c r="G460" s="127"/>
      <c r="H460" s="127"/>
      <c r="I460" s="128"/>
      <c r="J460" s="127"/>
      <c r="K460" s="127"/>
      <c r="L460" s="128"/>
      <c r="M460" s="129"/>
      <c r="N460" s="129"/>
      <c r="O460" s="130"/>
      <c r="P460" s="127"/>
      <c r="Q460" s="127"/>
      <c r="R460" s="128"/>
      <c r="S460" s="129"/>
      <c r="T460" s="129"/>
      <c r="U460" s="128"/>
      <c r="V460" s="129"/>
      <c r="W460" s="129"/>
      <c r="X460" s="131" t="str">
        <f t="shared" si="76"/>
        <v>221</v>
      </c>
      <c r="Y460" s="129">
        <v>22</v>
      </c>
      <c r="Z460" s="129">
        <f t="shared" si="77"/>
        <v>1</v>
      </c>
      <c r="AA460" s="129"/>
      <c r="AB460" s="129"/>
      <c r="AC460" s="121">
        <v>111818</v>
      </c>
      <c r="AD460" s="121" t="s">
        <v>610</v>
      </c>
      <c r="AE460" s="122">
        <v>0</v>
      </c>
      <c r="AF460" s="122"/>
      <c r="AG460" s="122">
        <f t="shared" si="78"/>
        <v>0</v>
      </c>
      <c r="AH460" s="122">
        <f t="shared" si="79"/>
        <v>0</v>
      </c>
    </row>
    <row r="461" spans="1:34" s="51" customFormat="1" ht="12.75" customHeight="1">
      <c r="A461" s="127"/>
      <c r="B461" s="127"/>
      <c r="C461" s="128"/>
      <c r="D461" s="127"/>
      <c r="E461" s="127"/>
      <c r="F461" s="128"/>
      <c r="G461" s="127"/>
      <c r="H461" s="127"/>
      <c r="I461" s="128"/>
      <c r="J461" s="127"/>
      <c r="K461" s="127"/>
      <c r="L461" s="128"/>
      <c r="M461" s="129"/>
      <c r="N461" s="129"/>
      <c r="O461" s="130"/>
      <c r="P461" s="127"/>
      <c r="Q461" s="127"/>
      <c r="R461" s="128"/>
      <c r="S461" s="129"/>
      <c r="T461" s="129"/>
      <c r="U461" s="128"/>
      <c r="V461" s="129"/>
      <c r="W461" s="129"/>
      <c r="X461" s="131" t="str">
        <f t="shared" si="76"/>
        <v>221</v>
      </c>
      <c r="Y461" s="129">
        <v>22</v>
      </c>
      <c r="Z461" s="129">
        <f t="shared" si="77"/>
        <v>1</v>
      </c>
      <c r="AA461" s="129"/>
      <c r="AB461" s="129"/>
      <c r="AC461" s="121">
        <v>111819</v>
      </c>
      <c r="AD461" s="121" t="s">
        <v>611</v>
      </c>
      <c r="AE461" s="122">
        <v>0</v>
      </c>
      <c r="AF461" s="122"/>
      <c r="AG461" s="122">
        <f t="shared" si="78"/>
        <v>0</v>
      </c>
      <c r="AH461" s="122">
        <f t="shared" si="79"/>
        <v>0</v>
      </c>
    </row>
    <row r="462" spans="1:34" s="51" customFormat="1" ht="12.75" customHeight="1">
      <c r="A462" s="127">
        <v>5116200</v>
      </c>
      <c r="B462" s="127" t="s">
        <v>1703</v>
      </c>
      <c r="C462" s="128" t="str">
        <f>+D462&amp;E462</f>
        <v/>
      </c>
      <c r="D462" s="127"/>
      <c r="E462" s="127"/>
      <c r="F462" s="128" t="str">
        <f>+G462&amp;H462</f>
        <v/>
      </c>
      <c r="G462" s="127"/>
      <c r="H462" s="127"/>
      <c r="I462" s="128" t="str">
        <f>+J462&amp;K462</f>
        <v/>
      </c>
      <c r="J462" s="127"/>
      <c r="K462" s="127"/>
      <c r="L462" s="128" t="str">
        <f>+M462&amp;N462</f>
        <v/>
      </c>
      <c r="M462" s="129"/>
      <c r="N462" s="129"/>
      <c r="O462" s="130" t="str">
        <f>+P462&amp;Q462</f>
        <v/>
      </c>
      <c r="P462" s="127"/>
      <c r="Q462" s="127"/>
      <c r="R462" s="128" t="str">
        <f>+S462&amp;T462</f>
        <v/>
      </c>
      <c r="S462" s="129"/>
      <c r="T462" s="129"/>
      <c r="U462" s="128" t="str">
        <f>+V462&amp;W462</f>
        <v/>
      </c>
      <c r="V462" s="129"/>
      <c r="W462" s="129"/>
      <c r="X462" s="131" t="str">
        <f t="shared" si="76"/>
        <v>221</v>
      </c>
      <c r="Y462" s="129">
        <v>22</v>
      </c>
      <c r="Z462" s="129">
        <f t="shared" si="77"/>
        <v>1</v>
      </c>
      <c r="AA462" s="129"/>
      <c r="AB462" s="129"/>
      <c r="AC462" s="121">
        <v>111820</v>
      </c>
      <c r="AD462" s="121" t="s">
        <v>1144</v>
      </c>
      <c r="AE462" s="122">
        <f>VLOOKUP(AC462,[3]Hoja1!$A$10:$K$1357,11,0)</f>
        <v>0</v>
      </c>
      <c r="AF462" s="122"/>
      <c r="AG462" s="122">
        <f t="shared" si="78"/>
        <v>0</v>
      </c>
      <c r="AH462" s="122">
        <f t="shared" si="79"/>
        <v>0</v>
      </c>
    </row>
    <row r="463" spans="1:34" s="51" customFormat="1" ht="12.75" customHeight="1">
      <c r="A463" s="127">
        <v>5116200</v>
      </c>
      <c r="B463" s="127" t="s">
        <v>1703</v>
      </c>
      <c r="C463" s="128" t="str">
        <f>+D463&amp;E463</f>
        <v/>
      </c>
      <c r="D463" s="127"/>
      <c r="E463" s="127"/>
      <c r="F463" s="128" t="str">
        <f>+G463&amp;H463</f>
        <v/>
      </c>
      <c r="G463" s="127"/>
      <c r="H463" s="127"/>
      <c r="I463" s="128" t="str">
        <f>+J463&amp;K463</f>
        <v/>
      </c>
      <c r="J463" s="127"/>
      <c r="K463" s="127"/>
      <c r="L463" s="128" t="str">
        <f>+M463&amp;N463</f>
        <v/>
      </c>
      <c r="M463" s="129"/>
      <c r="N463" s="129"/>
      <c r="O463" s="130" t="str">
        <f>+P463&amp;Q463</f>
        <v/>
      </c>
      <c r="P463" s="127"/>
      <c r="Q463" s="127"/>
      <c r="R463" s="128" t="str">
        <f>+S463&amp;T463</f>
        <v/>
      </c>
      <c r="S463" s="129"/>
      <c r="T463" s="129"/>
      <c r="U463" s="128" t="str">
        <f>+V463&amp;W463</f>
        <v/>
      </c>
      <c r="V463" s="129"/>
      <c r="W463" s="129"/>
      <c r="X463" s="131" t="str">
        <f t="shared" si="76"/>
        <v>221</v>
      </c>
      <c r="Y463" s="129">
        <v>22</v>
      </c>
      <c r="Z463" s="129">
        <f t="shared" si="77"/>
        <v>1</v>
      </c>
      <c r="AA463" s="129"/>
      <c r="AB463" s="129"/>
      <c r="AC463" s="121">
        <v>111821</v>
      </c>
      <c r="AD463" s="121" t="s">
        <v>1145</v>
      </c>
      <c r="AE463" s="122">
        <f>VLOOKUP(AC463,[3]Hoja1!$A$10:$K$1357,11,0)</f>
        <v>0</v>
      </c>
      <c r="AF463" s="122">
        <v>0</v>
      </c>
      <c r="AG463" s="122">
        <f t="shared" si="78"/>
        <v>0</v>
      </c>
      <c r="AH463" s="122">
        <f t="shared" si="79"/>
        <v>0</v>
      </c>
    </row>
    <row r="464" spans="1:34" s="51" customFormat="1" ht="12.75" customHeight="1">
      <c r="A464" s="127">
        <v>5116200</v>
      </c>
      <c r="B464" s="127" t="s">
        <v>1703</v>
      </c>
      <c r="C464" s="128" t="str">
        <f>+D464&amp;E464</f>
        <v/>
      </c>
      <c r="D464" s="127"/>
      <c r="E464" s="127"/>
      <c r="F464" s="128" t="str">
        <f>+G464&amp;H464</f>
        <v/>
      </c>
      <c r="G464" s="127"/>
      <c r="H464" s="127"/>
      <c r="I464" s="128" t="str">
        <f>+J464&amp;K464</f>
        <v/>
      </c>
      <c r="J464" s="127"/>
      <c r="K464" s="127"/>
      <c r="L464" s="128" t="str">
        <f>+M464&amp;N464</f>
        <v/>
      </c>
      <c r="M464" s="129"/>
      <c r="N464" s="129"/>
      <c r="O464" s="130" t="str">
        <f>+P464&amp;Q464</f>
        <v/>
      </c>
      <c r="P464" s="127"/>
      <c r="Q464" s="127"/>
      <c r="R464" s="128" t="str">
        <f>+S464&amp;T464</f>
        <v/>
      </c>
      <c r="S464" s="129"/>
      <c r="T464" s="129"/>
      <c r="U464" s="128" t="str">
        <f>+V464&amp;W464</f>
        <v/>
      </c>
      <c r="V464" s="129"/>
      <c r="W464" s="129"/>
      <c r="X464" s="131" t="str">
        <f t="shared" si="76"/>
        <v>221</v>
      </c>
      <c r="Y464" s="129">
        <v>22</v>
      </c>
      <c r="Z464" s="129">
        <f t="shared" si="77"/>
        <v>1</v>
      </c>
      <c r="AA464" s="129"/>
      <c r="AB464" s="129"/>
      <c r="AC464" s="121">
        <v>111822</v>
      </c>
      <c r="AD464" s="121" t="s">
        <v>260</v>
      </c>
      <c r="AE464" s="122">
        <f>VLOOKUP(AC464,[3]Hoja1!$A$10:$K$1357,11,0)</f>
        <v>0</v>
      </c>
      <c r="AF464" s="122"/>
      <c r="AG464" s="122">
        <f t="shared" si="78"/>
        <v>0</v>
      </c>
      <c r="AH464" s="122">
        <f t="shared" si="79"/>
        <v>0</v>
      </c>
    </row>
    <row r="465" spans="1:34" s="51" customFormat="1" ht="12.75" customHeight="1">
      <c r="A465" s="127">
        <v>5116200</v>
      </c>
      <c r="B465" s="127" t="s">
        <v>1703</v>
      </c>
      <c r="C465" s="128" t="str">
        <f>+D465&amp;E465</f>
        <v/>
      </c>
      <c r="D465" s="127"/>
      <c r="E465" s="127"/>
      <c r="F465" s="128" t="str">
        <f>+G465&amp;H465</f>
        <v/>
      </c>
      <c r="G465" s="127"/>
      <c r="H465" s="127"/>
      <c r="I465" s="128" t="str">
        <f>+J465&amp;K465</f>
        <v/>
      </c>
      <c r="J465" s="127"/>
      <c r="K465" s="127"/>
      <c r="L465" s="128" t="str">
        <f>+M465&amp;N465</f>
        <v/>
      </c>
      <c r="M465" s="129"/>
      <c r="N465" s="129"/>
      <c r="O465" s="130" t="str">
        <f>+P465&amp;Q465</f>
        <v/>
      </c>
      <c r="P465" s="127"/>
      <c r="Q465" s="127"/>
      <c r="R465" s="128" t="str">
        <f>+S465&amp;T465</f>
        <v/>
      </c>
      <c r="S465" s="129"/>
      <c r="T465" s="129"/>
      <c r="U465" s="128" t="str">
        <f>+V465&amp;W465</f>
        <v/>
      </c>
      <c r="V465" s="129"/>
      <c r="W465" s="129"/>
      <c r="X465" s="131" t="str">
        <f t="shared" si="76"/>
        <v>221</v>
      </c>
      <c r="Y465" s="129">
        <v>22</v>
      </c>
      <c r="Z465" s="129">
        <f t="shared" si="77"/>
        <v>1</v>
      </c>
      <c r="AA465" s="129"/>
      <c r="AB465" s="129"/>
      <c r="AC465" s="121">
        <v>111823</v>
      </c>
      <c r="AD465" s="121" t="s">
        <v>261</v>
      </c>
      <c r="AE465" s="122">
        <f>VLOOKUP(AC465,[3]Hoja1!$A$10:$K$1357,11,0)</f>
        <v>0</v>
      </c>
      <c r="AF465" s="122"/>
      <c r="AG465" s="122">
        <f t="shared" si="78"/>
        <v>0</v>
      </c>
      <c r="AH465" s="122">
        <f t="shared" si="79"/>
        <v>0</v>
      </c>
    </row>
    <row r="466" spans="1:34" s="51" customFormat="1" ht="12.75" customHeight="1">
      <c r="A466" s="127">
        <v>5116200</v>
      </c>
      <c r="B466" s="127" t="s">
        <v>1703</v>
      </c>
      <c r="C466" s="128" t="str">
        <f>+D466&amp;E466</f>
        <v/>
      </c>
      <c r="D466" s="127"/>
      <c r="E466" s="127"/>
      <c r="F466" s="128" t="str">
        <f>+G466&amp;H466</f>
        <v/>
      </c>
      <c r="G466" s="127"/>
      <c r="H466" s="127"/>
      <c r="I466" s="128" t="str">
        <f>+J466&amp;K466</f>
        <v/>
      </c>
      <c r="J466" s="127"/>
      <c r="K466" s="127"/>
      <c r="L466" s="128" t="str">
        <f>+M466&amp;N466</f>
        <v/>
      </c>
      <c r="M466" s="129"/>
      <c r="N466" s="129"/>
      <c r="O466" s="130" t="str">
        <f>+P466&amp;Q466</f>
        <v/>
      </c>
      <c r="P466" s="127"/>
      <c r="Q466" s="127"/>
      <c r="R466" s="128" t="str">
        <f>+S466&amp;T466</f>
        <v/>
      </c>
      <c r="S466" s="129"/>
      <c r="T466" s="129"/>
      <c r="U466" s="128" t="str">
        <f>+V466&amp;W466</f>
        <v/>
      </c>
      <c r="V466" s="129"/>
      <c r="W466" s="129"/>
      <c r="X466" s="131" t="str">
        <f t="shared" si="76"/>
        <v>221</v>
      </c>
      <c r="Y466" s="129">
        <v>22</v>
      </c>
      <c r="Z466" s="129">
        <f t="shared" si="77"/>
        <v>1</v>
      </c>
      <c r="AA466" s="129"/>
      <c r="AB466" s="129"/>
      <c r="AC466" s="121">
        <v>111824</v>
      </c>
      <c r="AD466" s="121" t="s">
        <v>262</v>
      </c>
      <c r="AE466" s="122">
        <f>VLOOKUP(AC466,[3]Hoja1!$A$10:$K$1357,11,0)</f>
        <v>0</v>
      </c>
      <c r="AF466" s="122">
        <v>0</v>
      </c>
      <c r="AG466" s="122">
        <f t="shared" si="78"/>
        <v>0</v>
      </c>
      <c r="AH466" s="122">
        <f t="shared" si="79"/>
        <v>0</v>
      </c>
    </row>
    <row r="467" spans="1:34" s="51" customFormat="1" ht="12.75" customHeight="1">
      <c r="A467" s="127"/>
      <c r="B467" s="127"/>
      <c r="C467" s="128"/>
      <c r="D467" s="127"/>
      <c r="E467" s="127"/>
      <c r="F467" s="128"/>
      <c r="G467" s="127"/>
      <c r="H467" s="127"/>
      <c r="I467" s="128"/>
      <c r="J467" s="127"/>
      <c r="K467" s="127"/>
      <c r="L467" s="128"/>
      <c r="M467" s="129"/>
      <c r="N467" s="129"/>
      <c r="O467" s="130"/>
      <c r="P467" s="127"/>
      <c r="Q467" s="127"/>
      <c r="R467" s="128"/>
      <c r="S467" s="129"/>
      <c r="T467" s="129"/>
      <c r="U467" s="128"/>
      <c r="V467" s="129"/>
      <c r="W467" s="129"/>
      <c r="X467" s="131" t="str">
        <f t="shared" si="76"/>
        <v>221</v>
      </c>
      <c r="Y467" s="129">
        <v>22</v>
      </c>
      <c r="Z467" s="129">
        <f t="shared" si="77"/>
        <v>1</v>
      </c>
      <c r="AA467" s="129"/>
      <c r="AB467" s="129"/>
      <c r="AC467" s="121">
        <v>111825</v>
      </c>
      <c r="AD467" s="121" t="s">
        <v>1146</v>
      </c>
      <c r="AE467" s="122">
        <f>VLOOKUP(AC467,[3]Hoja1!$A$10:$K$1357,11,0)</f>
        <v>0</v>
      </c>
      <c r="AF467" s="122"/>
      <c r="AG467" s="122">
        <f t="shared" si="78"/>
        <v>0</v>
      </c>
      <c r="AH467" s="122">
        <f t="shared" si="79"/>
        <v>0</v>
      </c>
    </row>
    <row r="468" spans="1:34" s="51" customFormat="1" ht="12.75" customHeight="1">
      <c r="A468" s="127">
        <v>5153300</v>
      </c>
      <c r="B468" s="127" t="s">
        <v>310</v>
      </c>
      <c r="C468" s="128" t="str">
        <f t="shared" ref="C468:C497" si="80">+D468&amp;E468</f>
        <v/>
      </c>
      <c r="D468" s="127"/>
      <c r="E468" s="127"/>
      <c r="F468" s="128" t="str">
        <f t="shared" ref="F468:F497" si="81">+G468&amp;H468</f>
        <v/>
      </c>
      <c r="G468" s="127"/>
      <c r="H468" s="127"/>
      <c r="I468" s="128" t="str">
        <f t="shared" ref="I468:I497" si="82">+J468&amp;K468</f>
        <v/>
      </c>
      <c r="J468" s="127"/>
      <c r="K468" s="127"/>
      <c r="L468" s="128" t="str">
        <f t="shared" ref="L468:L497" si="83">+M468&amp;N468</f>
        <v/>
      </c>
      <c r="M468" s="129"/>
      <c r="N468" s="129"/>
      <c r="O468" s="130" t="str">
        <f t="shared" ref="O468:O497" si="84">+P468&amp;Q468</f>
        <v/>
      </c>
      <c r="P468" s="127"/>
      <c r="Q468" s="127"/>
      <c r="R468" s="128" t="str">
        <f t="shared" ref="R468:R497" si="85">+S468&amp;T468</f>
        <v/>
      </c>
      <c r="S468" s="129"/>
      <c r="T468" s="129"/>
      <c r="U468" s="128" t="str">
        <f t="shared" ref="U468:U497" si="86">+V468&amp;W468</f>
        <v/>
      </c>
      <c r="V468" s="129"/>
      <c r="W468" s="129"/>
      <c r="X468" s="131" t="str">
        <f t="shared" si="76"/>
        <v>1</v>
      </c>
      <c r="Y468" s="129"/>
      <c r="Z468" s="129">
        <f t="shared" si="77"/>
        <v>1</v>
      </c>
      <c r="AA468" s="129"/>
      <c r="AB468" s="129"/>
      <c r="AC468" s="121">
        <v>111826</v>
      </c>
      <c r="AD468" s="121" t="s">
        <v>1147</v>
      </c>
      <c r="AE468" s="122">
        <f>VLOOKUP(AC468,[3]Hoja1!$A$10:$K$1357,11,0)</f>
        <v>0</v>
      </c>
      <c r="AF468" s="122"/>
      <c r="AG468" s="122">
        <f t="shared" si="78"/>
        <v>0</v>
      </c>
      <c r="AH468" s="122">
        <f t="shared" si="79"/>
        <v>0</v>
      </c>
    </row>
    <row r="469" spans="1:34" s="51" customFormat="1" ht="12.75" customHeight="1">
      <c r="A469" s="127">
        <v>5116200</v>
      </c>
      <c r="B469" s="127" t="s">
        <v>1703</v>
      </c>
      <c r="C469" s="128" t="str">
        <f t="shared" si="80"/>
        <v/>
      </c>
      <c r="D469" s="127"/>
      <c r="E469" s="127"/>
      <c r="F469" s="128" t="str">
        <f t="shared" si="81"/>
        <v/>
      </c>
      <c r="G469" s="127"/>
      <c r="H469" s="127"/>
      <c r="I469" s="128" t="str">
        <f t="shared" si="82"/>
        <v/>
      </c>
      <c r="J469" s="127"/>
      <c r="K469" s="127"/>
      <c r="L469" s="128" t="str">
        <f t="shared" si="83"/>
        <v/>
      </c>
      <c r="M469" s="129"/>
      <c r="N469" s="129"/>
      <c r="O469" s="130" t="str">
        <f t="shared" si="84"/>
        <v/>
      </c>
      <c r="P469" s="127"/>
      <c r="Q469" s="127"/>
      <c r="R469" s="128" t="str">
        <f t="shared" si="85"/>
        <v/>
      </c>
      <c r="S469" s="129"/>
      <c r="T469" s="129"/>
      <c r="U469" s="128" t="str">
        <f t="shared" si="86"/>
        <v/>
      </c>
      <c r="V469" s="129"/>
      <c r="W469" s="129"/>
      <c r="X469" s="131" t="str">
        <f t="shared" si="76"/>
        <v>221</v>
      </c>
      <c r="Y469" s="129">
        <v>22</v>
      </c>
      <c r="Z469" s="129">
        <f t="shared" si="77"/>
        <v>1</v>
      </c>
      <c r="AA469" s="129"/>
      <c r="AB469" s="129"/>
      <c r="AC469" s="121">
        <v>111827</v>
      </c>
      <c r="AD469" s="121" t="s">
        <v>1148</v>
      </c>
      <c r="AE469" s="122">
        <f>VLOOKUP(AC469,[3]Hoja1!$A$10:$K$1357,11,0)</f>
        <v>0</v>
      </c>
      <c r="AF469" s="122">
        <v>0</v>
      </c>
      <c r="AG469" s="122">
        <f t="shared" si="78"/>
        <v>0</v>
      </c>
      <c r="AH469" s="122">
        <f t="shared" si="79"/>
        <v>0</v>
      </c>
    </row>
    <row r="470" spans="1:34" s="51" customFormat="1" ht="12.75" customHeight="1">
      <c r="A470" s="127">
        <v>5153300</v>
      </c>
      <c r="B470" s="127" t="s">
        <v>310</v>
      </c>
      <c r="C470" s="128" t="str">
        <f t="shared" si="80"/>
        <v/>
      </c>
      <c r="D470" s="127"/>
      <c r="E470" s="127"/>
      <c r="F470" s="128" t="str">
        <f t="shared" si="81"/>
        <v/>
      </c>
      <c r="G470" s="127"/>
      <c r="H470" s="127"/>
      <c r="I470" s="128" t="str">
        <f t="shared" si="82"/>
        <v/>
      </c>
      <c r="J470" s="127"/>
      <c r="K470" s="127"/>
      <c r="L470" s="128" t="str">
        <f t="shared" si="83"/>
        <v/>
      </c>
      <c r="M470" s="129"/>
      <c r="N470" s="129"/>
      <c r="O470" s="130" t="str">
        <f t="shared" si="84"/>
        <v/>
      </c>
      <c r="P470" s="127"/>
      <c r="Q470" s="127"/>
      <c r="R470" s="128" t="str">
        <f t="shared" si="85"/>
        <v/>
      </c>
      <c r="S470" s="129"/>
      <c r="T470" s="129"/>
      <c r="U470" s="128" t="str">
        <f t="shared" si="86"/>
        <v/>
      </c>
      <c r="V470" s="129"/>
      <c r="W470" s="129"/>
      <c r="X470" s="131" t="str">
        <f t="shared" si="76"/>
        <v>1</v>
      </c>
      <c r="Y470" s="129"/>
      <c r="Z470" s="129">
        <f t="shared" si="77"/>
        <v>1</v>
      </c>
      <c r="AA470" s="127" t="s">
        <v>1870</v>
      </c>
      <c r="AB470" s="127" t="s">
        <v>1868</v>
      </c>
      <c r="AC470" s="121">
        <v>111828</v>
      </c>
      <c r="AD470" s="121" t="s">
        <v>263</v>
      </c>
      <c r="AE470" s="122">
        <f>VLOOKUP(AC470,[3]Hoja1!$A$10:$K$1357,11,0)</f>
        <v>450450841</v>
      </c>
      <c r="AF470" s="122"/>
      <c r="AG470" s="122">
        <f t="shared" si="78"/>
        <v>450450841</v>
      </c>
      <c r="AH470" s="122">
        <f t="shared" si="79"/>
        <v>450451</v>
      </c>
    </row>
    <row r="471" spans="1:34" s="51" customFormat="1" ht="12.75" customHeight="1">
      <c r="A471" s="127">
        <v>5116200</v>
      </c>
      <c r="B471" s="127" t="s">
        <v>1703</v>
      </c>
      <c r="C471" s="128" t="str">
        <f t="shared" si="80"/>
        <v/>
      </c>
      <c r="D471" s="127"/>
      <c r="E471" s="127"/>
      <c r="F471" s="128" t="str">
        <f t="shared" si="81"/>
        <v/>
      </c>
      <c r="G471" s="127"/>
      <c r="H471" s="127"/>
      <c r="I471" s="128" t="str">
        <f t="shared" si="82"/>
        <v/>
      </c>
      <c r="J471" s="127"/>
      <c r="K471" s="127"/>
      <c r="L471" s="128" t="str">
        <f t="shared" si="83"/>
        <v/>
      </c>
      <c r="M471" s="129"/>
      <c r="N471" s="129"/>
      <c r="O471" s="130" t="str">
        <f t="shared" si="84"/>
        <v/>
      </c>
      <c r="P471" s="127"/>
      <c r="Q471" s="127"/>
      <c r="R471" s="128" t="str">
        <f t="shared" si="85"/>
        <v/>
      </c>
      <c r="S471" s="129"/>
      <c r="T471" s="129"/>
      <c r="U471" s="128" t="str">
        <f t="shared" si="86"/>
        <v/>
      </c>
      <c r="V471" s="129"/>
      <c r="W471" s="129"/>
      <c r="X471" s="131" t="str">
        <f t="shared" si="76"/>
        <v>221</v>
      </c>
      <c r="Y471" s="129">
        <v>22</v>
      </c>
      <c r="Z471" s="129">
        <f t="shared" si="77"/>
        <v>1</v>
      </c>
      <c r="AA471" s="129"/>
      <c r="AB471" s="129"/>
      <c r="AC471" s="121">
        <v>111829</v>
      </c>
      <c r="AD471" s="121" t="s">
        <v>264</v>
      </c>
      <c r="AE471" s="122">
        <f>VLOOKUP(AC471,[3]Hoja1!$A$10:$K$1357,11,0)</f>
        <v>0</v>
      </c>
      <c r="AF471" s="122"/>
      <c r="AG471" s="122">
        <f t="shared" si="78"/>
        <v>0</v>
      </c>
      <c r="AH471" s="122">
        <f t="shared" si="79"/>
        <v>0</v>
      </c>
    </row>
    <row r="472" spans="1:34" s="51" customFormat="1" ht="12.75" customHeight="1">
      <c r="A472" s="127"/>
      <c r="B472" s="127"/>
      <c r="C472" s="128" t="str">
        <f t="shared" si="80"/>
        <v/>
      </c>
      <c r="D472" s="127"/>
      <c r="E472" s="127"/>
      <c r="F472" s="128" t="str">
        <f t="shared" si="81"/>
        <v/>
      </c>
      <c r="G472" s="127"/>
      <c r="H472" s="127"/>
      <c r="I472" s="128" t="str">
        <f t="shared" si="82"/>
        <v/>
      </c>
      <c r="J472" s="127"/>
      <c r="K472" s="127"/>
      <c r="L472" s="128" t="str">
        <f t="shared" si="83"/>
        <v/>
      </c>
      <c r="M472" s="129"/>
      <c r="N472" s="129"/>
      <c r="O472" s="130" t="str">
        <f t="shared" si="84"/>
        <v/>
      </c>
      <c r="P472" s="127"/>
      <c r="Q472" s="127"/>
      <c r="R472" s="128" t="str">
        <f t="shared" si="85"/>
        <v/>
      </c>
      <c r="S472" s="129"/>
      <c r="T472" s="129"/>
      <c r="U472" s="128" t="str">
        <f t="shared" si="86"/>
        <v/>
      </c>
      <c r="V472" s="129"/>
      <c r="W472" s="129"/>
      <c r="X472" s="131" t="str">
        <f t="shared" si="76"/>
        <v>1</v>
      </c>
      <c r="Y472" s="129"/>
      <c r="Z472" s="129">
        <f t="shared" si="77"/>
        <v>1</v>
      </c>
      <c r="AA472" s="129"/>
      <c r="AB472" s="129"/>
      <c r="AC472" s="121">
        <v>111830</v>
      </c>
      <c r="AD472" s="121" t="s">
        <v>404</v>
      </c>
      <c r="AE472" s="122">
        <v>0</v>
      </c>
      <c r="AF472" s="122"/>
      <c r="AG472" s="122">
        <f t="shared" si="78"/>
        <v>0</v>
      </c>
      <c r="AH472" s="122">
        <f t="shared" si="79"/>
        <v>0</v>
      </c>
    </row>
    <row r="473" spans="1:34" s="51" customFormat="1" ht="12.75" customHeight="1">
      <c r="A473" s="127">
        <v>5153300</v>
      </c>
      <c r="B473" s="127" t="s">
        <v>310</v>
      </c>
      <c r="C473" s="128" t="str">
        <f t="shared" si="80"/>
        <v/>
      </c>
      <c r="D473" s="127"/>
      <c r="E473" s="127"/>
      <c r="F473" s="128" t="str">
        <f t="shared" si="81"/>
        <v/>
      </c>
      <c r="G473" s="127"/>
      <c r="H473" s="127"/>
      <c r="I473" s="128" t="str">
        <f t="shared" si="82"/>
        <v/>
      </c>
      <c r="J473" s="127"/>
      <c r="K473" s="127"/>
      <c r="L473" s="128" t="str">
        <f t="shared" si="83"/>
        <v/>
      </c>
      <c r="M473" s="129"/>
      <c r="N473" s="129"/>
      <c r="O473" s="130" t="str">
        <f t="shared" si="84"/>
        <v/>
      </c>
      <c r="P473" s="127"/>
      <c r="Q473" s="127"/>
      <c r="R473" s="128" t="str">
        <f t="shared" si="85"/>
        <v/>
      </c>
      <c r="S473" s="129"/>
      <c r="T473" s="129"/>
      <c r="U473" s="128" t="str">
        <f t="shared" si="86"/>
        <v/>
      </c>
      <c r="V473" s="129"/>
      <c r="W473" s="129"/>
      <c r="X473" s="131" t="str">
        <f t="shared" si="76"/>
        <v>1</v>
      </c>
      <c r="Y473" s="129"/>
      <c r="Z473" s="129">
        <f t="shared" si="77"/>
        <v>1</v>
      </c>
      <c r="AA473" s="127" t="s">
        <v>1870</v>
      </c>
      <c r="AB473" s="127" t="s">
        <v>1868</v>
      </c>
      <c r="AC473" s="121">
        <v>111831</v>
      </c>
      <c r="AD473" s="121" t="s">
        <v>37</v>
      </c>
      <c r="AE473" s="122">
        <f>VLOOKUP(AC473,[3]Hoja1!$A$10:$K$1357,11,0)</f>
        <v>0</v>
      </c>
      <c r="AF473" s="122"/>
      <c r="AG473" s="122">
        <f t="shared" si="78"/>
        <v>0</v>
      </c>
      <c r="AH473" s="122">
        <f t="shared" si="79"/>
        <v>0</v>
      </c>
    </row>
    <row r="474" spans="1:34" s="51" customFormat="1" ht="12.75" customHeight="1">
      <c r="A474" s="127">
        <v>5116200</v>
      </c>
      <c r="B474" s="127" t="s">
        <v>1703</v>
      </c>
      <c r="C474" s="128" t="str">
        <f t="shared" si="80"/>
        <v/>
      </c>
      <c r="D474" s="127"/>
      <c r="E474" s="127"/>
      <c r="F474" s="128" t="str">
        <f t="shared" si="81"/>
        <v/>
      </c>
      <c r="G474" s="127"/>
      <c r="H474" s="127"/>
      <c r="I474" s="128" t="str">
        <f t="shared" si="82"/>
        <v/>
      </c>
      <c r="J474" s="127"/>
      <c r="K474" s="127"/>
      <c r="L474" s="128" t="str">
        <f t="shared" si="83"/>
        <v/>
      </c>
      <c r="M474" s="129"/>
      <c r="N474" s="129"/>
      <c r="O474" s="130" t="str">
        <f t="shared" si="84"/>
        <v/>
      </c>
      <c r="P474" s="127"/>
      <c r="Q474" s="127"/>
      <c r="R474" s="128" t="str">
        <f t="shared" si="85"/>
        <v/>
      </c>
      <c r="S474" s="129"/>
      <c r="T474" s="129"/>
      <c r="U474" s="128" t="str">
        <f t="shared" si="86"/>
        <v/>
      </c>
      <c r="V474" s="129"/>
      <c r="W474" s="129"/>
      <c r="X474" s="131" t="str">
        <f t="shared" si="76"/>
        <v>221</v>
      </c>
      <c r="Y474" s="129">
        <v>22</v>
      </c>
      <c r="Z474" s="129">
        <f t="shared" si="77"/>
        <v>1</v>
      </c>
      <c r="AA474" s="129"/>
      <c r="AB474" s="129"/>
      <c r="AC474" s="121">
        <v>111832</v>
      </c>
      <c r="AD474" s="121" t="s">
        <v>1149</v>
      </c>
      <c r="AE474" s="122">
        <f>VLOOKUP(AC474,[3]Hoja1!$A$10:$K$1357,11,0)</f>
        <v>0</v>
      </c>
      <c r="AF474" s="122"/>
      <c r="AG474" s="122">
        <f t="shared" si="78"/>
        <v>0</v>
      </c>
      <c r="AH474" s="122">
        <f t="shared" si="79"/>
        <v>0</v>
      </c>
    </row>
    <row r="475" spans="1:34" s="51" customFormat="1" ht="12.75" customHeight="1">
      <c r="A475" s="127"/>
      <c r="B475" s="127"/>
      <c r="C475" s="128" t="str">
        <f t="shared" si="80"/>
        <v/>
      </c>
      <c r="D475" s="127"/>
      <c r="E475" s="127"/>
      <c r="F475" s="128" t="str">
        <f t="shared" si="81"/>
        <v/>
      </c>
      <c r="G475" s="127"/>
      <c r="H475" s="127"/>
      <c r="I475" s="128" t="str">
        <f t="shared" si="82"/>
        <v/>
      </c>
      <c r="J475" s="127"/>
      <c r="K475" s="127"/>
      <c r="L475" s="128" t="str">
        <f t="shared" si="83"/>
        <v/>
      </c>
      <c r="M475" s="129"/>
      <c r="N475" s="129"/>
      <c r="O475" s="130" t="str">
        <f t="shared" si="84"/>
        <v/>
      </c>
      <c r="P475" s="127"/>
      <c r="Q475" s="127"/>
      <c r="R475" s="128" t="str">
        <f t="shared" si="85"/>
        <v/>
      </c>
      <c r="S475" s="129"/>
      <c r="T475" s="129"/>
      <c r="U475" s="128" t="str">
        <f t="shared" si="86"/>
        <v/>
      </c>
      <c r="V475" s="129"/>
      <c r="W475" s="129"/>
      <c r="X475" s="131" t="str">
        <f t="shared" si="76"/>
        <v>221</v>
      </c>
      <c r="Y475" s="129">
        <v>22</v>
      </c>
      <c r="Z475" s="129">
        <f t="shared" si="77"/>
        <v>1</v>
      </c>
      <c r="AA475" s="129"/>
      <c r="AB475" s="129"/>
      <c r="AC475" s="121">
        <v>111833</v>
      </c>
      <c r="AD475" s="121" t="s">
        <v>252</v>
      </c>
      <c r="AE475" s="122">
        <f>VLOOKUP(AC475,[3]Hoja1!$A$10:$K$1357,11,0)</f>
        <v>0</v>
      </c>
      <c r="AF475" s="122"/>
      <c r="AG475" s="122">
        <f t="shared" si="78"/>
        <v>0</v>
      </c>
      <c r="AH475" s="122">
        <f t="shared" si="79"/>
        <v>0</v>
      </c>
    </row>
    <row r="476" spans="1:34" s="51" customFormat="1" ht="12.75" customHeight="1">
      <c r="A476" s="127">
        <v>5153300</v>
      </c>
      <c r="B476" s="127" t="s">
        <v>310</v>
      </c>
      <c r="C476" s="128" t="str">
        <f t="shared" si="80"/>
        <v/>
      </c>
      <c r="D476" s="127"/>
      <c r="E476" s="127"/>
      <c r="F476" s="128" t="str">
        <f t="shared" si="81"/>
        <v/>
      </c>
      <c r="G476" s="127"/>
      <c r="H476" s="127"/>
      <c r="I476" s="128" t="str">
        <f t="shared" si="82"/>
        <v/>
      </c>
      <c r="J476" s="127"/>
      <c r="K476" s="127"/>
      <c r="L476" s="128" t="str">
        <f t="shared" si="83"/>
        <v/>
      </c>
      <c r="M476" s="129"/>
      <c r="N476" s="129"/>
      <c r="O476" s="130" t="str">
        <f t="shared" si="84"/>
        <v/>
      </c>
      <c r="P476" s="127"/>
      <c r="Q476" s="127"/>
      <c r="R476" s="128" t="str">
        <f t="shared" si="85"/>
        <v/>
      </c>
      <c r="S476" s="129"/>
      <c r="T476" s="129"/>
      <c r="U476" s="128" t="str">
        <f t="shared" si="86"/>
        <v/>
      </c>
      <c r="V476" s="129"/>
      <c r="W476" s="129"/>
      <c r="X476" s="131" t="str">
        <f t="shared" si="76"/>
        <v>1</v>
      </c>
      <c r="Y476" s="129"/>
      <c r="Z476" s="129">
        <f t="shared" si="77"/>
        <v>1</v>
      </c>
      <c r="AA476" s="127" t="s">
        <v>1870</v>
      </c>
      <c r="AB476" s="127" t="s">
        <v>1868</v>
      </c>
      <c r="AC476" s="121">
        <v>111834</v>
      </c>
      <c r="AD476" s="121" t="s">
        <v>244</v>
      </c>
      <c r="AE476" s="122">
        <f>VLOOKUP(AC476,[3]Hoja1!$A$10:$K$1357,11,0)</f>
        <v>0</v>
      </c>
      <c r="AF476" s="122"/>
      <c r="AG476" s="122">
        <f t="shared" si="78"/>
        <v>0</v>
      </c>
      <c r="AH476" s="122">
        <f t="shared" si="79"/>
        <v>0</v>
      </c>
    </row>
    <row r="477" spans="1:34" s="51" customFormat="1" ht="12.75" customHeight="1">
      <c r="A477" s="127">
        <v>5153300</v>
      </c>
      <c r="B477" s="127" t="s">
        <v>310</v>
      </c>
      <c r="C477" s="128" t="str">
        <f t="shared" si="80"/>
        <v/>
      </c>
      <c r="D477" s="127"/>
      <c r="E477" s="127"/>
      <c r="F477" s="128" t="str">
        <f t="shared" si="81"/>
        <v/>
      </c>
      <c r="G477" s="127"/>
      <c r="H477" s="127"/>
      <c r="I477" s="128" t="str">
        <f t="shared" si="82"/>
        <v/>
      </c>
      <c r="J477" s="127"/>
      <c r="K477" s="127"/>
      <c r="L477" s="128" t="str">
        <f t="shared" si="83"/>
        <v/>
      </c>
      <c r="M477" s="129"/>
      <c r="N477" s="129"/>
      <c r="O477" s="130" t="str">
        <f t="shared" si="84"/>
        <v/>
      </c>
      <c r="P477" s="127"/>
      <c r="Q477" s="127"/>
      <c r="R477" s="128" t="str">
        <f t="shared" si="85"/>
        <v/>
      </c>
      <c r="S477" s="129"/>
      <c r="T477" s="129"/>
      <c r="U477" s="128" t="str">
        <f t="shared" si="86"/>
        <v/>
      </c>
      <c r="V477" s="129"/>
      <c r="W477" s="129"/>
      <c r="X477" s="131" t="str">
        <f t="shared" si="76"/>
        <v>1</v>
      </c>
      <c r="Y477" s="129"/>
      <c r="Z477" s="129">
        <f t="shared" si="77"/>
        <v>1</v>
      </c>
      <c r="AA477" s="127" t="s">
        <v>1870</v>
      </c>
      <c r="AB477" s="127" t="s">
        <v>1868</v>
      </c>
      <c r="AC477" s="121">
        <v>111835</v>
      </c>
      <c r="AD477" s="121" t="s">
        <v>245</v>
      </c>
      <c r="AE477" s="122">
        <f>VLOOKUP(AC477,[3]Hoja1!$A$10:$K$1357,11,0)</f>
        <v>0</v>
      </c>
      <c r="AF477" s="122"/>
      <c r="AG477" s="122">
        <f t="shared" si="78"/>
        <v>0</v>
      </c>
      <c r="AH477" s="122">
        <f t="shared" si="79"/>
        <v>0</v>
      </c>
    </row>
    <row r="478" spans="1:34" s="51" customFormat="1" ht="12.75" customHeight="1">
      <c r="A478" s="127">
        <v>5116200</v>
      </c>
      <c r="B478" s="127" t="s">
        <v>1703</v>
      </c>
      <c r="C478" s="128" t="str">
        <f t="shared" si="80"/>
        <v/>
      </c>
      <c r="D478" s="127"/>
      <c r="E478" s="127"/>
      <c r="F478" s="128" t="str">
        <f t="shared" si="81"/>
        <v/>
      </c>
      <c r="G478" s="127"/>
      <c r="H478" s="127"/>
      <c r="I478" s="128" t="str">
        <f t="shared" si="82"/>
        <v/>
      </c>
      <c r="J478" s="127"/>
      <c r="K478" s="127"/>
      <c r="L478" s="128" t="str">
        <f t="shared" si="83"/>
        <v/>
      </c>
      <c r="M478" s="129"/>
      <c r="N478" s="129"/>
      <c r="O478" s="130" t="str">
        <f t="shared" si="84"/>
        <v/>
      </c>
      <c r="P478" s="127"/>
      <c r="Q478" s="127"/>
      <c r="R478" s="128" t="str">
        <f t="shared" si="85"/>
        <v/>
      </c>
      <c r="S478" s="129"/>
      <c r="T478" s="129"/>
      <c r="U478" s="128" t="str">
        <f t="shared" si="86"/>
        <v/>
      </c>
      <c r="V478" s="129"/>
      <c r="W478" s="129"/>
      <c r="X478" s="131" t="str">
        <f t="shared" si="76"/>
        <v>221</v>
      </c>
      <c r="Y478" s="129">
        <v>22</v>
      </c>
      <c r="Z478" s="129">
        <f t="shared" si="77"/>
        <v>1</v>
      </c>
      <c r="AA478" s="129"/>
      <c r="AB478" s="129"/>
      <c r="AC478" s="121">
        <v>111836</v>
      </c>
      <c r="AD478" s="121" t="s">
        <v>246</v>
      </c>
      <c r="AE478" s="122">
        <f>VLOOKUP(AC478,[3]Hoja1!$A$10:$K$1357,11,0)</f>
        <v>0</v>
      </c>
      <c r="AF478" s="122"/>
      <c r="AG478" s="122">
        <f t="shared" si="78"/>
        <v>0</v>
      </c>
      <c r="AH478" s="122">
        <f t="shared" si="79"/>
        <v>0</v>
      </c>
    </row>
    <row r="479" spans="1:34" s="51" customFormat="1" ht="12.75" customHeight="1">
      <c r="A479" s="127">
        <v>5116200</v>
      </c>
      <c r="B479" s="127" t="s">
        <v>1703</v>
      </c>
      <c r="C479" s="128" t="str">
        <f>+D479&amp;E479</f>
        <v/>
      </c>
      <c r="D479" s="127"/>
      <c r="E479" s="127"/>
      <c r="F479" s="128" t="str">
        <f>+G479&amp;H479</f>
        <v/>
      </c>
      <c r="G479" s="127"/>
      <c r="H479" s="127"/>
      <c r="I479" s="128" t="str">
        <f>+J479&amp;K479</f>
        <v/>
      </c>
      <c r="J479" s="127"/>
      <c r="K479" s="127"/>
      <c r="L479" s="128" t="str">
        <f>+M479&amp;N479</f>
        <v/>
      </c>
      <c r="M479" s="129"/>
      <c r="N479" s="129"/>
      <c r="O479" s="130" t="str">
        <f>+P479&amp;Q479</f>
        <v/>
      </c>
      <c r="P479" s="127"/>
      <c r="Q479" s="127"/>
      <c r="R479" s="128" t="str">
        <f>+S479&amp;T479</f>
        <v/>
      </c>
      <c r="S479" s="129"/>
      <c r="T479" s="129"/>
      <c r="U479" s="128" t="str">
        <f>+V479&amp;W479</f>
        <v/>
      </c>
      <c r="V479" s="129"/>
      <c r="W479" s="129"/>
      <c r="X479" s="131" t="str">
        <f t="shared" si="76"/>
        <v>221</v>
      </c>
      <c r="Y479" s="129">
        <v>22</v>
      </c>
      <c r="Z479" s="129">
        <f t="shared" si="77"/>
        <v>1</v>
      </c>
      <c r="AA479" s="129"/>
      <c r="AB479" s="129"/>
      <c r="AC479" s="121">
        <v>111837</v>
      </c>
      <c r="AD479" s="121" t="s">
        <v>251</v>
      </c>
      <c r="AE479" s="122">
        <f>VLOOKUP(AC479,[3]Hoja1!$A$10:$K$1357,11,0)</f>
        <v>0</v>
      </c>
      <c r="AF479" s="122"/>
      <c r="AG479" s="122">
        <f t="shared" si="78"/>
        <v>0</v>
      </c>
      <c r="AH479" s="122">
        <f t="shared" si="79"/>
        <v>0</v>
      </c>
    </row>
    <row r="480" spans="1:34" s="51" customFormat="1" ht="12.75" customHeight="1">
      <c r="A480" s="127">
        <v>5153300</v>
      </c>
      <c r="B480" s="127" t="s">
        <v>310</v>
      </c>
      <c r="C480" s="128" t="str">
        <f t="shared" si="80"/>
        <v/>
      </c>
      <c r="D480" s="127"/>
      <c r="E480" s="127"/>
      <c r="F480" s="128" t="str">
        <f t="shared" si="81"/>
        <v/>
      </c>
      <c r="G480" s="127"/>
      <c r="H480" s="127"/>
      <c r="I480" s="128" t="str">
        <f t="shared" si="82"/>
        <v/>
      </c>
      <c r="J480" s="127"/>
      <c r="K480" s="127"/>
      <c r="L480" s="128" t="str">
        <f t="shared" si="83"/>
        <v/>
      </c>
      <c r="M480" s="129"/>
      <c r="N480" s="129"/>
      <c r="O480" s="130" t="str">
        <f t="shared" si="84"/>
        <v/>
      </c>
      <c r="P480" s="127"/>
      <c r="Q480" s="127"/>
      <c r="R480" s="128" t="str">
        <f t="shared" si="85"/>
        <v/>
      </c>
      <c r="S480" s="129"/>
      <c r="T480" s="129"/>
      <c r="U480" s="128" t="str">
        <f t="shared" si="86"/>
        <v/>
      </c>
      <c r="V480" s="129"/>
      <c r="W480" s="129"/>
      <c r="X480" s="131" t="str">
        <f t="shared" si="76"/>
        <v>1</v>
      </c>
      <c r="Y480" s="129"/>
      <c r="Z480" s="129">
        <f t="shared" si="77"/>
        <v>1</v>
      </c>
      <c r="AA480" s="127" t="s">
        <v>1870</v>
      </c>
      <c r="AB480" s="127" t="s">
        <v>1868</v>
      </c>
      <c r="AC480" s="121">
        <v>111838</v>
      </c>
      <c r="AD480" s="121" t="s">
        <v>687</v>
      </c>
      <c r="AE480" s="122">
        <f>VLOOKUP(AC480,[3]Hoja1!$A$10:$K$1357,11,0)</f>
        <v>0</v>
      </c>
      <c r="AF480" s="122"/>
      <c r="AG480" s="122">
        <f t="shared" si="78"/>
        <v>0</v>
      </c>
      <c r="AH480" s="122">
        <f t="shared" si="79"/>
        <v>0</v>
      </c>
    </row>
    <row r="481" spans="1:34" s="51" customFormat="1" ht="12.75" customHeight="1">
      <c r="A481" s="127">
        <v>5153300</v>
      </c>
      <c r="B481" s="127" t="s">
        <v>310</v>
      </c>
      <c r="C481" s="128" t="str">
        <f t="shared" si="80"/>
        <v/>
      </c>
      <c r="D481" s="127"/>
      <c r="E481" s="127"/>
      <c r="F481" s="128" t="str">
        <f t="shared" si="81"/>
        <v/>
      </c>
      <c r="G481" s="127"/>
      <c r="H481" s="127"/>
      <c r="I481" s="128" t="str">
        <f t="shared" si="82"/>
        <v/>
      </c>
      <c r="J481" s="127"/>
      <c r="K481" s="127"/>
      <c r="L481" s="128" t="str">
        <f t="shared" si="83"/>
        <v/>
      </c>
      <c r="M481" s="129"/>
      <c r="N481" s="129"/>
      <c r="O481" s="130" t="str">
        <f t="shared" si="84"/>
        <v/>
      </c>
      <c r="P481" s="127"/>
      <c r="Q481" s="127"/>
      <c r="R481" s="128" t="str">
        <f t="shared" si="85"/>
        <v/>
      </c>
      <c r="S481" s="129"/>
      <c r="T481" s="129"/>
      <c r="U481" s="128" t="str">
        <f t="shared" si="86"/>
        <v/>
      </c>
      <c r="V481" s="129"/>
      <c r="W481" s="129"/>
      <c r="X481" s="131" t="str">
        <f t="shared" si="76"/>
        <v>1</v>
      </c>
      <c r="Y481" s="129"/>
      <c r="Z481" s="129">
        <f t="shared" si="77"/>
        <v>1</v>
      </c>
      <c r="AA481" s="127" t="s">
        <v>1870</v>
      </c>
      <c r="AB481" s="127" t="s">
        <v>1868</v>
      </c>
      <c r="AC481" s="121">
        <v>111839</v>
      </c>
      <c r="AD481" s="121" t="s">
        <v>1150</v>
      </c>
      <c r="AE481" s="122">
        <f>VLOOKUP(AC481,[3]Hoja1!$A$10:$K$1357,11,0)</f>
        <v>0</v>
      </c>
      <c r="AF481" s="122"/>
      <c r="AG481" s="122">
        <f t="shared" si="78"/>
        <v>0</v>
      </c>
      <c r="AH481" s="122">
        <f t="shared" si="79"/>
        <v>0</v>
      </c>
    </row>
    <row r="482" spans="1:34" s="51" customFormat="1" ht="12.75" customHeight="1">
      <c r="A482" s="127">
        <v>5153300</v>
      </c>
      <c r="B482" s="127" t="s">
        <v>310</v>
      </c>
      <c r="C482" s="128" t="str">
        <f t="shared" si="80"/>
        <v/>
      </c>
      <c r="D482" s="127"/>
      <c r="E482" s="127"/>
      <c r="F482" s="128" t="str">
        <f t="shared" si="81"/>
        <v/>
      </c>
      <c r="G482" s="127"/>
      <c r="H482" s="127"/>
      <c r="I482" s="128" t="str">
        <f t="shared" si="82"/>
        <v/>
      </c>
      <c r="J482" s="127"/>
      <c r="K482" s="127"/>
      <c r="L482" s="128" t="str">
        <f t="shared" si="83"/>
        <v/>
      </c>
      <c r="M482" s="129"/>
      <c r="N482" s="129"/>
      <c r="O482" s="130" t="str">
        <f t="shared" si="84"/>
        <v/>
      </c>
      <c r="P482" s="127"/>
      <c r="Q482" s="127"/>
      <c r="R482" s="128" t="str">
        <f t="shared" si="85"/>
        <v/>
      </c>
      <c r="S482" s="129"/>
      <c r="T482" s="129"/>
      <c r="U482" s="128" t="str">
        <f t="shared" si="86"/>
        <v/>
      </c>
      <c r="V482" s="129"/>
      <c r="W482" s="129"/>
      <c r="X482" s="131" t="str">
        <f t="shared" si="76"/>
        <v>1</v>
      </c>
      <c r="Y482" s="129"/>
      <c r="Z482" s="129">
        <f t="shared" si="77"/>
        <v>1</v>
      </c>
      <c r="AA482" s="129"/>
      <c r="AB482" s="129"/>
      <c r="AC482" s="121">
        <v>111840</v>
      </c>
      <c r="AD482" s="121" t="s">
        <v>786</v>
      </c>
      <c r="AE482" s="122">
        <f>VLOOKUP(AC482,[3]Hoja1!$A$10:$K$1357,11,0)</f>
        <v>0</v>
      </c>
      <c r="AF482" s="122"/>
      <c r="AG482" s="122">
        <f t="shared" si="78"/>
        <v>0</v>
      </c>
      <c r="AH482" s="122">
        <f t="shared" si="79"/>
        <v>0</v>
      </c>
    </row>
    <row r="483" spans="1:34" s="51" customFormat="1" ht="12.75" customHeight="1">
      <c r="A483" s="127">
        <v>5153300</v>
      </c>
      <c r="B483" s="127" t="s">
        <v>310</v>
      </c>
      <c r="C483" s="128" t="str">
        <f t="shared" si="80"/>
        <v/>
      </c>
      <c r="D483" s="127"/>
      <c r="E483" s="127"/>
      <c r="F483" s="128" t="str">
        <f t="shared" si="81"/>
        <v/>
      </c>
      <c r="G483" s="127"/>
      <c r="H483" s="127"/>
      <c r="I483" s="128" t="str">
        <f t="shared" si="82"/>
        <v/>
      </c>
      <c r="J483" s="127"/>
      <c r="K483" s="127"/>
      <c r="L483" s="128" t="str">
        <f t="shared" si="83"/>
        <v/>
      </c>
      <c r="M483" s="129"/>
      <c r="N483" s="129"/>
      <c r="O483" s="130" t="str">
        <f t="shared" si="84"/>
        <v/>
      </c>
      <c r="P483" s="127"/>
      <c r="Q483" s="127"/>
      <c r="R483" s="128" t="str">
        <f t="shared" si="85"/>
        <v/>
      </c>
      <c r="S483" s="129"/>
      <c r="T483" s="129"/>
      <c r="U483" s="128" t="str">
        <f t="shared" si="86"/>
        <v/>
      </c>
      <c r="V483" s="129"/>
      <c r="W483" s="129"/>
      <c r="X483" s="131" t="str">
        <f t="shared" si="76"/>
        <v>1</v>
      </c>
      <c r="Y483" s="129"/>
      <c r="Z483" s="129">
        <f t="shared" si="77"/>
        <v>1</v>
      </c>
      <c r="AA483" s="129"/>
      <c r="AB483" s="129"/>
      <c r="AC483" s="121">
        <v>111841</v>
      </c>
      <c r="AD483" s="121" t="s">
        <v>892</v>
      </c>
      <c r="AE483" s="122">
        <f>VLOOKUP(AC483,[3]Hoja1!$A$10:$K$1357,11,0)</f>
        <v>0</v>
      </c>
      <c r="AF483" s="122"/>
      <c r="AG483" s="122">
        <f t="shared" si="78"/>
        <v>0</v>
      </c>
      <c r="AH483" s="122">
        <f t="shared" si="79"/>
        <v>0</v>
      </c>
    </row>
    <row r="484" spans="1:34" s="51" customFormat="1" ht="12.75" customHeight="1">
      <c r="A484" s="127">
        <v>5116200</v>
      </c>
      <c r="B484" s="127" t="s">
        <v>1703</v>
      </c>
      <c r="C484" s="128" t="str">
        <f t="shared" si="80"/>
        <v/>
      </c>
      <c r="D484" s="127"/>
      <c r="E484" s="127"/>
      <c r="F484" s="128" t="str">
        <f t="shared" si="81"/>
        <v/>
      </c>
      <c r="G484" s="127"/>
      <c r="H484" s="127"/>
      <c r="I484" s="128" t="str">
        <f t="shared" si="82"/>
        <v/>
      </c>
      <c r="J484" s="127"/>
      <c r="K484" s="127"/>
      <c r="L484" s="128" t="str">
        <f t="shared" si="83"/>
        <v/>
      </c>
      <c r="M484" s="129"/>
      <c r="N484" s="129"/>
      <c r="O484" s="130" t="str">
        <f t="shared" si="84"/>
        <v/>
      </c>
      <c r="P484" s="127"/>
      <c r="Q484" s="127"/>
      <c r="R484" s="128" t="str">
        <f t="shared" si="85"/>
        <v/>
      </c>
      <c r="S484" s="129"/>
      <c r="T484" s="129"/>
      <c r="U484" s="128" t="str">
        <f t="shared" si="86"/>
        <v/>
      </c>
      <c r="V484" s="129"/>
      <c r="W484" s="129"/>
      <c r="X484" s="131" t="str">
        <f t="shared" si="76"/>
        <v>221</v>
      </c>
      <c r="Y484" s="129">
        <v>22</v>
      </c>
      <c r="Z484" s="129">
        <f t="shared" si="77"/>
        <v>1</v>
      </c>
      <c r="AA484" s="129"/>
      <c r="AB484" s="129"/>
      <c r="AC484" s="121">
        <v>111842</v>
      </c>
      <c r="AD484" s="121" t="s">
        <v>1151</v>
      </c>
      <c r="AE484" s="122">
        <f>VLOOKUP(AC484,[3]Hoja1!$A$10:$K$1357,11,0)</f>
        <v>5163517959</v>
      </c>
      <c r="AF484" s="122"/>
      <c r="AG484" s="122">
        <f t="shared" si="78"/>
        <v>5163517959</v>
      </c>
      <c r="AH484" s="122">
        <f t="shared" si="79"/>
        <v>5163518</v>
      </c>
    </row>
    <row r="485" spans="1:34" s="51" customFormat="1" ht="12.75" customHeight="1">
      <c r="A485" s="127">
        <v>5116200</v>
      </c>
      <c r="B485" s="127" t="s">
        <v>1703</v>
      </c>
      <c r="C485" s="128" t="str">
        <f t="shared" si="80"/>
        <v/>
      </c>
      <c r="D485" s="127"/>
      <c r="E485" s="127"/>
      <c r="F485" s="128" t="str">
        <f t="shared" si="81"/>
        <v/>
      </c>
      <c r="G485" s="127"/>
      <c r="H485" s="127"/>
      <c r="I485" s="128" t="str">
        <f t="shared" si="82"/>
        <v/>
      </c>
      <c r="J485" s="127"/>
      <c r="K485" s="127"/>
      <c r="L485" s="128" t="str">
        <f t="shared" si="83"/>
        <v/>
      </c>
      <c r="M485" s="129"/>
      <c r="N485" s="129"/>
      <c r="O485" s="130" t="str">
        <f t="shared" si="84"/>
        <v/>
      </c>
      <c r="P485" s="127"/>
      <c r="Q485" s="127"/>
      <c r="R485" s="128" t="str">
        <f t="shared" si="85"/>
        <v/>
      </c>
      <c r="S485" s="129"/>
      <c r="T485" s="129"/>
      <c r="U485" s="128" t="str">
        <f t="shared" si="86"/>
        <v/>
      </c>
      <c r="V485" s="129"/>
      <c r="W485" s="129"/>
      <c r="X485" s="131" t="str">
        <f t="shared" si="76"/>
        <v>221</v>
      </c>
      <c r="Y485" s="129">
        <v>22</v>
      </c>
      <c r="Z485" s="129">
        <f t="shared" si="77"/>
        <v>1</v>
      </c>
      <c r="AA485" s="129"/>
      <c r="AB485" s="129"/>
      <c r="AC485" s="121">
        <v>111843</v>
      </c>
      <c r="AD485" s="121" t="s">
        <v>1152</v>
      </c>
      <c r="AE485" s="122">
        <f>VLOOKUP(AC485,[3]Hoja1!$A$10:$K$1357,11,0)</f>
        <v>0</v>
      </c>
      <c r="AF485" s="122"/>
      <c r="AG485" s="122">
        <f t="shared" si="78"/>
        <v>0</v>
      </c>
      <c r="AH485" s="122">
        <f t="shared" si="79"/>
        <v>0</v>
      </c>
    </row>
    <row r="486" spans="1:34" s="51" customFormat="1" ht="12.75" customHeight="1">
      <c r="A486" s="127">
        <v>5116200</v>
      </c>
      <c r="B486" s="127" t="s">
        <v>1703</v>
      </c>
      <c r="C486" s="128" t="str">
        <f t="shared" si="80"/>
        <v/>
      </c>
      <c r="D486" s="127"/>
      <c r="E486" s="127"/>
      <c r="F486" s="128" t="str">
        <f t="shared" si="81"/>
        <v/>
      </c>
      <c r="G486" s="127"/>
      <c r="H486" s="127"/>
      <c r="I486" s="128" t="str">
        <f t="shared" si="82"/>
        <v/>
      </c>
      <c r="J486" s="127"/>
      <c r="K486" s="127"/>
      <c r="L486" s="128" t="str">
        <f t="shared" si="83"/>
        <v/>
      </c>
      <c r="M486" s="129"/>
      <c r="N486" s="129"/>
      <c r="O486" s="130" t="str">
        <f t="shared" si="84"/>
        <v/>
      </c>
      <c r="P486" s="127"/>
      <c r="Q486" s="127"/>
      <c r="R486" s="128" t="str">
        <f t="shared" si="85"/>
        <v/>
      </c>
      <c r="S486" s="129"/>
      <c r="T486" s="129"/>
      <c r="U486" s="128" t="str">
        <f t="shared" si="86"/>
        <v/>
      </c>
      <c r="V486" s="129"/>
      <c r="W486" s="129"/>
      <c r="X486" s="131" t="str">
        <f t="shared" si="76"/>
        <v>221</v>
      </c>
      <c r="Y486" s="129">
        <v>22</v>
      </c>
      <c r="Z486" s="129">
        <f t="shared" si="77"/>
        <v>1</v>
      </c>
      <c r="AA486" s="129"/>
      <c r="AB486" s="129"/>
      <c r="AC486" s="121">
        <v>111844</v>
      </c>
      <c r="AD486" s="121" t="s">
        <v>87</v>
      </c>
      <c r="AE486" s="122">
        <f>VLOOKUP(AC486,[3]Hoja1!$A$10:$K$1357,11,0)</f>
        <v>0</v>
      </c>
      <c r="AF486" s="122"/>
      <c r="AG486" s="122">
        <f t="shared" si="78"/>
        <v>0</v>
      </c>
      <c r="AH486" s="122">
        <f t="shared" si="79"/>
        <v>0</v>
      </c>
    </row>
    <row r="487" spans="1:34" s="51" customFormat="1" ht="12.75" customHeight="1">
      <c r="A487" s="127">
        <v>5116200</v>
      </c>
      <c r="B487" s="127" t="s">
        <v>1703</v>
      </c>
      <c r="C487" s="128" t="str">
        <f t="shared" si="80"/>
        <v/>
      </c>
      <c r="D487" s="127"/>
      <c r="E487" s="127"/>
      <c r="F487" s="128" t="str">
        <f t="shared" si="81"/>
        <v/>
      </c>
      <c r="G487" s="127"/>
      <c r="H487" s="127"/>
      <c r="I487" s="128" t="str">
        <f t="shared" si="82"/>
        <v/>
      </c>
      <c r="J487" s="127"/>
      <c r="K487" s="127"/>
      <c r="L487" s="128" t="str">
        <f t="shared" si="83"/>
        <v/>
      </c>
      <c r="M487" s="129"/>
      <c r="N487" s="129"/>
      <c r="O487" s="130" t="str">
        <f t="shared" si="84"/>
        <v/>
      </c>
      <c r="P487" s="127"/>
      <c r="Q487" s="127"/>
      <c r="R487" s="128" t="str">
        <f t="shared" si="85"/>
        <v/>
      </c>
      <c r="S487" s="129"/>
      <c r="T487" s="129"/>
      <c r="U487" s="128" t="str">
        <f t="shared" si="86"/>
        <v/>
      </c>
      <c r="V487" s="129"/>
      <c r="W487" s="129"/>
      <c r="X487" s="131" t="str">
        <f t="shared" si="76"/>
        <v>221</v>
      </c>
      <c r="Y487" s="129">
        <v>22</v>
      </c>
      <c r="Z487" s="129">
        <f t="shared" si="77"/>
        <v>1</v>
      </c>
      <c r="AA487" s="129"/>
      <c r="AB487" s="129"/>
      <c r="AC487" s="121">
        <v>111845</v>
      </c>
      <c r="AD487" s="121" t="s">
        <v>88</v>
      </c>
      <c r="AE487" s="122">
        <f>VLOOKUP(AC487,[3]Hoja1!$A$10:$K$1357,11,0)</f>
        <v>0</v>
      </c>
      <c r="AF487" s="122"/>
      <c r="AG487" s="122">
        <f t="shared" si="78"/>
        <v>0</v>
      </c>
      <c r="AH487" s="122">
        <f t="shared" si="79"/>
        <v>0</v>
      </c>
    </row>
    <row r="488" spans="1:34" s="51" customFormat="1" ht="12.75" customHeight="1">
      <c r="A488" s="127">
        <v>5151200</v>
      </c>
      <c r="B488" s="127" t="s">
        <v>1734</v>
      </c>
      <c r="C488" s="128" t="str">
        <f t="shared" si="80"/>
        <v/>
      </c>
      <c r="D488" s="127"/>
      <c r="E488" s="127"/>
      <c r="F488" s="128" t="str">
        <f t="shared" si="81"/>
        <v/>
      </c>
      <c r="G488" s="127"/>
      <c r="H488" s="127"/>
      <c r="I488" s="128" t="str">
        <f t="shared" si="82"/>
        <v/>
      </c>
      <c r="J488" s="127"/>
      <c r="K488" s="127"/>
      <c r="L488" s="128" t="str">
        <f t="shared" si="83"/>
        <v/>
      </c>
      <c r="M488" s="129"/>
      <c r="N488" s="129"/>
      <c r="O488" s="130" t="str">
        <f t="shared" si="84"/>
        <v/>
      </c>
      <c r="P488" s="127"/>
      <c r="Q488" s="127"/>
      <c r="R488" s="128" t="str">
        <f t="shared" si="85"/>
        <v/>
      </c>
      <c r="S488" s="129"/>
      <c r="T488" s="129"/>
      <c r="U488" s="128" t="str">
        <f t="shared" si="86"/>
        <v/>
      </c>
      <c r="V488" s="129"/>
      <c r="W488" s="129"/>
      <c r="X488" s="131" t="str">
        <f t="shared" si="76"/>
        <v>1</v>
      </c>
      <c r="Y488" s="129"/>
      <c r="Z488" s="129">
        <f t="shared" si="77"/>
        <v>1</v>
      </c>
      <c r="AA488" s="127" t="s">
        <v>1870</v>
      </c>
      <c r="AB488" s="127" t="s">
        <v>1866</v>
      </c>
      <c r="AC488" s="121">
        <v>111846</v>
      </c>
      <c r="AD488" s="121" t="s">
        <v>846</v>
      </c>
      <c r="AE488" s="122">
        <f>VLOOKUP(AC488,[3]Hoja1!$A$10:$K$1357,11,0)</f>
        <v>5015876</v>
      </c>
      <c r="AF488" s="122">
        <v>0</v>
      </c>
      <c r="AG488" s="122">
        <f t="shared" si="78"/>
        <v>5015876</v>
      </c>
      <c r="AH488" s="122">
        <f t="shared" si="79"/>
        <v>5016</v>
      </c>
    </row>
    <row r="489" spans="1:34" s="51" customFormat="1" ht="12.75" customHeight="1">
      <c r="A489" s="127">
        <v>5153300</v>
      </c>
      <c r="B489" s="127" t="s">
        <v>310</v>
      </c>
      <c r="C489" s="128" t="str">
        <f t="shared" si="80"/>
        <v/>
      </c>
      <c r="D489" s="127"/>
      <c r="E489" s="127"/>
      <c r="F489" s="128" t="str">
        <f t="shared" si="81"/>
        <v/>
      </c>
      <c r="G489" s="127"/>
      <c r="H489" s="127"/>
      <c r="I489" s="128" t="str">
        <f t="shared" si="82"/>
        <v/>
      </c>
      <c r="J489" s="127"/>
      <c r="K489" s="127"/>
      <c r="L489" s="128" t="str">
        <f t="shared" si="83"/>
        <v/>
      </c>
      <c r="M489" s="129"/>
      <c r="N489" s="129"/>
      <c r="O489" s="130" t="str">
        <f t="shared" si="84"/>
        <v/>
      </c>
      <c r="P489" s="127"/>
      <c r="Q489" s="127"/>
      <c r="R489" s="128" t="str">
        <f t="shared" si="85"/>
        <v/>
      </c>
      <c r="S489" s="129"/>
      <c r="T489" s="129"/>
      <c r="U489" s="128" t="str">
        <f t="shared" si="86"/>
        <v/>
      </c>
      <c r="V489" s="129"/>
      <c r="W489" s="129"/>
      <c r="X489" s="131" t="str">
        <f t="shared" si="76"/>
        <v>1</v>
      </c>
      <c r="Y489" s="129"/>
      <c r="Z489" s="129">
        <f t="shared" si="77"/>
        <v>1</v>
      </c>
      <c r="AA489" s="127" t="s">
        <v>1870</v>
      </c>
      <c r="AB489" s="127" t="s">
        <v>1868</v>
      </c>
      <c r="AC489" s="121">
        <v>111847</v>
      </c>
      <c r="AD489" s="121" t="s">
        <v>847</v>
      </c>
      <c r="AE489" s="122">
        <f>VLOOKUP(AC489,[3]Hoja1!$A$10:$K$1357,11,0)</f>
        <v>0</v>
      </c>
      <c r="AF489" s="122"/>
      <c r="AG489" s="122">
        <f t="shared" si="78"/>
        <v>0</v>
      </c>
      <c r="AH489" s="122">
        <f t="shared" si="79"/>
        <v>0</v>
      </c>
    </row>
    <row r="490" spans="1:34" s="51" customFormat="1" ht="12.75" customHeight="1">
      <c r="A490" s="127">
        <v>5153300</v>
      </c>
      <c r="B490" s="127" t="s">
        <v>310</v>
      </c>
      <c r="C490" s="128" t="str">
        <f t="shared" si="80"/>
        <v/>
      </c>
      <c r="D490" s="127"/>
      <c r="E490" s="127"/>
      <c r="F490" s="128" t="str">
        <f t="shared" si="81"/>
        <v/>
      </c>
      <c r="G490" s="127"/>
      <c r="H490" s="127"/>
      <c r="I490" s="128" t="str">
        <f t="shared" si="82"/>
        <v/>
      </c>
      <c r="J490" s="127"/>
      <c r="K490" s="127"/>
      <c r="L490" s="128" t="str">
        <f t="shared" si="83"/>
        <v/>
      </c>
      <c r="M490" s="129"/>
      <c r="N490" s="129"/>
      <c r="O490" s="130" t="str">
        <f t="shared" si="84"/>
        <v/>
      </c>
      <c r="P490" s="127"/>
      <c r="Q490" s="127"/>
      <c r="R490" s="128" t="str">
        <f t="shared" si="85"/>
        <v/>
      </c>
      <c r="S490" s="129"/>
      <c r="T490" s="129"/>
      <c r="U490" s="128" t="str">
        <f t="shared" si="86"/>
        <v/>
      </c>
      <c r="V490" s="129"/>
      <c r="W490" s="129"/>
      <c r="X490" s="131" t="str">
        <f t="shared" si="76"/>
        <v>1</v>
      </c>
      <c r="Y490" s="129"/>
      <c r="Z490" s="129">
        <f t="shared" si="77"/>
        <v>1</v>
      </c>
      <c r="AA490" s="127" t="s">
        <v>1870</v>
      </c>
      <c r="AB490" s="127" t="s">
        <v>1868</v>
      </c>
      <c r="AC490" s="121">
        <v>111848</v>
      </c>
      <c r="AD490" s="121" t="s">
        <v>848</v>
      </c>
      <c r="AE490" s="122">
        <f>VLOOKUP(AC490,[3]Hoja1!$A$10:$K$1357,11,0)</f>
        <v>0</v>
      </c>
      <c r="AF490" s="122"/>
      <c r="AG490" s="122">
        <f t="shared" si="78"/>
        <v>0</v>
      </c>
      <c r="AH490" s="122">
        <f t="shared" si="79"/>
        <v>0</v>
      </c>
    </row>
    <row r="491" spans="1:34" s="51" customFormat="1" ht="12.75" customHeight="1">
      <c r="A491" s="127">
        <v>5116200</v>
      </c>
      <c r="B491" s="127" t="s">
        <v>1703</v>
      </c>
      <c r="C491" s="128" t="str">
        <f t="shared" si="80"/>
        <v/>
      </c>
      <c r="D491" s="127"/>
      <c r="E491" s="127"/>
      <c r="F491" s="128" t="str">
        <f t="shared" si="81"/>
        <v/>
      </c>
      <c r="G491" s="127"/>
      <c r="H491" s="127"/>
      <c r="I491" s="128" t="str">
        <f t="shared" si="82"/>
        <v/>
      </c>
      <c r="J491" s="127"/>
      <c r="K491" s="127"/>
      <c r="L491" s="128" t="str">
        <f t="shared" si="83"/>
        <v/>
      </c>
      <c r="M491" s="129"/>
      <c r="N491" s="129"/>
      <c r="O491" s="130" t="str">
        <f t="shared" si="84"/>
        <v/>
      </c>
      <c r="P491" s="127"/>
      <c r="Q491" s="127"/>
      <c r="R491" s="128" t="str">
        <f t="shared" si="85"/>
        <v/>
      </c>
      <c r="S491" s="129"/>
      <c r="T491" s="129"/>
      <c r="U491" s="128" t="str">
        <f t="shared" si="86"/>
        <v/>
      </c>
      <c r="V491" s="129"/>
      <c r="W491" s="129"/>
      <c r="X491" s="131" t="str">
        <f t="shared" si="76"/>
        <v>221</v>
      </c>
      <c r="Y491" s="129">
        <v>22</v>
      </c>
      <c r="Z491" s="129">
        <f t="shared" si="77"/>
        <v>1</v>
      </c>
      <c r="AA491" s="129"/>
      <c r="AB491" s="129"/>
      <c r="AC491" s="121">
        <v>111850</v>
      </c>
      <c r="AD491" s="121" t="s">
        <v>1153</v>
      </c>
      <c r="AE491" s="122">
        <f>VLOOKUP(AC491,[3]Hoja1!$A$10:$K$1357,11,0)</f>
        <v>0</v>
      </c>
      <c r="AF491" s="122"/>
      <c r="AG491" s="122">
        <f t="shared" si="78"/>
        <v>0</v>
      </c>
      <c r="AH491" s="122">
        <f t="shared" si="79"/>
        <v>0</v>
      </c>
    </row>
    <row r="492" spans="1:34" s="51" customFormat="1" ht="12.75" customHeight="1">
      <c r="A492" s="127">
        <v>5116200</v>
      </c>
      <c r="B492" s="127" t="s">
        <v>1703</v>
      </c>
      <c r="C492" s="128" t="str">
        <f t="shared" si="80"/>
        <v/>
      </c>
      <c r="D492" s="127"/>
      <c r="E492" s="127"/>
      <c r="F492" s="128" t="str">
        <f t="shared" si="81"/>
        <v/>
      </c>
      <c r="G492" s="127"/>
      <c r="H492" s="127"/>
      <c r="I492" s="128" t="str">
        <f t="shared" si="82"/>
        <v/>
      </c>
      <c r="J492" s="127"/>
      <c r="K492" s="127"/>
      <c r="L492" s="128" t="str">
        <f t="shared" si="83"/>
        <v/>
      </c>
      <c r="M492" s="129"/>
      <c r="N492" s="129"/>
      <c r="O492" s="130" t="str">
        <f t="shared" si="84"/>
        <v/>
      </c>
      <c r="P492" s="127"/>
      <c r="Q492" s="127"/>
      <c r="R492" s="128" t="str">
        <f t="shared" si="85"/>
        <v/>
      </c>
      <c r="S492" s="129"/>
      <c r="T492" s="129"/>
      <c r="U492" s="128" t="str">
        <f t="shared" si="86"/>
        <v/>
      </c>
      <c r="V492" s="129"/>
      <c r="W492" s="129"/>
      <c r="X492" s="131" t="str">
        <f t="shared" si="76"/>
        <v>221</v>
      </c>
      <c r="Y492" s="129">
        <v>22</v>
      </c>
      <c r="Z492" s="129">
        <f t="shared" si="77"/>
        <v>1</v>
      </c>
      <c r="AA492" s="129"/>
      <c r="AB492" s="129"/>
      <c r="AC492" s="121">
        <v>111851</v>
      </c>
      <c r="AD492" s="121" t="s">
        <v>1154</v>
      </c>
      <c r="AE492" s="122">
        <f>VLOOKUP(AC492,[3]Hoja1!$A$10:$K$1357,11,0)</f>
        <v>0</v>
      </c>
      <c r="AF492" s="122"/>
      <c r="AG492" s="122">
        <f t="shared" si="78"/>
        <v>0</v>
      </c>
      <c r="AH492" s="122">
        <f t="shared" si="79"/>
        <v>0</v>
      </c>
    </row>
    <row r="493" spans="1:34" s="51" customFormat="1" ht="12.75" customHeight="1">
      <c r="A493" s="127">
        <v>5116200</v>
      </c>
      <c r="B493" s="127" t="s">
        <v>1703</v>
      </c>
      <c r="C493" s="128" t="str">
        <f t="shared" si="80"/>
        <v/>
      </c>
      <c r="D493" s="127"/>
      <c r="E493" s="127"/>
      <c r="F493" s="128" t="str">
        <f t="shared" si="81"/>
        <v/>
      </c>
      <c r="G493" s="127"/>
      <c r="H493" s="127"/>
      <c r="I493" s="128" t="str">
        <f t="shared" si="82"/>
        <v/>
      </c>
      <c r="J493" s="127"/>
      <c r="K493" s="127"/>
      <c r="L493" s="128" t="str">
        <f t="shared" si="83"/>
        <v/>
      </c>
      <c r="M493" s="129"/>
      <c r="N493" s="129"/>
      <c r="O493" s="130" t="str">
        <f t="shared" si="84"/>
        <v/>
      </c>
      <c r="P493" s="127"/>
      <c r="Q493" s="127"/>
      <c r="R493" s="128" t="str">
        <f t="shared" si="85"/>
        <v/>
      </c>
      <c r="S493" s="129"/>
      <c r="T493" s="129"/>
      <c r="U493" s="128" t="str">
        <f t="shared" si="86"/>
        <v/>
      </c>
      <c r="V493" s="129"/>
      <c r="W493" s="129"/>
      <c r="X493" s="131" t="str">
        <f t="shared" si="76"/>
        <v>221</v>
      </c>
      <c r="Y493" s="129">
        <v>22</v>
      </c>
      <c r="Z493" s="129">
        <f t="shared" si="77"/>
        <v>1</v>
      </c>
      <c r="AA493" s="129"/>
      <c r="AB493" s="129"/>
      <c r="AC493" s="121">
        <v>111852</v>
      </c>
      <c r="AD493" s="121" t="s">
        <v>1155</v>
      </c>
      <c r="AE493" s="122">
        <f>VLOOKUP(AC493,[3]Hoja1!$A$10:$K$1357,11,0)</f>
        <v>0</v>
      </c>
      <c r="AF493" s="122"/>
      <c r="AG493" s="122">
        <f t="shared" si="78"/>
        <v>0</v>
      </c>
      <c r="AH493" s="122">
        <f t="shared" si="79"/>
        <v>0</v>
      </c>
    </row>
    <row r="494" spans="1:34" s="51" customFormat="1" ht="12.75" customHeight="1">
      <c r="A494" s="127">
        <v>5116200</v>
      </c>
      <c r="B494" s="127" t="s">
        <v>1703</v>
      </c>
      <c r="C494" s="128" t="str">
        <f t="shared" si="80"/>
        <v/>
      </c>
      <c r="D494" s="127"/>
      <c r="E494" s="127"/>
      <c r="F494" s="128" t="str">
        <f t="shared" si="81"/>
        <v/>
      </c>
      <c r="G494" s="127"/>
      <c r="H494" s="127"/>
      <c r="I494" s="128" t="str">
        <f t="shared" si="82"/>
        <v/>
      </c>
      <c r="J494" s="127"/>
      <c r="K494" s="127"/>
      <c r="L494" s="128" t="str">
        <f t="shared" si="83"/>
        <v/>
      </c>
      <c r="M494" s="129"/>
      <c r="N494" s="129"/>
      <c r="O494" s="130" t="str">
        <f t="shared" si="84"/>
        <v/>
      </c>
      <c r="P494" s="127"/>
      <c r="Q494" s="127"/>
      <c r="R494" s="128" t="str">
        <f t="shared" si="85"/>
        <v/>
      </c>
      <c r="S494" s="129"/>
      <c r="T494" s="129"/>
      <c r="U494" s="128" t="str">
        <f t="shared" si="86"/>
        <v/>
      </c>
      <c r="V494" s="129"/>
      <c r="W494" s="129"/>
      <c r="X494" s="131" t="str">
        <f t="shared" si="76"/>
        <v>221</v>
      </c>
      <c r="Y494" s="129">
        <v>22</v>
      </c>
      <c r="Z494" s="129">
        <f t="shared" si="77"/>
        <v>1</v>
      </c>
      <c r="AA494" s="129"/>
      <c r="AB494" s="129"/>
      <c r="AC494" s="121">
        <v>111853</v>
      </c>
      <c r="AD494" s="121" t="s">
        <v>1156</v>
      </c>
      <c r="AE494" s="122">
        <f>VLOOKUP(AC494,[3]Hoja1!$A$10:$K$1357,11,0)</f>
        <v>0</v>
      </c>
      <c r="AF494" s="122"/>
      <c r="AG494" s="122">
        <f t="shared" si="78"/>
        <v>0</v>
      </c>
      <c r="AH494" s="122">
        <f t="shared" si="79"/>
        <v>0</v>
      </c>
    </row>
    <row r="495" spans="1:34" s="51" customFormat="1" ht="12.75" customHeight="1">
      <c r="A495" s="127">
        <v>5116200</v>
      </c>
      <c r="B495" s="127" t="s">
        <v>1703</v>
      </c>
      <c r="C495" s="128" t="str">
        <f t="shared" si="80"/>
        <v/>
      </c>
      <c r="D495" s="127"/>
      <c r="E495" s="127"/>
      <c r="F495" s="128" t="str">
        <f t="shared" si="81"/>
        <v/>
      </c>
      <c r="G495" s="127"/>
      <c r="H495" s="127"/>
      <c r="I495" s="128" t="str">
        <f t="shared" si="82"/>
        <v/>
      </c>
      <c r="J495" s="127"/>
      <c r="K495" s="127"/>
      <c r="L495" s="128" t="str">
        <f t="shared" si="83"/>
        <v/>
      </c>
      <c r="M495" s="129"/>
      <c r="N495" s="129"/>
      <c r="O495" s="130" t="str">
        <f t="shared" si="84"/>
        <v/>
      </c>
      <c r="P495" s="127"/>
      <c r="Q495" s="127"/>
      <c r="R495" s="128" t="str">
        <f t="shared" si="85"/>
        <v/>
      </c>
      <c r="S495" s="129"/>
      <c r="T495" s="129"/>
      <c r="U495" s="128" t="str">
        <f t="shared" si="86"/>
        <v/>
      </c>
      <c r="V495" s="129"/>
      <c r="W495" s="129"/>
      <c r="X495" s="131" t="str">
        <f t="shared" si="76"/>
        <v>221</v>
      </c>
      <c r="Y495" s="129">
        <v>22</v>
      </c>
      <c r="Z495" s="129">
        <f t="shared" si="77"/>
        <v>1</v>
      </c>
      <c r="AA495" s="129"/>
      <c r="AB495" s="129"/>
      <c r="AC495" s="121">
        <v>111854</v>
      </c>
      <c r="AD495" s="121" t="s">
        <v>1157</v>
      </c>
      <c r="AE495" s="122">
        <f>VLOOKUP(AC495,[3]Hoja1!$A$10:$K$1357,11,0)</f>
        <v>474976784</v>
      </c>
      <c r="AF495" s="122"/>
      <c r="AG495" s="122">
        <f t="shared" si="78"/>
        <v>474976784</v>
      </c>
      <c r="AH495" s="122">
        <f t="shared" si="79"/>
        <v>474977</v>
      </c>
    </row>
    <row r="496" spans="1:34" s="51" customFormat="1" ht="12.75" customHeight="1">
      <c r="A496" s="127">
        <v>5116200</v>
      </c>
      <c r="B496" s="127" t="s">
        <v>1703</v>
      </c>
      <c r="C496" s="128" t="str">
        <f t="shared" si="80"/>
        <v/>
      </c>
      <c r="D496" s="127"/>
      <c r="E496" s="127"/>
      <c r="F496" s="128" t="str">
        <f t="shared" si="81"/>
        <v/>
      </c>
      <c r="G496" s="127"/>
      <c r="H496" s="127"/>
      <c r="I496" s="128" t="str">
        <f t="shared" si="82"/>
        <v/>
      </c>
      <c r="J496" s="127"/>
      <c r="K496" s="127"/>
      <c r="L496" s="128" t="str">
        <f t="shared" si="83"/>
        <v/>
      </c>
      <c r="M496" s="129"/>
      <c r="N496" s="129"/>
      <c r="O496" s="130" t="str">
        <f t="shared" si="84"/>
        <v/>
      </c>
      <c r="P496" s="127"/>
      <c r="Q496" s="127"/>
      <c r="R496" s="128" t="str">
        <f t="shared" si="85"/>
        <v/>
      </c>
      <c r="S496" s="129"/>
      <c r="T496" s="129"/>
      <c r="U496" s="128" t="str">
        <f t="shared" si="86"/>
        <v/>
      </c>
      <c r="V496" s="129"/>
      <c r="W496" s="129"/>
      <c r="X496" s="131" t="str">
        <f t="shared" si="76"/>
        <v>221</v>
      </c>
      <c r="Y496" s="129">
        <v>22</v>
      </c>
      <c r="Z496" s="129">
        <f t="shared" si="77"/>
        <v>1</v>
      </c>
      <c r="AA496" s="129"/>
      <c r="AB496" s="129"/>
      <c r="AC496" s="121">
        <v>111855</v>
      </c>
      <c r="AD496" s="121" t="s">
        <v>1158</v>
      </c>
      <c r="AE496" s="122">
        <f>VLOOKUP(AC496,[3]Hoja1!$A$10:$K$1357,11,0)</f>
        <v>-308866108</v>
      </c>
      <c r="AF496" s="122"/>
      <c r="AG496" s="122">
        <f t="shared" si="78"/>
        <v>-308866108</v>
      </c>
      <c r="AH496" s="122">
        <f t="shared" si="79"/>
        <v>-308866</v>
      </c>
    </row>
    <row r="497" spans="1:34" s="51" customFormat="1" ht="12.75" customHeight="1">
      <c r="A497" s="127">
        <v>5116200</v>
      </c>
      <c r="B497" s="127" t="s">
        <v>1703</v>
      </c>
      <c r="C497" s="128" t="str">
        <f t="shared" si="80"/>
        <v/>
      </c>
      <c r="D497" s="127"/>
      <c r="E497" s="127"/>
      <c r="F497" s="128" t="str">
        <f t="shared" si="81"/>
        <v/>
      </c>
      <c r="G497" s="127"/>
      <c r="H497" s="127"/>
      <c r="I497" s="128" t="str">
        <f t="shared" si="82"/>
        <v/>
      </c>
      <c r="J497" s="127"/>
      <c r="K497" s="127"/>
      <c r="L497" s="128" t="str">
        <f t="shared" si="83"/>
        <v/>
      </c>
      <c r="M497" s="129"/>
      <c r="N497" s="129"/>
      <c r="O497" s="130" t="str">
        <f t="shared" si="84"/>
        <v/>
      </c>
      <c r="P497" s="127"/>
      <c r="Q497" s="127"/>
      <c r="R497" s="128" t="str">
        <f t="shared" si="85"/>
        <v/>
      </c>
      <c r="S497" s="129"/>
      <c r="T497" s="129"/>
      <c r="U497" s="128" t="str">
        <f t="shared" si="86"/>
        <v/>
      </c>
      <c r="V497" s="129"/>
      <c r="W497" s="129"/>
      <c r="X497" s="131" t="str">
        <f t="shared" si="76"/>
        <v>221</v>
      </c>
      <c r="Y497" s="129">
        <v>22</v>
      </c>
      <c r="Z497" s="129">
        <f t="shared" si="77"/>
        <v>1</v>
      </c>
      <c r="AA497" s="129"/>
      <c r="AB497" s="129"/>
      <c r="AC497" s="121">
        <v>111856</v>
      </c>
      <c r="AD497" s="121" t="s">
        <v>893</v>
      </c>
      <c r="AE497" s="122">
        <f>VLOOKUP(AC497,[3]Hoja1!$A$10:$K$1357,11,0)</f>
        <v>4880668</v>
      </c>
      <c r="AF497" s="122"/>
      <c r="AG497" s="122">
        <f t="shared" si="78"/>
        <v>4880668</v>
      </c>
      <c r="AH497" s="122">
        <f t="shared" si="79"/>
        <v>4881</v>
      </c>
    </row>
    <row r="498" spans="1:34" s="51" customFormat="1" ht="12.75" customHeight="1">
      <c r="A498" s="127">
        <v>5116200</v>
      </c>
      <c r="B498" s="127" t="s">
        <v>1703</v>
      </c>
      <c r="C498" s="128" t="str">
        <f>+D498&amp;E498</f>
        <v/>
      </c>
      <c r="D498" s="127"/>
      <c r="E498" s="127"/>
      <c r="F498" s="128" t="str">
        <f>+G498&amp;H498</f>
        <v/>
      </c>
      <c r="G498" s="127"/>
      <c r="H498" s="127"/>
      <c r="I498" s="128" t="str">
        <f>+J498&amp;K498</f>
        <v/>
      </c>
      <c r="J498" s="127"/>
      <c r="K498" s="127"/>
      <c r="L498" s="128" t="str">
        <f>+M498&amp;N498</f>
        <v/>
      </c>
      <c r="M498" s="129"/>
      <c r="N498" s="129"/>
      <c r="O498" s="130" t="str">
        <f>+P498&amp;Q498</f>
        <v/>
      </c>
      <c r="P498" s="127"/>
      <c r="Q498" s="127"/>
      <c r="R498" s="128" t="str">
        <f>+S498&amp;T498</f>
        <v/>
      </c>
      <c r="S498" s="129"/>
      <c r="T498" s="129"/>
      <c r="U498" s="128" t="str">
        <f>+V498&amp;W498</f>
        <v/>
      </c>
      <c r="V498" s="129"/>
      <c r="W498" s="129"/>
      <c r="X498" s="131" t="str">
        <f t="shared" si="76"/>
        <v>221</v>
      </c>
      <c r="Y498" s="129">
        <v>22</v>
      </c>
      <c r="Z498" s="129">
        <f t="shared" si="77"/>
        <v>1</v>
      </c>
      <c r="AA498" s="129"/>
      <c r="AB498" s="129"/>
      <c r="AC498" s="121">
        <v>111857</v>
      </c>
      <c r="AD498" s="121" t="s">
        <v>1159</v>
      </c>
      <c r="AE498" s="122">
        <f>VLOOKUP(AC498,[3]Hoja1!$A$10:$K$1357,11,0)</f>
        <v>-4880667</v>
      </c>
      <c r="AF498" s="122"/>
      <c r="AG498" s="122">
        <f t="shared" si="78"/>
        <v>-4880667</v>
      </c>
      <c r="AH498" s="122">
        <f t="shared" si="79"/>
        <v>-4881</v>
      </c>
    </row>
    <row r="499" spans="1:34" s="51" customFormat="1" ht="12.75" customHeight="1">
      <c r="A499" s="127">
        <v>5153300</v>
      </c>
      <c r="B499" s="127" t="s">
        <v>310</v>
      </c>
      <c r="C499" s="128"/>
      <c r="D499" s="127"/>
      <c r="E499" s="127"/>
      <c r="F499" s="128"/>
      <c r="G499" s="127"/>
      <c r="H499" s="127"/>
      <c r="I499" s="128"/>
      <c r="J499" s="127"/>
      <c r="K499" s="127"/>
      <c r="L499" s="128"/>
      <c r="M499" s="129"/>
      <c r="N499" s="129"/>
      <c r="O499" s="130"/>
      <c r="P499" s="127"/>
      <c r="Q499" s="127"/>
      <c r="R499" s="128"/>
      <c r="S499" s="129"/>
      <c r="T499" s="129"/>
      <c r="U499" s="128"/>
      <c r="V499" s="129"/>
      <c r="W499" s="129"/>
      <c r="X499" s="131"/>
      <c r="Y499" s="129"/>
      <c r="Z499" s="129">
        <f t="shared" si="77"/>
        <v>1</v>
      </c>
      <c r="AA499" s="127" t="s">
        <v>1870</v>
      </c>
      <c r="AB499" s="127" t="s">
        <v>1868</v>
      </c>
      <c r="AC499" s="124">
        <v>111858</v>
      </c>
      <c r="AD499" s="121" t="s">
        <v>243</v>
      </c>
      <c r="AE499" s="122">
        <f>VLOOKUP(AC499,[3]Hoja1!$A$10:$K$1357,11,0)</f>
        <v>0</v>
      </c>
      <c r="AF499" s="122">
        <f>-AE499</f>
        <v>0</v>
      </c>
      <c r="AG499" s="122">
        <f t="shared" si="78"/>
        <v>0</v>
      </c>
      <c r="AH499" s="122">
        <f t="shared" si="79"/>
        <v>0</v>
      </c>
    </row>
    <row r="500" spans="1:34" s="51" customFormat="1" ht="12.75" customHeight="1">
      <c r="A500" s="127">
        <v>5116200</v>
      </c>
      <c r="B500" s="127" t="s">
        <v>1703</v>
      </c>
      <c r="C500" s="128" t="str">
        <f>+D500&amp;E500</f>
        <v/>
      </c>
      <c r="D500" s="127"/>
      <c r="E500" s="127"/>
      <c r="F500" s="128" t="str">
        <f>+G500&amp;H500</f>
        <v/>
      </c>
      <c r="G500" s="127"/>
      <c r="H500" s="127"/>
      <c r="I500" s="128" t="str">
        <f>+J500&amp;K500</f>
        <v/>
      </c>
      <c r="J500" s="127"/>
      <c r="K500" s="127"/>
      <c r="L500" s="128" t="str">
        <f>+M500&amp;N500</f>
        <v/>
      </c>
      <c r="M500" s="129"/>
      <c r="N500" s="129"/>
      <c r="O500" s="130" t="str">
        <f>+P500&amp;Q500</f>
        <v/>
      </c>
      <c r="P500" s="127"/>
      <c r="Q500" s="127"/>
      <c r="R500" s="128" t="str">
        <f>+S500&amp;T500</f>
        <v/>
      </c>
      <c r="S500" s="129"/>
      <c r="T500" s="129"/>
      <c r="U500" s="128" t="str">
        <f>+V500&amp;W500</f>
        <v/>
      </c>
      <c r="V500" s="129"/>
      <c r="W500" s="129"/>
      <c r="X500" s="131" t="str">
        <f>+Y500&amp;Z500</f>
        <v>221</v>
      </c>
      <c r="Y500" s="129">
        <v>22</v>
      </c>
      <c r="Z500" s="129">
        <f t="shared" si="77"/>
        <v>1</v>
      </c>
      <c r="AA500" s="129"/>
      <c r="AB500" s="129"/>
      <c r="AC500" s="121">
        <v>111859</v>
      </c>
      <c r="AD500" s="121" t="s">
        <v>592</v>
      </c>
      <c r="AE500" s="122">
        <f>VLOOKUP(AC500,[3]Hoja1!$A$10:$K$1357,11,0)</f>
        <v>3969772</v>
      </c>
      <c r="AF500" s="122"/>
      <c r="AG500" s="122">
        <f t="shared" si="78"/>
        <v>3969772</v>
      </c>
      <c r="AH500" s="122">
        <f t="shared" si="79"/>
        <v>3970</v>
      </c>
    </row>
    <row r="501" spans="1:34" s="51" customFormat="1" ht="12.75" customHeight="1">
      <c r="A501" s="127">
        <v>5116200</v>
      </c>
      <c r="B501" s="127" t="s">
        <v>1703</v>
      </c>
      <c r="C501" s="128" t="str">
        <f>+D501&amp;E501</f>
        <v/>
      </c>
      <c r="D501" s="127"/>
      <c r="E501" s="127"/>
      <c r="F501" s="128" t="str">
        <f>+G501&amp;H501</f>
        <v/>
      </c>
      <c r="G501" s="127"/>
      <c r="H501" s="127"/>
      <c r="I501" s="128" t="str">
        <f>+J501&amp;K501</f>
        <v/>
      </c>
      <c r="J501" s="127"/>
      <c r="K501" s="127"/>
      <c r="L501" s="128" t="str">
        <f>+M501&amp;N501</f>
        <v/>
      </c>
      <c r="M501" s="129"/>
      <c r="N501" s="129"/>
      <c r="O501" s="130" t="str">
        <f>+P501&amp;Q501</f>
        <v/>
      </c>
      <c r="P501" s="127"/>
      <c r="Q501" s="127"/>
      <c r="R501" s="128" t="str">
        <f>+S501&amp;T501</f>
        <v/>
      </c>
      <c r="S501" s="129"/>
      <c r="T501" s="129"/>
      <c r="U501" s="128" t="str">
        <f>+V501&amp;W501</f>
        <v/>
      </c>
      <c r="V501" s="129"/>
      <c r="W501" s="129"/>
      <c r="X501" s="131" t="str">
        <f>+Y501&amp;Z501</f>
        <v>221</v>
      </c>
      <c r="Y501" s="129">
        <v>22</v>
      </c>
      <c r="Z501" s="129">
        <f t="shared" si="77"/>
        <v>1</v>
      </c>
      <c r="AA501" s="129"/>
      <c r="AB501" s="129"/>
      <c r="AC501" s="121">
        <v>111860</v>
      </c>
      <c r="AD501" s="121" t="s">
        <v>1160</v>
      </c>
      <c r="AE501" s="122">
        <f>VLOOKUP(AC501,[3]Hoja1!$A$10:$K$1357,11,0)</f>
        <v>-3969771</v>
      </c>
      <c r="AF501" s="122">
        <v>0</v>
      </c>
      <c r="AG501" s="122">
        <f t="shared" si="78"/>
        <v>-3969771</v>
      </c>
      <c r="AH501" s="122">
        <f t="shared" si="79"/>
        <v>-3970</v>
      </c>
    </row>
    <row r="502" spans="1:34" s="51" customFormat="1" ht="12.75" customHeight="1">
      <c r="A502" s="127">
        <v>5153300</v>
      </c>
      <c r="B502" s="127" t="s">
        <v>310</v>
      </c>
      <c r="C502" s="128"/>
      <c r="D502" s="127"/>
      <c r="E502" s="127"/>
      <c r="F502" s="128"/>
      <c r="G502" s="127"/>
      <c r="H502" s="127"/>
      <c r="I502" s="128"/>
      <c r="J502" s="127"/>
      <c r="K502" s="127"/>
      <c r="L502" s="128"/>
      <c r="M502" s="129"/>
      <c r="N502" s="129"/>
      <c r="O502" s="130"/>
      <c r="P502" s="127"/>
      <c r="Q502" s="127"/>
      <c r="R502" s="128"/>
      <c r="S502" s="129"/>
      <c r="T502" s="129"/>
      <c r="U502" s="128"/>
      <c r="V502" s="129"/>
      <c r="W502" s="129"/>
      <c r="X502" s="131"/>
      <c r="Y502" s="129"/>
      <c r="Z502" s="129">
        <f t="shared" si="77"/>
        <v>1</v>
      </c>
      <c r="AA502" s="127" t="s">
        <v>1870</v>
      </c>
      <c r="AB502" s="127" t="s">
        <v>1868</v>
      </c>
      <c r="AC502" s="121">
        <v>111861</v>
      </c>
      <c r="AD502" s="121" t="s">
        <v>1161</v>
      </c>
      <c r="AE502" s="122">
        <f>VLOOKUP(AC502,[3]Hoja1!$A$10:$K$1357,11,0)</f>
        <v>1453600902</v>
      </c>
      <c r="AF502" s="122"/>
      <c r="AG502" s="122">
        <f t="shared" si="78"/>
        <v>1453600902</v>
      </c>
      <c r="AH502" s="122">
        <f t="shared" si="79"/>
        <v>1453601</v>
      </c>
    </row>
    <row r="503" spans="1:34" s="51" customFormat="1" ht="12.75" customHeight="1">
      <c r="A503" s="127">
        <v>5116200</v>
      </c>
      <c r="B503" s="127" t="s">
        <v>1703</v>
      </c>
      <c r="C503" s="128"/>
      <c r="D503" s="127"/>
      <c r="E503" s="127"/>
      <c r="F503" s="128"/>
      <c r="G503" s="127"/>
      <c r="H503" s="127"/>
      <c r="I503" s="128"/>
      <c r="J503" s="127"/>
      <c r="K503" s="127"/>
      <c r="L503" s="128"/>
      <c r="M503" s="129"/>
      <c r="N503" s="129"/>
      <c r="O503" s="130"/>
      <c r="P503" s="127"/>
      <c r="Q503" s="127"/>
      <c r="R503" s="128"/>
      <c r="S503" s="129"/>
      <c r="T503" s="129"/>
      <c r="U503" s="128"/>
      <c r="V503" s="129"/>
      <c r="W503" s="129"/>
      <c r="X503" s="131" t="str">
        <f>+Y503&amp;Z503</f>
        <v>221</v>
      </c>
      <c r="Y503" s="129">
        <v>22</v>
      </c>
      <c r="Z503" s="129">
        <f t="shared" si="77"/>
        <v>1</v>
      </c>
      <c r="AA503" s="129"/>
      <c r="AB503" s="129"/>
      <c r="AC503" s="121">
        <v>111862</v>
      </c>
      <c r="AD503" s="121" t="s">
        <v>1162</v>
      </c>
      <c r="AE503" s="122">
        <f>VLOOKUP(AC503,[3]Hoja1!$A$10:$K$1357,11,0)</f>
        <v>0</v>
      </c>
      <c r="AF503" s="122"/>
      <c r="AG503" s="122">
        <f t="shared" si="78"/>
        <v>0</v>
      </c>
      <c r="AH503" s="122">
        <f t="shared" si="79"/>
        <v>0</v>
      </c>
    </row>
    <row r="504" spans="1:34" s="51" customFormat="1" ht="12.75" customHeight="1">
      <c r="A504" s="127">
        <v>5153300</v>
      </c>
      <c r="B504" s="127" t="s">
        <v>310</v>
      </c>
      <c r="C504" s="128"/>
      <c r="D504" s="127"/>
      <c r="E504" s="127"/>
      <c r="F504" s="128"/>
      <c r="G504" s="127"/>
      <c r="H504" s="127"/>
      <c r="I504" s="128"/>
      <c r="J504" s="127"/>
      <c r="K504" s="127"/>
      <c r="L504" s="128"/>
      <c r="M504" s="129"/>
      <c r="N504" s="129"/>
      <c r="O504" s="130"/>
      <c r="P504" s="127"/>
      <c r="Q504" s="127"/>
      <c r="R504" s="128"/>
      <c r="S504" s="129"/>
      <c r="T504" s="129"/>
      <c r="U504" s="128"/>
      <c r="V504" s="129"/>
      <c r="W504" s="129"/>
      <c r="X504" s="131"/>
      <c r="Y504" s="129"/>
      <c r="Z504" s="129">
        <f t="shared" si="77"/>
        <v>1</v>
      </c>
      <c r="AA504" s="127" t="s">
        <v>1870</v>
      </c>
      <c r="AB504" s="127" t="s">
        <v>1868</v>
      </c>
      <c r="AC504" s="121">
        <v>111863</v>
      </c>
      <c r="AD504" s="121" t="s">
        <v>1163</v>
      </c>
      <c r="AE504" s="122">
        <f>VLOOKUP(AC504,[3]Hoja1!$A$10:$K$1357,11,0)</f>
        <v>0</v>
      </c>
      <c r="AF504" s="122"/>
      <c r="AG504" s="122">
        <f t="shared" si="78"/>
        <v>0</v>
      </c>
      <c r="AH504" s="122">
        <f t="shared" si="79"/>
        <v>0</v>
      </c>
    </row>
    <row r="505" spans="1:34" s="51" customFormat="1" ht="12.75" customHeight="1">
      <c r="A505" s="127">
        <v>5153300</v>
      </c>
      <c r="B505" s="127" t="s">
        <v>310</v>
      </c>
      <c r="C505" s="128"/>
      <c r="D505" s="127"/>
      <c r="E505" s="127"/>
      <c r="F505" s="128"/>
      <c r="G505" s="127"/>
      <c r="H505" s="127"/>
      <c r="I505" s="128"/>
      <c r="J505" s="127"/>
      <c r="K505" s="127"/>
      <c r="L505" s="128"/>
      <c r="M505" s="129"/>
      <c r="N505" s="129"/>
      <c r="O505" s="130"/>
      <c r="P505" s="127"/>
      <c r="Q505" s="127"/>
      <c r="R505" s="128"/>
      <c r="S505" s="129"/>
      <c r="T505" s="129"/>
      <c r="U505" s="128"/>
      <c r="V505" s="129"/>
      <c r="W505" s="129"/>
      <c r="X505" s="131"/>
      <c r="Y505" s="129"/>
      <c r="Z505" s="129">
        <f t="shared" si="77"/>
        <v>1</v>
      </c>
      <c r="AA505" s="127" t="s">
        <v>1870</v>
      </c>
      <c r="AB505" s="127" t="s">
        <v>1868</v>
      </c>
      <c r="AC505" s="121">
        <v>111864</v>
      </c>
      <c r="AD505" s="121" t="s">
        <v>1164</v>
      </c>
      <c r="AE505" s="122">
        <f>VLOOKUP(AC505,[3]Hoja1!$A$10:$K$1357,11,0)</f>
        <v>33505707</v>
      </c>
      <c r="AF505" s="122"/>
      <c r="AG505" s="122">
        <f t="shared" si="78"/>
        <v>33505707</v>
      </c>
      <c r="AH505" s="122">
        <f t="shared" si="79"/>
        <v>33506</v>
      </c>
    </row>
    <row r="506" spans="1:34" s="51" customFormat="1" ht="12.75" customHeight="1">
      <c r="A506" s="127">
        <v>5153300</v>
      </c>
      <c r="B506" s="127" t="s">
        <v>310</v>
      </c>
      <c r="C506" s="128"/>
      <c r="D506" s="127"/>
      <c r="E506" s="127"/>
      <c r="F506" s="128"/>
      <c r="G506" s="127"/>
      <c r="H506" s="127"/>
      <c r="I506" s="128"/>
      <c r="J506" s="127"/>
      <c r="K506" s="127"/>
      <c r="L506" s="128"/>
      <c r="M506" s="129"/>
      <c r="N506" s="129"/>
      <c r="O506" s="130"/>
      <c r="P506" s="127"/>
      <c r="Q506" s="127"/>
      <c r="R506" s="128"/>
      <c r="S506" s="129"/>
      <c r="T506" s="129"/>
      <c r="U506" s="128"/>
      <c r="V506" s="129"/>
      <c r="W506" s="129"/>
      <c r="X506" s="131"/>
      <c r="Y506" s="129"/>
      <c r="Z506" s="129">
        <f t="shared" si="77"/>
        <v>1</v>
      </c>
      <c r="AA506" s="127" t="s">
        <v>1870</v>
      </c>
      <c r="AB506" s="127" t="s">
        <v>1868</v>
      </c>
      <c r="AC506" s="121">
        <v>111865</v>
      </c>
      <c r="AD506" s="121" t="s">
        <v>1165</v>
      </c>
      <c r="AE506" s="122">
        <f>VLOOKUP(AC506,[3]Hoja1!$A$10:$K$1357,11,0)</f>
        <v>2193408709</v>
      </c>
      <c r="AF506" s="122"/>
      <c r="AG506" s="122">
        <f t="shared" si="78"/>
        <v>2193408709</v>
      </c>
      <c r="AH506" s="122">
        <f t="shared" si="79"/>
        <v>2193409</v>
      </c>
    </row>
    <row r="507" spans="1:34" s="51" customFormat="1" ht="12.75" customHeight="1">
      <c r="A507" s="127">
        <v>5153300</v>
      </c>
      <c r="B507" s="127" t="s">
        <v>310</v>
      </c>
      <c r="C507" s="128"/>
      <c r="D507" s="127"/>
      <c r="E507" s="127"/>
      <c r="F507" s="128"/>
      <c r="G507" s="127"/>
      <c r="H507" s="127"/>
      <c r="I507" s="128"/>
      <c r="J507" s="127"/>
      <c r="K507" s="127"/>
      <c r="L507" s="128"/>
      <c r="M507" s="129"/>
      <c r="N507" s="129"/>
      <c r="O507" s="130"/>
      <c r="P507" s="127"/>
      <c r="Q507" s="127"/>
      <c r="R507" s="128"/>
      <c r="S507" s="129"/>
      <c r="T507" s="129"/>
      <c r="U507" s="128"/>
      <c r="V507" s="129"/>
      <c r="W507" s="129"/>
      <c r="X507" s="131"/>
      <c r="Y507" s="129"/>
      <c r="Z507" s="129">
        <f t="shared" si="77"/>
        <v>1</v>
      </c>
      <c r="AA507" s="127" t="s">
        <v>1870</v>
      </c>
      <c r="AB507" s="127" t="s">
        <v>1868</v>
      </c>
      <c r="AC507" s="121">
        <v>111867</v>
      </c>
      <c r="AD507" s="121" t="s">
        <v>1166</v>
      </c>
      <c r="AE507" s="122">
        <f>VLOOKUP(AC507,[3]Hoja1!$A$10:$K$1357,11,0)</f>
        <v>0</v>
      </c>
      <c r="AF507" s="122"/>
      <c r="AG507" s="122">
        <f t="shared" si="78"/>
        <v>0</v>
      </c>
      <c r="AH507" s="122">
        <f t="shared" si="79"/>
        <v>0</v>
      </c>
    </row>
    <row r="508" spans="1:34" s="51" customFormat="1" ht="12.75" customHeight="1">
      <c r="A508" s="127">
        <v>5116200</v>
      </c>
      <c r="B508" s="127" t="s">
        <v>1703</v>
      </c>
      <c r="C508" s="128"/>
      <c r="D508" s="127"/>
      <c r="E508" s="127"/>
      <c r="F508" s="128"/>
      <c r="G508" s="127"/>
      <c r="H508" s="127"/>
      <c r="I508" s="128"/>
      <c r="J508" s="127"/>
      <c r="K508" s="127"/>
      <c r="L508" s="128"/>
      <c r="M508" s="129"/>
      <c r="N508" s="129"/>
      <c r="O508" s="130"/>
      <c r="P508" s="127"/>
      <c r="Q508" s="127"/>
      <c r="R508" s="128"/>
      <c r="S508" s="129"/>
      <c r="T508" s="129"/>
      <c r="U508" s="128"/>
      <c r="V508" s="129"/>
      <c r="W508" s="129"/>
      <c r="X508" s="131"/>
      <c r="Y508" s="129"/>
      <c r="Z508" s="129">
        <f t="shared" si="77"/>
        <v>1</v>
      </c>
      <c r="AA508" s="129"/>
      <c r="AB508" s="129"/>
      <c r="AC508" s="121">
        <v>111868</v>
      </c>
      <c r="AD508" s="121" t="s">
        <v>295</v>
      </c>
      <c r="AE508" s="122">
        <f>VLOOKUP(AC508,[3]Hoja1!$A$10:$K$1357,11,0)</f>
        <v>0</v>
      </c>
      <c r="AF508" s="122"/>
      <c r="AG508" s="122">
        <f t="shared" si="78"/>
        <v>0</v>
      </c>
      <c r="AH508" s="122">
        <f t="shared" si="79"/>
        <v>0</v>
      </c>
    </row>
    <row r="509" spans="1:34" s="51" customFormat="1" ht="12.75" customHeight="1">
      <c r="A509" s="127">
        <v>5116200</v>
      </c>
      <c r="B509" s="127" t="s">
        <v>1703</v>
      </c>
      <c r="C509" s="128"/>
      <c r="D509" s="127"/>
      <c r="E509" s="127"/>
      <c r="F509" s="128"/>
      <c r="G509" s="127"/>
      <c r="H509" s="127"/>
      <c r="I509" s="128"/>
      <c r="J509" s="127"/>
      <c r="K509" s="127"/>
      <c r="L509" s="128"/>
      <c r="M509" s="129"/>
      <c r="N509" s="129"/>
      <c r="O509" s="130"/>
      <c r="P509" s="127"/>
      <c r="Q509" s="127"/>
      <c r="R509" s="128"/>
      <c r="S509" s="129"/>
      <c r="T509" s="129"/>
      <c r="U509" s="128"/>
      <c r="V509" s="129"/>
      <c r="W509" s="129"/>
      <c r="X509" s="131"/>
      <c r="Y509" s="129"/>
      <c r="Z509" s="129">
        <f t="shared" si="77"/>
        <v>1</v>
      </c>
      <c r="AA509" s="129"/>
      <c r="AB509" s="129"/>
      <c r="AC509" s="121">
        <v>111869</v>
      </c>
      <c r="AD509" s="121" t="s">
        <v>296</v>
      </c>
      <c r="AE509" s="122">
        <f>VLOOKUP(AC509,[3]Hoja1!$A$10:$K$1357,11,0)</f>
        <v>0</v>
      </c>
      <c r="AF509" s="122"/>
      <c r="AG509" s="122">
        <f t="shared" si="78"/>
        <v>0</v>
      </c>
      <c r="AH509" s="122">
        <f t="shared" si="79"/>
        <v>0</v>
      </c>
    </row>
    <row r="510" spans="1:34" s="51" customFormat="1" ht="12.75" customHeight="1">
      <c r="A510" s="127">
        <v>5116200</v>
      </c>
      <c r="B510" s="127" t="s">
        <v>1703</v>
      </c>
      <c r="C510" s="128"/>
      <c r="D510" s="127"/>
      <c r="E510" s="127"/>
      <c r="F510" s="128"/>
      <c r="G510" s="127"/>
      <c r="H510" s="127"/>
      <c r="I510" s="128"/>
      <c r="J510" s="127"/>
      <c r="K510" s="127"/>
      <c r="L510" s="128"/>
      <c r="M510" s="129"/>
      <c r="N510" s="129"/>
      <c r="O510" s="130"/>
      <c r="P510" s="127"/>
      <c r="Q510" s="127"/>
      <c r="R510" s="128"/>
      <c r="S510" s="129"/>
      <c r="T510" s="129"/>
      <c r="U510" s="128"/>
      <c r="V510" s="129"/>
      <c r="W510" s="129"/>
      <c r="X510" s="131" t="str">
        <f t="shared" ref="X510:X517" si="87">+Y510&amp;Z510</f>
        <v>221</v>
      </c>
      <c r="Y510" s="129">
        <v>22</v>
      </c>
      <c r="Z510" s="129">
        <f t="shared" si="77"/>
        <v>1</v>
      </c>
      <c r="AA510" s="129"/>
      <c r="AB510" s="129"/>
      <c r="AC510" s="121">
        <v>111870</v>
      </c>
      <c r="AD510" s="121" t="s">
        <v>30</v>
      </c>
      <c r="AE510" s="122">
        <f>VLOOKUP(AC510,[3]Hoja1!$A$10:$K$1357,11,0)</f>
        <v>230924194</v>
      </c>
      <c r="AF510" s="122">
        <v>0</v>
      </c>
      <c r="AG510" s="122">
        <f t="shared" si="78"/>
        <v>230924194</v>
      </c>
      <c r="AH510" s="122">
        <f t="shared" si="79"/>
        <v>230924</v>
      </c>
    </row>
    <row r="511" spans="1:34" s="51" customFormat="1" ht="12.75" customHeight="1">
      <c r="A511" s="127">
        <v>5116200</v>
      </c>
      <c r="B511" s="127" t="s">
        <v>1703</v>
      </c>
      <c r="C511" s="128"/>
      <c r="D511" s="127"/>
      <c r="E511" s="127"/>
      <c r="F511" s="128"/>
      <c r="G511" s="127"/>
      <c r="H511" s="127"/>
      <c r="I511" s="128"/>
      <c r="J511" s="127"/>
      <c r="K511" s="127"/>
      <c r="L511" s="128"/>
      <c r="M511" s="129"/>
      <c r="N511" s="129"/>
      <c r="O511" s="130"/>
      <c r="P511" s="127"/>
      <c r="Q511" s="127"/>
      <c r="R511" s="128"/>
      <c r="S511" s="129"/>
      <c r="T511" s="129"/>
      <c r="U511" s="128"/>
      <c r="V511" s="129"/>
      <c r="W511" s="129"/>
      <c r="X511" s="131" t="str">
        <f t="shared" si="87"/>
        <v>221</v>
      </c>
      <c r="Y511" s="129">
        <v>22</v>
      </c>
      <c r="Z511" s="129">
        <f t="shared" si="77"/>
        <v>1</v>
      </c>
      <c r="AA511" s="129"/>
      <c r="AB511" s="129"/>
      <c r="AC511" s="121">
        <v>111871</v>
      </c>
      <c r="AD511" s="121" t="s">
        <v>1167</v>
      </c>
      <c r="AE511" s="122">
        <f>VLOOKUP(AC511,[3]Hoja1!$A$10:$K$1357,11,0)</f>
        <v>0</v>
      </c>
      <c r="AF511" s="122"/>
      <c r="AG511" s="122">
        <f t="shared" si="78"/>
        <v>0</v>
      </c>
      <c r="AH511" s="122">
        <f t="shared" si="79"/>
        <v>0</v>
      </c>
    </row>
    <row r="512" spans="1:34" s="51" customFormat="1" ht="12.75" customHeight="1">
      <c r="A512" s="127">
        <v>5116200</v>
      </c>
      <c r="B512" s="127" t="s">
        <v>1703</v>
      </c>
      <c r="C512" s="128" t="str">
        <f>+D512&amp;E512</f>
        <v/>
      </c>
      <c r="D512" s="127"/>
      <c r="E512" s="127"/>
      <c r="F512" s="128" t="str">
        <f>+G512&amp;H512</f>
        <v/>
      </c>
      <c r="G512" s="127"/>
      <c r="H512" s="127"/>
      <c r="I512" s="128" t="str">
        <f>+J512&amp;K512</f>
        <v/>
      </c>
      <c r="J512" s="127"/>
      <c r="K512" s="127"/>
      <c r="L512" s="128" t="str">
        <f>+M512&amp;N512</f>
        <v/>
      </c>
      <c r="M512" s="129"/>
      <c r="N512" s="129"/>
      <c r="O512" s="130" t="str">
        <f>+P512&amp;Q512</f>
        <v/>
      </c>
      <c r="P512" s="127"/>
      <c r="Q512" s="127"/>
      <c r="R512" s="128" t="str">
        <f>+S512&amp;T512</f>
        <v/>
      </c>
      <c r="S512" s="129"/>
      <c r="T512" s="129"/>
      <c r="U512" s="128" t="str">
        <f>+V512&amp;W512</f>
        <v/>
      </c>
      <c r="V512" s="129"/>
      <c r="W512" s="129"/>
      <c r="X512" s="131" t="str">
        <f t="shared" si="87"/>
        <v>221</v>
      </c>
      <c r="Y512" s="129">
        <v>22</v>
      </c>
      <c r="Z512" s="129">
        <f t="shared" si="77"/>
        <v>1</v>
      </c>
      <c r="AA512" s="129"/>
      <c r="AB512" s="129"/>
      <c r="AC512" s="121">
        <v>111872</v>
      </c>
      <c r="AD512" s="121" t="s">
        <v>1168</v>
      </c>
      <c r="AE512" s="122">
        <f>VLOOKUP(AC512,[3]Hoja1!$A$10:$K$1357,11,0)</f>
        <v>0</v>
      </c>
      <c r="AF512" s="122"/>
      <c r="AG512" s="122">
        <f t="shared" si="78"/>
        <v>0</v>
      </c>
      <c r="AH512" s="122">
        <f t="shared" si="79"/>
        <v>0</v>
      </c>
    </row>
    <row r="513" spans="1:34" s="51" customFormat="1" ht="12.75" customHeight="1">
      <c r="A513" s="127">
        <v>5116200</v>
      </c>
      <c r="B513" s="127" t="s">
        <v>1703</v>
      </c>
      <c r="C513" s="128" t="str">
        <f>+D513&amp;E513</f>
        <v/>
      </c>
      <c r="D513" s="127"/>
      <c r="E513" s="127"/>
      <c r="F513" s="128" t="str">
        <f>+G513&amp;H513</f>
        <v/>
      </c>
      <c r="G513" s="127"/>
      <c r="H513" s="127"/>
      <c r="I513" s="128" t="str">
        <f>+J513&amp;K513</f>
        <v/>
      </c>
      <c r="J513" s="127"/>
      <c r="K513" s="127"/>
      <c r="L513" s="128" t="str">
        <f>+M513&amp;N513</f>
        <v/>
      </c>
      <c r="M513" s="129"/>
      <c r="N513" s="129"/>
      <c r="O513" s="130" t="str">
        <f>+P513&amp;Q513</f>
        <v/>
      </c>
      <c r="P513" s="127"/>
      <c r="Q513" s="127"/>
      <c r="R513" s="128" t="str">
        <f>+S513&amp;T513</f>
        <v/>
      </c>
      <c r="S513" s="129"/>
      <c r="T513" s="129"/>
      <c r="U513" s="128" t="str">
        <f>+V513&amp;W513</f>
        <v/>
      </c>
      <c r="V513" s="129"/>
      <c r="W513" s="129"/>
      <c r="X513" s="131" t="str">
        <f t="shared" si="87"/>
        <v>221</v>
      </c>
      <c r="Y513" s="129">
        <v>22</v>
      </c>
      <c r="Z513" s="129">
        <f t="shared" si="77"/>
        <v>1</v>
      </c>
      <c r="AA513" s="129"/>
      <c r="AB513" s="129"/>
      <c r="AC513" s="121">
        <v>111873</v>
      </c>
      <c r="AD513" s="121" t="s">
        <v>1169</v>
      </c>
      <c r="AE513" s="122">
        <f>VLOOKUP(AC513,[3]Hoja1!$A$10:$K$1357,11,0)</f>
        <v>0</v>
      </c>
      <c r="AF513" s="122"/>
      <c r="AG513" s="122">
        <f t="shared" si="78"/>
        <v>0</v>
      </c>
      <c r="AH513" s="122">
        <f t="shared" si="79"/>
        <v>0</v>
      </c>
    </row>
    <row r="514" spans="1:34" s="51" customFormat="1" ht="12.75" customHeight="1">
      <c r="A514" s="127">
        <v>5116200</v>
      </c>
      <c r="B514" s="127" t="s">
        <v>1703</v>
      </c>
      <c r="C514" s="128"/>
      <c r="D514" s="127"/>
      <c r="E514" s="127"/>
      <c r="F514" s="128"/>
      <c r="G514" s="127"/>
      <c r="H514" s="127"/>
      <c r="I514" s="128"/>
      <c r="J514" s="127"/>
      <c r="K514" s="127"/>
      <c r="L514" s="128"/>
      <c r="M514" s="129"/>
      <c r="N514" s="129"/>
      <c r="O514" s="130"/>
      <c r="P514" s="127"/>
      <c r="Q514" s="127"/>
      <c r="R514" s="128"/>
      <c r="S514" s="129"/>
      <c r="T514" s="129"/>
      <c r="U514" s="128"/>
      <c r="V514" s="129"/>
      <c r="W514" s="129"/>
      <c r="X514" s="131" t="str">
        <f t="shared" si="87"/>
        <v>221</v>
      </c>
      <c r="Y514" s="129">
        <v>22</v>
      </c>
      <c r="Z514" s="129">
        <f t="shared" si="77"/>
        <v>1</v>
      </c>
      <c r="AA514" s="129"/>
      <c r="AB514" s="129"/>
      <c r="AC514" s="121">
        <v>111874</v>
      </c>
      <c r="AD514" s="121" t="s">
        <v>793</v>
      </c>
      <c r="AE514" s="122">
        <f>VLOOKUP(AC514,[3]Hoja1!$A$10:$K$1357,11,0)</f>
        <v>8322641</v>
      </c>
      <c r="AF514" s="122"/>
      <c r="AG514" s="122">
        <f t="shared" si="78"/>
        <v>8322641</v>
      </c>
      <c r="AH514" s="122">
        <f t="shared" si="79"/>
        <v>8323</v>
      </c>
    </row>
    <row r="515" spans="1:34" s="51" customFormat="1" ht="12.75" customHeight="1">
      <c r="A515" s="127">
        <v>5151200</v>
      </c>
      <c r="B515" s="127" t="s">
        <v>1734</v>
      </c>
      <c r="C515" s="128"/>
      <c r="D515" s="127"/>
      <c r="E515" s="127"/>
      <c r="F515" s="128"/>
      <c r="G515" s="127"/>
      <c r="H515" s="127"/>
      <c r="I515" s="128"/>
      <c r="J515" s="127"/>
      <c r="K515" s="127"/>
      <c r="L515" s="128"/>
      <c r="M515" s="129"/>
      <c r="N515" s="129"/>
      <c r="O515" s="130"/>
      <c r="P515" s="127"/>
      <c r="Q515" s="127"/>
      <c r="R515" s="128"/>
      <c r="S515" s="129"/>
      <c r="T515" s="129"/>
      <c r="U515" s="128"/>
      <c r="V515" s="129"/>
      <c r="W515" s="129"/>
      <c r="X515" s="131" t="str">
        <f t="shared" si="87"/>
        <v>221</v>
      </c>
      <c r="Y515" s="129">
        <v>22</v>
      </c>
      <c r="Z515" s="129">
        <f t="shared" si="77"/>
        <v>1</v>
      </c>
      <c r="AA515" s="127" t="s">
        <v>1870</v>
      </c>
      <c r="AB515" s="127" t="s">
        <v>1866</v>
      </c>
      <c r="AC515" s="121">
        <v>111875</v>
      </c>
      <c r="AD515" s="121" t="s">
        <v>1170</v>
      </c>
      <c r="AE515" s="122">
        <f>VLOOKUP(AC515,[3]Hoja1!$A$10:$K$1357,11,0)</f>
        <v>8395943</v>
      </c>
      <c r="AF515" s="122"/>
      <c r="AG515" s="122">
        <f t="shared" si="78"/>
        <v>8395943</v>
      </c>
      <c r="AH515" s="122">
        <f t="shared" si="79"/>
        <v>8396</v>
      </c>
    </row>
    <row r="516" spans="1:34" s="51" customFormat="1" ht="12.75" customHeight="1">
      <c r="A516" s="127">
        <v>5116200</v>
      </c>
      <c r="B516" s="127" t="s">
        <v>1703</v>
      </c>
      <c r="C516" s="128"/>
      <c r="D516" s="127"/>
      <c r="E516" s="127"/>
      <c r="F516" s="128"/>
      <c r="G516" s="127"/>
      <c r="H516" s="127"/>
      <c r="I516" s="128"/>
      <c r="J516" s="127"/>
      <c r="K516" s="127"/>
      <c r="L516" s="128"/>
      <c r="M516" s="129"/>
      <c r="N516" s="129"/>
      <c r="O516" s="130"/>
      <c r="P516" s="127"/>
      <c r="Q516" s="127"/>
      <c r="R516" s="128"/>
      <c r="S516" s="129"/>
      <c r="T516" s="129"/>
      <c r="U516" s="128"/>
      <c r="V516" s="129"/>
      <c r="W516" s="129"/>
      <c r="X516" s="131" t="str">
        <f t="shared" si="87"/>
        <v>221</v>
      </c>
      <c r="Y516" s="129">
        <v>22</v>
      </c>
      <c r="Z516" s="129">
        <f t="shared" si="77"/>
        <v>1</v>
      </c>
      <c r="AA516" s="129"/>
      <c r="AB516" s="129"/>
      <c r="AC516" s="121">
        <v>111876</v>
      </c>
      <c r="AD516" s="121" t="s">
        <v>1171</v>
      </c>
      <c r="AE516" s="122">
        <f>VLOOKUP(AC516,[3]Hoja1!$A$10:$K$1357,11,0)</f>
        <v>1726831791</v>
      </c>
      <c r="AF516" s="122"/>
      <c r="AG516" s="122">
        <f t="shared" si="78"/>
        <v>1726831791</v>
      </c>
      <c r="AH516" s="122">
        <f t="shared" si="79"/>
        <v>1726832</v>
      </c>
    </row>
    <row r="517" spans="1:34" s="51" customFormat="1" ht="12.75" customHeight="1">
      <c r="A517" s="127">
        <v>5116200</v>
      </c>
      <c r="B517" s="127" t="s">
        <v>1703</v>
      </c>
      <c r="C517" s="128"/>
      <c r="D517" s="127"/>
      <c r="E517" s="127"/>
      <c r="F517" s="128"/>
      <c r="G517" s="127"/>
      <c r="H517" s="127"/>
      <c r="I517" s="128"/>
      <c r="J517" s="127"/>
      <c r="K517" s="127"/>
      <c r="L517" s="128"/>
      <c r="M517" s="129"/>
      <c r="N517" s="129"/>
      <c r="O517" s="130"/>
      <c r="P517" s="127"/>
      <c r="Q517" s="127"/>
      <c r="R517" s="128"/>
      <c r="S517" s="129"/>
      <c r="T517" s="129"/>
      <c r="U517" s="128"/>
      <c r="V517" s="129"/>
      <c r="W517" s="129"/>
      <c r="X517" s="131" t="str">
        <f t="shared" si="87"/>
        <v>221</v>
      </c>
      <c r="Y517" s="129">
        <v>22</v>
      </c>
      <c r="Z517" s="129">
        <f t="shared" si="77"/>
        <v>1</v>
      </c>
      <c r="AA517" s="129"/>
      <c r="AB517" s="129"/>
      <c r="AC517" s="121">
        <v>111877</v>
      </c>
      <c r="AD517" s="121" t="s">
        <v>1172</v>
      </c>
      <c r="AE517" s="122">
        <f>VLOOKUP(AC517,[3]Hoja1!$A$10:$K$1357,11,0)</f>
        <v>-1726831790</v>
      </c>
      <c r="AF517" s="122"/>
      <c r="AG517" s="122">
        <f t="shared" si="78"/>
        <v>-1726831790</v>
      </c>
      <c r="AH517" s="122">
        <f t="shared" si="79"/>
        <v>-1726832</v>
      </c>
    </row>
    <row r="518" spans="1:34" s="51" customFormat="1" ht="12.75" customHeight="1">
      <c r="A518" s="127">
        <v>5153300</v>
      </c>
      <c r="B518" s="127" t="s">
        <v>310</v>
      </c>
      <c r="C518" s="128"/>
      <c r="D518" s="127"/>
      <c r="E518" s="127"/>
      <c r="F518" s="128"/>
      <c r="G518" s="127"/>
      <c r="H518" s="127"/>
      <c r="I518" s="128"/>
      <c r="J518" s="127"/>
      <c r="K518" s="127"/>
      <c r="L518" s="128"/>
      <c r="M518" s="129"/>
      <c r="N518" s="129"/>
      <c r="O518" s="130"/>
      <c r="P518" s="127"/>
      <c r="Q518" s="127"/>
      <c r="R518" s="128"/>
      <c r="S518" s="129"/>
      <c r="T518" s="129"/>
      <c r="U518" s="128"/>
      <c r="V518" s="129"/>
      <c r="W518" s="129"/>
      <c r="X518" s="131"/>
      <c r="Y518" s="129"/>
      <c r="Z518" s="129">
        <f t="shared" si="77"/>
        <v>1</v>
      </c>
      <c r="AA518" s="127" t="s">
        <v>1870</v>
      </c>
      <c r="AB518" s="127" t="s">
        <v>1868</v>
      </c>
      <c r="AC518" s="121">
        <v>111878</v>
      </c>
      <c r="AD518" s="121" t="s">
        <v>768</v>
      </c>
      <c r="AE518" s="122">
        <f>VLOOKUP(AC518,[3]Hoja1!$A$10:$K$1357,11,0)</f>
        <v>4863542041</v>
      </c>
      <c r="AF518" s="122"/>
      <c r="AG518" s="122">
        <f t="shared" si="78"/>
        <v>4863542041</v>
      </c>
      <c r="AH518" s="122">
        <f t="shared" si="79"/>
        <v>4863542</v>
      </c>
    </row>
    <row r="519" spans="1:34" s="51" customFormat="1" ht="12.75" customHeight="1">
      <c r="A519" s="127">
        <v>5116200</v>
      </c>
      <c r="B519" s="127" t="s">
        <v>1703</v>
      </c>
      <c r="C519" s="128"/>
      <c r="D519" s="127"/>
      <c r="E519" s="127"/>
      <c r="F519" s="128"/>
      <c r="G519" s="127"/>
      <c r="H519" s="127"/>
      <c r="I519" s="128"/>
      <c r="J519" s="127"/>
      <c r="K519" s="127"/>
      <c r="L519" s="128"/>
      <c r="M519" s="129"/>
      <c r="N519" s="129"/>
      <c r="O519" s="130"/>
      <c r="P519" s="127"/>
      <c r="Q519" s="127"/>
      <c r="R519" s="128"/>
      <c r="S519" s="129"/>
      <c r="T519" s="129"/>
      <c r="U519" s="128"/>
      <c r="V519" s="129"/>
      <c r="W519" s="129"/>
      <c r="X519" s="131" t="str">
        <f t="shared" ref="X519:X524" si="88">+Y519&amp;Z519</f>
        <v>221</v>
      </c>
      <c r="Y519" s="129">
        <v>22</v>
      </c>
      <c r="Z519" s="129">
        <f t="shared" si="77"/>
        <v>1</v>
      </c>
      <c r="AA519" s="129"/>
      <c r="AB519" s="129"/>
      <c r="AC519" s="121">
        <v>111879</v>
      </c>
      <c r="AD519" s="121" t="s">
        <v>1173</v>
      </c>
      <c r="AE519" s="122">
        <f>VLOOKUP(AC519,[3]Hoja1!$A$10:$K$1357,11,0)</f>
        <v>693068853</v>
      </c>
      <c r="AF519" s="122"/>
      <c r="AG519" s="122">
        <f t="shared" si="78"/>
        <v>693068853</v>
      </c>
      <c r="AH519" s="122">
        <f t="shared" si="79"/>
        <v>693069</v>
      </c>
    </row>
    <row r="520" spans="1:34" s="51" customFormat="1" ht="12.75" customHeight="1">
      <c r="A520" s="127">
        <v>5116200</v>
      </c>
      <c r="B520" s="127" t="s">
        <v>1703</v>
      </c>
      <c r="C520" s="128"/>
      <c r="D520" s="127"/>
      <c r="E520" s="127"/>
      <c r="F520" s="128"/>
      <c r="G520" s="127"/>
      <c r="H520" s="127"/>
      <c r="I520" s="128"/>
      <c r="J520" s="127"/>
      <c r="K520" s="127"/>
      <c r="L520" s="128"/>
      <c r="M520" s="129"/>
      <c r="N520" s="129"/>
      <c r="O520" s="130"/>
      <c r="P520" s="127"/>
      <c r="Q520" s="127"/>
      <c r="R520" s="128"/>
      <c r="S520" s="129"/>
      <c r="T520" s="129"/>
      <c r="U520" s="128"/>
      <c r="V520" s="129"/>
      <c r="W520" s="129"/>
      <c r="X520" s="131" t="str">
        <f t="shared" si="88"/>
        <v>221</v>
      </c>
      <c r="Y520" s="129">
        <v>22</v>
      </c>
      <c r="Z520" s="129">
        <f t="shared" ref="Z520:Z583" si="89">VALUE(LEFT(AC520,1))</f>
        <v>1</v>
      </c>
      <c r="AA520" s="129"/>
      <c r="AB520" s="129"/>
      <c r="AC520" s="121">
        <v>111880</v>
      </c>
      <c r="AD520" s="121" t="s">
        <v>796</v>
      </c>
      <c r="AE520" s="122">
        <f>VLOOKUP(AC520,[3]Hoja1!$A$10:$K$1357,11,0)</f>
        <v>0</v>
      </c>
      <c r="AF520" s="122"/>
      <c r="AG520" s="122">
        <f t="shared" ref="AG520:AG583" si="90">AE520+AF520</f>
        <v>0</v>
      </c>
      <c r="AH520" s="122">
        <f t="shared" ref="AH520:AH583" si="91">ROUND((AE520+AF520)/$AH$2,0)</f>
        <v>0</v>
      </c>
    </row>
    <row r="521" spans="1:34" s="51" customFormat="1" ht="12.75" customHeight="1">
      <c r="A521" s="127">
        <v>5116200</v>
      </c>
      <c r="B521" s="127" t="s">
        <v>1703</v>
      </c>
      <c r="C521" s="128"/>
      <c r="D521" s="127"/>
      <c r="E521" s="127"/>
      <c r="F521" s="128"/>
      <c r="G521" s="127"/>
      <c r="H521" s="127"/>
      <c r="I521" s="128"/>
      <c r="J521" s="127"/>
      <c r="K521" s="127"/>
      <c r="L521" s="128"/>
      <c r="M521" s="129"/>
      <c r="N521" s="129"/>
      <c r="O521" s="130"/>
      <c r="P521" s="127"/>
      <c r="Q521" s="127"/>
      <c r="R521" s="128"/>
      <c r="S521" s="129"/>
      <c r="T521" s="129"/>
      <c r="U521" s="128"/>
      <c r="V521" s="129"/>
      <c r="W521" s="129"/>
      <c r="X521" s="131" t="str">
        <f t="shared" si="88"/>
        <v>221</v>
      </c>
      <c r="Y521" s="129">
        <v>22</v>
      </c>
      <c r="Z521" s="129">
        <f t="shared" si="89"/>
        <v>1</v>
      </c>
      <c r="AA521" s="129"/>
      <c r="AB521" s="129"/>
      <c r="AC521" s="121">
        <v>111881</v>
      </c>
      <c r="AD521" s="121" t="s">
        <v>1174</v>
      </c>
      <c r="AE521" s="122">
        <f>VLOOKUP(AC521,[3]Hoja1!$A$10:$K$1357,11,0)</f>
        <v>221185707</v>
      </c>
      <c r="AF521" s="122"/>
      <c r="AG521" s="122">
        <f t="shared" si="90"/>
        <v>221185707</v>
      </c>
      <c r="AH521" s="122">
        <f t="shared" si="91"/>
        <v>221186</v>
      </c>
    </row>
    <row r="522" spans="1:34" s="51" customFormat="1" ht="12.75" customHeight="1">
      <c r="A522" s="127">
        <v>5116200</v>
      </c>
      <c r="B522" s="127" t="s">
        <v>1703</v>
      </c>
      <c r="C522" s="128"/>
      <c r="D522" s="127"/>
      <c r="E522" s="127"/>
      <c r="F522" s="128"/>
      <c r="G522" s="127"/>
      <c r="H522" s="127"/>
      <c r="I522" s="128"/>
      <c r="J522" s="127"/>
      <c r="K522" s="127"/>
      <c r="L522" s="128"/>
      <c r="M522" s="129"/>
      <c r="N522" s="129"/>
      <c r="O522" s="130"/>
      <c r="P522" s="127"/>
      <c r="Q522" s="127"/>
      <c r="R522" s="128"/>
      <c r="S522" s="129"/>
      <c r="T522" s="129"/>
      <c r="U522" s="128"/>
      <c r="V522" s="129"/>
      <c r="W522" s="129"/>
      <c r="X522" s="131" t="str">
        <f t="shared" si="88"/>
        <v>221</v>
      </c>
      <c r="Y522" s="129">
        <v>22</v>
      </c>
      <c r="Z522" s="129">
        <f t="shared" si="89"/>
        <v>1</v>
      </c>
      <c r="AA522" s="129"/>
      <c r="AB522" s="129"/>
      <c r="AC522" s="121">
        <v>111882</v>
      </c>
      <c r="AD522" s="121" t="s">
        <v>797</v>
      </c>
      <c r="AE522" s="122">
        <f>VLOOKUP(AC522,[3]Hoja1!$A$10:$K$1357,11,0)</f>
        <v>0</v>
      </c>
      <c r="AF522" s="122"/>
      <c r="AG522" s="122">
        <f t="shared" si="90"/>
        <v>0</v>
      </c>
      <c r="AH522" s="122">
        <f t="shared" si="91"/>
        <v>0</v>
      </c>
    </row>
    <row r="523" spans="1:34" s="51" customFormat="1" ht="12.75" customHeight="1">
      <c r="A523" s="127">
        <v>5116200</v>
      </c>
      <c r="B523" s="127" t="s">
        <v>1703</v>
      </c>
      <c r="C523" s="128"/>
      <c r="D523" s="127"/>
      <c r="E523" s="127"/>
      <c r="F523" s="128"/>
      <c r="G523" s="127"/>
      <c r="H523" s="127"/>
      <c r="I523" s="128"/>
      <c r="J523" s="127"/>
      <c r="K523" s="127"/>
      <c r="L523" s="128"/>
      <c r="M523" s="129"/>
      <c r="N523" s="129"/>
      <c r="O523" s="130"/>
      <c r="P523" s="127"/>
      <c r="Q523" s="127"/>
      <c r="R523" s="128"/>
      <c r="S523" s="129"/>
      <c r="T523" s="129"/>
      <c r="U523" s="128"/>
      <c r="V523" s="129"/>
      <c r="W523" s="129"/>
      <c r="X523" s="131" t="str">
        <f t="shared" si="88"/>
        <v>221</v>
      </c>
      <c r="Y523" s="129">
        <v>22</v>
      </c>
      <c r="Z523" s="129">
        <f t="shared" si="89"/>
        <v>1</v>
      </c>
      <c r="AA523" s="129"/>
      <c r="AB523" s="129"/>
      <c r="AC523" s="121">
        <v>111883</v>
      </c>
      <c r="AD523" s="121" t="s">
        <v>798</v>
      </c>
      <c r="AE523" s="122">
        <f>VLOOKUP(AC523,[3]Hoja1!$A$10:$K$1357,11,0)</f>
        <v>57204914</v>
      </c>
      <c r="AF523" s="122"/>
      <c r="AG523" s="122">
        <f t="shared" si="90"/>
        <v>57204914</v>
      </c>
      <c r="AH523" s="122">
        <f t="shared" si="91"/>
        <v>57205</v>
      </c>
    </row>
    <row r="524" spans="1:34" s="51" customFormat="1" ht="12.75" customHeight="1">
      <c r="A524" s="127">
        <v>5116200</v>
      </c>
      <c r="B524" s="127" t="s">
        <v>1703</v>
      </c>
      <c r="C524" s="128"/>
      <c r="D524" s="127"/>
      <c r="E524" s="127"/>
      <c r="F524" s="128"/>
      <c r="G524" s="127"/>
      <c r="H524" s="127"/>
      <c r="I524" s="128"/>
      <c r="J524" s="127"/>
      <c r="K524" s="127"/>
      <c r="L524" s="128"/>
      <c r="M524" s="129"/>
      <c r="N524" s="129"/>
      <c r="O524" s="130"/>
      <c r="P524" s="127"/>
      <c r="Q524" s="127"/>
      <c r="R524" s="128"/>
      <c r="S524" s="129"/>
      <c r="T524" s="129"/>
      <c r="U524" s="128"/>
      <c r="V524" s="129"/>
      <c r="W524" s="129"/>
      <c r="X524" s="131" t="str">
        <f t="shared" si="88"/>
        <v>221</v>
      </c>
      <c r="Y524" s="129">
        <v>22</v>
      </c>
      <c r="Z524" s="129">
        <f t="shared" si="89"/>
        <v>1</v>
      </c>
      <c r="AA524" s="129"/>
      <c r="AB524" s="129"/>
      <c r="AC524" s="121">
        <v>111884</v>
      </c>
      <c r="AD524" s="121" t="s">
        <v>1175</v>
      </c>
      <c r="AE524" s="122">
        <f>VLOOKUP(AC524,[3]Hoja1!$A$10:$K$1357,11,0)</f>
        <v>15374501</v>
      </c>
      <c r="AF524" s="122">
        <v>0</v>
      </c>
      <c r="AG524" s="122">
        <f t="shared" si="90"/>
        <v>15374501</v>
      </c>
      <c r="AH524" s="122">
        <f t="shared" si="91"/>
        <v>15375</v>
      </c>
    </row>
    <row r="525" spans="1:34" s="51" customFormat="1" ht="12.75" customHeight="1">
      <c r="A525" s="127">
        <v>5153500</v>
      </c>
      <c r="B525" s="127" t="s">
        <v>775</v>
      </c>
      <c r="C525" s="128"/>
      <c r="D525" s="127"/>
      <c r="E525" s="127"/>
      <c r="F525" s="128"/>
      <c r="G525" s="127"/>
      <c r="H525" s="127"/>
      <c r="I525" s="128"/>
      <c r="J525" s="127"/>
      <c r="K525" s="127"/>
      <c r="L525" s="128"/>
      <c r="M525" s="129"/>
      <c r="N525" s="129"/>
      <c r="O525" s="130"/>
      <c r="P525" s="127"/>
      <c r="Q525" s="127"/>
      <c r="R525" s="128"/>
      <c r="S525" s="129"/>
      <c r="T525" s="129"/>
      <c r="U525" s="128"/>
      <c r="V525" s="129"/>
      <c r="W525" s="129"/>
      <c r="X525" s="131"/>
      <c r="Y525" s="129"/>
      <c r="Z525" s="129">
        <f t="shared" si="89"/>
        <v>1</v>
      </c>
      <c r="AA525" s="127" t="s">
        <v>1848</v>
      </c>
      <c r="AB525" s="127" t="s">
        <v>1839</v>
      </c>
      <c r="AC525" s="121">
        <v>111885</v>
      </c>
      <c r="AD525" s="121" t="s">
        <v>1176</v>
      </c>
      <c r="AE525" s="122">
        <f>VLOOKUP(AC525,[3]Hoja1!$A$10:$K$1357,11,0)</f>
        <v>41997063</v>
      </c>
      <c r="AF525" s="122"/>
      <c r="AG525" s="122">
        <f t="shared" si="90"/>
        <v>41997063</v>
      </c>
      <c r="AH525" s="122">
        <f t="shared" si="91"/>
        <v>41997</v>
      </c>
    </row>
    <row r="526" spans="1:34" s="51" customFormat="1" ht="12.75" customHeight="1">
      <c r="A526" s="127">
        <v>5153300</v>
      </c>
      <c r="B526" s="127" t="s">
        <v>310</v>
      </c>
      <c r="C526" s="128"/>
      <c r="D526" s="127"/>
      <c r="E526" s="127"/>
      <c r="F526" s="128"/>
      <c r="G526" s="127"/>
      <c r="H526" s="127"/>
      <c r="I526" s="128"/>
      <c r="J526" s="127"/>
      <c r="K526" s="127"/>
      <c r="L526" s="128"/>
      <c r="M526" s="129"/>
      <c r="N526" s="129"/>
      <c r="O526" s="130"/>
      <c r="P526" s="127"/>
      <c r="Q526" s="127"/>
      <c r="R526" s="128"/>
      <c r="S526" s="129"/>
      <c r="T526" s="129"/>
      <c r="U526" s="128"/>
      <c r="V526" s="129"/>
      <c r="W526" s="129"/>
      <c r="X526" s="131" t="str">
        <f>+Y526&amp;Z526</f>
        <v xml:space="preserve"> 1</v>
      </c>
      <c r="Y526" s="129" t="s">
        <v>936</v>
      </c>
      <c r="Z526" s="129">
        <f t="shared" si="89"/>
        <v>1</v>
      </c>
      <c r="AA526" s="127" t="s">
        <v>1870</v>
      </c>
      <c r="AB526" s="127" t="s">
        <v>1868</v>
      </c>
      <c r="AC526" s="121">
        <v>111886</v>
      </c>
      <c r="AD526" s="121" t="s">
        <v>801</v>
      </c>
      <c r="AE526" s="122">
        <f>VLOOKUP(AC526,[3]Hoja1!$A$10:$K$1357,11,0)</f>
        <v>0</v>
      </c>
      <c r="AF526" s="122"/>
      <c r="AG526" s="122">
        <f t="shared" si="90"/>
        <v>0</v>
      </c>
      <c r="AH526" s="122">
        <f t="shared" si="91"/>
        <v>0</v>
      </c>
    </row>
    <row r="527" spans="1:34" s="51" customFormat="1" ht="12.75" customHeight="1">
      <c r="A527" s="127">
        <v>5153500</v>
      </c>
      <c r="B527" s="127" t="s">
        <v>775</v>
      </c>
      <c r="C527" s="128"/>
      <c r="D527" s="127"/>
      <c r="E527" s="127"/>
      <c r="F527" s="128"/>
      <c r="G527" s="127"/>
      <c r="H527" s="127"/>
      <c r="I527" s="128"/>
      <c r="J527" s="127"/>
      <c r="K527" s="127"/>
      <c r="L527" s="128"/>
      <c r="M527" s="129"/>
      <c r="N527" s="129"/>
      <c r="O527" s="130"/>
      <c r="P527" s="127"/>
      <c r="Q527" s="127"/>
      <c r="R527" s="128"/>
      <c r="S527" s="129"/>
      <c r="T527" s="129"/>
      <c r="U527" s="128"/>
      <c r="V527" s="129"/>
      <c r="W527" s="129"/>
      <c r="X527" s="131" t="str">
        <f>+Y527&amp;Z527</f>
        <v>221</v>
      </c>
      <c r="Y527" s="129">
        <v>22</v>
      </c>
      <c r="Z527" s="129">
        <f t="shared" si="89"/>
        <v>1</v>
      </c>
      <c r="AA527" s="127" t="s">
        <v>1848</v>
      </c>
      <c r="AB527" s="127" t="s">
        <v>1844</v>
      </c>
      <c r="AC527" s="121">
        <v>111887</v>
      </c>
      <c r="AD527" s="121" t="s">
        <v>226</v>
      </c>
      <c r="AE527" s="122">
        <f>VLOOKUP(AC527,[3]Hoja1!$A$10:$K$1357,11,0)</f>
        <v>0</v>
      </c>
      <c r="AF527" s="122">
        <f>+AE951</f>
        <v>0</v>
      </c>
      <c r="AG527" s="122">
        <f t="shared" si="90"/>
        <v>0</v>
      </c>
      <c r="AH527" s="122">
        <f t="shared" si="91"/>
        <v>0</v>
      </c>
    </row>
    <row r="528" spans="1:34" s="51" customFormat="1" ht="12.75" customHeight="1">
      <c r="A528" s="127">
        <v>5116200</v>
      </c>
      <c r="B528" s="127" t="s">
        <v>1703</v>
      </c>
      <c r="C528" s="128"/>
      <c r="D528" s="127"/>
      <c r="E528" s="127"/>
      <c r="F528" s="128"/>
      <c r="G528" s="127"/>
      <c r="H528" s="127"/>
      <c r="I528" s="128"/>
      <c r="J528" s="127"/>
      <c r="K528" s="127"/>
      <c r="L528" s="128"/>
      <c r="M528" s="129"/>
      <c r="N528" s="129"/>
      <c r="O528" s="130"/>
      <c r="P528" s="127"/>
      <c r="Q528" s="127"/>
      <c r="R528" s="128"/>
      <c r="S528" s="129"/>
      <c r="T528" s="129"/>
      <c r="U528" s="128"/>
      <c r="V528" s="129"/>
      <c r="W528" s="129"/>
      <c r="X528" s="131" t="str">
        <f>+Y528&amp;Z528</f>
        <v>221</v>
      </c>
      <c r="Y528" s="129">
        <v>22</v>
      </c>
      <c r="Z528" s="129">
        <f t="shared" si="89"/>
        <v>1</v>
      </c>
      <c r="AA528" s="129"/>
      <c r="AB528" s="129"/>
      <c r="AC528" s="121">
        <v>111891</v>
      </c>
      <c r="AD528" s="121" t="s">
        <v>1177</v>
      </c>
      <c r="AE528" s="122">
        <f>VLOOKUP(AC528,[3]Hoja1!$A$10:$K$1357,11,0)</f>
        <v>27687095</v>
      </c>
      <c r="AF528" s="122"/>
      <c r="AG528" s="122">
        <f t="shared" si="90"/>
        <v>27687095</v>
      </c>
      <c r="AH528" s="122">
        <f t="shared" si="91"/>
        <v>27687</v>
      </c>
    </row>
    <row r="529" spans="1:34" s="51" customFormat="1" ht="12.75" customHeight="1">
      <c r="A529" s="127">
        <v>5116200</v>
      </c>
      <c r="B529" s="127" t="s">
        <v>1703</v>
      </c>
      <c r="C529" s="128"/>
      <c r="D529" s="127"/>
      <c r="E529" s="127"/>
      <c r="F529" s="128"/>
      <c r="G529" s="127"/>
      <c r="H529" s="127"/>
      <c r="I529" s="128"/>
      <c r="J529" s="127"/>
      <c r="K529" s="127"/>
      <c r="L529" s="128"/>
      <c r="M529" s="129"/>
      <c r="N529" s="129"/>
      <c r="O529" s="130"/>
      <c r="P529" s="127"/>
      <c r="Q529" s="127"/>
      <c r="R529" s="128"/>
      <c r="S529" s="129"/>
      <c r="T529" s="129"/>
      <c r="U529" s="128"/>
      <c r="V529" s="129"/>
      <c r="W529" s="129"/>
      <c r="X529" s="131" t="str">
        <f>+Y529&amp;Z529</f>
        <v>221</v>
      </c>
      <c r="Y529" s="129">
        <v>22</v>
      </c>
      <c r="Z529" s="129">
        <f t="shared" si="89"/>
        <v>1</v>
      </c>
      <c r="AA529" s="129"/>
      <c r="AB529" s="129"/>
      <c r="AC529" s="121">
        <v>111892</v>
      </c>
      <c r="AD529" s="121" t="s">
        <v>1178</v>
      </c>
      <c r="AE529" s="122">
        <f>VLOOKUP(AC529,[3]Hoja1!$A$10:$K$1357,11,0)</f>
        <v>-27687094</v>
      </c>
      <c r="AF529" s="122"/>
      <c r="AG529" s="122">
        <f t="shared" si="90"/>
        <v>-27687094</v>
      </c>
      <c r="AH529" s="122">
        <f t="shared" si="91"/>
        <v>-27687</v>
      </c>
    </row>
    <row r="530" spans="1:34" s="51" customFormat="1" ht="12.75" customHeight="1">
      <c r="A530" s="127">
        <v>5153300</v>
      </c>
      <c r="B530" s="127" t="s">
        <v>310</v>
      </c>
      <c r="C530" s="128"/>
      <c r="D530" s="127"/>
      <c r="E530" s="127"/>
      <c r="F530" s="128"/>
      <c r="G530" s="127"/>
      <c r="H530" s="127"/>
      <c r="I530" s="128"/>
      <c r="J530" s="127"/>
      <c r="K530" s="127"/>
      <c r="L530" s="128"/>
      <c r="M530" s="129"/>
      <c r="N530" s="129"/>
      <c r="O530" s="130"/>
      <c r="P530" s="127"/>
      <c r="Q530" s="127"/>
      <c r="R530" s="128"/>
      <c r="S530" s="129"/>
      <c r="T530" s="129"/>
      <c r="U530" s="128"/>
      <c r="V530" s="129"/>
      <c r="W530" s="129"/>
      <c r="X530" s="131"/>
      <c r="Y530" s="129"/>
      <c r="Z530" s="129">
        <f t="shared" si="89"/>
        <v>1</v>
      </c>
      <c r="AA530" s="127" t="s">
        <v>1870</v>
      </c>
      <c r="AB530" s="127" t="s">
        <v>1868</v>
      </c>
      <c r="AC530" s="121">
        <v>111893</v>
      </c>
      <c r="AD530" s="121" t="s">
        <v>1179</v>
      </c>
      <c r="AE530" s="122">
        <f>VLOOKUP(AC530,[3]Hoja1!$A$10:$K$1357,11,0)</f>
        <v>1975775559</v>
      </c>
      <c r="AF530" s="122"/>
      <c r="AG530" s="122">
        <f t="shared" si="90"/>
        <v>1975775559</v>
      </c>
      <c r="AH530" s="122">
        <f t="shared" si="91"/>
        <v>1975776</v>
      </c>
    </row>
    <row r="531" spans="1:34" s="51" customFormat="1" ht="12.75" customHeight="1">
      <c r="A531" s="127">
        <v>5153300</v>
      </c>
      <c r="B531" s="127" t="s">
        <v>310</v>
      </c>
      <c r="C531" s="128"/>
      <c r="D531" s="127"/>
      <c r="E531" s="127"/>
      <c r="F531" s="128"/>
      <c r="G531" s="127"/>
      <c r="H531" s="127"/>
      <c r="I531" s="128"/>
      <c r="J531" s="127"/>
      <c r="K531" s="127"/>
      <c r="L531" s="128"/>
      <c r="M531" s="129"/>
      <c r="N531" s="129"/>
      <c r="O531" s="130"/>
      <c r="P531" s="127"/>
      <c r="Q531" s="127"/>
      <c r="R531" s="128"/>
      <c r="S531" s="129"/>
      <c r="T531" s="129"/>
      <c r="U531" s="128"/>
      <c r="V531" s="129"/>
      <c r="W531" s="129"/>
      <c r="X531" s="131" t="str">
        <f>+Y531&amp;Z531</f>
        <v xml:space="preserve"> 1</v>
      </c>
      <c r="Y531" s="129" t="s">
        <v>936</v>
      </c>
      <c r="Z531" s="129">
        <f t="shared" si="89"/>
        <v>1</v>
      </c>
      <c r="AA531" s="127" t="s">
        <v>1870</v>
      </c>
      <c r="AB531" s="127" t="s">
        <v>1868</v>
      </c>
      <c r="AC531" s="121">
        <v>111894</v>
      </c>
      <c r="AD531" s="121" t="s">
        <v>1180</v>
      </c>
      <c r="AE531" s="122">
        <f>VLOOKUP(AC531,[3]Hoja1!$A$10:$K$1357,11,0)</f>
        <v>0</v>
      </c>
      <c r="AF531" s="122"/>
      <c r="AG531" s="122">
        <f t="shared" si="90"/>
        <v>0</v>
      </c>
      <c r="AH531" s="122">
        <f t="shared" si="91"/>
        <v>0</v>
      </c>
    </row>
    <row r="532" spans="1:34" s="51" customFormat="1" ht="12.75" customHeight="1">
      <c r="A532" s="127">
        <v>5116200</v>
      </c>
      <c r="B532" s="127" t="s">
        <v>1703</v>
      </c>
      <c r="C532" s="128"/>
      <c r="D532" s="127"/>
      <c r="E532" s="127"/>
      <c r="F532" s="128"/>
      <c r="G532" s="127"/>
      <c r="H532" s="127"/>
      <c r="I532" s="128"/>
      <c r="J532" s="127"/>
      <c r="K532" s="127"/>
      <c r="L532" s="128"/>
      <c r="M532" s="129"/>
      <c r="N532" s="129"/>
      <c r="O532" s="130"/>
      <c r="P532" s="127"/>
      <c r="Q532" s="127"/>
      <c r="R532" s="128"/>
      <c r="S532" s="129"/>
      <c r="T532" s="129"/>
      <c r="U532" s="128"/>
      <c r="V532" s="129"/>
      <c r="W532" s="129"/>
      <c r="X532" s="131"/>
      <c r="Y532" s="129"/>
      <c r="Z532" s="129">
        <f t="shared" si="89"/>
        <v>1</v>
      </c>
      <c r="AA532" s="129"/>
      <c r="AB532" s="129"/>
      <c r="AC532" s="121">
        <v>111895</v>
      </c>
      <c r="AD532" s="121" t="s">
        <v>1666</v>
      </c>
      <c r="AE532" s="122">
        <f>VLOOKUP(AC532,[3]Hoja1!$A$10:$K$1357,11,0)</f>
        <v>9108037329</v>
      </c>
      <c r="AF532" s="122"/>
      <c r="AG532" s="122">
        <f t="shared" si="90"/>
        <v>9108037329</v>
      </c>
      <c r="AH532" s="122">
        <f t="shared" si="91"/>
        <v>9108037</v>
      </c>
    </row>
    <row r="533" spans="1:34" s="51" customFormat="1" ht="12.75" customHeight="1">
      <c r="A533" s="127">
        <v>5116200</v>
      </c>
      <c r="B533" s="127" t="s">
        <v>1703</v>
      </c>
      <c r="C533" s="128"/>
      <c r="D533" s="127"/>
      <c r="E533" s="127"/>
      <c r="F533" s="128"/>
      <c r="G533" s="127"/>
      <c r="H533" s="127"/>
      <c r="I533" s="128"/>
      <c r="J533" s="127"/>
      <c r="K533" s="127"/>
      <c r="L533" s="128"/>
      <c r="M533" s="129"/>
      <c r="N533" s="129"/>
      <c r="O533" s="130"/>
      <c r="P533" s="127"/>
      <c r="Q533" s="127"/>
      <c r="R533" s="128"/>
      <c r="S533" s="129"/>
      <c r="T533" s="129"/>
      <c r="U533" s="128"/>
      <c r="V533" s="129"/>
      <c r="W533" s="129"/>
      <c r="X533" s="131"/>
      <c r="Y533" s="129"/>
      <c r="Z533" s="129">
        <f t="shared" si="89"/>
        <v>1</v>
      </c>
      <c r="AA533" s="129"/>
      <c r="AB533" s="129"/>
      <c r="AC533" s="121">
        <v>111896</v>
      </c>
      <c r="AD533" s="121" t="s">
        <v>1667</v>
      </c>
      <c r="AE533" s="122">
        <f>VLOOKUP(AC533,[3]Hoja1!$A$10:$K$1357,11,0)</f>
        <v>-57508687</v>
      </c>
      <c r="AF533" s="122"/>
      <c r="AG533" s="122">
        <f t="shared" si="90"/>
        <v>-57508687</v>
      </c>
      <c r="AH533" s="122">
        <f t="shared" si="91"/>
        <v>-57509</v>
      </c>
    </row>
    <row r="534" spans="1:34" s="51" customFormat="1" ht="12.75" customHeight="1">
      <c r="A534" s="127">
        <v>5116200</v>
      </c>
      <c r="B534" s="127" t="s">
        <v>1703</v>
      </c>
      <c r="C534" s="128"/>
      <c r="D534" s="127"/>
      <c r="E534" s="127"/>
      <c r="F534" s="128"/>
      <c r="G534" s="127"/>
      <c r="H534" s="127"/>
      <c r="I534" s="128"/>
      <c r="J534" s="127"/>
      <c r="K534" s="127"/>
      <c r="L534" s="128"/>
      <c r="M534" s="129"/>
      <c r="N534" s="129"/>
      <c r="O534" s="130"/>
      <c r="P534" s="127"/>
      <c r="Q534" s="127"/>
      <c r="R534" s="128"/>
      <c r="S534" s="129"/>
      <c r="T534" s="129"/>
      <c r="U534" s="128"/>
      <c r="V534" s="129"/>
      <c r="W534" s="129"/>
      <c r="X534" s="131"/>
      <c r="Y534" s="129"/>
      <c r="Z534" s="129">
        <f t="shared" si="89"/>
        <v>1</v>
      </c>
      <c r="AA534" s="129"/>
      <c r="AB534" s="129"/>
      <c r="AC534" s="121">
        <v>111897</v>
      </c>
      <c r="AD534" s="121" t="s">
        <v>1668</v>
      </c>
      <c r="AE534" s="122">
        <f>VLOOKUP(AC534,[3]Hoja1!$A$10:$K$1357,11,0)</f>
        <v>-64806450</v>
      </c>
      <c r="AF534" s="122"/>
      <c r="AG534" s="122">
        <f t="shared" si="90"/>
        <v>-64806450</v>
      </c>
      <c r="AH534" s="122">
        <f t="shared" si="91"/>
        <v>-64806</v>
      </c>
    </row>
    <row r="535" spans="1:34" s="51" customFormat="1" ht="12.75" customHeight="1">
      <c r="A535" s="127">
        <v>5116200</v>
      </c>
      <c r="B535" s="127" t="s">
        <v>1703</v>
      </c>
      <c r="C535" s="128"/>
      <c r="D535" s="127"/>
      <c r="E535" s="127"/>
      <c r="F535" s="128"/>
      <c r="G535" s="127"/>
      <c r="H535" s="127"/>
      <c r="I535" s="128"/>
      <c r="J535" s="127"/>
      <c r="K535" s="127"/>
      <c r="L535" s="128"/>
      <c r="M535" s="129"/>
      <c r="N535" s="129"/>
      <c r="O535" s="130"/>
      <c r="P535" s="127"/>
      <c r="Q535" s="127"/>
      <c r="R535" s="128"/>
      <c r="S535" s="129"/>
      <c r="T535" s="129"/>
      <c r="U535" s="128"/>
      <c r="V535" s="129"/>
      <c r="W535" s="129"/>
      <c r="X535" s="131"/>
      <c r="Y535" s="129"/>
      <c r="Z535" s="129">
        <f t="shared" si="89"/>
        <v>1</v>
      </c>
      <c r="AA535" s="129"/>
      <c r="AB535" s="129"/>
      <c r="AC535" s="121">
        <v>111898</v>
      </c>
      <c r="AD535" s="121" t="s">
        <v>1669</v>
      </c>
      <c r="AE535" s="122">
        <f>VLOOKUP(AC535,[3]Hoja1!$A$10:$K$1357,11,0)</f>
        <v>-836470509</v>
      </c>
      <c r="AF535" s="122"/>
      <c r="AG535" s="122">
        <f t="shared" si="90"/>
        <v>-836470509</v>
      </c>
      <c r="AH535" s="122">
        <f t="shared" si="91"/>
        <v>-836471</v>
      </c>
    </row>
    <row r="536" spans="1:34" s="51" customFormat="1" ht="12.75" customHeight="1">
      <c r="A536" s="127">
        <v>5116200</v>
      </c>
      <c r="B536" s="127" t="s">
        <v>1703</v>
      </c>
      <c r="C536" s="128"/>
      <c r="D536" s="127"/>
      <c r="E536" s="127"/>
      <c r="F536" s="128"/>
      <c r="G536" s="127"/>
      <c r="H536" s="127"/>
      <c r="I536" s="128"/>
      <c r="J536" s="127"/>
      <c r="K536" s="127"/>
      <c r="L536" s="128"/>
      <c r="M536" s="129"/>
      <c r="N536" s="129"/>
      <c r="O536" s="130"/>
      <c r="P536" s="127"/>
      <c r="Q536" s="127"/>
      <c r="R536" s="128"/>
      <c r="S536" s="129"/>
      <c r="T536" s="129"/>
      <c r="U536" s="128"/>
      <c r="V536" s="129"/>
      <c r="W536" s="129"/>
      <c r="X536" s="131"/>
      <c r="Y536" s="129"/>
      <c r="Z536" s="129">
        <f t="shared" si="89"/>
        <v>1</v>
      </c>
      <c r="AA536" s="129"/>
      <c r="AB536" s="129"/>
      <c r="AC536" s="121">
        <v>111899</v>
      </c>
      <c r="AD536" s="121" t="s">
        <v>1670</v>
      </c>
      <c r="AE536" s="122">
        <f>VLOOKUP(AC536,[3]Hoja1!$A$10:$K$1357,11,0)</f>
        <v>-15613747</v>
      </c>
      <c r="AF536" s="122"/>
      <c r="AG536" s="122">
        <f t="shared" si="90"/>
        <v>-15613747</v>
      </c>
      <c r="AH536" s="122">
        <f t="shared" si="91"/>
        <v>-15614</v>
      </c>
    </row>
    <row r="537" spans="1:34" s="51" customFormat="1" ht="12.75" customHeight="1">
      <c r="A537" s="127">
        <v>5152200</v>
      </c>
      <c r="B537" s="127" t="s">
        <v>1737</v>
      </c>
      <c r="C537" s="128" t="str">
        <f>+D537&amp;E537</f>
        <v/>
      </c>
      <c r="D537" s="127"/>
      <c r="E537" s="127"/>
      <c r="F537" s="128" t="str">
        <f>+G537&amp;H537</f>
        <v/>
      </c>
      <c r="G537" s="127"/>
      <c r="H537" s="127"/>
      <c r="I537" s="128" t="str">
        <f>+J537&amp;K537</f>
        <v/>
      </c>
      <c r="J537" s="127"/>
      <c r="K537" s="127"/>
      <c r="L537" s="128" t="str">
        <f>+M537&amp;N537</f>
        <v/>
      </c>
      <c r="M537" s="129"/>
      <c r="N537" s="129"/>
      <c r="O537" s="130" t="str">
        <f>+P537&amp;Q537</f>
        <v/>
      </c>
      <c r="P537" s="127"/>
      <c r="Q537" s="127"/>
      <c r="R537" s="128" t="str">
        <f>+S537&amp;T537</f>
        <v/>
      </c>
      <c r="S537" s="129"/>
      <c r="T537" s="129"/>
      <c r="U537" s="128" t="str">
        <f>+V537&amp;W537</f>
        <v/>
      </c>
      <c r="V537" s="129"/>
      <c r="W537" s="129"/>
      <c r="X537" s="131" t="str">
        <f>+Y537&amp;Z537</f>
        <v>1</v>
      </c>
      <c r="Y537" s="129"/>
      <c r="Z537" s="129">
        <f t="shared" si="89"/>
        <v>1</v>
      </c>
      <c r="AA537" s="129"/>
      <c r="AB537" s="129"/>
      <c r="AC537" s="121">
        <v>111901</v>
      </c>
      <c r="AD537" s="121" t="s">
        <v>284</v>
      </c>
      <c r="AE537" s="122">
        <f>VLOOKUP(AC537,[3]Hoja1!$A$10:$K$1357,11,0)</f>
        <v>4832602458</v>
      </c>
      <c r="AF537" s="122"/>
      <c r="AG537" s="122">
        <f t="shared" si="90"/>
        <v>4832602458</v>
      </c>
      <c r="AH537" s="122">
        <f t="shared" si="91"/>
        <v>4832602</v>
      </c>
    </row>
    <row r="538" spans="1:34" s="51" customFormat="1" ht="12.75" customHeight="1">
      <c r="A538" s="127"/>
      <c r="B538" s="127"/>
      <c r="C538" s="128" t="str">
        <f>+D538&amp;E538</f>
        <v/>
      </c>
      <c r="D538" s="127"/>
      <c r="E538" s="127"/>
      <c r="F538" s="128" t="str">
        <f>+G538&amp;H538</f>
        <v/>
      </c>
      <c r="G538" s="127"/>
      <c r="H538" s="127"/>
      <c r="I538" s="128" t="str">
        <f>+J538&amp;K538</f>
        <v/>
      </c>
      <c r="J538" s="127"/>
      <c r="K538" s="127"/>
      <c r="L538" s="128" t="str">
        <f>+M538&amp;N538</f>
        <v/>
      </c>
      <c r="M538" s="129"/>
      <c r="N538" s="129"/>
      <c r="O538" s="130" t="str">
        <f>+P538&amp;Q538</f>
        <v/>
      </c>
      <c r="P538" s="127"/>
      <c r="Q538" s="127"/>
      <c r="R538" s="128" t="str">
        <f>+S538&amp;T538</f>
        <v/>
      </c>
      <c r="S538" s="129"/>
      <c r="T538" s="129"/>
      <c r="U538" s="128" t="str">
        <f>+V538&amp;W538</f>
        <v/>
      </c>
      <c r="V538" s="129"/>
      <c r="W538" s="129"/>
      <c r="X538" s="131" t="str">
        <f>+Y538&amp;Z538</f>
        <v>1</v>
      </c>
      <c r="Y538" s="129"/>
      <c r="Z538" s="129">
        <f t="shared" si="89"/>
        <v>1</v>
      </c>
      <c r="AA538" s="129"/>
      <c r="AB538" s="129"/>
      <c r="AC538" s="121">
        <v>111902</v>
      </c>
      <c r="AD538" s="121" t="s">
        <v>661</v>
      </c>
      <c r="AE538" s="122">
        <v>0</v>
      </c>
      <c r="AF538" s="122"/>
      <c r="AG538" s="122">
        <f t="shared" si="90"/>
        <v>0</v>
      </c>
      <c r="AH538" s="122">
        <f t="shared" si="91"/>
        <v>0</v>
      </c>
    </row>
    <row r="539" spans="1:34" s="51" customFormat="1" ht="12.75" customHeight="1">
      <c r="A539" s="127"/>
      <c r="B539" s="127"/>
      <c r="C539" s="128"/>
      <c r="D539" s="127"/>
      <c r="E539" s="127"/>
      <c r="F539" s="128"/>
      <c r="G539" s="127"/>
      <c r="H539" s="127"/>
      <c r="I539" s="128"/>
      <c r="J539" s="127"/>
      <c r="K539" s="127"/>
      <c r="L539" s="128"/>
      <c r="M539" s="129"/>
      <c r="N539" s="129"/>
      <c r="O539" s="130"/>
      <c r="P539" s="127"/>
      <c r="Q539" s="127"/>
      <c r="R539" s="128"/>
      <c r="S539" s="129"/>
      <c r="T539" s="129"/>
      <c r="U539" s="128"/>
      <c r="V539" s="129"/>
      <c r="W539" s="129"/>
      <c r="X539" s="131"/>
      <c r="Y539" s="129"/>
      <c r="Z539" s="129">
        <f t="shared" si="89"/>
        <v>1</v>
      </c>
      <c r="AA539" s="129"/>
      <c r="AB539" s="129"/>
      <c r="AC539" s="121">
        <v>111903</v>
      </c>
      <c r="AD539" s="121" t="s">
        <v>1181</v>
      </c>
      <c r="AE539" s="122">
        <v>0</v>
      </c>
      <c r="AF539" s="122"/>
      <c r="AG539" s="122">
        <f t="shared" si="90"/>
        <v>0</v>
      </c>
      <c r="AH539" s="122">
        <f t="shared" si="91"/>
        <v>0</v>
      </c>
    </row>
    <row r="540" spans="1:34" s="51" customFormat="1" ht="12.75" customHeight="1">
      <c r="A540" s="127"/>
      <c r="B540" s="127"/>
      <c r="C540" s="128" t="str">
        <f t="shared" ref="C540:C561" si="92">+D540&amp;E540</f>
        <v/>
      </c>
      <c r="D540" s="127"/>
      <c r="E540" s="127"/>
      <c r="F540" s="128" t="str">
        <f t="shared" ref="F540:F561" si="93">+G540&amp;H540</f>
        <v/>
      </c>
      <c r="G540" s="127"/>
      <c r="H540" s="127"/>
      <c r="I540" s="128" t="str">
        <f t="shared" ref="I540:I561" si="94">+J540&amp;K540</f>
        <v/>
      </c>
      <c r="J540" s="127"/>
      <c r="K540" s="127"/>
      <c r="L540" s="128" t="str">
        <f t="shared" ref="L540:L561" si="95">+M540&amp;N540</f>
        <v/>
      </c>
      <c r="M540" s="129"/>
      <c r="N540" s="129"/>
      <c r="O540" s="130" t="str">
        <f t="shared" ref="O540:O561" si="96">+P540&amp;Q540</f>
        <v/>
      </c>
      <c r="P540" s="127"/>
      <c r="Q540" s="127"/>
      <c r="R540" s="128" t="str">
        <f t="shared" ref="R540:R561" si="97">+S540&amp;T540</f>
        <v/>
      </c>
      <c r="S540" s="129"/>
      <c r="T540" s="129"/>
      <c r="U540" s="128" t="str">
        <f t="shared" ref="U540:U561" si="98">+V540&amp;W540</f>
        <v/>
      </c>
      <c r="V540" s="129"/>
      <c r="W540" s="129"/>
      <c r="X540" s="131" t="str">
        <f t="shared" ref="X540:X561" si="99">+Y540&amp;Z540</f>
        <v>221</v>
      </c>
      <c r="Y540" s="129">
        <v>22</v>
      </c>
      <c r="Z540" s="129">
        <f t="shared" si="89"/>
        <v>1</v>
      </c>
      <c r="AA540" s="129"/>
      <c r="AB540" s="129"/>
      <c r="AC540" s="121">
        <v>112001</v>
      </c>
      <c r="AD540" s="121" t="s">
        <v>1182</v>
      </c>
      <c r="AE540" s="122">
        <f>VLOOKUP(AC540,[3]Hoja1!$A$10:$K$1357,11,0)</f>
        <v>0</v>
      </c>
      <c r="AF540" s="122">
        <f>-AF499-AF502</f>
        <v>0</v>
      </c>
      <c r="AG540" s="122">
        <f t="shared" si="90"/>
        <v>0</v>
      </c>
      <c r="AH540" s="122">
        <f t="shared" si="91"/>
        <v>0</v>
      </c>
    </row>
    <row r="541" spans="1:34" s="51" customFormat="1" ht="12.75" customHeight="1">
      <c r="A541" s="127"/>
      <c r="B541" s="127"/>
      <c r="C541" s="128" t="str">
        <f t="shared" si="92"/>
        <v/>
      </c>
      <c r="D541" s="127"/>
      <c r="E541" s="127"/>
      <c r="F541" s="128" t="str">
        <f t="shared" si="93"/>
        <v/>
      </c>
      <c r="G541" s="127"/>
      <c r="H541" s="127"/>
      <c r="I541" s="128" t="str">
        <f t="shared" si="94"/>
        <v/>
      </c>
      <c r="J541" s="127"/>
      <c r="K541" s="127"/>
      <c r="L541" s="128" t="str">
        <f t="shared" si="95"/>
        <v/>
      </c>
      <c r="M541" s="129"/>
      <c r="N541" s="129"/>
      <c r="O541" s="130" t="str">
        <f t="shared" si="96"/>
        <v/>
      </c>
      <c r="P541" s="127"/>
      <c r="Q541" s="127"/>
      <c r="R541" s="128" t="str">
        <f t="shared" si="97"/>
        <v/>
      </c>
      <c r="S541" s="129"/>
      <c r="T541" s="129"/>
      <c r="U541" s="128" t="str">
        <f t="shared" si="98"/>
        <v/>
      </c>
      <c r="V541" s="129"/>
      <c r="W541" s="129"/>
      <c r="X541" s="131" t="str">
        <f t="shared" si="99"/>
        <v>221</v>
      </c>
      <c r="Y541" s="129">
        <v>22</v>
      </c>
      <c r="Z541" s="129">
        <f t="shared" si="89"/>
        <v>1</v>
      </c>
      <c r="AA541" s="129"/>
      <c r="AB541" s="129"/>
      <c r="AC541" s="121">
        <v>112002</v>
      </c>
      <c r="AD541" s="121" t="s">
        <v>1183</v>
      </c>
      <c r="AE541" s="122">
        <f>VLOOKUP(AC541,[3]Hoja1!$A$10:$K$1357,11,0)</f>
        <v>0</v>
      </c>
      <c r="AF541" s="122"/>
      <c r="AG541" s="122">
        <f t="shared" si="90"/>
        <v>0</v>
      </c>
      <c r="AH541" s="122">
        <f t="shared" si="91"/>
        <v>0</v>
      </c>
    </row>
    <row r="542" spans="1:34" s="51" customFormat="1" ht="12.75" customHeight="1">
      <c r="A542" s="127">
        <v>5113000</v>
      </c>
      <c r="B542" s="127" t="s">
        <v>1697</v>
      </c>
      <c r="C542" s="128" t="str">
        <f t="shared" si="92"/>
        <v/>
      </c>
      <c r="D542" s="127"/>
      <c r="E542" s="127"/>
      <c r="F542" s="128" t="str">
        <f t="shared" si="93"/>
        <v/>
      </c>
      <c r="G542" s="127"/>
      <c r="H542" s="127"/>
      <c r="I542" s="128" t="str">
        <f t="shared" si="94"/>
        <v/>
      </c>
      <c r="J542" s="127"/>
      <c r="K542" s="127"/>
      <c r="L542" s="128" t="str">
        <f t="shared" si="95"/>
        <v/>
      </c>
      <c r="M542" s="129"/>
      <c r="N542" s="129"/>
      <c r="O542" s="130" t="str">
        <f t="shared" si="96"/>
        <v/>
      </c>
      <c r="P542" s="127"/>
      <c r="Q542" s="127"/>
      <c r="R542" s="128" t="str">
        <f t="shared" si="97"/>
        <v/>
      </c>
      <c r="S542" s="129"/>
      <c r="T542" s="129"/>
      <c r="U542" s="128" t="str">
        <f t="shared" si="98"/>
        <v/>
      </c>
      <c r="V542" s="129"/>
      <c r="W542" s="129"/>
      <c r="X542" s="131" t="str">
        <f t="shared" si="99"/>
        <v>131</v>
      </c>
      <c r="Y542" s="129">
        <v>13</v>
      </c>
      <c r="Z542" s="129">
        <f t="shared" si="89"/>
        <v>1</v>
      </c>
      <c r="AA542" s="129"/>
      <c r="AB542" s="129"/>
      <c r="AC542" s="121">
        <v>112003</v>
      </c>
      <c r="AD542" s="121" t="s">
        <v>285</v>
      </c>
      <c r="AE542" s="122">
        <f>VLOOKUP(AC542,[3]Hoja1!$A$10:$K$1357,11,0)</f>
        <v>1818931532</v>
      </c>
      <c r="AF542" s="122">
        <f>-AF183-AF222-AF99</f>
        <v>-1818931532</v>
      </c>
      <c r="AG542" s="122">
        <f t="shared" si="90"/>
        <v>0</v>
      </c>
      <c r="AH542" s="122">
        <f t="shared" si="91"/>
        <v>0</v>
      </c>
    </row>
    <row r="543" spans="1:34" s="51" customFormat="1" ht="12.75" customHeight="1">
      <c r="A543" s="127"/>
      <c r="B543" s="127"/>
      <c r="C543" s="128" t="str">
        <f t="shared" si="92"/>
        <v/>
      </c>
      <c r="D543" s="127"/>
      <c r="E543" s="127"/>
      <c r="F543" s="128" t="str">
        <f t="shared" si="93"/>
        <v/>
      </c>
      <c r="G543" s="127"/>
      <c r="H543" s="127"/>
      <c r="I543" s="128" t="str">
        <f t="shared" si="94"/>
        <v/>
      </c>
      <c r="J543" s="127"/>
      <c r="K543" s="127"/>
      <c r="L543" s="128" t="str">
        <f t="shared" si="95"/>
        <v/>
      </c>
      <c r="M543" s="129"/>
      <c r="N543" s="129"/>
      <c r="O543" s="130" t="str">
        <f t="shared" si="96"/>
        <v/>
      </c>
      <c r="P543" s="127"/>
      <c r="Q543" s="127"/>
      <c r="R543" s="128" t="str">
        <f t="shared" si="97"/>
        <v/>
      </c>
      <c r="S543" s="129"/>
      <c r="T543" s="129"/>
      <c r="U543" s="128" t="str">
        <f t="shared" si="98"/>
        <v/>
      </c>
      <c r="V543" s="129"/>
      <c r="W543" s="129"/>
      <c r="X543" s="131" t="str">
        <f t="shared" si="99"/>
        <v>131</v>
      </c>
      <c r="Y543" s="129">
        <v>13</v>
      </c>
      <c r="Z543" s="129">
        <f t="shared" si="89"/>
        <v>1</v>
      </c>
      <c r="AA543" s="129"/>
      <c r="AB543" s="129"/>
      <c r="AC543" s="121">
        <v>112004</v>
      </c>
      <c r="AD543" s="121" t="s">
        <v>1184</v>
      </c>
      <c r="AE543" s="122">
        <f>VLOOKUP(AC543,[3]Hoja1!$A$10:$K$1357,11,0)</f>
        <v>0</v>
      </c>
      <c r="AF543" s="122"/>
      <c r="AG543" s="122">
        <f t="shared" si="90"/>
        <v>0</v>
      </c>
      <c r="AH543" s="122">
        <f t="shared" si="91"/>
        <v>0</v>
      </c>
    </row>
    <row r="544" spans="1:34" s="51" customFormat="1" ht="12.75" customHeight="1">
      <c r="A544" s="127">
        <v>5153500</v>
      </c>
      <c r="B544" s="127" t="s">
        <v>775</v>
      </c>
      <c r="C544" s="128" t="str">
        <f t="shared" si="92"/>
        <v/>
      </c>
      <c r="D544" s="127"/>
      <c r="E544" s="127"/>
      <c r="F544" s="128" t="str">
        <f t="shared" si="93"/>
        <v/>
      </c>
      <c r="G544" s="127"/>
      <c r="H544" s="127"/>
      <c r="I544" s="128" t="str">
        <f t="shared" si="94"/>
        <v/>
      </c>
      <c r="J544" s="127"/>
      <c r="K544" s="127"/>
      <c r="L544" s="128" t="str">
        <f t="shared" si="95"/>
        <v/>
      </c>
      <c r="M544" s="129"/>
      <c r="N544" s="129"/>
      <c r="O544" s="130" t="str">
        <f t="shared" si="96"/>
        <v/>
      </c>
      <c r="P544" s="127"/>
      <c r="Q544" s="127"/>
      <c r="R544" s="128" t="str">
        <f t="shared" si="97"/>
        <v/>
      </c>
      <c r="S544" s="129"/>
      <c r="T544" s="129"/>
      <c r="U544" s="128" t="str">
        <f t="shared" si="98"/>
        <v/>
      </c>
      <c r="V544" s="129"/>
      <c r="W544" s="129"/>
      <c r="X544" s="131" t="str">
        <f t="shared" si="99"/>
        <v>221</v>
      </c>
      <c r="Y544" s="129">
        <v>22</v>
      </c>
      <c r="Z544" s="129">
        <f t="shared" si="89"/>
        <v>1</v>
      </c>
      <c r="AA544" s="127" t="s">
        <v>1848</v>
      </c>
      <c r="AB544" s="127" t="s">
        <v>1843</v>
      </c>
      <c r="AC544" s="121">
        <v>112005</v>
      </c>
      <c r="AD544" s="121" t="s">
        <v>166</v>
      </c>
      <c r="AE544" s="122">
        <f>VLOOKUP(AC544,[3]Hoja1!$A$10:$K$1357,11,0)</f>
        <v>4302524870</v>
      </c>
      <c r="AF544" s="122"/>
      <c r="AG544" s="122">
        <f t="shared" si="90"/>
        <v>4302524870</v>
      </c>
      <c r="AH544" s="122">
        <f t="shared" si="91"/>
        <v>4302525</v>
      </c>
    </row>
    <row r="545" spans="1:34" s="51" customFormat="1" ht="12.75" customHeight="1">
      <c r="A545" s="127">
        <v>5112000</v>
      </c>
      <c r="B545" s="127" t="s">
        <v>1696</v>
      </c>
      <c r="C545" s="128" t="str">
        <f t="shared" si="92"/>
        <v/>
      </c>
      <c r="D545" s="127"/>
      <c r="E545" s="127"/>
      <c r="F545" s="128" t="str">
        <f t="shared" si="93"/>
        <v/>
      </c>
      <c r="G545" s="127"/>
      <c r="H545" s="127"/>
      <c r="I545" s="128" t="str">
        <f t="shared" si="94"/>
        <v/>
      </c>
      <c r="J545" s="127"/>
      <c r="K545" s="127"/>
      <c r="L545" s="128" t="str">
        <f t="shared" si="95"/>
        <v/>
      </c>
      <c r="M545" s="129"/>
      <c r="N545" s="129"/>
      <c r="O545" s="130" t="str">
        <f t="shared" si="96"/>
        <v/>
      </c>
      <c r="P545" s="127"/>
      <c r="Q545" s="127"/>
      <c r="R545" s="128" t="str">
        <f t="shared" si="97"/>
        <v/>
      </c>
      <c r="S545" s="129"/>
      <c r="T545" s="129"/>
      <c r="U545" s="128" t="str">
        <f t="shared" si="98"/>
        <v/>
      </c>
      <c r="V545" s="129"/>
      <c r="W545" s="129"/>
      <c r="X545" s="131" t="str">
        <f t="shared" si="99"/>
        <v>301</v>
      </c>
      <c r="Y545" s="129">
        <v>30</v>
      </c>
      <c r="Z545" s="129">
        <f t="shared" si="89"/>
        <v>1</v>
      </c>
      <c r="AA545" s="129"/>
      <c r="AB545" s="129"/>
      <c r="AC545" s="121">
        <v>112006</v>
      </c>
      <c r="AD545" s="121" t="s">
        <v>35</v>
      </c>
      <c r="AE545" s="122">
        <f>VLOOKUP(AC545,[3]Hoja1!$A$10:$K$1357,11,0)</f>
        <v>0</v>
      </c>
      <c r="AF545" s="122">
        <v>0</v>
      </c>
      <c r="AG545" s="122">
        <f t="shared" si="90"/>
        <v>0</v>
      </c>
      <c r="AH545" s="122">
        <f t="shared" si="91"/>
        <v>0</v>
      </c>
    </row>
    <row r="546" spans="1:34" s="51" customFormat="1" ht="12.75" customHeight="1">
      <c r="A546" s="127">
        <v>5113000</v>
      </c>
      <c r="B546" s="127" t="s">
        <v>1697</v>
      </c>
      <c r="C546" s="128" t="str">
        <f t="shared" si="92"/>
        <v/>
      </c>
      <c r="D546" s="127"/>
      <c r="E546" s="127"/>
      <c r="F546" s="128" t="str">
        <f t="shared" si="93"/>
        <v/>
      </c>
      <c r="G546" s="127"/>
      <c r="H546" s="127"/>
      <c r="I546" s="128" t="str">
        <f t="shared" si="94"/>
        <v/>
      </c>
      <c r="J546" s="129"/>
      <c r="K546" s="129"/>
      <c r="L546" s="128" t="str">
        <f t="shared" si="95"/>
        <v/>
      </c>
      <c r="M546" s="129"/>
      <c r="N546" s="129"/>
      <c r="O546" s="130" t="str">
        <f t="shared" si="96"/>
        <v/>
      </c>
      <c r="P546" s="127"/>
      <c r="Q546" s="127"/>
      <c r="R546" s="128" t="str">
        <f t="shared" si="97"/>
        <v/>
      </c>
      <c r="S546" s="129"/>
      <c r="T546" s="129"/>
      <c r="U546" s="128" t="str">
        <f t="shared" si="98"/>
        <v/>
      </c>
      <c r="V546" s="129"/>
      <c r="W546" s="129"/>
      <c r="X546" s="131" t="str">
        <f t="shared" si="99"/>
        <v>131</v>
      </c>
      <c r="Y546" s="129">
        <v>13</v>
      </c>
      <c r="Z546" s="129">
        <f t="shared" si="89"/>
        <v>1</v>
      </c>
      <c r="AA546" s="129"/>
      <c r="AB546" s="129"/>
      <c r="AC546" s="121">
        <v>112007</v>
      </c>
      <c r="AD546" s="121" t="s">
        <v>36</v>
      </c>
      <c r="AE546" s="122">
        <f>VLOOKUP(AC546,[3]Hoja1!$A$10:$K$1357,11,0)</f>
        <v>508699032</v>
      </c>
      <c r="AF546" s="122">
        <v>0</v>
      </c>
      <c r="AG546" s="122">
        <f t="shared" si="90"/>
        <v>508699032</v>
      </c>
      <c r="AH546" s="122">
        <f t="shared" si="91"/>
        <v>508699</v>
      </c>
    </row>
    <row r="547" spans="1:34" s="51" customFormat="1" ht="12.75" customHeight="1">
      <c r="A547" s="127"/>
      <c r="B547" s="127"/>
      <c r="C547" s="128" t="str">
        <f t="shared" si="92"/>
        <v/>
      </c>
      <c r="D547" s="127"/>
      <c r="E547" s="127"/>
      <c r="F547" s="128" t="str">
        <f t="shared" si="93"/>
        <v/>
      </c>
      <c r="G547" s="127"/>
      <c r="H547" s="127"/>
      <c r="I547" s="128" t="str">
        <f t="shared" si="94"/>
        <v/>
      </c>
      <c r="J547" s="129"/>
      <c r="K547" s="129"/>
      <c r="L547" s="128" t="str">
        <f t="shared" si="95"/>
        <v/>
      </c>
      <c r="M547" s="129"/>
      <c r="N547" s="129"/>
      <c r="O547" s="130" t="str">
        <f t="shared" si="96"/>
        <v/>
      </c>
      <c r="P547" s="127"/>
      <c r="Q547" s="127"/>
      <c r="R547" s="128" t="str">
        <f t="shared" si="97"/>
        <v/>
      </c>
      <c r="S547" s="129"/>
      <c r="T547" s="129"/>
      <c r="U547" s="128" t="str">
        <f t="shared" si="98"/>
        <v/>
      </c>
      <c r="V547" s="129"/>
      <c r="W547" s="129"/>
      <c r="X547" s="131" t="str">
        <f t="shared" si="99"/>
        <v>131</v>
      </c>
      <c r="Y547" s="129">
        <v>13</v>
      </c>
      <c r="Z547" s="129">
        <f t="shared" si="89"/>
        <v>1</v>
      </c>
      <c r="AA547" s="129"/>
      <c r="AB547" s="129"/>
      <c r="AC547" s="121">
        <v>112008</v>
      </c>
      <c r="AD547" s="121" t="s">
        <v>1185</v>
      </c>
      <c r="AE547" s="122">
        <v>0</v>
      </c>
      <c r="AF547" s="122"/>
      <c r="AG547" s="122">
        <f t="shared" si="90"/>
        <v>0</v>
      </c>
      <c r="AH547" s="122">
        <f t="shared" si="91"/>
        <v>0</v>
      </c>
    </row>
    <row r="548" spans="1:34" s="51" customFormat="1" ht="12.75" customHeight="1">
      <c r="A548" s="127"/>
      <c r="B548" s="127"/>
      <c r="C548" s="128" t="str">
        <f t="shared" si="92"/>
        <v/>
      </c>
      <c r="D548" s="127"/>
      <c r="E548" s="127"/>
      <c r="F548" s="128" t="str">
        <f t="shared" si="93"/>
        <v/>
      </c>
      <c r="G548" s="127"/>
      <c r="H548" s="127"/>
      <c r="I548" s="128" t="str">
        <f t="shared" si="94"/>
        <v/>
      </c>
      <c r="J548" s="129"/>
      <c r="K548" s="129"/>
      <c r="L548" s="128" t="str">
        <f t="shared" si="95"/>
        <v/>
      </c>
      <c r="M548" s="129"/>
      <c r="N548" s="129"/>
      <c r="O548" s="130" t="str">
        <f t="shared" si="96"/>
        <v/>
      </c>
      <c r="P548" s="127"/>
      <c r="Q548" s="127"/>
      <c r="R548" s="128" t="str">
        <f t="shared" si="97"/>
        <v/>
      </c>
      <c r="S548" s="129"/>
      <c r="T548" s="129"/>
      <c r="U548" s="128" t="str">
        <f t="shared" si="98"/>
        <v/>
      </c>
      <c r="V548" s="129"/>
      <c r="W548" s="129"/>
      <c r="X548" s="131" t="str">
        <f t="shared" si="99"/>
        <v>221</v>
      </c>
      <c r="Y548" s="129">
        <v>22</v>
      </c>
      <c r="Z548" s="129">
        <f t="shared" si="89"/>
        <v>1</v>
      </c>
      <c r="AA548" s="129"/>
      <c r="AB548" s="129"/>
      <c r="AC548" s="121">
        <v>112009</v>
      </c>
      <c r="AD548" s="121" t="s">
        <v>724</v>
      </c>
      <c r="AE548" s="122">
        <v>0</v>
      </c>
      <c r="AF548" s="122"/>
      <c r="AG548" s="122">
        <f t="shared" si="90"/>
        <v>0</v>
      </c>
      <c r="AH548" s="122">
        <f t="shared" si="91"/>
        <v>0</v>
      </c>
    </row>
    <row r="549" spans="1:34" s="51" customFormat="1" ht="12.75" customHeight="1">
      <c r="A549" s="127"/>
      <c r="B549" s="127"/>
      <c r="C549" s="128" t="str">
        <f t="shared" si="92"/>
        <v/>
      </c>
      <c r="D549" s="127"/>
      <c r="E549" s="127"/>
      <c r="F549" s="128" t="str">
        <f t="shared" si="93"/>
        <v/>
      </c>
      <c r="G549" s="127"/>
      <c r="H549" s="127"/>
      <c r="I549" s="128" t="str">
        <f t="shared" si="94"/>
        <v/>
      </c>
      <c r="J549" s="129"/>
      <c r="K549" s="129"/>
      <c r="L549" s="128" t="str">
        <f t="shared" si="95"/>
        <v/>
      </c>
      <c r="M549" s="129"/>
      <c r="N549" s="129"/>
      <c r="O549" s="130" t="str">
        <f t="shared" si="96"/>
        <v/>
      </c>
      <c r="P549" s="127"/>
      <c r="Q549" s="127"/>
      <c r="R549" s="128" t="str">
        <f t="shared" si="97"/>
        <v/>
      </c>
      <c r="S549" s="129"/>
      <c r="T549" s="129"/>
      <c r="U549" s="128" t="str">
        <f t="shared" si="98"/>
        <v/>
      </c>
      <c r="V549" s="129"/>
      <c r="W549" s="129"/>
      <c r="X549" s="131" t="str">
        <f t="shared" si="99"/>
        <v>221</v>
      </c>
      <c r="Y549" s="129">
        <v>22</v>
      </c>
      <c r="Z549" s="129">
        <f t="shared" si="89"/>
        <v>1</v>
      </c>
      <c r="AA549" s="129"/>
      <c r="AB549" s="129"/>
      <c r="AC549" s="121">
        <v>112010</v>
      </c>
      <c r="AD549" s="121" t="s">
        <v>722</v>
      </c>
      <c r="AE549" s="122">
        <f>VLOOKUP(AC549,[3]Hoja1!$A$10:$K$1357,11,0)</f>
        <v>0</v>
      </c>
      <c r="AF549" s="122"/>
      <c r="AG549" s="122">
        <f t="shared" si="90"/>
        <v>0</v>
      </c>
      <c r="AH549" s="122">
        <f t="shared" si="91"/>
        <v>0</v>
      </c>
    </row>
    <row r="550" spans="1:34" s="51" customFormat="1" ht="12.75" customHeight="1">
      <c r="A550" s="127"/>
      <c r="B550" s="127"/>
      <c r="C550" s="128" t="str">
        <f t="shared" si="92"/>
        <v/>
      </c>
      <c r="D550" s="127"/>
      <c r="E550" s="127"/>
      <c r="F550" s="128" t="str">
        <f t="shared" si="93"/>
        <v/>
      </c>
      <c r="G550" s="127"/>
      <c r="H550" s="127"/>
      <c r="I550" s="128" t="str">
        <f t="shared" si="94"/>
        <v/>
      </c>
      <c r="J550" s="129"/>
      <c r="K550" s="129"/>
      <c r="L550" s="128" t="str">
        <f t="shared" si="95"/>
        <v/>
      </c>
      <c r="M550" s="129"/>
      <c r="N550" s="129"/>
      <c r="O550" s="130" t="str">
        <f t="shared" si="96"/>
        <v/>
      </c>
      <c r="P550" s="127"/>
      <c r="Q550" s="127"/>
      <c r="R550" s="128" t="str">
        <f t="shared" si="97"/>
        <v/>
      </c>
      <c r="S550" s="129"/>
      <c r="T550" s="129"/>
      <c r="U550" s="128" t="str">
        <f t="shared" si="98"/>
        <v/>
      </c>
      <c r="V550" s="129"/>
      <c r="W550" s="129"/>
      <c r="X550" s="131" t="str">
        <f t="shared" si="99"/>
        <v>221</v>
      </c>
      <c r="Y550" s="129">
        <v>22</v>
      </c>
      <c r="Z550" s="129">
        <f t="shared" si="89"/>
        <v>1</v>
      </c>
      <c r="AA550" s="129"/>
      <c r="AB550" s="129"/>
      <c r="AC550" s="121">
        <v>112011</v>
      </c>
      <c r="AD550" s="121" t="s">
        <v>723</v>
      </c>
      <c r="AE550" s="122">
        <f>VLOOKUP(AC550,[3]Hoja1!$A$10:$K$1357,11,0)</f>
        <v>0</v>
      </c>
      <c r="AF550" s="122"/>
      <c r="AG550" s="122">
        <f t="shared" si="90"/>
        <v>0</v>
      </c>
      <c r="AH550" s="122">
        <f t="shared" si="91"/>
        <v>0</v>
      </c>
    </row>
    <row r="551" spans="1:34" s="51" customFormat="1" ht="12.75" customHeight="1">
      <c r="A551" s="127">
        <v>5112000</v>
      </c>
      <c r="B551" s="127" t="s">
        <v>1696</v>
      </c>
      <c r="C551" s="128" t="str">
        <f t="shared" si="92"/>
        <v/>
      </c>
      <c r="D551" s="127"/>
      <c r="E551" s="127"/>
      <c r="F551" s="128" t="str">
        <f t="shared" si="93"/>
        <v/>
      </c>
      <c r="G551" s="127"/>
      <c r="H551" s="127"/>
      <c r="I551" s="128" t="str">
        <f t="shared" si="94"/>
        <v/>
      </c>
      <c r="J551" s="127"/>
      <c r="K551" s="127"/>
      <c r="L551" s="128" t="str">
        <f t="shared" si="95"/>
        <v/>
      </c>
      <c r="M551" s="129"/>
      <c r="N551" s="129"/>
      <c r="O551" s="130" t="str">
        <f t="shared" si="96"/>
        <v/>
      </c>
      <c r="P551" s="127"/>
      <c r="Q551" s="127"/>
      <c r="R551" s="128" t="str">
        <f t="shared" si="97"/>
        <v/>
      </c>
      <c r="S551" s="129"/>
      <c r="T551" s="129"/>
      <c r="U551" s="128" t="str">
        <f t="shared" si="98"/>
        <v/>
      </c>
      <c r="V551" s="129"/>
      <c r="W551" s="129"/>
      <c r="X551" s="131" t="str">
        <f t="shared" si="99"/>
        <v>301</v>
      </c>
      <c r="Y551" s="129">
        <v>30</v>
      </c>
      <c r="Z551" s="129">
        <f t="shared" si="89"/>
        <v>1</v>
      </c>
      <c r="AA551" s="129"/>
      <c r="AB551" s="129"/>
      <c r="AC551" s="121">
        <v>112012</v>
      </c>
      <c r="AD551" s="121" t="s">
        <v>724</v>
      </c>
      <c r="AE551" s="122">
        <f>VLOOKUP(AC551,[3]Hoja1!$A$10:$K$1357,11,0)</f>
        <v>22623110</v>
      </c>
      <c r="AF551" s="122"/>
      <c r="AG551" s="122">
        <f t="shared" si="90"/>
        <v>22623110</v>
      </c>
      <c r="AH551" s="122">
        <f t="shared" si="91"/>
        <v>22623</v>
      </c>
    </row>
    <row r="552" spans="1:34" s="51" customFormat="1" ht="12.75" customHeight="1">
      <c r="A552" s="127">
        <v>5113000</v>
      </c>
      <c r="B552" s="127" t="s">
        <v>1697</v>
      </c>
      <c r="C552" s="128" t="str">
        <f t="shared" si="92"/>
        <v/>
      </c>
      <c r="D552" s="127"/>
      <c r="E552" s="127"/>
      <c r="F552" s="128" t="str">
        <f t="shared" si="93"/>
        <v/>
      </c>
      <c r="G552" s="127"/>
      <c r="H552" s="127"/>
      <c r="I552" s="128" t="str">
        <f t="shared" si="94"/>
        <v/>
      </c>
      <c r="J552" s="127"/>
      <c r="K552" s="127"/>
      <c r="L552" s="128" t="str">
        <f t="shared" si="95"/>
        <v/>
      </c>
      <c r="M552" s="129"/>
      <c r="N552" s="129"/>
      <c r="O552" s="130" t="str">
        <f t="shared" si="96"/>
        <v/>
      </c>
      <c r="P552" s="127"/>
      <c r="Q552" s="127"/>
      <c r="R552" s="128" t="str">
        <f t="shared" si="97"/>
        <v/>
      </c>
      <c r="S552" s="129"/>
      <c r="T552" s="129"/>
      <c r="U552" s="128" t="str">
        <f t="shared" si="98"/>
        <v/>
      </c>
      <c r="V552" s="129"/>
      <c r="W552" s="129"/>
      <c r="X552" s="131" t="str">
        <f t="shared" si="99"/>
        <v>221</v>
      </c>
      <c r="Y552" s="129">
        <v>22</v>
      </c>
      <c r="Z552" s="129">
        <f t="shared" si="89"/>
        <v>1</v>
      </c>
      <c r="AA552" s="129"/>
      <c r="AB552" s="129"/>
      <c r="AC552" s="121">
        <v>112013</v>
      </c>
      <c r="AD552" s="121" t="s">
        <v>1186</v>
      </c>
      <c r="AE552" s="122">
        <f>VLOOKUP(AC552,[3]Hoja1!$A$10:$K$1357,11,0)</f>
        <v>0</v>
      </c>
      <c r="AF552" s="122"/>
      <c r="AG552" s="122">
        <f t="shared" si="90"/>
        <v>0</v>
      </c>
      <c r="AH552" s="122">
        <f t="shared" si="91"/>
        <v>0</v>
      </c>
    </row>
    <row r="553" spans="1:34" s="51" customFormat="1" ht="12.75" customHeight="1">
      <c r="A553" s="127"/>
      <c r="B553" s="127"/>
      <c r="C553" s="128" t="str">
        <f t="shared" si="92"/>
        <v/>
      </c>
      <c r="D553" s="127"/>
      <c r="E553" s="127"/>
      <c r="F553" s="128" t="str">
        <f t="shared" si="93"/>
        <v/>
      </c>
      <c r="G553" s="127"/>
      <c r="H553" s="127"/>
      <c r="I553" s="128" t="str">
        <f t="shared" si="94"/>
        <v/>
      </c>
      <c r="J553" s="129"/>
      <c r="K553" s="129"/>
      <c r="L553" s="128" t="str">
        <f t="shared" si="95"/>
        <v/>
      </c>
      <c r="M553" s="129"/>
      <c r="N553" s="129"/>
      <c r="O553" s="130" t="str">
        <f t="shared" si="96"/>
        <v/>
      </c>
      <c r="P553" s="127"/>
      <c r="Q553" s="127"/>
      <c r="R553" s="128" t="str">
        <f t="shared" si="97"/>
        <v/>
      </c>
      <c r="S553" s="129"/>
      <c r="T553" s="129"/>
      <c r="U553" s="128" t="str">
        <f t="shared" si="98"/>
        <v/>
      </c>
      <c r="V553" s="129"/>
      <c r="W553" s="129"/>
      <c r="X553" s="131" t="str">
        <f t="shared" si="99"/>
        <v>221</v>
      </c>
      <c r="Y553" s="129">
        <v>22</v>
      </c>
      <c r="Z553" s="129">
        <f t="shared" si="89"/>
        <v>1</v>
      </c>
      <c r="AA553" s="129"/>
      <c r="AB553" s="129"/>
      <c r="AC553" s="121">
        <v>112014</v>
      </c>
      <c r="AD553" s="121" t="s">
        <v>725</v>
      </c>
      <c r="AE553" s="122">
        <v>0</v>
      </c>
      <c r="AF553" s="122"/>
      <c r="AG553" s="122">
        <f t="shared" si="90"/>
        <v>0</v>
      </c>
      <c r="AH553" s="122">
        <f t="shared" si="91"/>
        <v>0</v>
      </c>
    </row>
    <row r="554" spans="1:34" s="51" customFormat="1" ht="12.75" customHeight="1">
      <c r="A554" s="127">
        <v>5112000</v>
      </c>
      <c r="B554" s="127" t="s">
        <v>1696</v>
      </c>
      <c r="C554" s="128" t="str">
        <f t="shared" si="92"/>
        <v/>
      </c>
      <c r="D554" s="127"/>
      <c r="E554" s="127"/>
      <c r="F554" s="128" t="str">
        <f t="shared" si="93"/>
        <v/>
      </c>
      <c r="G554" s="127"/>
      <c r="H554" s="127"/>
      <c r="I554" s="128" t="str">
        <f t="shared" si="94"/>
        <v/>
      </c>
      <c r="J554" s="129"/>
      <c r="K554" s="129"/>
      <c r="L554" s="128" t="str">
        <f t="shared" si="95"/>
        <v/>
      </c>
      <c r="M554" s="129"/>
      <c r="N554" s="129"/>
      <c r="O554" s="130" t="str">
        <f t="shared" si="96"/>
        <v/>
      </c>
      <c r="P554" s="127"/>
      <c r="Q554" s="127"/>
      <c r="R554" s="128" t="str">
        <f t="shared" si="97"/>
        <v/>
      </c>
      <c r="S554" s="129"/>
      <c r="T554" s="129"/>
      <c r="U554" s="128" t="str">
        <f t="shared" si="98"/>
        <v/>
      </c>
      <c r="V554" s="129"/>
      <c r="W554" s="129"/>
      <c r="X554" s="131" t="str">
        <f t="shared" si="99"/>
        <v>221</v>
      </c>
      <c r="Y554" s="129">
        <v>22</v>
      </c>
      <c r="Z554" s="129">
        <f t="shared" si="89"/>
        <v>1</v>
      </c>
      <c r="AA554" s="129"/>
      <c r="AB554" s="129"/>
      <c r="AC554" s="121">
        <v>112015</v>
      </c>
      <c r="AD554" s="121" t="s">
        <v>1187</v>
      </c>
      <c r="AE554" s="122">
        <f>VLOOKUP(AC554,[3]Hoja1!$A$10:$K$1357,11,0)</f>
        <v>0</v>
      </c>
      <c r="AF554" s="122"/>
      <c r="AG554" s="122">
        <f t="shared" si="90"/>
        <v>0</v>
      </c>
      <c r="AH554" s="122">
        <f t="shared" si="91"/>
        <v>0</v>
      </c>
    </row>
    <row r="555" spans="1:34" s="51" customFormat="1" ht="12.75" customHeight="1">
      <c r="A555" s="127">
        <v>5112000</v>
      </c>
      <c r="B555" s="127" t="s">
        <v>1696</v>
      </c>
      <c r="C555" s="128" t="str">
        <f t="shared" si="92"/>
        <v/>
      </c>
      <c r="D555" s="127"/>
      <c r="E555" s="127"/>
      <c r="F555" s="128" t="str">
        <f t="shared" si="93"/>
        <v/>
      </c>
      <c r="G555" s="127"/>
      <c r="H555" s="127"/>
      <c r="I555" s="128" t="str">
        <f t="shared" si="94"/>
        <v/>
      </c>
      <c r="J555" s="129"/>
      <c r="K555" s="129"/>
      <c r="L555" s="128" t="str">
        <f t="shared" si="95"/>
        <v/>
      </c>
      <c r="M555" s="129"/>
      <c r="N555" s="129"/>
      <c r="O555" s="130" t="str">
        <f t="shared" si="96"/>
        <v/>
      </c>
      <c r="P555" s="127"/>
      <c r="Q555" s="127"/>
      <c r="R555" s="128" t="str">
        <f t="shared" si="97"/>
        <v/>
      </c>
      <c r="S555" s="129"/>
      <c r="T555" s="129"/>
      <c r="U555" s="128" t="str">
        <f t="shared" si="98"/>
        <v/>
      </c>
      <c r="V555" s="129"/>
      <c r="W555" s="129"/>
      <c r="X555" s="131" t="str">
        <f t="shared" si="99"/>
        <v>221</v>
      </c>
      <c r="Y555" s="129">
        <v>22</v>
      </c>
      <c r="Z555" s="129">
        <f t="shared" si="89"/>
        <v>1</v>
      </c>
      <c r="AA555" s="129"/>
      <c r="AB555" s="129"/>
      <c r="AC555" s="121">
        <v>112016</v>
      </c>
      <c r="AD555" s="121" t="s">
        <v>1188</v>
      </c>
      <c r="AE555" s="122">
        <f>VLOOKUP(AC555,[3]Hoja1!$A$10:$K$1357,11,0)</f>
        <v>-1</v>
      </c>
      <c r="AF555" s="122"/>
      <c r="AG555" s="122">
        <f t="shared" si="90"/>
        <v>-1</v>
      </c>
      <c r="AH555" s="122">
        <f t="shared" si="91"/>
        <v>0</v>
      </c>
    </row>
    <row r="556" spans="1:34" s="51" customFormat="1" ht="12.75" customHeight="1">
      <c r="A556" s="127">
        <v>5111000</v>
      </c>
      <c r="B556" s="127" t="s">
        <v>1695</v>
      </c>
      <c r="C556" s="128" t="str">
        <f t="shared" si="92"/>
        <v/>
      </c>
      <c r="D556" s="127"/>
      <c r="E556" s="127"/>
      <c r="F556" s="128" t="str">
        <f t="shared" si="93"/>
        <v/>
      </c>
      <c r="G556" s="127"/>
      <c r="H556" s="127"/>
      <c r="I556" s="128" t="str">
        <f t="shared" si="94"/>
        <v/>
      </c>
      <c r="J556" s="127"/>
      <c r="K556" s="127"/>
      <c r="L556" s="128" t="str">
        <f t="shared" si="95"/>
        <v/>
      </c>
      <c r="M556" s="129"/>
      <c r="N556" s="129"/>
      <c r="O556" s="130" t="str">
        <f t="shared" si="96"/>
        <v/>
      </c>
      <c r="P556" s="127"/>
      <c r="Q556" s="127"/>
      <c r="R556" s="128" t="str">
        <f t="shared" si="97"/>
        <v/>
      </c>
      <c r="S556" s="129"/>
      <c r="T556" s="129"/>
      <c r="U556" s="128" t="str">
        <f t="shared" si="98"/>
        <v/>
      </c>
      <c r="V556" s="129"/>
      <c r="W556" s="129"/>
      <c r="X556" s="131" t="str">
        <f t="shared" si="99"/>
        <v>221</v>
      </c>
      <c r="Y556" s="129">
        <v>22</v>
      </c>
      <c r="Z556" s="129">
        <f t="shared" si="89"/>
        <v>1</v>
      </c>
      <c r="AA556" s="129"/>
      <c r="AB556" s="129"/>
      <c r="AC556" s="121">
        <v>112017</v>
      </c>
      <c r="AD556" s="121" t="s">
        <v>1189</v>
      </c>
      <c r="AE556" s="122">
        <f>VLOOKUP(AC556,[3]Hoja1!$A$10:$K$1357,11,0)</f>
        <v>0</v>
      </c>
      <c r="AF556" s="122"/>
      <c r="AG556" s="122">
        <f t="shared" si="90"/>
        <v>0</v>
      </c>
      <c r="AH556" s="122">
        <f t="shared" si="91"/>
        <v>0</v>
      </c>
    </row>
    <row r="557" spans="1:34" s="51" customFormat="1" ht="12.75" customHeight="1">
      <c r="A557" s="127">
        <v>5113000</v>
      </c>
      <c r="B557" s="127" t="s">
        <v>1697</v>
      </c>
      <c r="C557" s="128" t="str">
        <f t="shared" si="92"/>
        <v/>
      </c>
      <c r="D557" s="127"/>
      <c r="E557" s="127"/>
      <c r="F557" s="128" t="str">
        <f t="shared" si="93"/>
        <v/>
      </c>
      <c r="G557" s="127"/>
      <c r="H557" s="127"/>
      <c r="I557" s="128" t="str">
        <f t="shared" si="94"/>
        <v/>
      </c>
      <c r="J557" s="129"/>
      <c r="K557" s="129"/>
      <c r="L557" s="128" t="str">
        <f t="shared" si="95"/>
        <v/>
      </c>
      <c r="M557" s="129"/>
      <c r="N557" s="129"/>
      <c r="O557" s="130" t="str">
        <f t="shared" si="96"/>
        <v/>
      </c>
      <c r="P557" s="127"/>
      <c r="Q557" s="127"/>
      <c r="R557" s="128" t="str">
        <f t="shared" si="97"/>
        <v/>
      </c>
      <c r="S557" s="129"/>
      <c r="T557" s="129"/>
      <c r="U557" s="128" t="str">
        <f t="shared" si="98"/>
        <v/>
      </c>
      <c r="V557" s="129"/>
      <c r="W557" s="129"/>
      <c r="X557" s="131" t="str">
        <f t="shared" si="99"/>
        <v>221</v>
      </c>
      <c r="Y557" s="129">
        <v>22</v>
      </c>
      <c r="Z557" s="129">
        <f t="shared" si="89"/>
        <v>1</v>
      </c>
      <c r="AA557" s="129"/>
      <c r="AB557" s="129"/>
      <c r="AC557" s="121">
        <v>112018</v>
      </c>
      <c r="AD557" s="121" t="s">
        <v>1190</v>
      </c>
      <c r="AE557" s="122">
        <f>VLOOKUP(AC557,[3]Hoja1!$A$10:$K$1357,11,0)</f>
        <v>0</v>
      </c>
      <c r="AF557" s="122"/>
      <c r="AG557" s="122">
        <f t="shared" si="90"/>
        <v>0</v>
      </c>
      <c r="AH557" s="122">
        <f t="shared" si="91"/>
        <v>0</v>
      </c>
    </row>
    <row r="558" spans="1:34" s="51" customFormat="1" ht="12.75" customHeight="1">
      <c r="A558" s="127"/>
      <c r="B558" s="127"/>
      <c r="C558" s="128" t="str">
        <f t="shared" si="92"/>
        <v/>
      </c>
      <c r="D558" s="127"/>
      <c r="E558" s="127"/>
      <c r="F558" s="128" t="str">
        <f t="shared" si="93"/>
        <v/>
      </c>
      <c r="G558" s="127"/>
      <c r="H558" s="127"/>
      <c r="I558" s="128" t="str">
        <f t="shared" si="94"/>
        <v/>
      </c>
      <c r="J558" s="129"/>
      <c r="K558" s="129"/>
      <c r="L558" s="128" t="str">
        <f t="shared" si="95"/>
        <v/>
      </c>
      <c r="M558" s="129"/>
      <c r="N558" s="129"/>
      <c r="O558" s="130" t="str">
        <f t="shared" si="96"/>
        <v/>
      </c>
      <c r="P558" s="127"/>
      <c r="Q558" s="127"/>
      <c r="R558" s="128" t="str">
        <f t="shared" si="97"/>
        <v/>
      </c>
      <c r="S558" s="129"/>
      <c r="T558" s="129"/>
      <c r="U558" s="128" t="str">
        <f t="shared" si="98"/>
        <v/>
      </c>
      <c r="V558" s="129"/>
      <c r="W558" s="129"/>
      <c r="X558" s="131" t="str">
        <f t="shared" si="99"/>
        <v>221</v>
      </c>
      <c r="Y558" s="129">
        <v>22</v>
      </c>
      <c r="Z558" s="129">
        <f t="shared" si="89"/>
        <v>1</v>
      </c>
      <c r="AA558" s="129"/>
      <c r="AB558" s="129"/>
      <c r="AC558" s="121">
        <v>112019</v>
      </c>
      <c r="AD558" s="121" t="s">
        <v>1191</v>
      </c>
      <c r="AE558" s="122">
        <f>VLOOKUP(AC558,[3]Hoja1!$A$10:$K$1357,11,0)</f>
        <v>0</v>
      </c>
      <c r="AF558" s="122"/>
      <c r="AG558" s="122">
        <f t="shared" si="90"/>
        <v>0</v>
      </c>
      <c r="AH558" s="122">
        <f t="shared" si="91"/>
        <v>0</v>
      </c>
    </row>
    <row r="559" spans="1:34" s="51" customFormat="1" ht="12.75" customHeight="1">
      <c r="A559" s="127">
        <v>5153500</v>
      </c>
      <c r="B559" s="127" t="s">
        <v>775</v>
      </c>
      <c r="C559" s="128" t="str">
        <f>+D559&amp;E559</f>
        <v/>
      </c>
      <c r="D559" s="127"/>
      <c r="E559" s="127"/>
      <c r="F559" s="128" t="str">
        <f>+G559&amp;H559</f>
        <v/>
      </c>
      <c r="G559" s="127"/>
      <c r="H559" s="127"/>
      <c r="I559" s="128" t="str">
        <f>+J559&amp;K559</f>
        <v/>
      </c>
      <c r="J559" s="129"/>
      <c r="K559" s="129"/>
      <c r="L559" s="128" t="str">
        <f>+M559&amp;N559</f>
        <v/>
      </c>
      <c r="M559" s="129"/>
      <c r="N559" s="129"/>
      <c r="O559" s="130" t="str">
        <f>+P559&amp;Q559</f>
        <v/>
      </c>
      <c r="P559" s="127"/>
      <c r="Q559" s="127"/>
      <c r="R559" s="128" t="str">
        <f>+S559&amp;T559</f>
        <v/>
      </c>
      <c r="S559" s="129"/>
      <c r="T559" s="129"/>
      <c r="U559" s="128" t="str">
        <f>+V559&amp;W559</f>
        <v/>
      </c>
      <c r="V559" s="129"/>
      <c r="W559" s="129"/>
      <c r="X559" s="131" t="str">
        <f t="shared" si="99"/>
        <v>221</v>
      </c>
      <c r="Y559" s="129">
        <v>22</v>
      </c>
      <c r="Z559" s="129">
        <f t="shared" si="89"/>
        <v>1</v>
      </c>
      <c r="AA559" s="127" t="s">
        <v>1848</v>
      </c>
      <c r="AB559" s="127" t="s">
        <v>1841</v>
      </c>
      <c r="AC559" s="121">
        <v>112020</v>
      </c>
      <c r="AD559" s="121" t="s">
        <v>1192</v>
      </c>
      <c r="AE559" s="122">
        <f>VLOOKUP(AC559,[3]Hoja1!$A$10:$K$1357,11,0)</f>
        <v>1920449</v>
      </c>
      <c r="AF559" s="122">
        <v>0</v>
      </c>
      <c r="AG559" s="122">
        <f t="shared" si="90"/>
        <v>1920449</v>
      </c>
      <c r="AH559" s="122">
        <f t="shared" si="91"/>
        <v>1920</v>
      </c>
    </row>
    <row r="560" spans="1:34" s="51" customFormat="1" ht="12.75" customHeight="1">
      <c r="A560" s="127">
        <v>5153100</v>
      </c>
      <c r="B560" s="127" t="s">
        <v>474</v>
      </c>
      <c r="C560" s="128" t="str">
        <f t="shared" si="92"/>
        <v/>
      </c>
      <c r="D560" s="127"/>
      <c r="E560" s="127"/>
      <c r="F560" s="128" t="str">
        <f t="shared" si="93"/>
        <v/>
      </c>
      <c r="G560" s="127"/>
      <c r="H560" s="127"/>
      <c r="I560" s="128" t="str">
        <f t="shared" si="94"/>
        <v/>
      </c>
      <c r="J560" s="129"/>
      <c r="K560" s="129"/>
      <c r="L560" s="128" t="str">
        <f t="shared" si="95"/>
        <v/>
      </c>
      <c r="M560" s="129"/>
      <c r="N560" s="129"/>
      <c r="O560" s="130" t="str">
        <f t="shared" si="96"/>
        <v/>
      </c>
      <c r="P560" s="127"/>
      <c r="Q560" s="127"/>
      <c r="R560" s="128" t="str">
        <f t="shared" si="97"/>
        <v/>
      </c>
      <c r="S560" s="129"/>
      <c r="T560" s="129"/>
      <c r="U560" s="128" t="str">
        <f t="shared" si="98"/>
        <v/>
      </c>
      <c r="V560" s="129"/>
      <c r="W560" s="129"/>
      <c r="X560" s="131" t="str">
        <f t="shared" si="99"/>
        <v>1</v>
      </c>
      <c r="Y560" s="129"/>
      <c r="Z560" s="129">
        <f t="shared" si="89"/>
        <v>1</v>
      </c>
      <c r="AA560" s="129"/>
      <c r="AB560" s="129"/>
      <c r="AC560" s="121">
        <v>112021</v>
      </c>
      <c r="AD560" s="121" t="s">
        <v>1193</v>
      </c>
      <c r="AE560" s="122">
        <f>VLOOKUP(AC560,[3]Hoja1!$A$10:$K$1357,11,0)</f>
        <v>0</v>
      </c>
      <c r="AF560" s="122"/>
      <c r="AG560" s="122">
        <f t="shared" si="90"/>
        <v>0</v>
      </c>
      <c r="AH560" s="122">
        <f t="shared" si="91"/>
        <v>0</v>
      </c>
    </row>
    <row r="561" spans="1:34" s="51" customFormat="1" ht="12.75" customHeight="1">
      <c r="A561" s="127">
        <v>5113000</v>
      </c>
      <c r="B561" s="127" t="s">
        <v>1697</v>
      </c>
      <c r="C561" s="128" t="str">
        <f t="shared" si="92"/>
        <v/>
      </c>
      <c r="D561" s="127"/>
      <c r="E561" s="127"/>
      <c r="F561" s="128" t="str">
        <f t="shared" si="93"/>
        <v/>
      </c>
      <c r="G561" s="127"/>
      <c r="H561" s="127"/>
      <c r="I561" s="128" t="str">
        <f t="shared" si="94"/>
        <v/>
      </c>
      <c r="J561" s="129"/>
      <c r="K561" s="129"/>
      <c r="L561" s="128" t="str">
        <f t="shared" si="95"/>
        <v/>
      </c>
      <c r="M561" s="129"/>
      <c r="N561" s="129"/>
      <c r="O561" s="130" t="str">
        <f t="shared" si="96"/>
        <v/>
      </c>
      <c r="P561" s="127"/>
      <c r="Q561" s="127"/>
      <c r="R561" s="128" t="str">
        <f t="shared" si="97"/>
        <v/>
      </c>
      <c r="S561" s="129"/>
      <c r="T561" s="129"/>
      <c r="U561" s="128" t="str">
        <f t="shared" si="98"/>
        <v/>
      </c>
      <c r="V561" s="129"/>
      <c r="W561" s="129"/>
      <c r="X561" s="131" t="str">
        <f t="shared" si="99"/>
        <v>131</v>
      </c>
      <c r="Y561" s="129">
        <v>13</v>
      </c>
      <c r="Z561" s="129">
        <f t="shared" si="89"/>
        <v>1</v>
      </c>
      <c r="AA561" s="129"/>
      <c r="AB561" s="129"/>
      <c r="AC561" s="121">
        <v>112022</v>
      </c>
      <c r="AD561" s="121" t="s">
        <v>1194</v>
      </c>
      <c r="AE561" s="122">
        <f>VLOOKUP(AC561,[3]Hoja1!$A$10:$K$1357,11,0)</f>
        <v>600770553</v>
      </c>
      <c r="AF561" s="122"/>
      <c r="AG561" s="122">
        <f t="shared" si="90"/>
        <v>600770553</v>
      </c>
      <c r="AH561" s="122">
        <f t="shared" si="91"/>
        <v>600771</v>
      </c>
    </row>
    <row r="562" spans="1:34" s="51" customFormat="1" ht="12.75" customHeight="1">
      <c r="A562" s="127"/>
      <c r="B562" s="127"/>
      <c r="C562" s="128"/>
      <c r="D562" s="127"/>
      <c r="E562" s="127"/>
      <c r="F562" s="128"/>
      <c r="G562" s="127"/>
      <c r="H562" s="127"/>
      <c r="I562" s="128"/>
      <c r="J562" s="129"/>
      <c r="K562" s="129"/>
      <c r="L562" s="128"/>
      <c r="M562" s="129"/>
      <c r="N562" s="129"/>
      <c r="O562" s="130"/>
      <c r="P562" s="127"/>
      <c r="Q562" s="127"/>
      <c r="R562" s="128"/>
      <c r="S562" s="129"/>
      <c r="T562" s="129"/>
      <c r="U562" s="128"/>
      <c r="V562" s="129"/>
      <c r="W562" s="129"/>
      <c r="X562" s="131"/>
      <c r="Y562" s="129"/>
      <c r="Z562" s="129">
        <f t="shared" si="89"/>
        <v>1</v>
      </c>
      <c r="AA562" s="129"/>
      <c r="AB562" s="129"/>
      <c r="AC562" s="121">
        <v>112023</v>
      </c>
      <c r="AD562" s="121" t="s">
        <v>1195</v>
      </c>
      <c r="AE562" s="122">
        <v>0</v>
      </c>
      <c r="AF562" s="122"/>
      <c r="AG562" s="122">
        <f t="shared" si="90"/>
        <v>0</v>
      </c>
      <c r="AH562" s="122">
        <f t="shared" si="91"/>
        <v>0</v>
      </c>
    </row>
    <row r="563" spans="1:34" s="51" customFormat="1" ht="12.75" customHeight="1">
      <c r="A563" s="127"/>
      <c r="B563" s="127"/>
      <c r="C563" s="128"/>
      <c r="D563" s="127"/>
      <c r="E563" s="127"/>
      <c r="F563" s="128"/>
      <c r="G563" s="127"/>
      <c r="H563" s="127"/>
      <c r="I563" s="128"/>
      <c r="J563" s="129"/>
      <c r="K563" s="129"/>
      <c r="L563" s="128"/>
      <c r="M563" s="129"/>
      <c r="N563" s="129"/>
      <c r="O563" s="130"/>
      <c r="P563" s="127"/>
      <c r="Q563" s="127"/>
      <c r="R563" s="128"/>
      <c r="S563" s="129"/>
      <c r="T563" s="129"/>
      <c r="U563" s="128"/>
      <c r="V563" s="129"/>
      <c r="W563" s="129"/>
      <c r="X563" s="131"/>
      <c r="Y563" s="129"/>
      <c r="Z563" s="129">
        <f t="shared" si="89"/>
        <v>1</v>
      </c>
      <c r="AA563" s="129"/>
      <c r="AB563" s="129"/>
      <c r="AC563" s="121">
        <v>112024</v>
      </c>
      <c r="AD563" s="121" t="s">
        <v>643</v>
      </c>
      <c r="AE563" s="122">
        <v>0</v>
      </c>
      <c r="AF563" s="122"/>
      <c r="AG563" s="122">
        <f t="shared" si="90"/>
        <v>0</v>
      </c>
      <c r="AH563" s="122">
        <f t="shared" si="91"/>
        <v>0</v>
      </c>
    </row>
    <row r="564" spans="1:34" s="51" customFormat="1" ht="12.75" customHeight="1">
      <c r="A564" s="127"/>
      <c r="B564" s="127"/>
      <c r="C564" s="128" t="str">
        <f>+D564&amp;E564</f>
        <v/>
      </c>
      <c r="D564" s="127"/>
      <c r="E564" s="127"/>
      <c r="F564" s="128" t="str">
        <f>+G564&amp;H564</f>
        <v/>
      </c>
      <c r="G564" s="127"/>
      <c r="H564" s="127"/>
      <c r="I564" s="128" t="str">
        <f>+J564&amp;K564</f>
        <v/>
      </c>
      <c r="J564" s="129"/>
      <c r="K564" s="129"/>
      <c r="L564" s="128" t="str">
        <f>+M564&amp;N564</f>
        <v/>
      </c>
      <c r="M564" s="129"/>
      <c r="N564" s="129"/>
      <c r="O564" s="130" t="str">
        <f>+P564&amp;Q564</f>
        <v/>
      </c>
      <c r="P564" s="127"/>
      <c r="Q564" s="127"/>
      <c r="R564" s="128" t="str">
        <f>+S564&amp;T564</f>
        <v/>
      </c>
      <c r="S564" s="129"/>
      <c r="T564" s="129"/>
      <c r="U564" s="128" t="str">
        <f>+V564&amp;W564</f>
        <v/>
      </c>
      <c r="V564" s="129"/>
      <c r="W564" s="129"/>
      <c r="X564" s="131" t="str">
        <f>+Y564&amp;Z564</f>
        <v>1</v>
      </c>
      <c r="Y564" s="129"/>
      <c r="Z564" s="129">
        <f t="shared" si="89"/>
        <v>1</v>
      </c>
      <c r="AA564" s="129"/>
      <c r="AB564" s="129"/>
      <c r="AC564" s="121">
        <v>112025</v>
      </c>
      <c r="AD564" s="121" t="s">
        <v>1196</v>
      </c>
      <c r="AE564" s="122">
        <v>0</v>
      </c>
      <c r="AF564" s="122"/>
      <c r="AG564" s="122">
        <f t="shared" si="90"/>
        <v>0</v>
      </c>
      <c r="AH564" s="122">
        <f t="shared" si="91"/>
        <v>0</v>
      </c>
    </row>
    <row r="565" spans="1:34" s="51" customFormat="1" ht="12.75" customHeight="1">
      <c r="A565" s="127"/>
      <c r="B565" s="127"/>
      <c r="C565" s="128" t="str">
        <f>+D565&amp;E565</f>
        <v/>
      </c>
      <c r="D565" s="127"/>
      <c r="E565" s="127"/>
      <c r="F565" s="128" t="str">
        <f>+G565&amp;H565</f>
        <v/>
      </c>
      <c r="G565" s="127"/>
      <c r="H565" s="127"/>
      <c r="I565" s="128" t="str">
        <f>+J565&amp;K565</f>
        <v/>
      </c>
      <c r="J565" s="129"/>
      <c r="K565" s="129"/>
      <c r="L565" s="128" t="str">
        <f>+M565&amp;N565</f>
        <v/>
      </c>
      <c r="M565" s="129"/>
      <c r="N565" s="129"/>
      <c r="O565" s="130" t="str">
        <f>+P565&amp;Q565</f>
        <v/>
      </c>
      <c r="P565" s="127"/>
      <c r="Q565" s="127"/>
      <c r="R565" s="128" t="str">
        <f>+S565&amp;T565</f>
        <v/>
      </c>
      <c r="S565" s="129"/>
      <c r="T565" s="129"/>
      <c r="U565" s="128" t="str">
        <f>+V565&amp;W565</f>
        <v/>
      </c>
      <c r="V565" s="129"/>
      <c r="W565" s="129"/>
      <c r="X565" s="131" t="str">
        <f>+Y565&amp;Z565</f>
        <v>221</v>
      </c>
      <c r="Y565" s="129">
        <v>22</v>
      </c>
      <c r="Z565" s="129">
        <f t="shared" si="89"/>
        <v>1</v>
      </c>
      <c r="AA565" s="129"/>
      <c r="AB565" s="129"/>
      <c r="AC565" s="121">
        <v>112026</v>
      </c>
      <c r="AD565" s="121" t="s">
        <v>1197</v>
      </c>
      <c r="AE565" s="122">
        <v>0</v>
      </c>
      <c r="AF565" s="122"/>
      <c r="AG565" s="122">
        <f t="shared" si="90"/>
        <v>0</v>
      </c>
      <c r="AH565" s="122">
        <f t="shared" si="91"/>
        <v>0</v>
      </c>
    </row>
    <row r="566" spans="1:34" s="51" customFormat="1" ht="12.75" customHeight="1">
      <c r="A566" s="127"/>
      <c r="B566" s="127"/>
      <c r="C566" s="128"/>
      <c r="D566" s="127"/>
      <c r="E566" s="127"/>
      <c r="F566" s="128"/>
      <c r="G566" s="127"/>
      <c r="H566" s="127"/>
      <c r="I566" s="128"/>
      <c r="J566" s="129"/>
      <c r="K566" s="129"/>
      <c r="L566" s="128"/>
      <c r="M566" s="129"/>
      <c r="N566" s="129"/>
      <c r="O566" s="130"/>
      <c r="P566" s="127"/>
      <c r="Q566" s="127"/>
      <c r="R566" s="128"/>
      <c r="S566" s="129"/>
      <c r="T566" s="129"/>
      <c r="U566" s="128"/>
      <c r="V566" s="129"/>
      <c r="W566" s="129"/>
      <c r="X566" s="131"/>
      <c r="Y566" s="129"/>
      <c r="Z566" s="129">
        <f t="shared" si="89"/>
        <v>1</v>
      </c>
      <c r="AA566" s="129"/>
      <c r="AB566" s="129"/>
      <c r="AC566" s="121">
        <v>112027</v>
      </c>
      <c r="AD566" s="121" t="s">
        <v>1198</v>
      </c>
      <c r="AE566" s="122">
        <v>0</v>
      </c>
      <c r="AF566" s="122"/>
      <c r="AG566" s="122">
        <f t="shared" si="90"/>
        <v>0</v>
      </c>
      <c r="AH566" s="122">
        <f t="shared" si="91"/>
        <v>0</v>
      </c>
    </row>
    <row r="567" spans="1:34" s="51" customFormat="1" ht="12.75" customHeight="1">
      <c r="A567" s="127"/>
      <c r="B567" s="127"/>
      <c r="C567" s="128"/>
      <c r="D567" s="127"/>
      <c r="E567" s="127"/>
      <c r="F567" s="128"/>
      <c r="G567" s="127"/>
      <c r="H567" s="127"/>
      <c r="I567" s="128"/>
      <c r="J567" s="129"/>
      <c r="K567" s="129"/>
      <c r="L567" s="128"/>
      <c r="M567" s="129"/>
      <c r="N567" s="129"/>
      <c r="O567" s="130"/>
      <c r="P567" s="127"/>
      <c r="Q567" s="127"/>
      <c r="R567" s="128"/>
      <c r="S567" s="129"/>
      <c r="T567" s="129"/>
      <c r="U567" s="128"/>
      <c r="V567" s="129"/>
      <c r="W567" s="129"/>
      <c r="X567" s="131"/>
      <c r="Y567" s="129"/>
      <c r="Z567" s="129">
        <f t="shared" si="89"/>
        <v>1</v>
      </c>
      <c r="AA567" s="129"/>
      <c r="AB567" s="129"/>
      <c r="AC567" s="121">
        <v>112028</v>
      </c>
      <c r="AD567" s="121" t="s">
        <v>1199</v>
      </c>
      <c r="AE567" s="122">
        <v>0</v>
      </c>
      <c r="AF567" s="122"/>
      <c r="AG567" s="122">
        <f t="shared" si="90"/>
        <v>0</v>
      </c>
      <c r="AH567" s="122">
        <f t="shared" si="91"/>
        <v>0</v>
      </c>
    </row>
    <row r="568" spans="1:34" s="51" customFormat="1" ht="12.75" customHeight="1">
      <c r="A568" s="127">
        <v>5153100</v>
      </c>
      <c r="B568" s="127" t="s">
        <v>474</v>
      </c>
      <c r="C568" s="128"/>
      <c r="D568" s="127"/>
      <c r="E568" s="127"/>
      <c r="F568" s="128"/>
      <c r="G568" s="127"/>
      <c r="H568" s="127"/>
      <c r="I568" s="128"/>
      <c r="J568" s="129"/>
      <c r="K568" s="129"/>
      <c r="L568" s="128"/>
      <c r="M568" s="129"/>
      <c r="N568" s="129"/>
      <c r="O568" s="130"/>
      <c r="P568" s="127"/>
      <c r="Q568" s="127"/>
      <c r="R568" s="128"/>
      <c r="S568" s="129"/>
      <c r="T568" s="129"/>
      <c r="U568" s="128"/>
      <c r="V568" s="129"/>
      <c r="W568" s="129"/>
      <c r="X568" s="131"/>
      <c r="Y568" s="129"/>
      <c r="Z568" s="129">
        <f t="shared" si="89"/>
        <v>1</v>
      </c>
      <c r="AA568" s="129"/>
      <c r="AB568" s="129"/>
      <c r="AC568" s="121">
        <v>112029</v>
      </c>
      <c r="AD568" s="121" t="s">
        <v>644</v>
      </c>
      <c r="AE568" s="122">
        <f>VLOOKUP(AC568,[3]Hoja1!$A$10:$K$1357,11,0)</f>
        <v>1989396</v>
      </c>
      <c r="AF568" s="122">
        <v>0</v>
      </c>
      <c r="AG568" s="122">
        <f t="shared" si="90"/>
        <v>1989396</v>
      </c>
      <c r="AH568" s="122">
        <f t="shared" si="91"/>
        <v>1989</v>
      </c>
    </row>
    <row r="569" spans="1:34" s="51" customFormat="1" ht="12.75" customHeight="1">
      <c r="A569" s="127">
        <v>5112000</v>
      </c>
      <c r="B569" s="127" t="s">
        <v>1696</v>
      </c>
      <c r="C569" s="128" t="str">
        <f>+D569&amp;E569</f>
        <v/>
      </c>
      <c r="D569" s="127"/>
      <c r="E569" s="127"/>
      <c r="F569" s="128" t="str">
        <f>+G569&amp;H569</f>
        <v/>
      </c>
      <c r="G569" s="127"/>
      <c r="H569" s="127"/>
      <c r="I569" s="128" t="str">
        <f>+J569&amp;K569</f>
        <v/>
      </c>
      <c r="J569" s="127"/>
      <c r="K569" s="127"/>
      <c r="L569" s="128" t="str">
        <f>+M569&amp;N569</f>
        <v/>
      </c>
      <c r="M569" s="129"/>
      <c r="N569" s="129"/>
      <c r="O569" s="130" t="str">
        <f>+P569&amp;Q569</f>
        <v/>
      </c>
      <c r="P569" s="127"/>
      <c r="Q569" s="127"/>
      <c r="R569" s="128" t="str">
        <f>+S569&amp;T569</f>
        <v/>
      </c>
      <c r="S569" s="129"/>
      <c r="T569" s="129"/>
      <c r="U569" s="128" t="str">
        <f>+V569&amp;W569</f>
        <v/>
      </c>
      <c r="V569" s="129"/>
      <c r="W569" s="129"/>
      <c r="X569" s="131" t="str">
        <f>+Y569&amp;Z569</f>
        <v>301</v>
      </c>
      <c r="Y569" s="129">
        <v>30</v>
      </c>
      <c r="Z569" s="129">
        <f t="shared" si="89"/>
        <v>1</v>
      </c>
      <c r="AA569" s="129"/>
      <c r="AB569" s="129"/>
      <c r="AC569" s="121">
        <v>112030</v>
      </c>
      <c r="AD569" s="121" t="s">
        <v>292</v>
      </c>
      <c r="AE569" s="122">
        <f>VLOOKUP(AC569,[3]Hoja1!$A$10:$K$1357,11,0)</f>
        <v>0</v>
      </c>
      <c r="AF569" s="122"/>
      <c r="AG569" s="122">
        <f t="shared" si="90"/>
        <v>0</v>
      </c>
      <c r="AH569" s="122">
        <f t="shared" si="91"/>
        <v>0</v>
      </c>
    </row>
    <row r="570" spans="1:34" s="51" customFormat="1" ht="12.75" customHeight="1">
      <c r="A570" s="127">
        <v>5153500</v>
      </c>
      <c r="B570" s="127" t="s">
        <v>775</v>
      </c>
      <c r="C570" s="128"/>
      <c r="D570" s="127"/>
      <c r="E570" s="127"/>
      <c r="F570" s="128"/>
      <c r="G570" s="127"/>
      <c r="H570" s="127"/>
      <c r="I570" s="128"/>
      <c r="J570" s="129"/>
      <c r="K570" s="129"/>
      <c r="L570" s="128"/>
      <c r="M570" s="129"/>
      <c r="N570" s="129"/>
      <c r="O570" s="130"/>
      <c r="P570" s="127"/>
      <c r="Q570" s="127"/>
      <c r="R570" s="128"/>
      <c r="S570" s="129"/>
      <c r="T570" s="129"/>
      <c r="U570" s="128"/>
      <c r="V570" s="129"/>
      <c r="W570" s="129"/>
      <c r="X570" s="131"/>
      <c r="Y570" s="129"/>
      <c r="Z570" s="129">
        <f t="shared" si="89"/>
        <v>1</v>
      </c>
      <c r="AA570" s="127" t="s">
        <v>1848</v>
      </c>
      <c r="AB570" s="127" t="s">
        <v>1841</v>
      </c>
      <c r="AC570" s="121">
        <v>112031</v>
      </c>
      <c r="AD570" s="121" t="s">
        <v>293</v>
      </c>
      <c r="AE570" s="122">
        <f>VLOOKUP(AC570,[3]Hoja1!$A$10:$K$1357,11,0)</f>
        <v>-6077443</v>
      </c>
      <c r="AF570" s="122"/>
      <c r="AG570" s="122">
        <f t="shared" si="90"/>
        <v>-6077443</v>
      </c>
      <c r="AH570" s="122">
        <f t="shared" si="91"/>
        <v>-6077</v>
      </c>
    </row>
    <row r="571" spans="1:34" s="51" customFormat="1" ht="12.75" customHeight="1">
      <c r="A571" s="127">
        <v>5113000</v>
      </c>
      <c r="B571" s="127" t="s">
        <v>1697</v>
      </c>
      <c r="C571" s="128"/>
      <c r="D571" s="127"/>
      <c r="E571" s="127"/>
      <c r="F571" s="128"/>
      <c r="G571" s="127"/>
      <c r="H571" s="127"/>
      <c r="I571" s="128"/>
      <c r="J571" s="129"/>
      <c r="K571" s="129"/>
      <c r="L571" s="128"/>
      <c r="M571" s="129"/>
      <c r="N571" s="129"/>
      <c r="O571" s="130"/>
      <c r="P571" s="127"/>
      <c r="Q571" s="127"/>
      <c r="R571" s="128"/>
      <c r="S571" s="129"/>
      <c r="T571" s="129"/>
      <c r="U571" s="128"/>
      <c r="V571" s="129"/>
      <c r="W571" s="129"/>
      <c r="X571" s="131" t="str">
        <f>+Y571&amp;Z571</f>
        <v>221</v>
      </c>
      <c r="Y571" s="129">
        <v>22</v>
      </c>
      <c r="Z571" s="129">
        <f t="shared" si="89"/>
        <v>1</v>
      </c>
      <c r="AA571" s="129"/>
      <c r="AB571" s="129"/>
      <c r="AC571" s="121">
        <v>112032</v>
      </c>
      <c r="AD571" s="121" t="s">
        <v>973</v>
      </c>
      <c r="AE571" s="122">
        <f>VLOOKUP(AC571,[3]Hoja1!$A$10:$K$1357,11,0)</f>
        <v>0</v>
      </c>
      <c r="AF571" s="122"/>
      <c r="AG571" s="122">
        <f t="shared" si="90"/>
        <v>0</v>
      </c>
      <c r="AH571" s="122">
        <f t="shared" si="91"/>
        <v>0</v>
      </c>
    </row>
    <row r="572" spans="1:34" s="51" customFormat="1" ht="12.75" customHeight="1">
      <c r="A572" s="127">
        <v>5115000</v>
      </c>
      <c r="B572" s="127" t="s">
        <v>1700</v>
      </c>
      <c r="C572" s="128"/>
      <c r="D572" s="127"/>
      <c r="E572" s="127"/>
      <c r="F572" s="128"/>
      <c r="G572" s="127"/>
      <c r="H572" s="127"/>
      <c r="I572" s="128"/>
      <c r="J572" s="129"/>
      <c r="K572" s="129"/>
      <c r="L572" s="128"/>
      <c r="M572" s="129"/>
      <c r="N572" s="129"/>
      <c r="O572" s="130"/>
      <c r="P572" s="127"/>
      <c r="Q572" s="127"/>
      <c r="R572" s="128"/>
      <c r="S572" s="129"/>
      <c r="T572" s="129"/>
      <c r="U572" s="128"/>
      <c r="V572" s="129"/>
      <c r="W572" s="129"/>
      <c r="X572" s="131"/>
      <c r="Y572" s="129"/>
      <c r="Z572" s="129">
        <f t="shared" si="89"/>
        <v>1</v>
      </c>
      <c r="AA572" s="129"/>
      <c r="AB572" s="129"/>
      <c r="AC572" s="121">
        <v>112033</v>
      </c>
      <c r="AD572" s="121" t="s">
        <v>1635</v>
      </c>
      <c r="AE572" s="122">
        <f>VLOOKUP(AC572,[3]Hoja1!$A$10:$K$1357,11,0)</f>
        <v>278112019</v>
      </c>
      <c r="AF572" s="122">
        <v>0</v>
      </c>
      <c r="AG572" s="122">
        <f t="shared" si="90"/>
        <v>278112019</v>
      </c>
      <c r="AH572" s="122">
        <f t="shared" si="91"/>
        <v>278112</v>
      </c>
    </row>
    <row r="573" spans="1:34" s="51" customFormat="1" ht="12.75" customHeight="1">
      <c r="A573" s="127">
        <v>5153500</v>
      </c>
      <c r="B573" s="127" t="s">
        <v>775</v>
      </c>
      <c r="C573" s="128"/>
      <c r="D573" s="127"/>
      <c r="E573" s="127"/>
      <c r="F573" s="128"/>
      <c r="G573" s="127"/>
      <c r="H573" s="127"/>
      <c r="I573" s="128"/>
      <c r="J573" s="129"/>
      <c r="K573" s="129"/>
      <c r="L573" s="128"/>
      <c r="M573" s="129"/>
      <c r="N573" s="129"/>
      <c r="O573" s="130"/>
      <c r="P573" s="127"/>
      <c r="Q573" s="127"/>
      <c r="R573" s="128"/>
      <c r="S573" s="129"/>
      <c r="T573" s="129"/>
      <c r="U573" s="128"/>
      <c r="V573" s="129"/>
      <c r="W573" s="129"/>
      <c r="X573" s="131" t="str">
        <f>+Y573&amp;Z573</f>
        <v>221</v>
      </c>
      <c r="Y573" s="129">
        <v>22</v>
      </c>
      <c r="Z573" s="129">
        <f t="shared" si="89"/>
        <v>1</v>
      </c>
      <c r="AA573" s="127" t="s">
        <v>1848</v>
      </c>
      <c r="AB573" s="127" t="s">
        <v>1843</v>
      </c>
      <c r="AC573" s="121">
        <v>112034</v>
      </c>
      <c r="AD573" s="121" t="s">
        <v>1636</v>
      </c>
      <c r="AE573" s="122">
        <f>VLOOKUP(AC573,[3]Hoja1!$A$10:$K$1357,11,0)</f>
        <v>217597</v>
      </c>
      <c r="AF573" s="122">
        <v>0</v>
      </c>
      <c r="AG573" s="122">
        <f t="shared" si="90"/>
        <v>217597</v>
      </c>
      <c r="AH573" s="122">
        <f t="shared" si="91"/>
        <v>218</v>
      </c>
    </row>
    <row r="574" spans="1:34" s="51" customFormat="1" ht="12.75" customHeight="1">
      <c r="A574" s="127">
        <v>5115000</v>
      </c>
      <c r="B574" s="127" t="s">
        <v>1700</v>
      </c>
      <c r="C574" s="128"/>
      <c r="D574" s="127"/>
      <c r="E574" s="127"/>
      <c r="F574" s="128"/>
      <c r="G574" s="127"/>
      <c r="H574" s="127"/>
      <c r="I574" s="128"/>
      <c r="J574" s="129"/>
      <c r="K574" s="129"/>
      <c r="L574" s="128"/>
      <c r="M574" s="129"/>
      <c r="N574" s="129"/>
      <c r="O574" s="130"/>
      <c r="P574" s="127"/>
      <c r="Q574" s="127"/>
      <c r="R574" s="128"/>
      <c r="S574" s="129"/>
      <c r="T574" s="129"/>
      <c r="U574" s="128"/>
      <c r="V574" s="129"/>
      <c r="W574" s="129"/>
      <c r="X574" s="131"/>
      <c r="Y574" s="129"/>
      <c r="Z574" s="129">
        <f t="shared" si="89"/>
        <v>1</v>
      </c>
      <c r="AA574" s="129"/>
      <c r="AB574" s="129"/>
      <c r="AC574" s="121">
        <v>112036</v>
      </c>
      <c r="AD574" s="121" t="s">
        <v>1637</v>
      </c>
      <c r="AE574" s="122">
        <f>VLOOKUP(AC574,[3]Hoja1!$A$10:$K$1357,11,0)</f>
        <v>53350523</v>
      </c>
      <c r="AF574" s="122">
        <v>0</v>
      </c>
      <c r="AG574" s="122">
        <f t="shared" si="90"/>
        <v>53350523</v>
      </c>
      <c r="AH574" s="122">
        <f t="shared" si="91"/>
        <v>53351</v>
      </c>
    </row>
    <row r="575" spans="1:34" s="51" customFormat="1" ht="12.75" customHeight="1">
      <c r="A575" s="127">
        <v>5121000</v>
      </c>
      <c r="B575" s="127" t="s">
        <v>1705</v>
      </c>
      <c r="C575" s="128" t="str">
        <f t="shared" ref="C575:C641" si="100">+D575&amp;E575</f>
        <v/>
      </c>
      <c r="D575" s="127"/>
      <c r="E575" s="127"/>
      <c r="F575" s="128" t="str">
        <f t="shared" ref="F575:F641" si="101">+G575&amp;H575</f>
        <v/>
      </c>
      <c r="G575" s="127"/>
      <c r="H575" s="127"/>
      <c r="I575" s="128" t="str">
        <f t="shared" ref="I575:I641" si="102">+J575&amp;K575</f>
        <v/>
      </c>
      <c r="J575" s="129"/>
      <c r="K575" s="129"/>
      <c r="L575" s="128" t="str">
        <f t="shared" ref="L575:L641" si="103">+M575&amp;N575</f>
        <v/>
      </c>
      <c r="M575" s="129"/>
      <c r="N575" s="129"/>
      <c r="O575" s="130" t="str">
        <f t="shared" ref="O575:O641" si="104">+P575&amp;Q575</f>
        <v/>
      </c>
      <c r="P575" s="127"/>
      <c r="Q575" s="127"/>
      <c r="R575" s="128" t="str">
        <f t="shared" ref="R575:R641" si="105">+S575&amp;T575</f>
        <v/>
      </c>
      <c r="S575" s="129"/>
      <c r="T575" s="129"/>
      <c r="U575" s="128" t="str">
        <f t="shared" ref="U575:U641" si="106">+V575&amp;W575</f>
        <v/>
      </c>
      <c r="V575" s="129"/>
      <c r="W575" s="129"/>
      <c r="X575" s="131" t="str">
        <f>+Y575&amp;Z575</f>
        <v>221</v>
      </c>
      <c r="Y575" s="129">
        <v>22</v>
      </c>
      <c r="Z575" s="129">
        <f t="shared" si="89"/>
        <v>1</v>
      </c>
      <c r="AA575" s="129"/>
      <c r="AB575" s="129"/>
      <c r="AC575" s="124">
        <v>113001</v>
      </c>
      <c r="AD575" s="121" t="s">
        <v>662</v>
      </c>
      <c r="AE575" s="122">
        <f>VLOOKUP(AC575,[3]Hoja1!$A$10:$K$1357,11,0)</f>
        <v>41169032975</v>
      </c>
      <c r="AF575" s="122">
        <f>-AF576</f>
        <v>-7880330834</v>
      </c>
      <c r="AG575" s="122">
        <f t="shared" si="90"/>
        <v>33288702141</v>
      </c>
      <c r="AH575" s="122">
        <f t="shared" si="91"/>
        <v>33288702</v>
      </c>
    </row>
    <row r="576" spans="1:34" s="51" customFormat="1" ht="12.75" customHeight="1">
      <c r="A576" s="127">
        <v>5123100</v>
      </c>
      <c r="B576" s="127" t="s">
        <v>1708</v>
      </c>
      <c r="C576" s="128"/>
      <c r="D576" s="127"/>
      <c r="E576" s="127"/>
      <c r="F576" s="128"/>
      <c r="G576" s="127"/>
      <c r="H576" s="127"/>
      <c r="I576" s="128"/>
      <c r="J576" s="129"/>
      <c r="K576" s="129"/>
      <c r="L576" s="128"/>
      <c r="M576" s="129"/>
      <c r="N576" s="129"/>
      <c r="O576" s="130"/>
      <c r="P576" s="127"/>
      <c r="Q576" s="127"/>
      <c r="R576" s="128"/>
      <c r="S576" s="129"/>
      <c r="T576" s="129"/>
      <c r="U576" s="128"/>
      <c r="V576" s="129"/>
      <c r="W576" s="129"/>
      <c r="X576" s="131"/>
      <c r="Y576" s="129"/>
      <c r="Z576" s="129">
        <f t="shared" si="89"/>
        <v>1</v>
      </c>
      <c r="AA576" s="129"/>
      <c r="AB576" s="129"/>
      <c r="AC576" s="124">
        <v>113001</v>
      </c>
      <c r="AD576" s="121" t="s">
        <v>1828</v>
      </c>
      <c r="AE576" s="122">
        <v>0</v>
      </c>
      <c r="AF576" s="122">
        <v>7880330834</v>
      </c>
      <c r="AG576" s="122">
        <f t="shared" si="90"/>
        <v>7880330834</v>
      </c>
      <c r="AH576" s="122">
        <f t="shared" si="91"/>
        <v>7880331</v>
      </c>
    </row>
    <row r="577" spans="1:34" s="51" customFormat="1" ht="12.75" customHeight="1">
      <c r="A577" s="127">
        <v>5121000</v>
      </c>
      <c r="B577" s="127" t="s">
        <v>1705</v>
      </c>
      <c r="C577" s="128" t="str">
        <f t="shared" si="100"/>
        <v/>
      </c>
      <c r="D577" s="127"/>
      <c r="E577" s="127"/>
      <c r="F577" s="128" t="str">
        <f t="shared" si="101"/>
        <v/>
      </c>
      <c r="G577" s="127"/>
      <c r="H577" s="127"/>
      <c r="I577" s="128" t="str">
        <f t="shared" si="102"/>
        <v/>
      </c>
      <c r="J577" s="129"/>
      <c r="K577" s="129"/>
      <c r="L577" s="128" t="str">
        <f t="shared" si="103"/>
        <v/>
      </c>
      <c r="M577" s="129"/>
      <c r="N577" s="129"/>
      <c r="O577" s="130" t="str">
        <f t="shared" si="104"/>
        <v/>
      </c>
      <c r="P577" s="127"/>
      <c r="Q577" s="127"/>
      <c r="R577" s="128" t="str">
        <f t="shared" si="105"/>
        <v/>
      </c>
      <c r="S577" s="129"/>
      <c r="T577" s="129"/>
      <c r="U577" s="128" t="str">
        <f t="shared" si="106"/>
        <v/>
      </c>
      <c r="V577" s="129"/>
      <c r="W577" s="129"/>
      <c r="X577" s="131" t="str">
        <f>+Y577&amp;Z577</f>
        <v>221</v>
      </c>
      <c r="Y577" s="129">
        <v>22</v>
      </c>
      <c r="Z577" s="129">
        <f t="shared" si="89"/>
        <v>1</v>
      </c>
      <c r="AA577" s="129"/>
      <c r="AB577" s="129"/>
      <c r="AC577" s="124">
        <v>113002</v>
      </c>
      <c r="AD577" s="121" t="s">
        <v>663</v>
      </c>
      <c r="AE577" s="122">
        <f>VLOOKUP(AC577,[3]Hoja1!$A$10:$K$1357,11,0)</f>
        <v>-5245172922</v>
      </c>
      <c r="AF577" s="122"/>
      <c r="AG577" s="122">
        <f t="shared" si="90"/>
        <v>-5245172922</v>
      </c>
      <c r="AH577" s="122">
        <f t="shared" si="91"/>
        <v>-5245173</v>
      </c>
    </row>
    <row r="578" spans="1:34" s="51" customFormat="1" ht="12.75" customHeight="1">
      <c r="A578" s="127">
        <v>5121000</v>
      </c>
      <c r="B578" s="127" t="s">
        <v>1705</v>
      </c>
      <c r="C578" s="128" t="str">
        <f t="shared" si="100"/>
        <v/>
      </c>
      <c r="D578" s="127"/>
      <c r="E578" s="127"/>
      <c r="F578" s="128" t="str">
        <f t="shared" si="101"/>
        <v/>
      </c>
      <c r="G578" s="127"/>
      <c r="H578" s="127"/>
      <c r="I578" s="128" t="str">
        <f t="shared" si="102"/>
        <v/>
      </c>
      <c r="J578" s="129"/>
      <c r="K578" s="129"/>
      <c r="L578" s="128" t="str">
        <f t="shared" si="103"/>
        <v/>
      </c>
      <c r="M578" s="129"/>
      <c r="N578" s="129"/>
      <c r="O578" s="130" t="str">
        <f t="shared" si="104"/>
        <v/>
      </c>
      <c r="P578" s="127"/>
      <c r="Q578" s="127"/>
      <c r="R578" s="128" t="str">
        <f t="shared" si="105"/>
        <v/>
      </c>
      <c r="S578" s="129"/>
      <c r="T578" s="129"/>
      <c r="U578" s="128" t="str">
        <f t="shared" si="106"/>
        <v/>
      </c>
      <c r="V578" s="129"/>
      <c r="W578" s="129"/>
      <c r="X578" s="131" t="str">
        <f>+Y578&amp;Z578</f>
        <v>221</v>
      </c>
      <c r="Y578" s="129">
        <v>22</v>
      </c>
      <c r="Z578" s="129">
        <f t="shared" si="89"/>
        <v>1</v>
      </c>
      <c r="AA578" s="129"/>
      <c r="AB578" s="129"/>
      <c r="AC578" s="124">
        <v>113003</v>
      </c>
      <c r="AD578" s="121" t="s">
        <v>758</v>
      </c>
      <c r="AE578" s="122">
        <f>VLOOKUP(AC578,[3]Hoja1!$A$10:$K$1357,11,0)</f>
        <v>45125923189</v>
      </c>
      <c r="AF578" s="122">
        <f>-AF579</f>
        <v>-1065003017</v>
      </c>
      <c r="AG578" s="122">
        <f t="shared" si="90"/>
        <v>44060920172</v>
      </c>
      <c r="AH578" s="122">
        <f t="shared" si="91"/>
        <v>44060920</v>
      </c>
    </row>
    <row r="579" spans="1:34" s="51" customFormat="1" ht="12.75" customHeight="1">
      <c r="A579" s="127">
        <v>5123100</v>
      </c>
      <c r="B579" s="127" t="s">
        <v>1708</v>
      </c>
      <c r="C579" s="128"/>
      <c r="D579" s="127"/>
      <c r="E579" s="127"/>
      <c r="F579" s="128"/>
      <c r="G579" s="127"/>
      <c r="H579" s="127"/>
      <c r="I579" s="128"/>
      <c r="J579" s="129"/>
      <c r="K579" s="129"/>
      <c r="L579" s="128"/>
      <c r="M579" s="129"/>
      <c r="N579" s="129"/>
      <c r="O579" s="130"/>
      <c r="P579" s="127"/>
      <c r="Q579" s="127"/>
      <c r="R579" s="128"/>
      <c r="S579" s="129"/>
      <c r="T579" s="129"/>
      <c r="U579" s="128"/>
      <c r="V579" s="129"/>
      <c r="W579" s="129"/>
      <c r="X579" s="131"/>
      <c r="Y579" s="129"/>
      <c r="Z579" s="129">
        <f t="shared" si="89"/>
        <v>1</v>
      </c>
      <c r="AA579" s="129"/>
      <c r="AB579" s="129"/>
      <c r="AC579" s="124">
        <v>113003</v>
      </c>
      <c r="AD579" s="121" t="s">
        <v>1829</v>
      </c>
      <c r="AE579" s="122">
        <v>0</v>
      </c>
      <c r="AF579" s="122">
        <v>1065003017</v>
      </c>
      <c r="AG579" s="122">
        <f t="shared" si="90"/>
        <v>1065003017</v>
      </c>
      <c r="AH579" s="122">
        <f t="shared" si="91"/>
        <v>1065003</v>
      </c>
    </row>
    <row r="580" spans="1:34" s="51" customFormat="1" ht="12.75" customHeight="1">
      <c r="A580" s="127">
        <v>5123200</v>
      </c>
      <c r="B580" s="127" t="s">
        <v>1709</v>
      </c>
      <c r="C580" s="128" t="str">
        <f t="shared" si="100"/>
        <v/>
      </c>
      <c r="D580" s="127"/>
      <c r="E580" s="127"/>
      <c r="F580" s="128" t="str">
        <f t="shared" si="101"/>
        <v/>
      </c>
      <c r="G580" s="127"/>
      <c r="H580" s="127"/>
      <c r="I580" s="128" t="str">
        <f t="shared" si="102"/>
        <v/>
      </c>
      <c r="J580" s="127"/>
      <c r="K580" s="127"/>
      <c r="L580" s="128" t="str">
        <f t="shared" si="103"/>
        <v/>
      </c>
      <c r="M580" s="129"/>
      <c r="N580" s="129"/>
      <c r="O580" s="130" t="str">
        <f t="shared" si="104"/>
        <v/>
      </c>
      <c r="P580" s="129"/>
      <c r="Q580" s="127"/>
      <c r="R580" s="128" t="str">
        <f t="shared" si="105"/>
        <v/>
      </c>
      <c r="S580" s="129"/>
      <c r="T580" s="129"/>
      <c r="U580" s="128" t="str">
        <f t="shared" si="106"/>
        <v/>
      </c>
      <c r="V580" s="129"/>
      <c r="W580" s="129"/>
      <c r="X580" s="131" t="str">
        <f>+Y580&amp;Z580</f>
        <v>221</v>
      </c>
      <c r="Y580" s="129">
        <v>22</v>
      </c>
      <c r="Z580" s="129">
        <f t="shared" si="89"/>
        <v>1</v>
      </c>
      <c r="AA580" s="129"/>
      <c r="AB580" s="129"/>
      <c r="AC580" s="121">
        <v>113004</v>
      </c>
      <c r="AD580" s="121" t="s">
        <v>221</v>
      </c>
      <c r="AE580" s="122">
        <f>VLOOKUP(AC580,[3]Hoja1!$A$10:$K$1357,11,0)</f>
        <v>161852124</v>
      </c>
      <c r="AF580" s="122"/>
      <c r="AG580" s="122">
        <f t="shared" si="90"/>
        <v>161852124</v>
      </c>
      <c r="AH580" s="122">
        <f t="shared" si="91"/>
        <v>161852</v>
      </c>
    </row>
    <row r="581" spans="1:34" s="51" customFormat="1" ht="12.75" customHeight="1">
      <c r="A581" s="127">
        <v>5123200</v>
      </c>
      <c r="B581" s="127" t="s">
        <v>1709</v>
      </c>
      <c r="C581" s="128" t="str">
        <f t="shared" si="100"/>
        <v/>
      </c>
      <c r="D581" s="127"/>
      <c r="E581" s="127"/>
      <c r="F581" s="128" t="str">
        <f t="shared" si="101"/>
        <v/>
      </c>
      <c r="G581" s="127"/>
      <c r="H581" s="127"/>
      <c r="I581" s="128" t="str">
        <f t="shared" si="102"/>
        <v/>
      </c>
      <c r="J581" s="127"/>
      <c r="K581" s="127"/>
      <c r="L581" s="128" t="str">
        <f t="shared" si="103"/>
        <v/>
      </c>
      <c r="M581" s="129"/>
      <c r="N581" s="129"/>
      <c r="O581" s="130" t="str">
        <f t="shared" si="104"/>
        <v/>
      </c>
      <c r="P581" s="129"/>
      <c r="Q581" s="127"/>
      <c r="R581" s="128" t="str">
        <f t="shared" si="105"/>
        <v/>
      </c>
      <c r="S581" s="129"/>
      <c r="T581" s="129"/>
      <c r="U581" s="128" t="str">
        <f t="shared" si="106"/>
        <v/>
      </c>
      <c r="V581" s="129"/>
      <c r="W581" s="129"/>
      <c r="X581" s="131" t="str">
        <f>+Y581&amp;Z581</f>
        <v>221</v>
      </c>
      <c r="Y581" s="129">
        <v>22</v>
      </c>
      <c r="Z581" s="129">
        <f t="shared" si="89"/>
        <v>1</v>
      </c>
      <c r="AA581" s="129"/>
      <c r="AB581" s="129"/>
      <c r="AC581" s="121">
        <v>113005</v>
      </c>
      <c r="AD581" s="121" t="s">
        <v>664</v>
      </c>
      <c r="AE581" s="122">
        <f>VLOOKUP(AC581,[3]Hoja1!$A$10:$K$1357,11,0)</f>
        <v>-9559076</v>
      </c>
      <c r="AF581" s="122"/>
      <c r="AG581" s="122">
        <f t="shared" si="90"/>
        <v>-9559076</v>
      </c>
      <c r="AH581" s="122">
        <f t="shared" si="91"/>
        <v>-9559</v>
      </c>
    </row>
    <row r="582" spans="1:34" s="51" customFormat="1" ht="12.75" customHeight="1">
      <c r="A582" s="127">
        <v>5123200</v>
      </c>
      <c r="B582" s="127" t="s">
        <v>1709</v>
      </c>
      <c r="C582" s="128" t="str">
        <f t="shared" si="100"/>
        <v/>
      </c>
      <c r="D582" s="127"/>
      <c r="E582" s="127"/>
      <c r="F582" s="128" t="str">
        <f t="shared" si="101"/>
        <v/>
      </c>
      <c r="G582" s="127"/>
      <c r="H582" s="127"/>
      <c r="I582" s="128" t="str">
        <f t="shared" si="102"/>
        <v/>
      </c>
      <c r="J582" s="129"/>
      <c r="K582" s="129"/>
      <c r="L582" s="128" t="str">
        <f t="shared" si="103"/>
        <v/>
      </c>
      <c r="M582" s="129"/>
      <c r="N582" s="129"/>
      <c r="O582" s="130" t="str">
        <f t="shared" si="104"/>
        <v/>
      </c>
      <c r="P582" s="133"/>
      <c r="Q582" s="133"/>
      <c r="R582" s="128" t="str">
        <f t="shared" si="105"/>
        <v/>
      </c>
      <c r="S582" s="129"/>
      <c r="T582" s="129"/>
      <c r="U582" s="128" t="str">
        <f t="shared" si="106"/>
        <v/>
      </c>
      <c r="V582" s="129"/>
      <c r="W582" s="129"/>
      <c r="X582" s="131" t="str">
        <f>+Y582&amp;Z582</f>
        <v>221</v>
      </c>
      <c r="Y582" s="129">
        <v>22</v>
      </c>
      <c r="Z582" s="129">
        <f t="shared" si="89"/>
        <v>1</v>
      </c>
      <c r="AA582" s="129"/>
      <c r="AB582" s="129"/>
      <c r="AC582" s="121">
        <v>113006</v>
      </c>
      <c r="AD582" s="121" t="s">
        <v>665</v>
      </c>
      <c r="AE582" s="122">
        <f>VLOOKUP(AC582,[3]Hoja1!$A$10:$K$1357,11,0)</f>
        <v>369231672</v>
      </c>
      <c r="AF582" s="122"/>
      <c r="AG582" s="122">
        <f t="shared" si="90"/>
        <v>369231672</v>
      </c>
      <c r="AH582" s="122">
        <f t="shared" si="91"/>
        <v>369232</v>
      </c>
    </row>
    <row r="583" spans="1:34" s="51" customFormat="1" ht="12.75" customHeight="1">
      <c r="A583" s="127">
        <v>5123200</v>
      </c>
      <c r="B583" s="127" t="s">
        <v>1709</v>
      </c>
      <c r="C583" s="128" t="str">
        <f t="shared" si="100"/>
        <v/>
      </c>
      <c r="D583" s="127"/>
      <c r="E583" s="127"/>
      <c r="F583" s="128" t="str">
        <f t="shared" si="101"/>
        <v/>
      </c>
      <c r="G583" s="127"/>
      <c r="H583" s="127"/>
      <c r="I583" s="128" t="str">
        <f t="shared" si="102"/>
        <v/>
      </c>
      <c r="J583" s="129"/>
      <c r="K583" s="129"/>
      <c r="L583" s="128" t="str">
        <f t="shared" si="103"/>
        <v/>
      </c>
      <c r="M583" s="129"/>
      <c r="N583" s="129"/>
      <c r="O583" s="130" t="str">
        <f t="shared" si="104"/>
        <v/>
      </c>
      <c r="P583" s="133"/>
      <c r="Q583" s="133"/>
      <c r="R583" s="128" t="str">
        <f t="shared" si="105"/>
        <v/>
      </c>
      <c r="S583" s="129"/>
      <c r="T583" s="129"/>
      <c r="U583" s="128" t="str">
        <f t="shared" si="106"/>
        <v/>
      </c>
      <c r="V583" s="129"/>
      <c r="W583" s="129"/>
      <c r="X583" s="131" t="str">
        <f>+Y583&amp;Z583</f>
        <v>21</v>
      </c>
      <c r="Y583" s="129">
        <v>2</v>
      </c>
      <c r="Z583" s="129">
        <f t="shared" si="89"/>
        <v>1</v>
      </c>
      <c r="AA583" s="129"/>
      <c r="AB583" s="129"/>
      <c r="AC583" s="121">
        <v>113007</v>
      </c>
      <c r="AD583" s="121" t="s">
        <v>1200</v>
      </c>
      <c r="AE583" s="122">
        <f>VLOOKUP(AC583,[3]Hoja1!$A$10:$K$1357,11,0)</f>
        <v>-67517567</v>
      </c>
      <c r="AF583" s="122"/>
      <c r="AG583" s="122">
        <f t="shared" si="90"/>
        <v>-67517567</v>
      </c>
      <c r="AH583" s="122">
        <f t="shared" si="91"/>
        <v>-67518</v>
      </c>
    </row>
    <row r="584" spans="1:34" s="51" customFormat="1" ht="12.75" customHeight="1">
      <c r="A584" s="127">
        <v>5151200</v>
      </c>
      <c r="B584" s="127" t="s">
        <v>1734</v>
      </c>
      <c r="C584" s="128" t="str">
        <f t="shared" si="100"/>
        <v/>
      </c>
      <c r="D584" s="127"/>
      <c r="E584" s="127"/>
      <c r="F584" s="128" t="str">
        <f t="shared" si="101"/>
        <v/>
      </c>
      <c r="G584" s="127"/>
      <c r="H584" s="127"/>
      <c r="I584" s="128" t="str">
        <f t="shared" si="102"/>
        <v/>
      </c>
      <c r="J584" s="129"/>
      <c r="K584" s="129"/>
      <c r="L584" s="128" t="str">
        <f t="shared" si="103"/>
        <v/>
      </c>
      <c r="M584" s="127"/>
      <c r="N584" s="129"/>
      <c r="O584" s="130" t="str">
        <f t="shared" si="104"/>
        <v/>
      </c>
      <c r="P584" s="133"/>
      <c r="Q584" s="133"/>
      <c r="R584" s="128" t="str">
        <f t="shared" si="105"/>
        <v/>
      </c>
      <c r="S584" s="129"/>
      <c r="T584" s="129"/>
      <c r="U584" s="128" t="str">
        <f t="shared" si="106"/>
        <v/>
      </c>
      <c r="V584" s="129"/>
      <c r="W584" s="129"/>
      <c r="X584" s="131"/>
      <c r="Y584" s="129"/>
      <c r="Z584" s="129">
        <f t="shared" ref="Z584:Z647" si="107">VALUE(LEFT(AC584,1))</f>
        <v>1</v>
      </c>
      <c r="AA584" s="127" t="s">
        <v>1870</v>
      </c>
      <c r="AB584" s="127" t="s">
        <v>1865</v>
      </c>
      <c r="AC584" s="121">
        <v>113008</v>
      </c>
      <c r="AD584" s="121" t="s">
        <v>666</v>
      </c>
      <c r="AE584" s="122">
        <f>VLOOKUP(AC584,[3]Hoja1!$A$10:$K$1357,11,0)</f>
        <v>133977162</v>
      </c>
      <c r="AF584" s="122"/>
      <c r="AG584" s="122">
        <f t="shared" ref="AG584:AG647" si="108">AE584+AF584</f>
        <v>133977162</v>
      </c>
      <c r="AH584" s="122">
        <f t="shared" ref="AH584:AH647" si="109">ROUND((AE584+AF584)/$AH$2,0)</f>
        <v>133977</v>
      </c>
    </row>
    <row r="585" spans="1:34" s="51" customFormat="1" ht="12.75" customHeight="1">
      <c r="A585" s="127">
        <v>5151200</v>
      </c>
      <c r="B585" s="127" t="s">
        <v>1734</v>
      </c>
      <c r="C585" s="128" t="str">
        <f t="shared" si="100"/>
        <v/>
      </c>
      <c r="D585" s="127"/>
      <c r="E585" s="127"/>
      <c r="F585" s="128" t="str">
        <f t="shared" si="101"/>
        <v/>
      </c>
      <c r="G585" s="127"/>
      <c r="H585" s="127"/>
      <c r="I585" s="128" t="str">
        <f t="shared" si="102"/>
        <v/>
      </c>
      <c r="J585" s="129"/>
      <c r="K585" s="129"/>
      <c r="L585" s="128" t="str">
        <f t="shared" si="103"/>
        <v/>
      </c>
      <c r="M585" s="127"/>
      <c r="N585" s="129"/>
      <c r="O585" s="130" t="str">
        <f t="shared" si="104"/>
        <v/>
      </c>
      <c r="P585" s="133"/>
      <c r="Q585" s="133"/>
      <c r="R585" s="128" t="str">
        <f t="shared" si="105"/>
        <v/>
      </c>
      <c r="S585" s="129"/>
      <c r="T585" s="129"/>
      <c r="U585" s="128" t="str">
        <f t="shared" si="106"/>
        <v/>
      </c>
      <c r="V585" s="129"/>
      <c r="W585" s="129"/>
      <c r="X585" s="131"/>
      <c r="Y585" s="129"/>
      <c r="Z585" s="129">
        <f t="shared" si="107"/>
        <v>1</v>
      </c>
      <c r="AA585" s="127" t="s">
        <v>1870</v>
      </c>
      <c r="AB585" s="127" t="s">
        <v>1872</v>
      </c>
      <c r="AC585" s="121">
        <v>113009</v>
      </c>
      <c r="AD585" s="121" t="s">
        <v>1201</v>
      </c>
      <c r="AE585" s="122">
        <f>VLOOKUP(AC585,[3]Hoja1!$A$10:$K$1357,11,0)</f>
        <v>-35820534</v>
      </c>
      <c r="AF585" s="122"/>
      <c r="AG585" s="122">
        <f t="shared" si="108"/>
        <v>-35820534</v>
      </c>
      <c r="AH585" s="122">
        <f t="shared" si="109"/>
        <v>-35821</v>
      </c>
    </row>
    <row r="586" spans="1:34" s="51" customFormat="1" ht="12.75" customHeight="1">
      <c r="A586" s="127">
        <v>5123200</v>
      </c>
      <c r="B586" s="127" t="s">
        <v>1709</v>
      </c>
      <c r="C586" s="128" t="str">
        <f t="shared" si="100"/>
        <v/>
      </c>
      <c r="D586" s="127"/>
      <c r="E586" s="127"/>
      <c r="F586" s="128" t="str">
        <f t="shared" si="101"/>
        <v/>
      </c>
      <c r="G586" s="127"/>
      <c r="H586" s="127"/>
      <c r="I586" s="128" t="str">
        <f t="shared" si="102"/>
        <v/>
      </c>
      <c r="J586" s="129"/>
      <c r="K586" s="129"/>
      <c r="L586" s="128" t="str">
        <f t="shared" si="103"/>
        <v/>
      </c>
      <c r="M586" s="129"/>
      <c r="N586" s="129"/>
      <c r="O586" s="130" t="str">
        <f t="shared" si="104"/>
        <v/>
      </c>
      <c r="P586" s="133"/>
      <c r="Q586" s="133"/>
      <c r="R586" s="128" t="str">
        <f t="shared" si="105"/>
        <v/>
      </c>
      <c r="S586" s="129"/>
      <c r="T586" s="129"/>
      <c r="U586" s="128" t="str">
        <f t="shared" si="106"/>
        <v/>
      </c>
      <c r="V586" s="129"/>
      <c r="W586" s="129"/>
      <c r="X586" s="131" t="str">
        <f t="shared" ref="X586:X598" si="110">+Y586&amp;Z586</f>
        <v>221</v>
      </c>
      <c r="Y586" s="129">
        <v>22</v>
      </c>
      <c r="Z586" s="129">
        <f t="shared" si="107"/>
        <v>1</v>
      </c>
      <c r="AA586" s="129"/>
      <c r="AB586" s="129"/>
      <c r="AC586" s="121">
        <v>113010</v>
      </c>
      <c r="AD586" s="121" t="s">
        <v>222</v>
      </c>
      <c r="AE586" s="122">
        <f>VLOOKUP(AC586,[3]Hoja1!$A$10:$K$1357,11,0)</f>
        <v>14597808</v>
      </c>
      <c r="AF586" s="122"/>
      <c r="AG586" s="122">
        <f t="shared" si="108"/>
        <v>14597808</v>
      </c>
      <c r="AH586" s="122">
        <f t="shared" si="109"/>
        <v>14598</v>
      </c>
    </row>
    <row r="587" spans="1:34" s="51" customFormat="1" ht="12.75" customHeight="1">
      <c r="A587" s="127">
        <v>5123200</v>
      </c>
      <c r="B587" s="127" t="s">
        <v>1709</v>
      </c>
      <c r="C587" s="128" t="str">
        <f t="shared" si="100"/>
        <v/>
      </c>
      <c r="D587" s="127"/>
      <c r="E587" s="127"/>
      <c r="F587" s="128" t="str">
        <f t="shared" si="101"/>
        <v/>
      </c>
      <c r="G587" s="127"/>
      <c r="H587" s="127"/>
      <c r="I587" s="128" t="str">
        <f t="shared" si="102"/>
        <v/>
      </c>
      <c r="J587" s="129"/>
      <c r="K587" s="129"/>
      <c r="L587" s="128" t="str">
        <f t="shared" si="103"/>
        <v/>
      </c>
      <c r="M587" s="129"/>
      <c r="N587" s="129"/>
      <c r="O587" s="130" t="str">
        <f t="shared" si="104"/>
        <v/>
      </c>
      <c r="P587" s="133"/>
      <c r="Q587" s="133"/>
      <c r="R587" s="128" t="str">
        <f t="shared" si="105"/>
        <v/>
      </c>
      <c r="S587" s="129"/>
      <c r="T587" s="129"/>
      <c r="U587" s="128" t="str">
        <f t="shared" si="106"/>
        <v/>
      </c>
      <c r="V587" s="129"/>
      <c r="W587" s="129"/>
      <c r="X587" s="131" t="str">
        <f t="shared" si="110"/>
        <v>221</v>
      </c>
      <c r="Y587" s="129">
        <v>22</v>
      </c>
      <c r="Z587" s="129">
        <f t="shared" si="107"/>
        <v>1</v>
      </c>
      <c r="AA587" s="129"/>
      <c r="AB587" s="129"/>
      <c r="AC587" s="121">
        <v>113011</v>
      </c>
      <c r="AD587" s="121" t="s">
        <v>119</v>
      </c>
      <c r="AE587" s="122">
        <f>VLOOKUP(AC587,[3]Hoja1!$A$10:$K$1357,11,0)</f>
        <v>-779343</v>
      </c>
      <c r="AF587" s="122"/>
      <c r="AG587" s="122">
        <f t="shared" si="108"/>
        <v>-779343</v>
      </c>
      <c r="AH587" s="122">
        <f t="shared" si="109"/>
        <v>-779</v>
      </c>
    </row>
    <row r="588" spans="1:34" s="51" customFormat="1" ht="12.75" customHeight="1">
      <c r="A588" s="127">
        <v>5123200</v>
      </c>
      <c r="B588" s="127" t="s">
        <v>1709</v>
      </c>
      <c r="C588" s="128" t="str">
        <f t="shared" si="100"/>
        <v/>
      </c>
      <c r="D588" s="127"/>
      <c r="E588" s="127"/>
      <c r="F588" s="128" t="str">
        <f t="shared" si="101"/>
        <v/>
      </c>
      <c r="G588" s="127"/>
      <c r="H588" s="127"/>
      <c r="I588" s="128" t="str">
        <f t="shared" si="102"/>
        <v/>
      </c>
      <c r="J588" s="129"/>
      <c r="K588" s="129"/>
      <c r="L588" s="128" t="str">
        <f t="shared" si="103"/>
        <v/>
      </c>
      <c r="M588" s="127"/>
      <c r="N588" s="129"/>
      <c r="O588" s="130" t="str">
        <f t="shared" si="104"/>
        <v/>
      </c>
      <c r="P588" s="133"/>
      <c r="Q588" s="133"/>
      <c r="R588" s="128" t="str">
        <f t="shared" si="105"/>
        <v/>
      </c>
      <c r="S588" s="129"/>
      <c r="T588" s="129"/>
      <c r="U588" s="128" t="str">
        <f t="shared" si="106"/>
        <v/>
      </c>
      <c r="V588" s="129"/>
      <c r="W588" s="129"/>
      <c r="X588" s="131" t="str">
        <f t="shared" si="110"/>
        <v>221</v>
      </c>
      <c r="Y588" s="129">
        <v>22</v>
      </c>
      <c r="Z588" s="129">
        <f t="shared" si="107"/>
        <v>1</v>
      </c>
      <c r="AA588" s="129"/>
      <c r="AB588" s="129"/>
      <c r="AC588" s="121">
        <v>113012</v>
      </c>
      <c r="AD588" s="121" t="s">
        <v>223</v>
      </c>
      <c r="AE588" s="122">
        <f>VLOOKUP(AC588,[3]Hoja1!$A$10:$K$1357,11,0)</f>
        <v>0</v>
      </c>
      <c r="AF588" s="122"/>
      <c r="AG588" s="122">
        <f t="shared" si="108"/>
        <v>0</v>
      </c>
      <c r="AH588" s="122">
        <f t="shared" si="109"/>
        <v>0</v>
      </c>
    </row>
    <row r="589" spans="1:34" s="51" customFormat="1" ht="12.75" customHeight="1">
      <c r="A589" s="127">
        <v>5123200</v>
      </c>
      <c r="B589" s="127" t="s">
        <v>1709</v>
      </c>
      <c r="C589" s="128" t="str">
        <f t="shared" si="100"/>
        <v/>
      </c>
      <c r="D589" s="127"/>
      <c r="E589" s="127"/>
      <c r="F589" s="128" t="str">
        <f t="shared" si="101"/>
        <v/>
      </c>
      <c r="G589" s="127"/>
      <c r="H589" s="127"/>
      <c r="I589" s="128" t="str">
        <f t="shared" si="102"/>
        <v/>
      </c>
      <c r="J589" s="129"/>
      <c r="K589" s="129"/>
      <c r="L589" s="128" t="str">
        <f t="shared" si="103"/>
        <v/>
      </c>
      <c r="M589" s="127"/>
      <c r="N589" s="129"/>
      <c r="O589" s="130" t="str">
        <f t="shared" si="104"/>
        <v/>
      </c>
      <c r="P589" s="133"/>
      <c r="Q589" s="133"/>
      <c r="R589" s="128" t="str">
        <f t="shared" si="105"/>
        <v/>
      </c>
      <c r="S589" s="129"/>
      <c r="T589" s="129"/>
      <c r="U589" s="128" t="str">
        <f t="shared" si="106"/>
        <v/>
      </c>
      <c r="V589" s="129"/>
      <c r="W589" s="129"/>
      <c r="X589" s="131" t="str">
        <f t="shared" si="110"/>
        <v>221</v>
      </c>
      <c r="Y589" s="129">
        <v>22</v>
      </c>
      <c r="Z589" s="129">
        <f t="shared" si="107"/>
        <v>1</v>
      </c>
      <c r="AA589" s="129"/>
      <c r="AB589" s="129"/>
      <c r="AC589" s="121">
        <v>113013</v>
      </c>
      <c r="AD589" s="121" t="s">
        <v>1202</v>
      </c>
      <c r="AE589" s="122">
        <f>VLOOKUP(AC589,[3]Hoja1!$A$10:$K$1357,11,0)</f>
        <v>0</v>
      </c>
      <c r="AF589" s="122"/>
      <c r="AG589" s="122">
        <f t="shared" si="108"/>
        <v>0</v>
      </c>
      <c r="AH589" s="122">
        <f t="shared" si="109"/>
        <v>0</v>
      </c>
    </row>
    <row r="590" spans="1:34" s="51" customFormat="1" ht="12.75" customHeight="1">
      <c r="A590" s="127">
        <v>5123200</v>
      </c>
      <c r="B590" s="127" t="s">
        <v>1709</v>
      </c>
      <c r="C590" s="128" t="str">
        <f t="shared" si="100"/>
        <v/>
      </c>
      <c r="D590" s="127"/>
      <c r="E590" s="127"/>
      <c r="F590" s="128" t="str">
        <f t="shared" si="101"/>
        <v/>
      </c>
      <c r="G590" s="127"/>
      <c r="H590" s="127"/>
      <c r="I590" s="128" t="str">
        <f t="shared" si="102"/>
        <v/>
      </c>
      <c r="J590" s="129"/>
      <c r="K590" s="129"/>
      <c r="L590" s="128" t="str">
        <f t="shared" si="103"/>
        <v/>
      </c>
      <c r="M590" s="127"/>
      <c r="N590" s="129"/>
      <c r="O590" s="130" t="str">
        <f t="shared" si="104"/>
        <v/>
      </c>
      <c r="P590" s="133"/>
      <c r="Q590" s="133"/>
      <c r="R590" s="128" t="str">
        <f t="shared" si="105"/>
        <v/>
      </c>
      <c r="S590" s="129"/>
      <c r="T590" s="129"/>
      <c r="U590" s="128" t="str">
        <f t="shared" si="106"/>
        <v/>
      </c>
      <c r="V590" s="129"/>
      <c r="W590" s="129"/>
      <c r="X590" s="131" t="str">
        <f t="shared" si="110"/>
        <v>221</v>
      </c>
      <c r="Y590" s="129">
        <v>22</v>
      </c>
      <c r="Z590" s="129">
        <f t="shared" si="107"/>
        <v>1</v>
      </c>
      <c r="AA590" s="129"/>
      <c r="AB590" s="129"/>
      <c r="AC590" s="121">
        <v>113014</v>
      </c>
      <c r="AD590" s="121" t="s">
        <v>141</v>
      </c>
      <c r="AE590" s="122">
        <f>VLOOKUP(AC590,[3]Hoja1!$A$10:$K$1357,11,0)</f>
        <v>0</v>
      </c>
      <c r="AF590" s="122"/>
      <c r="AG590" s="122">
        <f t="shared" si="108"/>
        <v>0</v>
      </c>
      <c r="AH590" s="122">
        <f t="shared" si="109"/>
        <v>0</v>
      </c>
    </row>
    <row r="591" spans="1:34" s="51" customFormat="1" ht="12.75" customHeight="1">
      <c r="A591" s="127">
        <v>5123200</v>
      </c>
      <c r="B591" s="127" t="s">
        <v>1709</v>
      </c>
      <c r="C591" s="128" t="str">
        <f t="shared" si="100"/>
        <v/>
      </c>
      <c r="D591" s="127"/>
      <c r="E591" s="127"/>
      <c r="F591" s="128" t="str">
        <f t="shared" si="101"/>
        <v/>
      </c>
      <c r="G591" s="127"/>
      <c r="H591" s="127"/>
      <c r="I591" s="128" t="str">
        <f t="shared" si="102"/>
        <v/>
      </c>
      <c r="J591" s="129"/>
      <c r="K591" s="129"/>
      <c r="L591" s="128" t="str">
        <f t="shared" si="103"/>
        <v/>
      </c>
      <c r="M591" s="127"/>
      <c r="N591" s="129"/>
      <c r="O591" s="130" t="str">
        <f t="shared" si="104"/>
        <v/>
      </c>
      <c r="P591" s="133"/>
      <c r="Q591" s="133"/>
      <c r="R591" s="128" t="str">
        <f t="shared" si="105"/>
        <v/>
      </c>
      <c r="S591" s="129"/>
      <c r="T591" s="129"/>
      <c r="U591" s="128" t="str">
        <f t="shared" si="106"/>
        <v/>
      </c>
      <c r="V591" s="129"/>
      <c r="W591" s="129"/>
      <c r="X591" s="131" t="str">
        <f t="shared" si="110"/>
        <v>221</v>
      </c>
      <c r="Y591" s="129">
        <v>22</v>
      </c>
      <c r="Z591" s="129">
        <f t="shared" si="107"/>
        <v>1</v>
      </c>
      <c r="AA591" s="129"/>
      <c r="AB591" s="129"/>
      <c r="AC591" s="121">
        <v>113015</v>
      </c>
      <c r="AD591" s="121" t="s">
        <v>1203</v>
      </c>
      <c r="AE591" s="122">
        <f>VLOOKUP(AC591,[3]Hoja1!$A$10:$K$1357,11,0)</f>
        <v>0</v>
      </c>
      <c r="AF591" s="122"/>
      <c r="AG591" s="122">
        <f t="shared" si="108"/>
        <v>0</v>
      </c>
      <c r="AH591" s="122">
        <f t="shared" si="109"/>
        <v>0</v>
      </c>
    </row>
    <row r="592" spans="1:34" s="51" customFormat="1" ht="12.75" customHeight="1">
      <c r="A592" s="127">
        <v>5153500</v>
      </c>
      <c r="B592" s="127" t="s">
        <v>775</v>
      </c>
      <c r="C592" s="128" t="str">
        <f t="shared" si="100"/>
        <v/>
      </c>
      <c r="D592" s="127"/>
      <c r="E592" s="127"/>
      <c r="F592" s="128" t="str">
        <f t="shared" si="101"/>
        <v/>
      </c>
      <c r="G592" s="127"/>
      <c r="H592" s="127"/>
      <c r="I592" s="128" t="str">
        <f t="shared" si="102"/>
        <v/>
      </c>
      <c r="J592" s="129"/>
      <c r="K592" s="129"/>
      <c r="L592" s="128" t="str">
        <f t="shared" si="103"/>
        <v/>
      </c>
      <c r="M592" s="127"/>
      <c r="N592" s="129"/>
      <c r="O592" s="130" t="str">
        <f t="shared" si="104"/>
        <v/>
      </c>
      <c r="P592" s="133"/>
      <c r="Q592" s="133"/>
      <c r="R592" s="128" t="str">
        <f t="shared" si="105"/>
        <v/>
      </c>
      <c r="S592" s="129"/>
      <c r="T592" s="129"/>
      <c r="U592" s="128" t="str">
        <f t="shared" si="106"/>
        <v/>
      </c>
      <c r="V592" s="129"/>
      <c r="W592" s="129"/>
      <c r="X592" s="131" t="str">
        <f t="shared" si="110"/>
        <v>221</v>
      </c>
      <c r="Y592" s="129">
        <v>22</v>
      </c>
      <c r="Z592" s="129">
        <f t="shared" si="107"/>
        <v>1</v>
      </c>
      <c r="AA592" s="127" t="s">
        <v>1848</v>
      </c>
      <c r="AB592" s="127" t="s">
        <v>1841</v>
      </c>
      <c r="AC592" s="121">
        <v>113016</v>
      </c>
      <c r="AD592" s="121" t="s">
        <v>120</v>
      </c>
      <c r="AE592" s="122">
        <f>VLOOKUP(AC592,[3]Hoja1!$A$10:$K$1357,11,0)</f>
        <v>693427</v>
      </c>
      <c r="AF592" s="122"/>
      <c r="AG592" s="122">
        <f t="shared" si="108"/>
        <v>693427</v>
      </c>
      <c r="AH592" s="122">
        <f t="shared" si="109"/>
        <v>693</v>
      </c>
    </row>
    <row r="593" spans="1:34" s="51" customFormat="1" ht="12.75" customHeight="1">
      <c r="A593" s="127">
        <v>5151200</v>
      </c>
      <c r="B593" s="127" t="s">
        <v>1734</v>
      </c>
      <c r="C593" s="128" t="str">
        <f t="shared" si="100"/>
        <v/>
      </c>
      <c r="D593" s="127"/>
      <c r="E593" s="127"/>
      <c r="F593" s="128" t="str">
        <f t="shared" si="101"/>
        <v/>
      </c>
      <c r="G593" s="127"/>
      <c r="H593" s="127"/>
      <c r="I593" s="128" t="str">
        <f t="shared" si="102"/>
        <v/>
      </c>
      <c r="J593" s="129"/>
      <c r="K593" s="129"/>
      <c r="L593" s="128" t="str">
        <f t="shared" si="103"/>
        <v/>
      </c>
      <c r="M593" s="127"/>
      <c r="N593" s="129"/>
      <c r="O593" s="130" t="str">
        <f t="shared" si="104"/>
        <v/>
      </c>
      <c r="P593" s="133"/>
      <c r="Q593" s="133"/>
      <c r="R593" s="128" t="str">
        <f t="shared" si="105"/>
        <v/>
      </c>
      <c r="S593" s="129"/>
      <c r="T593" s="129"/>
      <c r="U593" s="128" t="str">
        <f t="shared" si="106"/>
        <v/>
      </c>
      <c r="V593" s="129"/>
      <c r="W593" s="129"/>
      <c r="X593" s="131" t="str">
        <f t="shared" si="110"/>
        <v>221</v>
      </c>
      <c r="Y593" s="129">
        <v>22</v>
      </c>
      <c r="Z593" s="129">
        <f t="shared" si="107"/>
        <v>1</v>
      </c>
      <c r="AA593" s="129"/>
      <c r="AB593" s="129"/>
      <c r="AC593" s="121">
        <v>113017</v>
      </c>
      <c r="AD593" s="121" t="s">
        <v>726</v>
      </c>
      <c r="AE593" s="122">
        <f>VLOOKUP(AC593,[3]Hoja1!$A$10:$K$1357,11,0)</f>
        <v>0</v>
      </c>
      <c r="AF593" s="125"/>
      <c r="AG593" s="122">
        <f t="shared" si="108"/>
        <v>0</v>
      </c>
      <c r="AH593" s="122">
        <f t="shared" si="109"/>
        <v>0</v>
      </c>
    </row>
    <row r="594" spans="1:34" s="51" customFormat="1" ht="12.75" customHeight="1">
      <c r="A594" s="127">
        <v>5121000</v>
      </c>
      <c r="B594" s="127" t="s">
        <v>1705</v>
      </c>
      <c r="C594" s="128" t="str">
        <f t="shared" si="100"/>
        <v/>
      </c>
      <c r="D594" s="127"/>
      <c r="E594" s="127"/>
      <c r="F594" s="128" t="str">
        <f t="shared" si="101"/>
        <v/>
      </c>
      <c r="G594" s="127"/>
      <c r="H594" s="127"/>
      <c r="I594" s="128" t="str">
        <f t="shared" si="102"/>
        <v/>
      </c>
      <c r="J594" s="129"/>
      <c r="K594" s="129"/>
      <c r="L594" s="128" t="str">
        <f t="shared" si="103"/>
        <v/>
      </c>
      <c r="M594" s="127"/>
      <c r="N594" s="129"/>
      <c r="O594" s="130" t="str">
        <f t="shared" si="104"/>
        <v/>
      </c>
      <c r="P594" s="133"/>
      <c r="Q594" s="133"/>
      <c r="R594" s="128" t="str">
        <f t="shared" si="105"/>
        <v/>
      </c>
      <c r="S594" s="129"/>
      <c r="T594" s="129"/>
      <c r="U594" s="128" t="str">
        <f t="shared" si="106"/>
        <v/>
      </c>
      <c r="V594" s="129"/>
      <c r="W594" s="129"/>
      <c r="X594" s="131" t="str">
        <f t="shared" si="110"/>
        <v>221</v>
      </c>
      <c r="Y594" s="129">
        <v>22</v>
      </c>
      <c r="Z594" s="129">
        <f t="shared" si="107"/>
        <v>1</v>
      </c>
      <c r="AA594" s="129"/>
      <c r="AB594" s="129"/>
      <c r="AC594" s="121">
        <v>113018</v>
      </c>
      <c r="AD594" s="121" t="s">
        <v>1204</v>
      </c>
      <c r="AE594" s="122">
        <f>VLOOKUP(AC594,[3]Hoja1!$A$10:$K$1357,11,0)</f>
        <v>0</v>
      </c>
      <c r="AF594" s="122"/>
      <c r="AG594" s="122">
        <f t="shared" si="108"/>
        <v>0</v>
      </c>
      <c r="AH594" s="122">
        <f t="shared" si="109"/>
        <v>0</v>
      </c>
    </row>
    <row r="595" spans="1:34" s="51" customFormat="1" ht="12.75" customHeight="1">
      <c r="A595" s="127">
        <v>5121000</v>
      </c>
      <c r="B595" s="127" t="s">
        <v>1705</v>
      </c>
      <c r="C595" s="128" t="str">
        <f t="shared" si="100"/>
        <v/>
      </c>
      <c r="D595" s="127"/>
      <c r="E595" s="127"/>
      <c r="F595" s="128" t="str">
        <f t="shared" si="101"/>
        <v/>
      </c>
      <c r="G595" s="127"/>
      <c r="H595" s="127"/>
      <c r="I595" s="128" t="str">
        <f t="shared" si="102"/>
        <v/>
      </c>
      <c r="J595" s="129"/>
      <c r="K595" s="129"/>
      <c r="L595" s="128" t="str">
        <f t="shared" si="103"/>
        <v/>
      </c>
      <c r="M595" s="127"/>
      <c r="N595" s="129"/>
      <c r="O595" s="130" t="str">
        <f t="shared" si="104"/>
        <v/>
      </c>
      <c r="P595" s="133"/>
      <c r="Q595" s="133"/>
      <c r="R595" s="128" t="str">
        <f t="shared" si="105"/>
        <v/>
      </c>
      <c r="S595" s="129"/>
      <c r="T595" s="129"/>
      <c r="U595" s="128" t="str">
        <f t="shared" si="106"/>
        <v/>
      </c>
      <c r="V595" s="129"/>
      <c r="W595" s="129"/>
      <c r="X595" s="131" t="str">
        <f t="shared" si="110"/>
        <v>221</v>
      </c>
      <c r="Y595" s="129">
        <v>22</v>
      </c>
      <c r="Z595" s="129">
        <f t="shared" si="107"/>
        <v>1</v>
      </c>
      <c r="AA595" s="129"/>
      <c r="AB595" s="129"/>
      <c r="AC595" s="121">
        <v>113019</v>
      </c>
      <c r="AD595" s="121" t="s">
        <v>910</v>
      </c>
      <c r="AE595" s="122">
        <f>VLOOKUP(AC595,[3]Hoja1!$A$10:$K$1357,11,0)</f>
        <v>-5230763</v>
      </c>
      <c r="AF595" s="122"/>
      <c r="AG595" s="122">
        <f t="shared" si="108"/>
        <v>-5230763</v>
      </c>
      <c r="AH595" s="122">
        <f t="shared" si="109"/>
        <v>-5231</v>
      </c>
    </row>
    <row r="596" spans="1:34" s="51" customFormat="1" ht="12.75" customHeight="1">
      <c r="A596" s="127">
        <v>5121000</v>
      </c>
      <c r="B596" s="127" t="s">
        <v>1705</v>
      </c>
      <c r="C596" s="128"/>
      <c r="D596" s="127"/>
      <c r="E596" s="127"/>
      <c r="F596" s="128"/>
      <c r="G596" s="127"/>
      <c r="H596" s="127"/>
      <c r="I596" s="128"/>
      <c r="J596" s="129"/>
      <c r="K596" s="129"/>
      <c r="L596" s="128"/>
      <c r="M596" s="127"/>
      <c r="N596" s="129"/>
      <c r="O596" s="130"/>
      <c r="P596" s="133"/>
      <c r="Q596" s="133"/>
      <c r="R596" s="128"/>
      <c r="S596" s="129"/>
      <c r="T596" s="129"/>
      <c r="U596" s="128"/>
      <c r="V596" s="129"/>
      <c r="W596" s="129"/>
      <c r="X596" s="131" t="str">
        <f t="shared" si="110"/>
        <v>221</v>
      </c>
      <c r="Y596" s="129">
        <v>22</v>
      </c>
      <c r="Z596" s="129">
        <f t="shared" si="107"/>
        <v>1</v>
      </c>
      <c r="AA596" s="129"/>
      <c r="AB596" s="129"/>
      <c r="AC596" s="121">
        <v>113020</v>
      </c>
      <c r="AD596" s="121" t="s">
        <v>1205</v>
      </c>
      <c r="AE596" s="122">
        <f>VLOOKUP(AC596,[3]Hoja1!$A$10:$K$1357,11,0)</f>
        <v>0</v>
      </c>
      <c r="AF596" s="122"/>
      <c r="AG596" s="122">
        <f t="shared" si="108"/>
        <v>0</v>
      </c>
      <c r="AH596" s="122">
        <f t="shared" si="109"/>
        <v>0</v>
      </c>
    </row>
    <row r="597" spans="1:34" s="51" customFormat="1" ht="12.75" customHeight="1">
      <c r="A597" s="127">
        <v>5121000</v>
      </c>
      <c r="B597" s="127" t="s">
        <v>1705</v>
      </c>
      <c r="C597" s="128"/>
      <c r="D597" s="127"/>
      <c r="E597" s="127"/>
      <c r="F597" s="128"/>
      <c r="G597" s="127"/>
      <c r="H597" s="127"/>
      <c r="I597" s="128"/>
      <c r="J597" s="129"/>
      <c r="K597" s="129"/>
      <c r="L597" s="128"/>
      <c r="M597" s="127"/>
      <c r="N597" s="129"/>
      <c r="O597" s="130"/>
      <c r="P597" s="133"/>
      <c r="Q597" s="133"/>
      <c r="R597" s="128"/>
      <c r="S597" s="129"/>
      <c r="T597" s="129"/>
      <c r="U597" s="128"/>
      <c r="V597" s="129"/>
      <c r="W597" s="129"/>
      <c r="X597" s="131" t="str">
        <f t="shared" si="110"/>
        <v>221</v>
      </c>
      <c r="Y597" s="129">
        <v>22</v>
      </c>
      <c r="Z597" s="129">
        <f t="shared" si="107"/>
        <v>1</v>
      </c>
      <c r="AA597" s="129"/>
      <c r="AB597" s="129"/>
      <c r="AC597" s="121">
        <v>113021</v>
      </c>
      <c r="AD597" s="121" t="s">
        <v>1206</v>
      </c>
      <c r="AE597" s="122">
        <f>VLOOKUP(AC597,[3]Hoja1!$A$10:$K$1357,11,0)</f>
        <v>0</v>
      </c>
      <c r="AF597" s="122"/>
      <c r="AG597" s="122">
        <f t="shared" si="108"/>
        <v>0</v>
      </c>
      <c r="AH597" s="122">
        <f t="shared" si="109"/>
        <v>0</v>
      </c>
    </row>
    <row r="598" spans="1:34" s="51" customFormat="1" ht="12.75" customHeight="1">
      <c r="A598" s="127">
        <v>5121000</v>
      </c>
      <c r="B598" s="127" t="s">
        <v>1705</v>
      </c>
      <c r="C598" s="128"/>
      <c r="D598" s="127"/>
      <c r="E598" s="127"/>
      <c r="F598" s="128"/>
      <c r="G598" s="127"/>
      <c r="H598" s="127"/>
      <c r="I598" s="128"/>
      <c r="J598" s="129"/>
      <c r="K598" s="129"/>
      <c r="L598" s="128"/>
      <c r="M598" s="127"/>
      <c r="N598" s="129"/>
      <c r="O598" s="130"/>
      <c r="P598" s="133"/>
      <c r="Q598" s="133"/>
      <c r="R598" s="128"/>
      <c r="S598" s="129"/>
      <c r="T598" s="129"/>
      <c r="U598" s="128"/>
      <c r="V598" s="129"/>
      <c r="W598" s="129"/>
      <c r="X598" s="131" t="str">
        <f t="shared" si="110"/>
        <v>221</v>
      </c>
      <c r="Y598" s="129">
        <v>22</v>
      </c>
      <c r="Z598" s="129">
        <f t="shared" si="107"/>
        <v>1</v>
      </c>
      <c r="AA598" s="129"/>
      <c r="AB598" s="129"/>
      <c r="AC598" s="121">
        <v>113022</v>
      </c>
      <c r="AD598" s="121" t="s">
        <v>227</v>
      </c>
      <c r="AE598" s="122">
        <f>VLOOKUP(AC598,[3]Hoja1!$A$10:$K$1357,11,0)</f>
        <v>0</v>
      </c>
      <c r="AF598" s="122"/>
      <c r="AG598" s="122">
        <f t="shared" si="108"/>
        <v>0</v>
      </c>
      <c r="AH598" s="122">
        <f t="shared" si="109"/>
        <v>0</v>
      </c>
    </row>
    <row r="599" spans="1:34" s="51" customFormat="1" ht="12.75" customHeight="1">
      <c r="A599" s="127">
        <v>5123200</v>
      </c>
      <c r="B599" s="127" t="s">
        <v>1709</v>
      </c>
      <c r="C599" s="128"/>
      <c r="D599" s="127"/>
      <c r="E599" s="127"/>
      <c r="F599" s="128"/>
      <c r="G599" s="127"/>
      <c r="H599" s="127"/>
      <c r="I599" s="128"/>
      <c r="J599" s="129"/>
      <c r="K599" s="129"/>
      <c r="L599" s="128"/>
      <c r="M599" s="127"/>
      <c r="N599" s="129"/>
      <c r="O599" s="130"/>
      <c r="P599" s="133"/>
      <c r="Q599" s="133"/>
      <c r="R599" s="128"/>
      <c r="S599" s="129"/>
      <c r="T599" s="129"/>
      <c r="U599" s="128"/>
      <c r="V599" s="129"/>
      <c r="W599" s="129"/>
      <c r="X599" s="131"/>
      <c r="Y599" s="129"/>
      <c r="Z599" s="129">
        <f t="shared" si="107"/>
        <v>1</v>
      </c>
      <c r="AA599" s="129"/>
      <c r="AB599" s="129"/>
      <c r="AC599" s="121">
        <v>113023</v>
      </c>
      <c r="AD599" s="121" t="s">
        <v>1671</v>
      </c>
      <c r="AE599" s="122">
        <f>VLOOKUP(AC599,[3]Hoja1!$A$10:$K$1357,11,0)</f>
        <v>0</v>
      </c>
      <c r="AF599" s="122"/>
      <c r="AG599" s="122">
        <f t="shared" si="108"/>
        <v>0</v>
      </c>
      <c r="AH599" s="122">
        <f t="shared" si="109"/>
        <v>0</v>
      </c>
    </row>
    <row r="600" spans="1:34" s="51" customFormat="1" ht="12.75" customHeight="1">
      <c r="A600" s="127">
        <v>5123200</v>
      </c>
      <c r="B600" s="127" t="s">
        <v>1709</v>
      </c>
      <c r="C600" s="128"/>
      <c r="D600" s="127"/>
      <c r="E600" s="127"/>
      <c r="F600" s="128"/>
      <c r="G600" s="127"/>
      <c r="H600" s="127"/>
      <c r="I600" s="128"/>
      <c r="J600" s="129"/>
      <c r="K600" s="129"/>
      <c r="L600" s="128"/>
      <c r="M600" s="127"/>
      <c r="N600" s="129"/>
      <c r="O600" s="130"/>
      <c r="P600" s="133"/>
      <c r="Q600" s="133"/>
      <c r="R600" s="128"/>
      <c r="S600" s="129"/>
      <c r="T600" s="129"/>
      <c r="U600" s="128"/>
      <c r="V600" s="129"/>
      <c r="W600" s="129"/>
      <c r="X600" s="131"/>
      <c r="Y600" s="129"/>
      <c r="Z600" s="129">
        <f t="shared" si="107"/>
        <v>1</v>
      </c>
      <c r="AA600" s="129"/>
      <c r="AB600" s="129"/>
      <c r="AC600" s="121">
        <v>113024</v>
      </c>
      <c r="AD600" s="121" t="s">
        <v>1672</v>
      </c>
      <c r="AE600" s="122">
        <f>VLOOKUP(AC600,[3]Hoja1!$A$10:$K$1357,11,0)</f>
        <v>0</v>
      </c>
      <c r="AF600" s="122"/>
      <c r="AG600" s="122">
        <f t="shared" si="108"/>
        <v>0</v>
      </c>
      <c r="AH600" s="122">
        <f t="shared" si="109"/>
        <v>0</v>
      </c>
    </row>
    <row r="601" spans="1:34" s="51" customFormat="1" ht="12.75" customHeight="1">
      <c r="A601" s="127">
        <v>5123200</v>
      </c>
      <c r="B601" s="127" t="s">
        <v>1709</v>
      </c>
      <c r="C601" s="128"/>
      <c r="D601" s="127"/>
      <c r="E601" s="127"/>
      <c r="F601" s="128"/>
      <c r="G601" s="127"/>
      <c r="H601" s="127"/>
      <c r="I601" s="128"/>
      <c r="J601" s="129"/>
      <c r="K601" s="129"/>
      <c r="L601" s="128"/>
      <c r="M601" s="127"/>
      <c r="N601" s="129"/>
      <c r="O601" s="130"/>
      <c r="P601" s="133"/>
      <c r="Q601" s="133"/>
      <c r="R601" s="128"/>
      <c r="S601" s="129"/>
      <c r="T601" s="129"/>
      <c r="U601" s="128"/>
      <c r="V601" s="129"/>
      <c r="W601" s="129"/>
      <c r="X601" s="131"/>
      <c r="Y601" s="129"/>
      <c r="Z601" s="129">
        <f t="shared" si="107"/>
        <v>1</v>
      </c>
      <c r="AA601" s="129"/>
      <c r="AB601" s="129"/>
      <c r="AC601" s="121">
        <v>113025</v>
      </c>
      <c r="AD601" s="121" t="s">
        <v>1673</v>
      </c>
      <c r="AE601" s="122">
        <f>VLOOKUP(AC601,[3]Hoja1!$A$10:$K$1357,11,0)</f>
        <v>0</v>
      </c>
      <c r="AF601" s="122"/>
      <c r="AG601" s="122">
        <f t="shared" si="108"/>
        <v>0</v>
      </c>
      <c r="AH601" s="122">
        <f t="shared" si="109"/>
        <v>0</v>
      </c>
    </row>
    <row r="602" spans="1:34" s="51" customFormat="1" ht="12.75" customHeight="1">
      <c r="A602" s="127">
        <v>5151200</v>
      </c>
      <c r="B602" s="127" t="s">
        <v>1734</v>
      </c>
      <c r="C602" s="128"/>
      <c r="D602" s="127"/>
      <c r="E602" s="127"/>
      <c r="F602" s="128"/>
      <c r="G602" s="127"/>
      <c r="H602" s="127"/>
      <c r="I602" s="128"/>
      <c r="J602" s="129"/>
      <c r="K602" s="129"/>
      <c r="L602" s="128"/>
      <c r="M602" s="127"/>
      <c r="N602" s="129"/>
      <c r="O602" s="130"/>
      <c r="P602" s="133"/>
      <c r="Q602" s="133"/>
      <c r="R602" s="128"/>
      <c r="S602" s="129"/>
      <c r="T602" s="129"/>
      <c r="U602" s="128"/>
      <c r="V602" s="129"/>
      <c r="W602" s="129"/>
      <c r="X602" s="131"/>
      <c r="Y602" s="129"/>
      <c r="Z602" s="129">
        <f t="shared" si="107"/>
        <v>1</v>
      </c>
      <c r="AA602" s="129"/>
      <c r="AB602" s="129"/>
      <c r="AC602" s="121">
        <v>113026</v>
      </c>
      <c r="AD602" s="121" t="s">
        <v>1674</v>
      </c>
      <c r="AE602" s="122">
        <f>VLOOKUP(AC602,[3]Hoja1!$A$10:$K$1357,11,0)</f>
        <v>0</v>
      </c>
      <c r="AF602" s="122"/>
      <c r="AG602" s="122">
        <f t="shared" si="108"/>
        <v>0</v>
      </c>
      <c r="AH602" s="122">
        <f t="shared" si="109"/>
        <v>0</v>
      </c>
    </row>
    <row r="603" spans="1:34" s="51" customFormat="1" ht="12.75" customHeight="1">
      <c r="A603" s="127">
        <v>5151200</v>
      </c>
      <c r="B603" s="127" t="s">
        <v>1734</v>
      </c>
      <c r="C603" s="128"/>
      <c r="D603" s="127"/>
      <c r="E603" s="127"/>
      <c r="F603" s="128"/>
      <c r="G603" s="127"/>
      <c r="H603" s="127"/>
      <c r="I603" s="128"/>
      <c r="J603" s="129"/>
      <c r="K603" s="129"/>
      <c r="L603" s="128"/>
      <c r="M603" s="127"/>
      <c r="N603" s="129"/>
      <c r="O603" s="130"/>
      <c r="P603" s="133"/>
      <c r="Q603" s="133"/>
      <c r="R603" s="128"/>
      <c r="S603" s="129"/>
      <c r="T603" s="129"/>
      <c r="U603" s="128"/>
      <c r="V603" s="129"/>
      <c r="W603" s="129"/>
      <c r="X603" s="131"/>
      <c r="Y603" s="129"/>
      <c r="Z603" s="129">
        <f t="shared" si="107"/>
        <v>1</v>
      </c>
      <c r="AA603" s="129"/>
      <c r="AB603" s="129"/>
      <c r="AC603" s="121">
        <v>113027</v>
      </c>
      <c r="AD603" s="121" t="s">
        <v>1674</v>
      </c>
      <c r="AE603" s="122">
        <f>VLOOKUP(AC603,[3]Hoja1!$A$10:$K$1357,11,0)</f>
        <v>0</v>
      </c>
      <c r="AF603" s="122"/>
      <c r="AG603" s="122">
        <f t="shared" si="108"/>
        <v>0</v>
      </c>
      <c r="AH603" s="122">
        <f t="shared" si="109"/>
        <v>0</v>
      </c>
    </row>
    <row r="604" spans="1:34" s="51" customFormat="1" ht="12.75" customHeight="1">
      <c r="A604" s="127">
        <v>5153400</v>
      </c>
      <c r="B604" s="127" t="s">
        <v>475</v>
      </c>
      <c r="C604" s="128"/>
      <c r="D604" s="127"/>
      <c r="E604" s="127"/>
      <c r="F604" s="128"/>
      <c r="G604" s="127"/>
      <c r="H604" s="127"/>
      <c r="I604" s="128"/>
      <c r="J604" s="129"/>
      <c r="K604" s="129"/>
      <c r="L604" s="128"/>
      <c r="M604" s="127"/>
      <c r="N604" s="129"/>
      <c r="O604" s="130"/>
      <c r="P604" s="133"/>
      <c r="Q604" s="133"/>
      <c r="R604" s="128"/>
      <c r="S604" s="129"/>
      <c r="T604" s="129"/>
      <c r="U604" s="128"/>
      <c r="V604" s="129"/>
      <c r="W604" s="129"/>
      <c r="X604" s="131"/>
      <c r="Y604" s="129"/>
      <c r="Z604" s="129">
        <f t="shared" si="107"/>
        <v>1</v>
      </c>
      <c r="AA604" s="129"/>
      <c r="AB604" s="129"/>
      <c r="AC604" s="121">
        <v>113028</v>
      </c>
      <c r="AD604" s="121" t="s">
        <v>1675</v>
      </c>
      <c r="AE604" s="122">
        <f>VLOOKUP(AC604,[3]Hoja1!$A$10:$K$1357,11,0)</f>
        <v>-445250</v>
      </c>
      <c r="AF604" s="122"/>
      <c r="AG604" s="122">
        <f t="shared" si="108"/>
        <v>-445250</v>
      </c>
      <c r="AH604" s="122">
        <f t="shared" si="109"/>
        <v>-445</v>
      </c>
    </row>
    <row r="605" spans="1:34" s="51" customFormat="1" ht="12.75" customHeight="1">
      <c r="A605" s="127">
        <v>5153400</v>
      </c>
      <c r="B605" s="127" t="s">
        <v>475</v>
      </c>
      <c r="C605" s="128" t="str">
        <f t="shared" si="100"/>
        <v/>
      </c>
      <c r="D605" s="127"/>
      <c r="E605" s="127"/>
      <c r="F605" s="128" t="str">
        <f t="shared" si="101"/>
        <v/>
      </c>
      <c r="G605" s="127"/>
      <c r="H605" s="127"/>
      <c r="I605" s="128" t="str">
        <f t="shared" si="102"/>
        <v/>
      </c>
      <c r="J605" s="129"/>
      <c r="K605" s="129"/>
      <c r="L605" s="128" t="str">
        <f t="shared" si="103"/>
        <v/>
      </c>
      <c r="M605" s="127"/>
      <c r="N605" s="129"/>
      <c r="O605" s="130" t="str">
        <f t="shared" si="104"/>
        <v/>
      </c>
      <c r="P605" s="133"/>
      <c r="Q605" s="133"/>
      <c r="R605" s="128" t="str">
        <f t="shared" si="105"/>
        <v/>
      </c>
      <c r="S605" s="129"/>
      <c r="T605" s="129"/>
      <c r="U605" s="128" t="str">
        <f t="shared" si="106"/>
        <v/>
      </c>
      <c r="V605" s="129"/>
      <c r="W605" s="129"/>
      <c r="X605" s="131" t="str">
        <f t="shared" ref="X605:X616" si="111">+Y605&amp;Z605</f>
        <v>221</v>
      </c>
      <c r="Y605" s="129">
        <v>22</v>
      </c>
      <c r="Z605" s="129">
        <f t="shared" si="107"/>
        <v>1</v>
      </c>
      <c r="AA605" s="129"/>
      <c r="AB605" s="129"/>
      <c r="AC605" s="121">
        <v>113050</v>
      </c>
      <c r="AD605" s="121" t="s">
        <v>911</v>
      </c>
      <c r="AE605" s="122">
        <f>VLOOKUP(AC605,[3]Hoja1!$A$10:$K$1357,11,0)</f>
        <v>537500</v>
      </c>
      <c r="AF605" s="122">
        <f>-AF987</f>
        <v>0</v>
      </c>
      <c r="AG605" s="122">
        <f t="shared" si="108"/>
        <v>537500</v>
      </c>
      <c r="AH605" s="122">
        <f t="shared" si="109"/>
        <v>538</v>
      </c>
    </row>
    <row r="606" spans="1:34" s="51" customFormat="1" ht="12.75" customHeight="1">
      <c r="A606" s="127">
        <v>5153400</v>
      </c>
      <c r="B606" s="127" t="s">
        <v>475</v>
      </c>
      <c r="C606" s="128" t="str">
        <f t="shared" si="100"/>
        <v/>
      </c>
      <c r="D606" s="127"/>
      <c r="E606" s="127"/>
      <c r="F606" s="128" t="str">
        <f t="shared" si="101"/>
        <v/>
      </c>
      <c r="G606" s="127"/>
      <c r="H606" s="127"/>
      <c r="I606" s="128" t="str">
        <f t="shared" si="102"/>
        <v/>
      </c>
      <c r="J606" s="129"/>
      <c r="K606" s="129"/>
      <c r="L606" s="128" t="str">
        <f t="shared" si="103"/>
        <v/>
      </c>
      <c r="M606" s="127"/>
      <c r="N606" s="129"/>
      <c r="O606" s="130" t="str">
        <f t="shared" si="104"/>
        <v/>
      </c>
      <c r="P606" s="133"/>
      <c r="Q606" s="133"/>
      <c r="R606" s="128" t="str">
        <f t="shared" si="105"/>
        <v/>
      </c>
      <c r="S606" s="129"/>
      <c r="T606" s="129"/>
      <c r="U606" s="128" t="str">
        <f t="shared" si="106"/>
        <v/>
      </c>
      <c r="V606" s="129"/>
      <c r="W606" s="129"/>
      <c r="X606" s="131" t="str">
        <f t="shared" si="111"/>
        <v>221</v>
      </c>
      <c r="Y606" s="129">
        <v>22</v>
      </c>
      <c r="Z606" s="129">
        <f t="shared" si="107"/>
        <v>1</v>
      </c>
      <c r="AA606" s="129"/>
      <c r="AB606" s="129"/>
      <c r="AC606" s="121">
        <v>113051</v>
      </c>
      <c r="AD606" s="121" t="s">
        <v>912</v>
      </c>
      <c r="AE606" s="122">
        <f>VLOOKUP(AC606,[3]Hoja1!$A$10:$K$1357,11,0)</f>
        <v>66781112</v>
      </c>
      <c r="AF606" s="122"/>
      <c r="AG606" s="122">
        <f t="shared" si="108"/>
        <v>66781112</v>
      </c>
      <c r="AH606" s="122">
        <f t="shared" si="109"/>
        <v>66781</v>
      </c>
    </row>
    <row r="607" spans="1:34" s="51" customFormat="1" ht="12.75" customHeight="1">
      <c r="A607" s="127">
        <v>5153400</v>
      </c>
      <c r="B607" s="127" t="s">
        <v>475</v>
      </c>
      <c r="C607" s="128" t="str">
        <f t="shared" si="100"/>
        <v/>
      </c>
      <c r="D607" s="127"/>
      <c r="E607" s="127"/>
      <c r="F607" s="128" t="str">
        <f t="shared" si="101"/>
        <v/>
      </c>
      <c r="G607" s="127"/>
      <c r="H607" s="127"/>
      <c r="I607" s="128" t="str">
        <f t="shared" si="102"/>
        <v/>
      </c>
      <c r="J607" s="129"/>
      <c r="K607" s="129"/>
      <c r="L607" s="128" t="str">
        <f t="shared" si="103"/>
        <v/>
      </c>
      <c r="M607" s="127"/>
      <c r="N607" s="129"/>
      <c r="O607" s="130" t="str">
        <f t="shared" si="104"/>
        <v/>
      </c>
      <c r="P607" s="133"/>
      <c r="Q607" s="133"/>
      <c r="R607" s="128" t="str">
        <f t="shared" si="105"/>
        <v/>
      </c>
      <c r="S607" s="129"/>
      <c r="T607" s="129"/>
      <c r="U607" s="128" t="str">
        <f t="shared" si="106"/>
        <v/>
      </c>
      <c r="V607" s="129"/>
      <c r="W607" s="129"/>
      <c r="X607" s="131" t="str">
        <f t="shared" si="111"/>
        <v>221</v>
      </c>
      <c r="Y607" s="129">
        <v>22</v>
      </c>
      <c r="Z607" s="129">
        <f t="shared" si="107"/>
        <v>1</v>
      </c>
      <c r="AA607" s="129"/>
      <c r="AB607" s="129"/>
      <c r="AC607" s="121">
        <v>113052</v>
      </c>
      <c r="AD607" s="121" t="s">
        <v>913</v>
      </c>
      <c r="AE607" s="122">
        <f>VLOOKUP(AC607,[3]Hoja1!$A$10:$K$1357,11,0)</f>
        <v>3123977</v>
      </c>
      <c r="AF607" s="122"/>
      <c r="AG607" s="122">
        <f t="shared" si="108"/>
        <v>3123977</v>
      </c>
      <c r="AH607" s="122">
        <f t="shared" si="109"/>
        <v>3124</v>
      </c>
    </row>
    <row r="608" spans="1:34" s="51" customFormat="1" ht="12.75" customHeight="1">
      <c r="A608" s="127">
        <v>5153400</v>
      </c>
      <c r="B608" s="127" t="s">
        <v>475</v>
      </c>
      <c r="C608" s="128" t="str">
        <f t="shared" si="100"/>
        <v/>
      </c>
      <c r="D608" s="127"/>
      <c r="E608" s="127"/>
      <c r="F608" s="128" t="str">
        <f t="shared" si="101"/>
        <v/>
      </c>
      <c r="G608" s="127"/>
      <c r="H608" s="127"/>
      <c r="I608" s="128" t="str">
        <f t="shared" si="102"/>
        <v/>
      </c>
      <c r="J608" s="129"/>
      <c r="K608" s="129"/>
      <c r="L608" s="128" t="str">
        <f t="shared" si="103"/>
        <v/>
      </c>
      <c r="M608" s="127"/>
      <c r="N608" s="129"/>
      <c r="O608" s="130" t="str">
        <f t="shared" si="104"/>
        <v/>
      </c>
      <c r="P608" s="133"/>
      <c r="Q608" s="133"/>
      <c r="R608" s="128" t="str">
        <f t="shared" si="105"/>
        <v/>
      </c>
      <c r="S608" s="129"/>
      <c r="T608" s="129"/>
      <c r="U608" s="128" t="str">
        <f t="shared" si="106"/>
        <v/>
      </c>
      <c r="V608" s="129"/>
      <c r="W608" s="129"/>
      <c r="X608" s="131" t="str">
        <f t="shared" si="111"/>
        <v>221</v>
      </c>
      <c r="Y608" s="129">
        <v>22</v>
      </c>
      <c r="Z608" s="129">
        <f t="shared" si="107"/>
        <v>1</v>
      </c>
      <c r="AA608" s="129"/>
      <c r="AB608" s="129"/>
      <c r="AC608" s="121">
        <v>113053</v>
      </c>
      <c r="AD608" s="121" t="s">
        <v>914</v>
      </c>
      <c r="AE608" s="122">
        <f>VLOOKUP(AC608,[3]Hoja1!$A$10:$K$1357,11,0)</f>
        <v>1750664</v>
      </c>
      <c r="AF608" s="122"/>
      <c r="AG608" s="122">
        <f t="shared" si="108"/>
        <v>1750664</v>
      </c>
      <c r="AH608" s="122">
        <f t="shared" si="109"/>
        <v>1751</v>
      </c>
    </row>
    <row r="609" spans="1:34" s="51" customFormat="1" ht="12.75" customHeight="1">
      <c r="A609" s="127"/>
      <c r="B609" s="127"/>
      <c r="C609" s="128" t="str">
        <f t="shared" si="100"/>
        <v/>
      </c>
      <c r="D609" s="127"/>
      <c r="E609" s="127"/>
      <c r="F609" s="128" t="str">
        <f t="shared" si="101"/>
        <v/>
      </c>
      <c r="G609" s="127"/>
      <c r="H609" s="127"/>
      <c r="I609" s="128" t="str">
        <f t="shared" si="102"/>
        <v/>
      </c>
      <c r="J609" s="129"/>
      <c r="K609" s="129"/>
      <c r="L609" s="128" t="str">
        <f t="shared" si="103"/>
        <v/>
      </c>
      <c r="M609" s="127"/>
      <c r="N609" s="129"/>
      <c r="O609" s="130" t="str">
        <f t="shared" si="104"/>
        <v/>
      </c>
      <c r="P609" s="133"/>
      <c r="Q609" s="133"/>
      <c r="R609" s="128" t="str">
        <f t="shared" si="105"/>
        <v/>
      </c>
      <c r="S609" s="129"/>
      <c r="T609" s="129"/>
      <c r="U609" s="128" t="str">
        <f t="shared" si="106"/>
        <v/>
      </c>
      <c r="V609" s="129"/>
      <c r="W609" s="129"/>
      <c r="X609" s="131" t="str">
        <f t="shared" si="111"/>
        <v>221</v>
      </c>
      <c r="Y609" s="129">
        <v>22</v>
      </c>
      <c r="Z609" s="129">
        <f t="shared" si="107"/>
        <v>1</v>
      </c>
      <c r="AA609" s="129"/>
      <c r="AB609" s="129"/>
      <c r="AC609" s="121">
        <v>113054</v>
      </c>
      <c r="AD609" s="121" t="s">
        <v>940</v>
      </c>
      <c r="AE609" s="122">
        <v>0</v>
      </c>
      <c r="AF609" s="122"/>
      <c r="AG609" s="122">
        <f t="shared" si="108"/>
        <v>0</v>
      </c>
      <c r="AH609" s="122">
        <f t="shared" si="109"/>
        <v>0</v>
      </c>
    </row>
    <row r="610" spans="1:34" s="51" customFormat="1" ht="12.75" customHeight="1">
      <c r="A610" s="127"/>
      <c r="B610" s="127"/>
      <c r="C610" s="128" t="str">
        <f t="shared" si="100"/>
        <v/>
      </c>
      <c r="D610" s="127"/>
      <c r="E610" s="127"/>
      <c r="F610" s="128" t="str">
        <f t="shared" si="101"/>
        <v/>
      </c>
      <c r="G610" s="127"/>
      <c r="H610" s="127"/>
      <c r="I610" s="128" t="str">
        <f t="shared" si="102"/>
        <v/>
      </c>
      <c r="J610" s="129"/>
      <c r="K610" s="129"/>
      <c r="L610" s="128" t="str">
        <f t="shared" si="103"/>
        <v/>
      </c>
      <c r="M610" s="127"/>
      <c r="N610" s="129"/>
      <c r="O610" s="130" t="str">
        <f t="shared" si="104"/>
        <v/>
      </c>
      <c r="P610" s="133"/>
      <c r="Q610" s="133"/>
      <c r="R610" s="128" t="str">
        <f t="shared" si="105"/>
        <v/>
      </c>
      <c r="S610" s="129"/>
      <c r="T610" s="129"/>
      <c r="U610" s="128" t="str">
        <f t="shared" si="106"/>
        <v/>
      </c>
      <c r="V610" s="129"/>
      <c r="W610" s="129"/>
      <c r="X610" s="131" t="str">
        <f t="shared" si="111"/>
        <v>221</v>
      </c>
      <c r="Y610" s="129">
        <v>22</v>
      </c>
      <c r="Z610" s="129">
        <f t="shared" si="107"/>
        <v>1</v>
      </c>
      <c r="AA610" s="129"/>
      <c r="AB610" s="129"/>
      <c r="AC610" s="121">
        <v>113055</v>
      </c>
      <c r="AD610" s="121" t="s">
        <v>941</v>
      </c>
      <c r="AE610" s="122">
        <v>0</v>
      </c>
      <c r="AF610" s="122"/>
      <c r="AG610" s="122">
        <f t="shared" si="108"/>
        <v>0</v>
      </c>
      <c r="AH610" s="122">
        <f t="shared" si="109"/>
        <v>0</v>
      </c>
    </row>
    <row r="611" spans="1:34" s="51" customFormat="1" ht="12.75" customHeight="1">
      <c r="A611" s="127">
        <v>5121000</v>
      </c>
      <c r="B611" s="127" t="s">
        <v>1705</v>
      </c>
      <c r="C611" s="128" t="str">
        <f t="shared" si="100"/>
        <v/>
      </c>
      <c r="D611" s="127"/>
      <c r="E611" s="127"/>
      <c r="F611" s="128" t="str">
        <f t="shared" si="101"/>
        <v/>
      </c>
      <c r="G611" s="127"/>
      <c r="H611" s="127"/>
      <c r="I611" s="128" t="str">
        <f t="shared" si="102"/>
        <v/>
      </c>
      <c r="J611" s="129"/>
      <c r="K611" s="129"/>
      <c r="L611" s="128" t="str">
        <f t="shared" si="103"/>
        <v/>
      </c>
      <c r="M611" s="129"/>
      <c r="N611" s="129"/>
      <c r="O611" s="130" t="str">
        <f t="shared" si="104"/>
        <v/>
      </c>
      <c r="P611" s="127"/>
      <c r="Q611" s="127"/>
      <c r="R611" s="128" t="str">
        <f t="shared" si="105"/>
        <v/>
      </c>
      <c r="S611" s="129"/>
      <c r="T611" s="129"/>
      <c r="U611" s="128" t="str">
        <f t="shared" si="106"/>
        <v/>
      </c>
      <c r="V611" s="129"/>
      <c r="W611" s="129"/>
      <c r="X611" s="131" t="str">
        <f t="shared" si="111"/>
        <v>221</v>
      </c>
      <c r="Y611" s="129">
        <v>22</v>
      </c>
      <c r="Z611" s="129">
        <f t="shared" si="107"/>
        <v>1</v>
      </c>
      <c r="AA611" s="129"/>
      <c r="AB611" s="129"/>
      <c r="AC611" s="121">
        <v>113060</v>
      </c>
      <c r="AD611" s="121" t="s">
        <v>645</v>
      </c>
      <c r="AE611" s="122">
        <f>VLOOKUP(AC611,[3]Hoja1!$A$10:$K$1357,11,0)</f>
        <v>17479878071</v>
      </c>
      <c r="AF611" s="122">
        <v>0</v>
      </c>
      <c r="AG611" s="122">
        <f t="shared" si="108"/>
        <v>17479878071</v>
      </c>
      <c r="AH611" s="122">
        <f t="shared" si="109"/>
        <v>17479878</v>
      </c>
    </row>
    <row r="612" spans="1:34" s="51" customFormat="1" ht="12.75" customHeight="1">
      <c r="A612" s="127">
        <v>5121000</v>
      </c>
      <c r="B612" s="127" t="s">
        <v>1705</v>
      </c>
      <c r="C612" s="128"/>
      <c r="D612" s="127"/>
      <c r="E612" s="127"/>
      <c r="F612" s="128"/>
      <c r="G612" s="127"/>
      <c r="H612" s="127"/>
      <c r="I612" s="128"/>
      <c r="J612" s="129"/>
      <c r="K612" s="129"/>
      <c r="L612" s="128"/>
      <c r="M612" s="127"/>
      <c r="N612" s="129"/>
      <c r="O612" s="130"/>
      <c r="P612" s="133"/>
      <c r="Q612" s="133"/>
      <c r="R612" s="128"/>
      <c r="S612" s="129"/>
      <c r="T612" s="129"/>
      <c r="U612" s="128"/>
      <c r="V612" s="129"/>
      <c r="W612" s="129"/>
      <c r="X612" s="131" t="str">
        <f t="shared" si="111"/>
        <v>221</v>
      </c>
      <c r="Y612" s="129">
        <v>22</v>
      </c>
      <c r="Z612" s="129">
        <f t="shared" si="107"/>
        <v>1</v>
      </c>
      <c r="AA612" s="129"/>
      <c r="AB612" s="129"/>
      <c r="AC612" s="121">
        <v>113061</v>
      </c>
      <c r="AD612" s="121" t="s">
        <v>646</v>
      </c>
      <c r="AE612" s="122">
        <f>VLOOKUP(AC612,[3]Hoja1!$A$10:$K$1357,11,0)</f>
        <v>0</v>
      </c>
      <c r="AF612" s="122"/>
      <c r="AG612" s="122">
        <f t="shared" si="108"/>
        <v>0</v>
      </c>
      <c r="AH612" s="122">
        <f t="shared" si="109"/>
        <v>0</v>
      </c>
    </row>
    <row r="613" spans="1:34" s="51" customFormat="1" ht="12.75" customHeight="1">
      <c r="A613" s="127">
        <v>5123200</v>
      </c>
      <c r="B613" s="127" t="s">
        <v>1709</v>
      </c>
      <c r="C613" s="128" t="str">
        <f t="shared" si="100"/>
        <v/>
      </c>
      <c r="D613" s="127"/>
      <c r="E613" s="127"/>
      <c r="F613" s="128" t="str">
        <f t="shared" si="101"/>
        <v/>
      </c>
      <c r="G613" s="127"/>
      <c r="H613" s="127"/>
      <c r="I613" s="128" t="str">
        <f t="shared" si="102"/>
        <v/>
      </c>
      <c r="J613" s="129"/>
      <c r="K613" s="129"/>
      <c r="L613" s="128" t="str">
        <f t="shared" si="103"/>
        <v/>
      </c>
      <c r="M613" s="127"/>
      <c r="N613" s="129"/>
      <c r="O613" s="130" t="str">
        <f t="shared" si="104"/>
        <v/>
      </c>
      <c r="P613" s="133"/>
      <c r="Q613" s="133"/>
      <c r="R613" s="128" t="str">
        <f t="shared" si="105"/>
        <v/>
      </c>
      <c r="S613" s="129"/>
      <c r="T613" s="129"/>
      <c r="U613" s="128" t="str">
        <f t="shared" si="106"/>
        <v/>
      </c>
      <c r="V613" s="129"/>
      <c r="W613" s="129"/>
      <c r="X613" s="131" t="str">
        <f t="shared" si="111"/>
        <v>221</v>
      </c>
      <c r="Y613" s="129">
        <v>22</v>
      </c>
      <c r="Z613" s="129">
        <f t="shared" si="107"/>
        <v>1</v>
      </c>
      <c r="AA613" s="127" t="s">
        <v>1870</v>
      </c>
      <c r="AB613" s="127" t="s">
        <v>1869</v>
      </c>
      <c r="AC613" s="121">
        <v>113101</v>
      </c>
      <c r="AD613" s="121" t="s">
        <v>56</v>
      </c>
      <c r="AE613" s="122">
        <f>VLOOKUP(AC613,[3]Hoja1!$A$10:$K$1357,11,0)</f>
        <v>38657736</v>
      </c>
      <c r="AF613" s="122">
        <v>0</v>
      </c>
      <c r="AG613" s="122">
        <f t="shared" si="108"/>
        <v>38657736</v>
      </c>
      <c r="AH613" s="122">
        <f t="shared" si="109"/>
        <v>38658</v>
      </c>
    </row>
    <row r="614" spans="1:34" s="51" customFormat="1" ht="12.75" customHeight="1">
      <c r="A614" s="127"/>
      <c r="B614" s="127"/>
      <c r="C614" s="128" t="str">
        <f t="shared" si="100"/>
        <v/>
      </c>
      <c r="D614" s="127"/>
      <c r="E614" s="127"/>
      <c r="F614" s="128" t="str">
        <f t="shared" si="101"/>
        <v/>
      </c>
      <c r="G614" s="127"/>
      <c r="H614" s="127"/>
      <c r="I614" s="128" t="str">
        <f t="shared" si="102"/>
        <v/>
      </c>
      <c r="J614" s="129"/>
      <c r="K614" s="129"/>
      <c r="L614" s="128" t="str">
        <f t="shared" si="103"/>
        <v/>
      </c>
      <c r="M614" s="127"/>
      <c r="N614" s="129"/>
      <c r="O614" s="130" t="str">
        <f t="shared" si="104"/>
        <v/>
      </c>
      <c r="P614" s="133"/>
      <c r="Q614" s="133"/>
      <c r="R614" s="128" t="str">
        <f t="shared" si="105"/>
        <v/>
      </c>
      <c r="S614" s="129"/>
      <c r="T614" s="129"/>
      <c r="U614" s="128" t="str">
        <f t="shared" si="106"/>
        <v/>
      </c>
      <c r="V614" s="129"/>
      <c r="W614" s="129"/>
      <c r="X614" s="131" t="str">
        <f t="shared" si="111"/>
        <v>221</v>
      </c>
      <c r="Y614" s="129">
        <v>22</v>
      </c>
      <c r="Z614" s="129">
        <f t="shared" si="107"/>
        <v>1</v>
      </c>
      <c r="AA614" s="129"/>
      <c r="AB614" s="129"/>
      <c r="AC614" s="121">
        <v>113102</v>
      </c>
      <c r="AD614" s="121" t="s">
        <v>57</v>
      </c>
      <c r="AE614" s="122">
        <v>0</v>
      </c>
      <c r="AF614" s="122"/>
      <c r="AG614" s="122">
        <f t="shared" si="108"/>
        <v>0</v>
      </c>
      <c r="AH614" s="122">
        <f t="shared" si="109"/>
        <v>0</v>
      </c>
    </row>
    <row r="615" spans="1:34" s="51" customFormat="1" ht="12.75" customHeight="1">
      <c r="A615" s="127"/>
      <c r="B615" s="127"/>
      <c r="C615" s="128" t="str">
        <f t="shared" si="100"/>
        <v/>
      </c>
      <c r="D615" s="127"/>
      <c r="E615" s="127"/>
      <c r="F615" s="128" t="str">
        <f t="shared" si="101"/>
        <v/>
      </c>
      <c r="G615" s="127"/>
      <c r="H615" s="127"/>
      <c r="I615" s="128" t="str">
        <f t="shared" si="102"/>
        <v/>
      </c>
      <c r="J615" s="129"/>
      <c r="K615" s="129"/>
      <c r="L615" s="128" t="str">
        <f t="shared" si="103"/>
        <v/>
      </c>
      <c r="M615" s="127"/>
      <c r="N615" s="129"/>
      <c r="O615" s="130" t="str">
        <f t="shared" si="104"/>
        <v/>
      </c>
      <c r="P615" s="133"/>
      <c r="Q615" s="133"/>
      <c r="R615" s="128" t="str">
        <f t="shared" si="105"/>
        <v/>
      </c>
      <c r="S615" s="129"/>
      <c r="T615" s="129"/>
      <c r="U615" s="128" t="str">
        <f t="shared" si="106"/>
        <v/>
      </c>
      <c r="V615" s="129"/>
      <c r="W615" s="129"/>
      <c r="X615" s="131" t="str">
        <f t="shared" si="111"/>
        <v>1</v>
      </c>
      <c r="Y615" s="129"/>
      <c r="Z615" s="129">
        <f t="shared" si="107"/>
        <v>1</v>
      </c>
      <c r="AA615" s="129"/>
      <c r="AB615" s="129"/>
      <c r="AC615" s="121">
        <v>113103</v>
      </c>
      <c r="AD615" s="121" t="s">
        <v>935</v>
      </c>
      <c r="AE615" s="122">
        <v>0</v>
      </c>
      <c r="AF615" s="122"/>
      <c r="AG615" s="122">
        <f t="shared" si="108"/>
        <v>0</v>
      </c>
      <c r="AH615" s="122">
        <f t="shared" si="109"/>
        <v>0</v>
      </c>
    </row>
    <row r="616" spans="1:34" s="51" customFormat="1" ht="12.75" customHeight="1">
      <c r="A616" s="127"/>
      <c r="B616" s="127"/>
      <c r="C616" s="128" t="str">
        <f t="shared" si="100"/>
        <v/>
      </c>
      <c r="D616" s="127"/>
      <c r="E616" s="127"/>
      <c r="F616" s="128" t="str">
        <f t="shared" si="101"/>
        <v/>
      </c>
      <c r="G616" s="127"/>
      <c r="H616" s="127"/>
      <c r="I616" s="128" t="str">
        <f t="shared" si="102"/>
        <v/>
      </c>
      <c r="J616" s="129"/>
      <c r="K616" s="129"/>
      <c r="L616" s="128" t="str">
        <f t="shared" si="103"/>
        <v/>
      </c>
      <c r="M616" s="127"/>
      <c r="N616" s="129"/>
      <c r="O616" s="130" t="str">
        <f t="shared" si="104"/>
        <v/>
      </c>
      <c r="P616" s="133"/>
      <c r="Q616" s="133"/>
      <c r="R616" s="128" t="str">
        <f t="shared" si="105"/>
        <v/>
      </c>
      <c r="S616" s="129"/>
      <c r="T616" s="129"/>
      <c r="U616" s="128" t="str">
        <f t="shared" si="106"/>
        <v/>
      </c>
      <c r="V616" s="129"/>
      <c r="W616" s="129"/>
      <c r="X616" s="131" t="str">
        <f t="shared" si="111"/>
        <v>221</v>
      </c>
      <c r="Y616" s="129">
        <v>22</v>
      </c>
      <c r="Z616" s="129">
        <f t="shared" si="107"/>
        <v>1</v>
      </c>
      <c r="AA616" s="129"/>
      <c r="AB616" s="129"/>
      <c r="AC616" s="121">
        <v>113104</v>
      </c>
      <c r="AD616" s="121" t="s">
        <v>114</v>
      </c>
      <c r="AE616" s="122">
        <v>0</v>
      </c>
      <c r="AF616" s="123"/>
      <c r="AG616" s="122">
        <f t="shared" si="108"/>
        <v>0</v>
      </c>
      <c r="AH616" s="122">
        <f t="shared" si="109"/>
        <v>0</v>
      </c>
    </row>
    <row r="617" spans="1:34" s="51" customFormat="1" ht="12.75" customHeight="1">
      <c r="A617" s="127"/>
      <c r="B617" s="127"/>
      <c r="C617" s="128"/>
      <c r="D617" s="127"/>
      <c r="E617" s="127"/>
      <c r="F617" s="128"/>
      <c r="G617" s="127"/>
      <c r="H617" s="127"/>
      <c r="I617" s="128"/>
      <c r="J617" s="129"/>
      <c r="K617" s="129"/>
      <c r="L617" s="128"/>
      <c r="M617" s="127"/>
      <c r="N617" s="129"/>
      <c r="O617" s="130"/>
      <c r="P617" s="133"/>
      <c r="Q617" s="133"/>
      <c r="R617" s="128"/>
      <c r="S617" s="129"/>
      <c r="T617" s="129"/>
      <c r="U617" s="128"/>
      <c r="V617" s="129"/>
      <c r="W617" s="129"/>
      <c r="X617" s="131"/>
      <c r="Y617" s="129"/>
      <c r="Z617" s="129">
        <f t="shared" si="107"/>
        <v>1</v>
      </c>
      <c r="AA617" s="129"/>
      <c r="AB617" s="129"/>
      <c r="AC617" s="121">
        <v>113105</v>
      </c>
      <c r="AD617" s="121" t="s">
        <v>1207</v>
      </c>
      <c r="AE617" s="122">
        <v>0</v>
      </c>
      <c r="AF617" s="123"/>
      <c r="AG617" s="122">
        <f t="shared" si="108"/>
        <v>0</v>
      </c>
      <c r="AH617" s="122">
        <f t="shared" si="109"/>
        <v>0</v>
      </c>
    </row>
    <row r="618" spans="1:34" s="51" customFormat="1" ht="12.75" customHeight="1">
      <c r="A618" s="127">
        <v>5130000</v>
      </c>
      <c r="B618" s="127" t="s">
        <v>1710</v>
      </c>
      <c r="C618" s="128" t="str">
        <f>+D618&amp;E618</f>
        <v/>
      </c>
      <c r="D618" s="127"/>
      <c r="E618" s="127"/>
      <c r="F618" s="128" t="str">
        <f>+G618&amp;H618</f>
        <v/>
      </c>
      <c r="G618" s="127"/>
      <c r="H618" s="127"/>
      <c r="I618" s="128" t="str">
        <f>+J618&amp;K618</f>
        <v/>
      </c>
      <c r="J618" s="129"/>
      <c r="K618" s="129"/>
      <c r="L618" s="128" t="str">
        <f>+M618&amp;N618</f>
        <v/>
      </c>
      <c r="M618" s="127"/>
      <c r="N618" s="129"/>
      <c r="O618" s="130" t="str">
        <f>+P618&amp;Q618</f>
        <v/>
      </c>
      <c r="P618" s="133"/>
      <c r="Q618" s="133"/>
      <c r="R618" s="128" t="str">
        <f>+S618&amp;T618</f>
        <v/>
      </c>
      <c r="S618" s="129"/>
      <c r="T618" s="129"/>
      <c r="U618" s="128" t="str">
        <f>+V618&amp;W618</f>
        <v/>
      </c>
      <c r="V618" s="129"/>
      <c r="W618" s="129"/>
      <c r="X618" s="131" t="str">
        <f t="shared" ref="X618:X624" si="112">+Y618&amp;Z618</f>
        <v>221</v>
      </c>
      <c r="Y618" s="129">
        <v>22</v>
      </c>
      <c r="Z618" s="129">
        <f t="shared" si="107"/>
        <v>1</v>
      </c>
      <c r="AA618" s="129"/>
      <c r="AB618" s="129"/>
      <c r="AC618" s="121">
        <v>114001</v>
      </c>
      <c r="AD618" s="121" t="s">
        <v>121</v>
      </c>
      <c r="AE618" s="122">
        <f>VLOOKUP(AC618,[3]Hoja1!$A$10:$K$1357,11,0)</f>
        <v>3055959203</v>
      </c>
      <c r="AF618" s="123">
        <v>0</v>
      </c>
      <c r="AG618" s="122">
        <f t="shared" si="108"/>
        <v>3055959203</v>
      </c>
      <c r="AH618" s="122">
        <f t="shared" si="109"/>
        <v>3055959</v>
      </c>
    </row>
    <row r="619" spans="1:34" s="51" customFormat="1" ht="12.75" customHeight="1">
      <c r="A619" s="127">
        <v>5113000</v>
      </c>
      <c r="B619" s="127" t="s">
        <v>1697</v>
      </c>
      <c r="C619" s="128" t="str">
        <f t="shared" si="100"/>
        <v/>
      </c>
      <c r="D619" s="127"/>
      <c r="E619" s="127"/>
      <c r="F619" s="128" t="str">
        <f t="shared" si="101"/>
        <v/>
      </c>
      <c r="G619" s="127"/>
      <c r="H619" s="127"/>
      <c r="I619" s="128" t="str">
        <f t="shared" si="102"/>
        <v/>
      </c>
      <c r="J619" s="129"/>
      <c r="K619" s="129"/>
      <c r="L619" s="128" t="str">
        <f t="shared" si="103"/>
        <v/>
      </c>
      <c r="M619" s="127"/>
      <c r="N619" s="129"/>
      <c r="O619" s="130" t="str">
        <f t="shared" si="104"/>
        <v/>
      </c>
      <c r="P619" s="133"/>
      <c r="Q619" s="133"/>
      <c r="R619" s="128" t="str">
        <f t="shared" si="105"/>
        <v/>
      </c>
      <c r="S619" s="129"/>
      <c r="T619" s="129"/>
      <c r="U619" s="128" t="str">
        <f t="shared" si="106"/>
        <v/>
      </c>
      <c r="V619" s="129"/>
      <c r="W619" s="129"/>
      <c r="X619" s="131" t="str">
        <f t="shared" si="112"/>
        <v>221</v>
      </c>
      <c r="Y619" s="129">
        <v>22</v>
      </c>
      <c r="Z619" s="129">
        <f t="shared" si="107"/>
        <v>1</v>
      </c>
      <c r="AA619" s="129"/>
      <c r="AB619" s="129"/>
      <c r="AC619" s="121">
        <v>114002</v>
      </c>
      <c r="AD619" s="121" t="s">
        <v>854</v>
      </c>
      <c r="AE619" s="122">
        <f>VLOOKUP(AC619,[3]Hoja1!$A$10:$K$1357,11,0)</f>
        <v>26739353167</v>
      </c>
      <c r="AF619" s="122"/>
      <c r="AG619" s="122">
        <f t="shared" si="108"/>
        <v>26739353167</v>
      </c>
      <c r="AH619" s="122">
        <f t="shared" si="109"/>
        <v>26739353</v>
      </c>
    </row>
    <row r="620" spans="1:34" s="51" customFormat="1" ht="12.75" customHeight="1">
      <c r="A620" s="127">
        <v>5116200</v>
      </c>
      <c r="B620" s="127" t="s">
        <v>1703</v>
      </c>
      <c r="C620" s="128" t="str">
        <f t="shared" si="100"/>
        <v/>
      </c>
      <c r="D620" s="127"/>
      <c r="E620" s="127"/>
      <c r="F620" s="128" t="str">
        <f t="shared" si="101"/>
        <v/>
      </c>
      <c r="G620" s="127"/>
      <c r="H620" s="127"/>
      <c r="I620" s="128" t="str">
        <f t="shared" si="102"/>
        <v/>
      </c>
      <c r="J620" s="129"/>
      <c r="K620" s="129"/>
      <c r="L620" s="128" t="str">
        <f t="shared" si="103"/>
        <v/>
      </c>
      <c r="M620" s="127"/>
      <c r="N620" s="129"/>
      <c r="O620" s="130" t="str">
        <f t="shared" si="104"/>
        <v/>
      </c>
      <c r="P620" s="133"/>
      <c r="Q620" s="133"/>
      <c r="R620" s="128" t="str">
        <f t="shared" si="105"/>
        <v/>
      </c>
      <c r="S620" s="129"/>
      <c r="T620" s="129"/>
      <c r="U620" s="128" t="str">
        <f t="shared" si="106"/>
        <v/>
      </c>
      <c r="V620" s="129"/>
      <c r="W620" s="129"/>
      <c r="X620" s="131" t="str">
        <f t="shared" si="112"/>
        <v>1</v>
      </c>
      <c r="Y620" s="129"/>
      <c r="Z620" s="129">
        <f t="shared" si="107"/>
        <v>1</v>
      </c>
      <c r="AA620" s="127" t="s">
        <v>1870</v>
      </c>
      <c r="AB620" s="127" t="s">
        <v>1867</v>
      </c>
      <c r="AC620" s="121">
        <v>114003</v>
      </c>
      <c r="AD620" s="121" t="s">
        <v>1208</v>
      </c>
      <c r="AE620" s="122">
        <f>VLOOKUP(AC620,[3]Hoja1!$A$10:$K$1357,11,0)</f>
        <v>1338591598</v>
      </c>
      <c r="AF620" s="122"/>
      <c r="AG620" s="122">
        <f t="shared" si="108"/>
        <v>1338591598</v>
      </c>
      <c r="AH620" s="122">
        <f t="shared" si="109"/>
        <v>1338592</v>
      </c>
    </row>
    <row r="621" spans="1:34" s="51" customFormat="1" ht="12.75" customHeight="1">
      <c r="A621" s="127">
        <v>5153500</v>
      </c>
      <c r="B621" s="127" t="s">
        <v>775</v>
      </c>
      <c r="C621" s="128" t="str">
        <f t="shared" si="100"/>
        <v/>
      </c>
      <c r="D621" s="127"/>
      <c r="E621" s="127"/>
      <c r="F621" s="128" t="str">
        <f t="shared" si="101"/>
        <v/>
      </c>
      <c r="G621" s="127"/>
      <c r="H621" s="127"/>
      <c r="I621" s="128" t="str">
        <f t="shared" si="102"/>
        <v/>
      </c>
      <c r="J621" s="129"/>
      <c r="K621" s="129"/>
      <c r="L621" s="128" t="str">
        <f t="shared" si="103"/>
        <v/>
      </c>
      <c r="M621" s="127"/>
      <c r="N621" s="129"/>
      <c r="O621" s="130" t="str">
        <f t="shared" si="104"/>
        <v/>
      </c>
      <c r="P621" s="133"/>
      <c r="Q621" s="133"/>
      <c r="R621" s="128" t="str">
        <f t="shared" si="105"/>
        <v/>
      </c>
      <c r="S621" s="129"/>
      <c r="T621" s="129"/>
      <c r="U621" s="128" t="str">
        <f t="shared" si="106"/>
        <v/>
      </c>
      <c r="V621" s="129"/>
      <c r="W621" s="129"/>
      <c r="X621" s="131" t="str">
        <f t="shared" si="112"/>
        <v>221</v>
      </c>
      <c r="Y621" s="129">
        <v>22</v>
      </c>
      <c r="Z621" s="129">
        <f t="shared" si="107"/>
        <v>1</v>
      </c>
      <c r="AA621" s="127" t="s">
        <v>1848</v>
      </c>
      <c r="AB621" s="127" t="s">
        <v>1841</v>
      </c>
      <c r="AC621" s="121">
        <v>114004</v>
      </c>
      <c r="AD621" s="121" t="s">
        <v>1209</v>
      </c>
      <c r="AE621" s="122">
        <f>VLOOKUP(AC621,[3]Hoja1!$A$10:$K$1357,11,0)</f>
        <v>316520</v>
      </c>
      <c r="AF621" s="122">
        <f>-AE621</f>
        <v>-316520</v>
      </c>
      <c r="AG621" s="122">
        <f t="shared" si="108"/>
        <v>0</v>
      </c>
      <c r="AH621" s="122">
        <f t="shared" si="109"/>
        <v>0</v>
      </c>
    </row>
    <row r="622" spans="1:34" s="51" customFormat="1" ht="12.75" customHeight="1">
      <c r="A622" s="127"/>
      <c r="B622" s="127"/>
      <c r="C622" s="128" t="str">
        <f t="shared" si="100"/>
        <v/>
      </c>
      <c r="D622" s="127"/>
      <c r="E622" s="127"/>
      <c r="F622" s="128" t="str">
        <f t="shared" si="101"/>
        <v/>
      </c>
      <c r="G622" s="127"/>
      <c r="H622" s="127"/>
      <c r="I622" s="128" t="str">
        <f t="shared" si="102"/>
        <v/>
      </c>
      <c r="J622" s="129"/>
      <c r="K622" s="129"/>
      <c r="L622" s="128" t="str">
        <f t="shared" si="103"/>
        <v/>
      </c>
      <c r="M622" s="127"/>
      <c r="N622" s="129"/>
      <c r="O622" s="130" t="str">
        <f t="shared" si="104"/>
        <v/>
      </c>
      <c r="P622" s="133"/>
      <c r="Q622" s="133"/>
      <c r="R622" s="128" t="str">
        <f t="shared" si="105"/>
        <v/>
      </c>
      <c r="S622" s="129"/>
      <c r="T622" s="129"/>
      <c r="U622" s="128" t="str">
        <f t="shared" si="106"/>
        <v/>
      </c>
      <c r="V622" s="129"/>
      <c r="W622" s="129"/>
      <c r="X622" s="131" t="str">
        <f t="shared" si="112"/>
        <v>221</v>
      </c>
      <c r="Y622" s="129">
        <v>22</v>
      </c>
      <c r="Z622" s="129">
        <f t="shared" si="107"/>
        <v>1</v>
      </c>
      <c r="AA622" s="129"/>
      <c r="AB622" s="129"/>
      <c r="AC622" s="121">
        <v>114005</v>
      </c>
      <c r="AD622" s="121" t="s">
        <v>5</v>
      </c>
      <c r="AE622" s="122">
        <v>0</v>
      </c>
      <c r="AF622" s="122">
        <v>0</v>
      </c>
      <c r="AG622" s="122">
        <f t="shared" si="108"/>
        <v>0</v>
      </c>
      <c r="AH622" s="122">
        <f t="shared" si="109"/>
        <v>0</v>
      </c>
    </row>
    <row r="623" spans="1:34" s="51" customFormat="1" ht="12.75" customHeight="1">
      <c r="A623" s="127">
        <v>5116200</v>
      </c>
      <c r="B623" s="127" t="s">
        <v>1703</v>
      </c>
      <c r="C623" s="128"/>
      <c r="D623" s="127"/>
      <c r="E623" s="127"/>
      <c r="F623" s="128"/>
      <c r="G623" s="127"/>
      <c r="H623" s="127"/>
      <c r="I623" s="128"/>
      <c r="J623" s="129"/>
      <c r="K623" s="129"/>
      <c r="L623" s="128"/>
      <c r="M623" s="127"/>
      <c r="N623" s="129"/>
      <c r="O623" s="130"/>
      <c r="P623" s="133"/>
      <c r="Q623" s="133"/>
      <c r="R623" s="128"/>
      <c r="S623" s="129"/>
      <c r="T623" s="129"/>
      <c r="U623" s="128"/>
      <c r="V623" s="129"/>
      <c r="W623" s="129"/>
      <c r="X623" s="131" t="str">
        <f t="shared" si="112"/>
        <v>221</v>
      </c>
      <c r="Y623" s="129">
        <v>22</v>
      </c>
      <c r="Z623" s="129">
        <f t="shared" si="107"/>
        <v>1</v>
      </c>
      <c r="AA623" s="129"/>
      <c r="AB623" s="129"/>
      <c r="AC623" s="121">
        <v>114006</v>
      </c>
      <c r="AD623" s="121" t="s">
        <v>647</v>
      </c>
      <c r="AE623" s="122">
        <f>VLOOKUP(AC623,[3]Hoja1!$A$10:$K$1357,11,0)</f>
        <v>3172149254</v>
      </c>
      <c r="AF623" s="122"/>
      <c r="AG623" s="122">
        <f t="shared" si="108"/>
        <v>3172149254</v>
      </c>
      <c r="AH623" s="122">
        <f t="shared" si="109"/>
        <v>3172149</v>
      </c>
    </row>
    <row r="624" spans="1:34" s="51" customFormat="1" ht="12.75" customHeight="1">
      <c r="A624" s="127"/>
      <c r="B624" s="127"/>
      <c r="C624" s="128"/>
      <c r="D624" s="127"/>
      <c r="E624" s="127"/>
      <c r="F624" s="128"/>
      <c r="G624" s="127"/>
      <c r="H624" s="127"/>
      <c r="I624" s="128"/>
      <c r="J624" s="129"/>
      <c r="K624" s="129"/>
      <c r="L624" s="128"/>
      <c r="M624" s="127"/>
      <c r="N624" s="129"/>
      <c r="O624" s="130"/>
      <c r="P624" s="133"/>
      <c r="Q624" s="133"/>
      <c r="R624" s="128"/>
      <c r="S624" s="129"/>
      <c r="T624" s="129"/>
      <c r="U624" s="128"/>
      <c r="V624" s="129"/>
      <c r="W624" s="129"/>
      <c r="X624" s="131" t="str">
        <f t="shared" si="112"/>
        <v>221</v>
      </c>
      <c r="Y624" s="129">
        <v>22</v>
      </c>
      <c r="Z624" s="129">
        <f t="shared" si="107"/>
        <v>1</v>
      </c>
      <c r="AA624" s="129"/>
      <c r="AB624" s="129"/>
      <c r="AC624" s="121">
        <v>114007</v>
      </c>
      <c r="AD624" s="121" t="s">
        <v>1210</v>
      </c>
      <c r="AE624" s="122">
        <f>VLOOKUP(AC624,[3]Hoja1!$A$10:$K$1357,11,0)</f>
        <v>0</v>
      </c>
      <c r="AF624" s="122">
        <f>-AF119</f>
        <v>0</v>
      </c>
      <c r="AG624" s="122">
        <f t="shared" si="108"/>
        <v>0</v>
      </c>
      <c r="AH624" s="122">
        <f t="shared" si="109"/>
        <v>0</v>
      </c>
    </row>
    <row r="625" spans="1:34" s="51" customFormat="1" ht="12.75" customHeight="1">
      <c r="A625" s="127">
        <v>5151200</v>
      </c>
      <c r="B625" s="127" t="s">
        <v>1734</v>
      </c>
      <c r="C625" s="128"/>
      <c r="D625" s="127"/>
      <c r="E625" s="127"/>
      <c r="F625" s="128"/>
      <c r="G625" s="127"/>
      <c r="H625" s="127"/>
      <c r="I625" s="128"/>
      <c r="J625" s="129"/>
      <c r="K625" s="129"/>
      <c r="L625" s="128"/>
      <c r="M625" s="127"/>
      <c r="N625" s="129"/>
      <c r="O625" s="130"/>
      <c r="P625" s="133"/>
      <c r="Q625" s="133"/>
      <c r="R625" s="128"/>
      <c r="S625" s="129"/>
      <c r="T625" s="129"/>
      <c r="U625" s="128"/>
      <c r="V625" s="129"/>
      <c r="W625" s="129"/>
      <c r="X625" s="131"/>
      <c r="Y625" s="129"/>
      <c r="Z625" s="129">
        <f t="shared" si="107"/>
        <v>1</v>
      </c>
      <c r="AA625" s="129"/>
      <c r="AB625" s="129"/>
      <c r="AC625" s="121">
        <v>114008</v>
      </c>
      <c r="AD625" s="121" t="s">
        <v>593</v>
      </c>
      <c r="AE625" s="122">
        <f>VLOOKUP(AC625,[3]Hoja1!$A$10:$K$1357,11,0)</f>
        <v>451644280</v>
      </c>
      <c r="AF625" s="122"/>
      <c r="AG625" s="122">
        <f t="shared" si="108"/>
        <v>451644280</v>
      </c>
      <c r="AH625" s="122">
        <f t="shared" si="109"/>
        <v>451644</v>
      </c>
    </row>
    <row r="626" spans="1:34" s="51" customFormat="1" ht="12.75" customHeight="1">
      <c r="A626" s="127">
        <v>5151200</v>
      </c>
      <c r="B626" s="127" t="s">
        <v>1734</v>
      </c>
      <c r="C626" s="128"/>
      <c r="D626" s="127"/>
      <c r="E626" s="127"/>
      <c r="F626" s="128"/>
      <c r="G626" s="127"/>
      <c r="H626" s="127"/>
      <c r="I626" s="128"/>
      <c r="J626" s="129"/>
      <c r="K626" s="129"/>
      <c r="L626" s="128"/>
      <c r="M626" s="127"/>
      <c r="N626" s="129"/>
      <c r="O626" s="130"/>
      <c r="P626" s="133"/>
      <c r="Q626" s="133"/>
      <c r="R626" s="128"/>
      <c r="S626" s="129"/>
      <c r="T626" s="129"/>
      <c r="U626" s="128"/>
      <c r="V626" s="129"/>
      <c r="W626" s="129"/>
      <c r="X626" s="131"/>
      <c r="Y626" s="129"/>
      <c r="Z626" s="129">
        <f t="shared" si="107"/>
        <v>1</v>
      </c>
      <c r="AA626" s="129"/>
      <c r="AB626" s="129"/>
      <c r="AC626" s="121">
        <v>114009</v>
      </c>
      <c r="AD626" s="121" t="s">
        <v>103</v>
      </c>
      <c r="AE626" s="122">
        <f>VLOOKUP(AC626,[3]Hoja1!$A$10:$K$1357,11,0)</f>
        <v>0</v>
      </c>
      <c r="AF626" s="122">
        <f>-AE626</f>
        <v>0</v>
      </c>
      <c r="AG626" s="122">
        <f t="shared" si="108"/>
        <v>0</v>
      </c>
      <c r="AH626" s="122">
        <f t="shared" si="109"/>
        <v>0</v>
      </c>
    </row>
    <row r="627" spans="1:34" s="51" customFormat="1" ht="12.75" customHeight="1">
      <c r="A627" s="127">
        <v>5151200</v>
      </c>
      <c r="B627" s="127" t="s">
        <v>1734</v>
      </c>
      <c r="C627" s="128"/>
      <c r="D627" s="127"/>
      <c r="E627" s="127"/>
      <c r="F627" s="128"/>
      <c r="G627" s="127"/>
      <c r="H627" s="127"/>
      <c r="I627" s="128"/>
      <c r="J627" s="129"/>
      <c r="K627" s="129"/>
      <c r="L627" s="128"/>
      <c r="M627" s="127"/>
      <c r="N627" s="129"/>
      <c r="O627" s="130"/>
      <c r="P627" s="133"/>
      <c r="Q627" s="133"/>
      <c r="R627" s="128"/>
      <c r="S627" s="129"/>
      <c r="T627" s="129"/>
      <c r="U627" s="128"/>
      <c r="V627" s="129"/>
      <c r="W627" s="129"/>
      <c r="X627" s="131"/>
      <c r="Y627" s="129"/>
      <c r="Z627" s="129">
        <f t="shared" si="107"/>
        <v>1</v>
      </c>
      <c r="AA627" s="129"/>
      <c r="AB627" s="129"/>
      <c r="AC627" s="121">
        <v>114010</v>
      </c>
      <c r="AD627" s="121" t="s">
        <v>1211</v>
      </c>
      <c r="AE627" s="122">
        <f>VLOOKUP(AC627,[3]Hoja1!$A$10:$K$1357,11,0)</f>
        <v>-451644279</v>
      </c>
      <c r="AF627" s="122"/>
      <c r="AG627" s="122">
        <f t="shared" si="108"/>
        <v>-451644279</v>
      </c>
      <c r="AH627" s="122">
        <f t="shared" si="109"/>
        <v>-451644</v>
      </c>
    </row>
    <row r="628" spans="1:34" s="51" customFormat="1" ht="12.75" customHeight="1">
      <c r="A628" s="127">
        <v>5153500</v>
      </c>
      <c r="B628" s="127" t="s">
        <v>775</v>
      </c>
      <c r="C628" s="128"/>
      <c r="D628" s="127"/>
      <c r="E628" s="127"/>
      <c r="F628" s="128"/>
      <c r="G628" s="127"/>
      <c r="H628" s="127"/>
      <c r="I628" s="128"/>
      <c r="J628" s="129"/>
      <c r="K628" s="129"/>
      <c r="L628" s="128"/>
      <c r="M628" s="127"/>
      <c r="N628" s="129"/>
      <c r="O628" s="130"/>
      <c r="P628" s="133"/>
      <c r="Q628" s="133"/>
      <c r="R628" s="128"/>
      <c r="S628" s="129"/>
      <c r="T628" s="129"/>
      <c r="U628" s="128"/>
      <c r="V628" s="129"/>
      <c r="W628" s="129"/>
      <c r="X628" s="131" t="str">
        <f>+Y628&amp;Z628</f>
        <v>221</v>
      </c>
      <c r="Y628" s="129">
        <v>22</v>
      </c>
      <c r="Z628" s="129">
        <f t="shared" si="107"/>
        <v>1</v>
      </c>
      <c r="AA628" s="127" t="s">
        <v>1848</v>
      </c>
      <c r="AB628" s="127" t="s">
        <v>1843</v>
      </c>
      <c r="AC628" s="121">
        <v>114011</v>
      </c>
      <c r="AD628" s="121" t="s">
        <v>1212</v>
      </c>
      <c r="AE628" s="122">
        <f>VLOOKUP(AC628,[3]Hoja1!$A$10:$K$1357,11,0)</f>
        <v>185283299</v>
      </c>
      <c r="AF628" s="122">
        <f>-AF618</f>
        <v>0</v>
      </c>
      <c r="AG628" s="122">
        <f t="shared" si="108"/>
        <v>185283299</v>
      </c>
      <c r="AH628" s="122">
        <f t="shared" si="109"/>
        <v>185283</v>
      </c>
    </row>
    <row r="629" spans="1:34" s="51" customFormat="1" ht="12.75" customHeight="1">
      <c r="A629" s="127">
        <v>5153500</v>
      </c>
      <c r="B629" s="127" t="s">
        <v>775</v>
      </c>
      <c r="C629" s="128"/>
      <c r="D629" s="127"/>
      <c r="E629" s="127"/>
      <c r="F629" s="128"/>
      <c r="G629" s="127"/>
      <c r="H629" s="127"/>
      <c r="I629" s="128"/>
      <c r="J629" s="129"/>
      <c r="K629" s="129"/>
      <c r="L629" s="128"/>
      <c r="M629" s="127"/>
      <c r="N629" s="129"/>
      <c r="O629" s="130"/>
      <c r="P629" s="133"/>
      <c r="Q629" s="133"/>
      <c r="R629" s="128"/>
      <c r="S629" s="129"/>
      <c r="T629" s="129"/>
      <c r="U629" s="128"/>
      <c r="V629" s="129"/>
      <c r="W629" s="129"/>
      <c r="X629" s="131" t="str">
        <f>+Y629&amp;Z629</f>
        <v>221</v>
      </c>
      <c r="Y629" s="129">
        <v>22</v>
      </c>
      <c r="Z629" s="129">
        <f t="shared" si="107"/>
        <v>1</v>
      </c>
      <c r="AA629" s="127" t="s">
        <v>1848</v>
      </c>
      <c r="AB629" s="127" t="s">
        <v>1843</v>
      </c>
      <c r="AC629" s="121">
        <v>114012</v>
      </c>
      <c r="AD629" s="121" t="s">
        <v>1213</v>
      </c>
      <c r="AE629" s="122">
        <f>VLOOKUP(AC629,[3]Hoja1!$A$10:$K$1357,11,0)</f>
        <v>192496941</v>
      </c>
      <c r="AF629" s="122"/>
      <c r="AG629" s="122">
        <f t="shared" si="108"/>
        <v>192496941</v>
      </c>
      <c r="AH629" s="122">
        <f t="shared" si="109"/>
        <v>192497</v>
      </c>
    </row>
    <row r="630" spans="1:34" s="51" customFormat="1" ht="12.75" customHeight="1">
      <c r="A630" s="127"/>
      <c r="B630" s="127"/>
      <c r="C630" s="128"/>
      <c r="D630" s="127"/>
      <c r="E630" s="127"/>
      <c r="F630" s="128"/>
      <c r="G630" s="127"/>
      <c r="H630" s="127"/>
      <c r="I630" s="128"/>
      <c r="J630" s="129"/>
      <c r="K630" s="129"/>
      <c r="L630" s="128"/>
      <c r="M630" s="127"/>
      <c r="N630" s="129"/>
      <c r="O630" s="130"/>
      <c r="P630" s="133"/>
      <c r="Q630" s="133"/>
      <c r="R630" s="128"/>
      <c r="S630" s="129"/>
      <c r="T630" s="129"/>
      <c r="U630" s="128"/>
      <c r="V630" s="129"/>
      <c r="W630" s="129"/>
      <c r="X630" s="131" t="str">
        <f>+Y630&amp;Z630</f>
        <v>221</v>
      </c>
      <c r="Y630" s="129">
        <v>22</v>
      </c>
      <c r="Z630" s="129">
        <f t="shared" si="107"/>
        <v>1</v>
      </c>
      <c r="AA630" s="129"/>
      <c r="AB630" s="129"/>
      <c r="AC630" s="121">
        <v>114013</v>
      </c>
      <c r="AD630" s="121" t="s">
        <v>93</v>
      </c>
      <c r="AE630" s="122">
        <f>VLOOKUP(AC630,[3]Hoja1!$A$10:$K$1357,11,0)</f>
        <v>0</v>
      </c>
      <c r="AF630" s="122">
        <f>-AF948</f>
        <v>0</v>
      </c>
      <c r="AG630" s="122">
        <f t="shared" si="108"/>
        <v>0</v>
      </c>
      <c r="AH630" s="122">
        <f t="shared" si="109"/>
        <v>0</v>
      </c>
    </row>
    <row r="631" spans="1:34" s="51" customFormat="1" ht="12.75" customHeight="1">
      <c r="A631" s="127">
        <v>5130000</v>
      </c>
      <c r="B631" s="127" t="s">
        <v>1710</v>
      </c>
      <c r="C631" s="128" t="str">
        <f>+D631&amp;E631</f>
        <v/>
      </c>
      <c r="D631" s="127"/>
      <c r="E631" s="127"/>
      <c r="F631" s="128" t="str">
        <f>+G631&amp;H631</f>
        <v/>
      </c>
      <c r="G631" s="127"/>
      <c r="H631" s="127"/>
      <c r="I631" s="128" t="str">
        <f>+J631&amp;K631</f>
        <v/>
      </c>
      <c r="J631" s="129"/>
      <c r="K631" s="129"/>
      <c r="L631" s="128" t="str">
        <f>+M631&amp;N631</f>
        <v/>
      </c>
      <c r="M631" s="127"/>
      <c r="N631" s="129"/>
      <c r="O631" s="130" t="str">
        <f>+P631&amp;Q631</f>
        <v/>
      </c>
      <c r="P631" s="133"/>
      <c r="Q631" s="133"/>
      <c r="R631" s="128" t="str">
        <f>+S631&amp;T631</f>
        <v/>
      </c>
      <c r="S631" s="129"/>
      <c r="T631" s="129"/>
      <c r="U631" s="128" t="str">
        <f>+V631&amp;W631</f>
        <v/>
      </c>
      <c r="V631" s="129"/>
      <c r="W631" s="129"/>
      <c r="X631" s="131" t="str">
        <f>+Y631&amp;Z631</f>
        <v>221</v>
      </c>
      <c r="Y631" s="129">
        <v>22</v>
      </c>
      <c r="Z631" s="129">
        <f t="shared" si="107"/>
        <v>1</v>
      </c>
      <c r="AA631" s="129"/>
      <c r="AB631" s="129"/>
      <c r="AC631" s="121">
        <v>114014</v>
      </c>
      <c r="AD631" s="121" t="s">
        <v>1214</v>
      </c>
      <c r="AE631" s="122">
        <f>VLOOKUP(AC631,[3]Hoja1!$A$10:$K$1357,11,0)</f>
        <v>-54113336</v>
      </c>
      <c r="AF631" s="122">
        <v>0</v>
      </c>
      <c r="AG631" s="122">
        <f t="shared" si="108"/>
        <v>-54113336</v>
      </c>
      <c r="AH631" s="122">
        <f t="shared" si="109"/>
        <v>-54113</v>
      </c>
    </row>
    <row r="632" spans="1:34" s="51" customFormat="1" ht="12.75" customHeight="1">
      <c r="A632" s="127">
        <v>5153500</v>
      </c>
      <c r="B632" s="127" t="s">
        <v>775</v>
      </c>
      <c r="C632" s="128"/>
      <c r="D632" s="127"/>
      <c r="E632" s="127"/>
      <c r="F632" s="128"/>
      <c r="G632" s="127"/>
      <c r="H632" s="127"/>
      <c r="I632" s="128"/>
      <c r="J632" s="129"/>
      <c r="K632" s="129"/>
      <c r="L632" s="128"/>
      <c r="M632" s="127"/>
      <c r="N632" s="129"/>
      <c r="O632" s="130"/>
      <c r="P632" s="133"/>
      <c r="Q632" s="133"/>
      <c r="R632" s="128"/>
      <c r="S632" s="129"/>
      <c r="T632" s="129"/>
      <c r="U632" s="128"/>
      <c r="V632" s="129"/>
      <c r="W632" s="129"/>
      <c r="X632" s="131" t="str">
        <f>+Y632&amp;Z632</f>
        <v>221</v>
      </c>
      <c r="Y632" s="129">
        <v>22</v>
      </c>
      <c r="Z632" s="129">
        <f t="shared" si="107"/>
        <v>1</v>
      </c>
      <c r="AA632" s="127" t="s">
        <v>1848</v>
      </c>
      <c r="AB632" s="127" t="s">
        <v>1844</v>
      </c>
      <c r="AC632" s="121">
        <v>114015</v>
      </c>
      <c r="AD632" s="121" t="s">
        <v>1215</v>
      </c>
      <c r="AE632" s="122">
        <f>VLOOKUP(AC632,[3]Hoja1!$A$10:$K$1357,11,0)</f>
        <v>0</v>
      </c>
      <c r="AF632" s="122">
        <f>-AF976</f>
        <v>0</v>
      </c>
      <c r="AG632" s="122">
        <f t="shared" si="108"/>
        <v>0</v>
      </c>
      <c r="AH632" s="122">
        <f t="shared" si="109"/>
        <v>0</v>
      </c>
    </row>
    <row r="633" spans="1:34" s="51" customFormat="1" ht="12.75" customHeight="1">
      <c r="A633" s="127">
        <v>5153500</v>
      </c>
      <c r="B633" s="127" t="s">
        <v>775</v>
      </c>
      <c r="C633" s="128"/>
      <c r="D633" s="127"/>
      <c r="E633" s="127"/>
      <c r="F633" s="128"/>
      <c r="G633" s="127"/>
      <c r="H633" s="127"/>
      <c r="I633" s="128"/>
      <c r="J633" s="129"/>
      <c r="K633" s="129"/>
      <c r="L633" s="128"/>
      <c r="M633" s="127"/>
      <c r="N633" s="129"/>
      <c r="O633" s="130"/>
      <c r="P633" s="133"/>
      <c r="Q633" s="133"/>
      <c r="R633" s="128"/>
      <c r="S633" s="129"/>
      <c r="T633" s="129"/>
      <c r="U633" s="128"/>
      <c r="V633" s="129"/>
      <c r="W633" s="129"/>
      <c r="X633" s="131"/>
      <c r="Y633" s="129"/>
      <c r="Z633" s="129">
        <f t="shared" si="107"/>
        <v>1</v>
      </c>
      <c r="AA633" s="127" t="s">
        <v>1848</v>
      </c>
      <c r="AB633" s="127" t="s">
        <v>1841</v>
      </c>
      <c r="AC633" s="121">
        <v>114017</v>
      </c>
      <c r="AD633" s="121" t="s">
        <v>1216</v>
      </c>
      <c r="AE633" s="122">
        <f>VLOOKUP(AC633,[3]Hoja1!$A$10:$K$1357,11,0)</f>
        <v>53269600</v>
      </c>
      <c r="AF633" s="122">
        <f>-AF1014</f>
        <v>-53269600</v>
      </c>
      <c r="AG633" s="122">
        <f t="shared" si="108"/>
        <v>0</v>
      </c>
      <c r="AH633" s="122">
        <f t="shared" si="109"/>
        <v>0</v>
      </c>
    </row>
    <row r="634" spans="1:34" s="51" customFormat="1" ht="12.75" customHeight="1">
      <c r="A634" s="127">
        <v>5153500</v>
      </c>
      <c r="B634" s="127" t="s">
        <v>775</v>
      </c>
      <c r="C634" s="128"/>
      <c r="D634" s="127"/>
      <c r="E634" s="127"/>
      <c r="F634" s="128"/>
      <c r="G634" s="127"/>
      <c r="H634" s="127"/>
      <c r="I634" s="128"/>
      <c r="J634" s="129"/>
      <c r="K634" s="129"/>
      <c r="L634" s="128"/>
      <c r="M634" s="127"/>
      <c r="N634" s="129"/>
      <c r="O634" s="130"/>
      <c r="P634" s="133"/>
      <c r="Q634" s="133"/>
      <c r="R634" s="128"/>
      <c r="S634" s="129"/>
      <c r="T634" s="129"/>
      <c r="U634" s="128"/>
      <c r="V634" s="129"/>
      <c r="W634" s="129"/>
      <c r="X634" s="131"/>
      <c r="Y634" s="129"/>
      <c r="Z634" s="129">
        <f t="shared" si="107"/>
        <v>1</v>
      </c>
      <c r="AA634" s="127" t="s">
        <v>1848</v>
      </c>
      <c r="AB634" s="127" t="s">
        <v>1841</v>
      </c>
      <c r="AC634" s="121">
        <v>114018</v>
      </c>
      <c r="AD634" s="121" t="s">
        <v>1217</v>
      </c>
      <c r="AE634" s="122">
        <f>VLOOKUP(AC634,[3]Hoja1!$A$10:$K$1357,11,0)</f>
        <v>10382372697</v>
      </c>
      <c r="AF634" s="122">
        <f>-AF1015</f>
        <v>-10382372697</v>
      </c>
      <c r="AG634" s="122">
        <f t="shared" si="108"/>
        <v>0</v>
      </c>
      <c r="AH634" s="122">
        <f t="shared" si="109"/>
        <v>0</v>
      </c>
    </row>
    <row r="635" spans="1:34" s="51" customFormat="1" ht="12.75" customHeight="1">
      <c r="A635" s="127">
        <v>5141100</v>
      </c>
      <c r="B635" s="127" t="s">
        <v>1713</v>
      </c>
      <c r="C635" s="128"/>
      <c r="D635" s="127"/>
      <c r="E635" s="127"/>
      <c r="F635" s="128"/>
      <c r="G635" s="127"/>
      <c r="H635" s="127"/>
      <c r="I635" s="128"/>
      <c r="J635" s="129"/>
      <c r="K635" s="129"/>
      <c r="L635" s="128"/>
      <c r="M635" s="127"/>
      <c r="N635" s="129"/>
      <c r="O635" s="130"/>
      <c r="P635" s="133"/>
      <c r="Q635" s="133"/>
      <c r="R635" s="128"/>
      <c r="S635" s="129"/>
      <c r="T635" s="129"/>
      <c r="U635" s="128"/>
      <c r="V635" s="129"/>
      <c r="W635" s="129"/>
      <c r="X635" s="131"/>
      <c r="Y635" s="129"/>
      <c r="Z635" s="129">
        <f t="shared" si="107"/>
        <v>1</v>
      </c>
      <c r="AA635" s="129"/>
      <c r="AB635" s="129"/>
      <c r="AC635" s="121">
        <v>114019</v>
      </c>
      <c r="AD635" s="121" t="s">
        <v>1218</v>
      </c>
      <c r="AE635" s="122">
        <f>VLOOKUP(AC635,[3]Hoja1!$A$10:$K$1357,11,0)</f>
        <v>0</v>
      </c>
      <c r="AF635" s="122"/>
      <c r="AG635" s="122">
        <f t="shared" si="108"/>
        <v>0</v>
      </c>
      <c r="AH635" s="122">
        <f t="shared" si="109"/>
        <v>0</v>
      </c>
    </row>
    <row r="636" spans="1:34" s="51" customFormat="1" ht="12.75" customHeight="1">
      <c r="A636" s="127">
        <v>5130000</v>
      </c>
      <c r="B636" s="127" t="s">
        <v>1710</v>
      </c>
      <c r="C636" s="128"/>
      <c r="D636" s="127"/>
      <c r="E636" s="127"/>
      <c r="F636" s="128"/>
      <c r="G636" s="127"/>
      <c r="H636" s="127"/>
      <c r="I636" s="128"/>
      <c r="J636" s="129"/>
      <c r="K636" s="129"/>
      <c r="L636" s="128"/>
      <c r="M636" s="127"/>
      <c r="N636" s="129"/>
      <c r="O636" s="130"/>
      <c r="P636" s="133"/>
      <c r="Q636" s="133"/>
      <c r="R636" s="128"/>
      <c r="S636" s="129"/>
      <c r="T636" s="129"/>
      <c r="U636" s="128"/>
      <c r="V636" s="129"/>
      <c r="W636" s="129"/>
      <c r="X636" s="131"/>
      <c r="Y636" s="129"/>
      <c r="Z636" s="129">
        <f t="shared" si="107"/>
        <v>1</v>
      </c>
      <c r="AA636" s="129"/>
      <c r="AB636" s="129"/>
      <c r="AC636" s="121">
        <v>114027</v>
      </c>
      <c r="AD636" s="121" t="s">
        <v>1676</v>
      </c>
      <c r="AE636" s="122">
        <f>VLOOKUP(AC636,[3]Hoja1!$A$10:$K$1357,11,0)</f>
        <v>-25175913</v>
      </c>
      <c r="AF636" s="122"/>
      <c r="AG636" s="122">
        <f t="shared" si="108"/>
        <v>-25175913</v>
      </c>
      <c r="AH636" s="122">
        <f t="shared" si="109"/>
        <v>-25176</v>
      </c>
    </row>
    <row r="637" spans="1:34" s="51" customFormat="1" ht="12.75" customHeight="1">
      <c r="A637" s="127">
        <v>5153500</v>
      </c>
      <c r="B637" s="127" t="s">
        <v>775</v>
      </c>
      <c r="C637" s="128"/>
      <c r="D637" s="127"/>
      <c r="E637" s="127"/>
      <c r="F637" s="128"/>
      <c r="G637" s="127"/>
      <c r="H637" s="127"/>
      <c r="I637" s="128"/>
      <c r="J637" s="129"/>
      <c r="K637" s="129"/>
      <c r="L637" s="128"/>
      <c r="M637" s="127"/>
      <c r="N637" s="129"/>
      <c r="O637" s="130"/>
      <c r="P637" s="133"/>
      <c r="Q637" s="133"/>
      <c r="R637" s="128"/>
      <c r="S637" s="129"/>
      <c r="T637" s="129"/>
      <c r="U637" s="128"/>
      <c r="V637" s="129"/>
      <c r="W637" s="129"/>
      <c r="X637" s="131"/>
      <c r="Y637" s="129"/>
      <c r="Z637" s="129">
        <f t="shared" si="107"/>
        <v>1</v>
      </c>
      <c r="AA637" s="127" t="s">
        <v>1848</v>
      </c>
      <c r="AB637" s="127" t="s">
        <v>1843</v>
      </c>
      <c r="AC637" s="121">
        <v>114028</v>
      </c>
      <c r="AD637" s="121" t="s">
        <v>1849</v>
      </c>
      <c r="AE637" s="122">
        <f>VLOOKUP(AC637,[3]Hoja1!$A$10:$K$1357,11,0)</f>
        <v>-186837262</v>
      </c>
      <c r="AF637" s="122"/>
      <c r="AG637" s="122">
        <f t="shared" si="108"/>
        <v>-186837262</v>
      </c>
      <c r="AH637" s="122">
        <f t="shared" si="109"/>
        <v>-186837</v>
      </c>
    </row>
    <row r="638" spans="1:34" s="51" customFormat="1" ht="12.75" customHeight="1">
      <c r="A638" s="127">
        <v>5153500</v>
      </c>
      <c r="B638" s="127" t="s">
        <v>775</v>
      </c>
      <c r="C638" s="128"/>
      <c r="D638" s="127"/>
      <c r="E638" s="127"/>
      <c r="F638" s="128"/>
      <c r="G638" s="127"/>
      <c r="H638" s="127"/>
      <c r="I638" s="128"/>
      <c r="J638" s="129"/>
      <c r="K638" s="129"/>
      <c r="L638" s="128"/>
      <c r="M638" s="127"/>
      <c r="N638" s="129"/>
      <c r="O638" s="130"/>
      <c r="P638" s="133"/>
      <c r="Q638" s="133"/>
      <c r="R638" s="128"/>
      <c r="S638" s="129"/>
      <c r="T638" s="129"/>
      <c r="U638" s="128"/>
      <c r="V638" s="129"/>
      <c r="W638" s="129"/>
      <c r="X638" s="131"/>
      <c r="Y638" s="129"/>
      <c r="Z638" s="129">
        <f t="shared" si="107"/>
        <v>1</v>
      </c>
      <c r="AA638" s="127" t="s">
        <v>1848</v>
      </c>
      <c r="AB638" s="127" t="s">
        <v>1843</v>
      </c>
      <c r="AC638" s="121">
        <v>114029</v>
      </c>
      <c r="AD638" s="121" t="s">
        <v>1850</v>
      </c>
      <c r="AE638" s="122">
        <f>VLOOKUP(AC638,[3]Hoja1!$A$10:$K$1357,11,0)</f>
        <v>-100834438</v>
      </c>
      <c r="AF638" s="122"/>
      <c r="AG638" s="122">
        <f t="shared" si="108"/>
        <v>-100834438</v>
      </c>
      <c r="AH638" s="122">
        <f t="shared" si="109"/>
        <v>-100834</v>
      </c>
    </row>
    <row r="639" spans="1:34" s="51" customFormat="1" ht="12.75" customHeight="1">
      <c r="A639" s="127">
        <v>5130000</v>
      </c>
      <c r="B639" s="127" t="s">
        <v>1710</v>
      </c>
      <c r="C639" s="128"/>
      <c r="D639" s="127"/>
      <c r="E639" s="127"/>
      <c r="F639" s="128"/>
      <c r="G639" s="127"/>
      <c r="H639" s="127"/>
      <c r="I639" s="128"/>
      <c r="J639" s="129"/>
      <c r="K639" s="129"/>
      <c r="L639" s="128"/>
      <c r="M639" s="127"/>
      <c r="N639" s="129"/>
      <c r="O639" s="130"/>
      <c r="P639" s="133"/>
      <c r="Q639" s="133"/>
      <c r="R639" s="128"/>
      <c r="S639" s="129"/>
      <c r="T639" s="129"/>
      <c r="U639" s="128"/>
      <c r="V639" s="129"/>
      <c r="W639" s="129"/>
      <c r="X639" s="131"/>
      <c r="Y639" s="129"/>
      <c r="Z639" s="129">
        <f t="shared" si="107"/>
        <v>1</v>
      </c>
      <c r="AA639" s="129"/>
      <c r="AB639" s="129"/>
      <c r="AC639" s="121">
        <v>114030</v>
      </c>
      <c r="AD639" s="25" t="s">
        <v>1875</v>
      </c>
      <c r="AE639" s="122">
        <f>VLOOKUP(AC639,[3]Hoja1!$A$10:$K$1357,11,0)</f>
        <v>-72322325</v>
      </c>
      <c r="AF639" s="122"/>
      <c r="AG639" s="122">
        <f t="shared" si="108"/>
        <v>-72322325</v>
      </c>
      <c r="AH639" s="122">
        <f t="shared" si="109"/>
        <v>-72322</v>
      </c>
    </row>
    <row r="640" spans="1:34" s="51" customFormat="1" ht="12.75" customHeight="1">
      <c r="A640" s="127">
        <v>5152200</v>
      </c>
      <c r="B640" s="127" t="s">
        <v>1737</v>
      </c>
      <c r="C640" s="128" t="str">
        <f t="shared" si="100"/>
        <v/>
      </c>
      <c r="D640" s="127"/>
      <c r="E640" s="127"/>
      <c r="F640" s="128" t="str">
        <f t="shared" si="101"/>
        <v/>
      </c>
      <c r="G640" s="127"/>
      <c r="H640" s="127"/>
      <c r="I640" s="128" t="str">
        <f t="shared" si="102"/>
        <v/>
      </c>
      <c r="J640" s="129"/>
      <c r="K640" s="129"/>
      <c r="L640" s="128" t="str">
        <f t="shared" si="103"/>
        <v/>
      </c>
      <c r="M640" s="127"/>
      <c r="N640" s="129"/>
      <c r="O640" s="130" t="str">
        <f t="shared" si="104"/>
        <v/>
      </c>
      <c r="P640" s="133"/>
      <c r="Q640" s="133"/>
      <c r="R640" s="128" t="str">
        <f t="shared" si="105"/>
        <v/>
      </c>
      <c r="S640" s="129"/>
      <c r="T640" s="129"/>
      <c r="U640" s="128" t="str">
        <f t="shared" si="106"/>
        <v/>
      </c>
      <c r="V640" s="129"/>
      <c r="W640" s="129"/>
      <c r="X640" s="131" t="str">
        <f t="shared" ref="X640:X671" si="113">+Y640&amp;Z640</f>
        <v>1</v>
      </c>
      <c r="Y640" s="129"/>
      <c r="Z640" s="129">
        <f t="shared" si="107"/>
        <v>1</v>
      </c>
      <c r="AA640" s="129"/>
      <c r="AB640" s="129"/>
      <c r="AC640" s="121">
        <v>114101</v>
      </c>
      <c r="AD640" s="121" t="s">
        <v>134</v>
      </c>
      <c r="AE640" s="122">
        <f>VLOOKUP(AC640,[3]Hoja1!$A$10:$K$1357,11,0)</f>
        <v>2248206888</v>
      </c>
      <c r="AF640" s="122">
        <v>0</v>
      </c>
      <c r="AG640" s="122">
        <f t="shared" si="108"/>
        <v>2248206888</v>
      </c>
      <c r="AH640" s="122">
        <f t="shared" si="109"/>
        <v>2248207</v>
      </c>
    </row>
    <row r="641" spans="1:34" s="51" customFormat="1" ht="12.75" customHeight="1">
      <c r="A641" s="127"/>
      <c r="B641" s="127"/>
      <c r="C641" s="128" t="str">
        <f t="shared" si="100"/>
        <v/>
      </c>
      <c r="D641" s="127"/>
      <c r="E641" s="127"/>
      <c r="F641" s="128" t="str">
        <f t="shared" si="101"/>
        <v/>
      </c>
      <c r="G641" s="127"/>
      <c r="H641" s="127"/>
      <c r="I641" s="128" t="str">
        <f t="shared" si="102"/>
        <v/>
      </c>
      <c r="J641" s="129"/>
      <c r="K641" s="129"/>
      <c r="L641" s="128" t="str">
        <f t="shared" si="103"/>
        <v/>
      </c>
      <c r="M641" s="127"/>
      <c r="N641" s="129"/>
      <c r="O641" s="130" t="str">
        <f t="shared" si="104"/>
        <v/>
      </c>
      <c r="P641" s="133"/>
      <c r="Q641" s="133"/>
      <c r="R641" s="128" t="str">
        <f t="shared" si="105"/>
        <v/>
      </c>
      <c r="S641" s="129"/>
      <c r="T641" s="129"/>
      <c r="U641" s="128" t="str">
        <f t="shared" si="106"/>
        <v/>
      </c>
      <c r="V641" s="129"/>
      <c r="W641" s="129"/>
      <c r="X641" s="131" t="str">
        <f t="shared" si="113"/>
        <v>1</v>
      </c>
      <c r="Y641" s="129"/>
      <c r="Z641" s="129">
        <f t="shared" si="107"/>
        <v>1</v>
      </c>
      <c r="AA641" s="129"/>
      <c r="AB641" s="129"/>
      <c r="AC641" s="121">
        <v>114102</v>
      </c>
      <c r="AD641" s="121" t="s">
        <v>122</v>
      </c>
      <c r="AE641" s="122">
        <v>0</v>
      </c>
      <c r="AF641" s="122"/>
      <c r="AG641" s="122">
        <f t="shared" si="108"/>
        <v>0</v>
      </c>
      <c r="AH641" s="122">
        <f t="shared" si="109"/>
        <v>0</v>
      </c>
    </row>
    <row r="642" spans="1:34" s="51" customFormat="1" ht="12.75" customHeight="1">
      <c r="A642" s="127">
        <v>5153500</v>
      </c>
      <c r="B642" s="127" t="s">
        <v>775</v>
      </c>
      <c r="C642" s="128"/>
      <c r="D642" s="127"/>
      <c r="E642" s="127"/>
      <c r="F642" s="128"/>
      <c r="G642" s="127"/>
      <c r="H642" s="127"/>
      <c r="I642" s="128"/>
      <c r="J642" s="129"/>
      <c r="K642" s="129"/>
      <c r="L642" s="128"/>
      <c r="M642" s="127"/>
      <c r="N642" s="129"/>
      <c r="O642" s="130"/>
      <c r="P642" s="133"/>
      <c r="Q642" s="133"/>
      <c r="R642" s="128"/>
      <c r="S642" s="129"/>
      <c r="T642" s="129"/>
      <c r="U642" s="128"/>
      <c r="V642" s="129"/>
      <c r="W642" s="129"/>
      <c r="X642" s="131" t="str">
        <f t="shared" si="113"/>
        <v>221</v>
      </c>
      <c r="Y642" s="129">
        <v>22</v>
      </c>
      <c r="Z642" s="129">
        <f t="shared" si="107"/>
        <v>1</v>
      </c>
      <c r="AA642" s="127" t="s">
        <v>1848</v>
      </c>
      <c r="AB642" s="127" t="s">
        <v>1841</v>
      </c>
      <c r="AC642" s="121">
        <v>115001</v>
      </c>
      <c r="AD642" s="121" t="s">
        <v>133</v>
      </c>
      <c r="AE642" s="122">
        <f>VLOOKUP(AC642,[3]Hoja1!$A$10:$K$1357,11,0)</f>
        <v>-892063</v>
      </c>
      <c r="AF642" s="122"/>
      <c r="AG642" s="122">
        <f t="shared" si="108"/>
        <v>-892063</v>
      </c>
      <c r="AH642" s="122">
        <f t="shared" si="109"/>
        <v>-892</v>
      </c>
    </row>
    <row r="643" spans="1:34" s="51" customFormat="1" ht="12.75" customHeight="1">
      <c r="A643" s="127"/>
      <c r="B643" s="127"/>
      <c r="C643" s="128"/>
      <c r="D643" s="127"/>
      <c r="E643" s="127"/>
      <c r="F643" s="128"/>
      <c r="G643" s="127"/>
      <c r="H643" s="127"/>
      <c r="I643" s="128"/>
      <c r="J643" s="129"/>
      <c r="K643" s="129"/>
      <c r="L643" s="128"/>
      <c r="M643" s="127"/>
      <c r="N643" s="129"/>
      <c r="O643" s="130"/>
      <c r="P643" s="133"/>
      <c r="Q643" s="133"/>
      <c r="R643" s="128"/>
      <c r="S643" s="129"/>
      <c r="T643" s="129"/>
      <c r="U643" s="128"/>
      <c r="V643" s="129"/>
      <c r="W643" s="129"/>
      <c r="X643" s="131" t="str">
        <f t="shared" si="113"/>
        <v>221</v>
      </c>
      <c r="Y643" s="129">
        <v>22</v>
      </c>
      <c r="Z643" s="129">
        <f t="shared" si="107"/>
        <v>1</v>
      </c>
      <c r="AA643" s="129"/>
      <c r="AB643" s="129"/>
      <c r="AC643" s="121">
        <v>115002</v>
      </c>
      <c r="AD643" s="121" t="s">
        <v>512</v>
      </c>
      <c r="AE643" s="122">
        <v>0</v>
      </c>
      <c r="AF643" s="122"/>
      <c r="AG643" s="122">
        <f t="shared" si="108"/>
        <v>0</v>
      </c>
      <c r="AH643" s="122">
        <f t="shared" si="109"/>
        <v>0</v>
      </c>
    </row>
    <row r="644" spans="1:34" s="51" customFormat="1" ht="12.75" customHeight="1">
      <c r="A644" s="127"/>
      <c r="B644" s="127"/>
      <c r="C644" s="128"/>
      <c r="D644" s="127"/>
      <c r="E644" s="127"/>
      <c r="F644" s="128"/>
      <c r="G644" s="127"/>
      <c r="H644" s="127"/>
      <c r="I644" s="128"/>
      <c r="J644" s="129"/>
      <c r="K644" s="129"/>
      <c r="L644" s="128"/>
      <c r="M644" s="127"/>
      <c r="N644" s="129"/>
      <c r="O644" s="130"/>
      <c r="P644" s="133"/>
      <c r="Q644" s="133"/>
      <c r="R644" s="128"/>
      <c r="S644" s="129"/>
      <c r="T644" s="129"/>
      <c r="U644" s="128"/>
      <c r="V644" s="129"/>
      <c r="W644" s="129"/>
      <c r="X644" s="131" t="str">
        <f t="shared" si="113"/>
        <v>221</v>
      </c>
      <c r="Y644" s="129">
        <v>22</v>
      </c>
      <c r="Z644" s="129">
        <f t="shared" si="107"/>
        <v>1</v>
      </c>
      <c r="AA644" s="129"/>
      <c r="AB644" s="129"/>
      <c r="AC644" s="121">
        <v>115003</v>
      </c>
      <c r="AD644" s="121" t="s">
        <v>513</v>
      </c>
      <c r="AE644" s="122">
        <f>VLOOKUP(AC644,[3]Hoja1!$A$10:$K$1357,11,0)</f>
        <v>0</v>
      </c>
      <c r="AF644" s="122"/>
      <c r="AG644" s="122">
        <f t="shared" si="108"/>
        <v>0</v>
      </c>
      <c r="AH644" s="122">
        <f t="shared" si="109"/>
        <v>0</v>
      </c>
    </row>
    <row r="645" spans="1:34" s="51" customFormat="1" ht="12.75" customHeight="1">
      <c r="A645" s="127"/>
      <c r="B645" s="127"/>
      <c r="C645" s="128"/>
      <c r="D645" s="127"/>
      <c r="E645" s="127"/>
      <c r="F645" s="128"/>
      <c r="G645" s="127"/>
      <c r="H645" s="127"/>
      <c r="I645" s="128"/>
      <c r="J645" s="129"/>
      <c r="K645" s="129"/>
      <c r="L645" s="128"/>
      <c r="M645" s="127"/>
      <c r="N645" s="129"/>
      <c r="O645" s="130"/>
      <c r="P645" s="133"/>
      <c r="Q645" s="133"/>
      <c r="R645" s="128"/>
      <c r="S645" s="129"/>
      <c r="T645" s="129"/>
      <c r="U645" s="128"/>
      <c r="V645" s="129"/>
      <c r="W645" s="129"/>
      <c r="X645" s="131" t="str">
        <f t="shared" si="113"/>
        <v>221</v>
      </c>
      <c r="Y645" s="129">
        <v>22</v>
      </c>
      <c r="Z645" s="129">
        <f t="shared" si="107"/>
        <v>1</v>
      </c>
      <c r="AA645" s="129"/>
      <c r="AB645" s="129"/>
      <c r="AC645" s="121">
        <v>115004</v>
      </c>
      <c r="AD645" s="121" t="s">
        <v>514</v>
      </c>
      <c r="AE645" s="122">
        <v>0</v>
      </c>
      <c r="AF645" s="122"/>
      <c r="AG645" s="122">
        <f t="shared" si="108"/>
        <v>0</v>
      </c>
      <c r="AH645" s="122">
        <f t="shared" si="109"/>
        <v>0</v>
      </c>
    </row>
    <row r="646" spans="1:34" s="51" customFormat="1" ht="12.75" customHeight="1">
      <c r="A646" s="127"/>
      <c r="B646" s="127"/>
      <c r="C646" s="128"/>
      <c r="D646" s="127"/>
      <c r="E646" s="127"/>
      <c r="F646" s="128"/>
      <c r="G646" s="127"/>
      <c r="H646" s="127"/>
      <c r="I646" s="128"/>
      <c r="J646" s="129"/>
      <c r="K646" s="129"/>
      <c r="L646" s="128"/>
      <c r="M646" s="127"/>
      <c r="N646" s="129"/>
      <c r="O646" s="130"/>
      <c r="P646" s="133"/>
      <c r="Q646" s="133"/>
      <c r="R646" s="128"/>
      <c r="S646" s="129"/>
      <c r="T646" s="129"/>
      <c r="U646" s="128"/>
      <c r="V646" s="129"/>
      <c r="W646" s="129"/>
      <c r="X646" s="131" t="str">
        <f t="shared" si="113"/>
        <v>221</v>
      </c>
      <c r="Y646" s="129">
        <v>22</v>
      </c>
      <c r="Z646" s="129">
        <f t="shared" si="107"/>
        <v>1</v>
      </c>
      <c r="AA646" s="129"/>
      <c r="AB646" s="129"/>
      <c r="AC646" s="121">
        <v>115005</v>
      </c>
      <c r="AD646" s="121" t="s">
        <v>515</v>
      </c>
      <c r="AE646" s="122">
        <v>0</v>
      </c>
      <c r="AF646" s="122"/>
      <c r="AG646" s="122">
        <f t="shared" si="108"/>
        <v>0</v>
      </c>
      <c r="AH646" s="122">
        <f t="shared" si="109"/>
        <v>0</v>
      </c>
    </row>
    <row r="647" spans="1:34" s="51" customFormat="1" ht="12.75" customHeight="1">
      <c r="A647" s="127"/>
      <c r="B647" s="127"/>
      <c r="C647" s="128"/>
      <c r="D647" s="127"/>
      <c r="E647" s="127"/>
      <c r="F647" s="128"/>
      <c r="G647" s="127"/>
      <c r="H647" s="127"/>
      <c r="I647" s="128"/>
      <c r="J647" s="129"/>
      <c r="K647" s="129"/>
      <c r="L647" s="128"/>
      <c r="M647" s="127"/>
      <c r="N647" s="129"/>
      <c r="O647" s="130"/>
      <c r="P647" s="133"/>
      <c r="Q647" s="133"/>
      <c r="R647" s="128"/>
      <c r="S647" s="129"/>
      <c r="T647" s="129"/>
      <c r="U647" s="128"/>
      <c r="V647" s="129"/>
      <c r="W647" s="129"/>
      <c r="X647" s="131" t="str">
        <f t="shared" si="113"/>
        <v>221</v>
      </c>
      <c r="Y647" s="129">
        <v>22</v>
      </c>
      <c r="Z647" s="129">
        <f t="shared" si="107"/>
        <v>1</v>
      </c>
      <c r="AA647" s="129"/>
      <c r="AB647" s="129"/>
      <c r="AC647" s="121">
        <v>115006</v>
      </c>
      <c r="AD647" s="121" t="s">
        <v>1219</v>
      </c>
      <c r="AE647" s="122">
        <v>0</v>
      </c>
      <c r="AF647" s="122"/>
      <c r="AG647" s="122">
        <f t="shared" si="108"/>
        <v>0</v>
      </c>
      <c r="AH647" s="122">
        <f t="shared" si="109"/>
        <v>0</v>
      </c>
    </row>
    <row r="648" spans="1:34" s="51" customFormat="1" ht="12.75" customHeight="1">
      <c r="A648" s="127">
        <v>5153500</v>
      </c>
      <c r="B648" s="127" t="s">
        <v>775</v>
      </c>
      <c r="C648" s="128"/>
      <c r="D648" s="127"/>
      <c r="E648" s="127"/>
      <c r="F648" s="128"/>
      <c r="G648" s="127"/>
      <c r="H648" s="127"/>
      <c r="I648" s="128"/>
      <c r="J648" s="129"/>
      <c r="K648" s="129"/>
      <c r="L648" s="128"/>
      <c r="M648" s="127"/>
      <c r="N648" s="129"/>
      <c r="O648" s="130"/>
      <c r="P648" s="133"/>
      <c r="Q648" s="133"/>
      <c r="R648" s="128"/>
      <c r="S648" s="129"/>
      <c r="T648" s="129"/>
      <c r="U648" s="128"/>
      <c r="V648" s="129"/>
      <c r="W648" s="129"/>
      <c r="X648" s="131" t="str">
        <f t="shared" si="113"/>
        <v>221</v>
      </c>
      <c r="Y648" s="129">
        <v>22</v>
      </c>
      <c r="Z648" s="129">
        <f t="shared" ref="Z648:Z711" si="114">VALUE(LEFT(AC648,1))</f>
        <v>1</v>
      </c>
      <c r="AA648" s="127" t="s">
        <v>1848</v>
      </c>
      <c r="AB648" s="127" t="s">
        <v>1841</v>
      </c>
      <c r="AC648" s="121">
        <v>115013</v>
      </c>
      <c r="AD648" s="121" t="s">
        <v>228</v>
      </c>
      <c r="AE648" s="122">
        <f>VLOOKUP(AC648,[3]Hoja1!$A$10:$K$1357,11,0)</f>
        <v>618300</v>
      </c>
      <c r="AF648" s="122"/>
      <c r="AG648" s="122">
        <f t="shared" ref="AG648:AG711" si="115">AE648+AF648</f>
        <v>618300</v>
      </c>
      <c r="AH648" s="122">
        <f t="shared" ref="AH648:AH711" si="116">ROUND((AE648+AF648)/$AH$2,0)</f>
        <v>618</v>
      </c>
    </row>
    <row r="649" spans="1:34" s="51" customFormat="1" ht="12.75" customHeight="1">
      <c r="A649" s="127"/>
      <c r="B649" s="127"/>
      <c r="C649" s="128"/>
      <c r="D649" s="127"/>
      <c r="E649" s="127"/>
      <c r="F649" s="128"/>
      <c r="G649" s="127"/>
      <c r="H649" s="127"/>
      <c r="I649" s="128"/>
      <c r="J649" s="129"/>
      <c r="K649" s="129"/>
      <c r="L649" s="128"/>
      <c r="M649" s="127"/>
      <c r="N649" s="129"/>
      <c r="O649" s="130"/>
      <c r="P649" s="133"/>
      <c r="Q649" s="133"/>
      <c r="R649" s="128"/>
      <c r="S649" s="129"/>
      <c r="T649" s="129"/>
      <c r="U649" s="128"/>
      <c r="V649" s="129"/>
      <c r="W649" s="129"/>
      <c r="X649" s="131" t="str">
        <f t="shared" si="113"/>
        <v>221</v>
      </c>
      <c r="Y649" s="129">
        <v>22</v>
      </c>
      <c r="Z649" s="129">
        <f t="shared" si="114"/>
        <v>1</v>
      </c>
      <c r="AA649" s="129"/>
      <c r="AB649" s="129"/>
      <c r="AC649" s="121">
        <v>115014</v>
      </c>
      <c r="AD649" s="121" t="s">
        <v>1220</v>
      </c>
      <c r="AE649" s="122">
        <f>VLOOKUP(AC649,[3]Hoja1!$A$10:$K$1357,11,0)</f>
        <v>0</v>
      </c>
      <c r="AF649" s="122"/>
      <c r="AG649" s="122">
        <f t="shared" si="115"/>
        <v>0</v>
      </c>
      <c r="AH649" s="122">
        <f t="shared" si="116"/>
        <v>0</v>
      </c>
    </row>
    <row r="650" spans="1:34" s="51" customFormat="1" ht="12.75" customHeight="1">
      <c r="A650" s="127"/>
      <c r="B650" s="127"/>
      <c r="C650" s="128"/>
      <c r="D650" s="127"/>
      <c r="E650" s="127"/>
      <c r="F650" s="128"/>
      <c r="G650" s="127"/>
      <c r="H650" s="127"/>
      <c r="I650" s="128"/>
      <c r="J650" s="129"/>
      <c r="K650" s="129"/>
      <c r="L650" s="128"/>
      <c r="M650" s="127"/>
      <c r="N650" s="129"/>
      <c r="O650" s="130"/>
      <c r="P650" s="133"/>
      <c r="Q650" s="133"/>
      <c r="R650" s="128"/>
      <c r="S650" s="129"/>
      <c r="T650" s="129"/>
      <c r="U650" s="128"/>
      <c r="V650" s="129"/>
      <c r="W650" s="129"/>
      <c r="X650" s="131" t="str">
        <f t="shared" si="113"/>
        <v>221</v>
      </c>
      <c r="Y650" s="129">
        <v>22</v>
      </c>
      <c r="Z650" s="129">
        <f t="shared" si="114"/>
        <v>1</v>
      </c>
      <c r="AA650" s="129"/>
      <c r="AB650" s="129"/>
      <c r="AC650" s="121">
        <v>115016</v>
      </c>
      <c r="AD650" s="121" t="s">
        <v>1221</v>
      </c>
      <c r="AE650" s="122">
        <f>VLOOKUP(AC650,[3]Hoja1!$A$10:$K$1357,11,0)</f>
        <v>0</v>
      </c>
      <c r="AF650" s="122"/>
      <c r="AG650" s="122">
        <f t="shared" si="115"/>
        <v>0</v>
      </c>
      <c r="AH650" s="122">
        <f t="shared" si="116"/>
        <v>0</v>
      </c>
    </row>
    <row r="651" spans="1:34" s="51" customFormat="1" ht="12.75" customHeight="1">
      <c r="A651" s="127">
        <v>5213110</v>
      </c>
      <c r="B651" s="127" t="s">
        <v>1743</v>
      </c>
      <c r="C651" s="128" t="str">
        <f t="shared" ref="C651:C716" si="117">+D651&amp;E651</f>
        <v/>
      </c>
      <c r="D651" s="127"/>
      <c r="E651" s="127"/>
      <c r="F651" s="128" t="str">
        <f t="shared" ref="F651:F716" si="118">+G651&amp;H651</f>
        <v/>
      </c>
      <c r="G651" s="127"/>
      <c r="H651" s="127"/>
      <c r="I651" s="128" t="str">
        <f t="shared" ref="I651:I716" si="119">+J651&amp;K651</f>
        <v>651200000212</v>
      </c>
      <c r="J651" s="129">
        <v>651200000</v>
      </c>
      <c r="K651" s="129">
        <v>212</v>
      </c>
      <c r="L651" s="128" t="str">
        <f t="shared" ref="L651:L716" si="120">+M651&amp;N651</f>
        <v/>
      </c>
      <c r="M651" s="127"/>
      <c r="N651" s="129"/>
      <c r="O651" s="130" t="str">
        <f t="shared" ref="O651:O735" si="121">+P651&amp;Q651</f>
        <v/>
      </c>
      <c r="P651" s="133"/>
      <c r="Q651" s="133"/>
      <c r="R651" s="128" t="str">
        <f t="shared" ref="R651:R716" si="122">+S651&amp;T651</f>
        <v>621210000212</v>
      </c>
      <c r="S651" s="129">
        <v>621210000</v>
      </c>
      <c r="T651" s="129">
        <v>212</v>
      </c>
      <c r="U651" s="128" t="str">
        <f t="shared" ref="U651:U716" si="123">+V651&amp;W651</f>
        <v/>
      </c>
      <c r="V651" s="129"/>
      <c r="W651" s="129"/>
      <c r="X651" s="131" t="str">
        <f t="shared" si="113"/>
        <v>102</v>
      </c>
      <c r="Y651" s="129">
        <v>10</v>
      </c>
      <c r="Z651" s="129">
        <f t="shared" si="114"/>
        <v>2</v>
      </c>
      <c r="AA651" s="129"/>
      <c r="AB651" s="129"/>
      <c r="AC651" s="121">
        <v>210101</v>
      </c>
      <c r="AD651" s="121" t="s">
        <v>1222</v>
      </c>
      <c r="AE651" s="122">
        <f>VLOOKUP(AC651,[3]Hoja1!$A$10:$K$1357,11,0)</f>
        <v>-1820279020</v>
      </c>
      <c r="AF651" s="122"/>
      <c r="AG651" s="122">
        <f t="shared" si="115"/>
        <v>-1820279020</v>
      </c>
      <c r="AH651" s="122">
        <f t="shared" si="116"/>
        <v>-1820279</v>
      </c>
    </row>
    <row r="652" spans="1:34" s="51" customFormat="1" ht="12.75" customHeight="1">
      <c r="A652" s="127">
        <v>5213110</v>
      </c>
      <c r="B652" s="127" t="s">
        <v>1743</v>
      </c>
      <c r="C652" s="128" t="str">
        <f t="shared" si="117"/>
        <v/>
      </c>
      <c r="D652" s="127"/>
      <c r="E652" s="127"/>
      <c r="F652" s="128" t="str">
        <f t="shared" si="118"/>
        <v/>
      </c>
      <c r="G652" s="127"/>
      <c r="H652" s="127"/>
      <c r="I652" s="128" t="str">
        <f t="shared" si="119"/>
        <v>651200000112</v>
      </c>
      <c r="J652" s="129">
        <v>651200000</v>
      </c>
      <c r="K652" s="129">
        <v>112</v>
      </c>
      <c r="L652" s="128" t="str">
        <f t="shared" si="120"/>
        <v/>
      </c>
      <c r="M652" s="127"/>
      <c r="N652" s="129"/>
      <c r="O652" s="130" t="str">
        <f t="shared" si="121"/>
        <v/>
      </c>
      <c r="P652" s="133"/>
      <c r="Q652" s="133"/>
      <c r="R652" s="128" t="str">
        <f t="shared" si="122"/>
        <v>621210000112</v>
      </c>
      <c r="S652" s="129">
        <v>621210000</v>
      </c>
      <c r="T652" s="129">
        <v>112</v>
      </c>
      <c r="U652" s="128" t="str">
        <f t="shared" si="123"/>
        <v/>
      </c>
      <c r="V652" s="129"/>
      <c r="W652" s="129"/>
      <c r="X652" s="131" t="str">
        <f t="shared" si="113"/>
        <v>102</v>
      </c>
      <c r="Y652" s="129">
        <v>10</v>
      </c>
      <c r="Z652" s="129">
        <f t="shared" si="114"/>
        <v>2</v>
      </c>
      <c r="AA652" s="129"/>
      <c r="AB652" s="129"/>
      <c r="AC652" s="121">
        <v>210102</v>
      </c>
      <c r="AD652" s="121" t="s">
        <v>1223</v>
      </c>
      <c r="AE652" s="122">
        <f>VLOOKUP(AC652,[3]Hoja1!$A$10:$K$1357,11,0)</f>
        <v>-3361428</v>
      </c>
      <c r="AF652" s="122"/>
      <c r="AG652" s="122">
        <f t="shared" si="115"/>
        <v>-3361428</v>
      </c>
      <c r="AH652" s="122">
        <f t="shared" si="116"/>
        <v>-3361</v>
      </c>
    </row>
    <row r="653" spans="1:34" s="51" customFormat="1" ht="12.75" customHeight="1">
      <c r="A653" s="127">
        <v>5213110</v>
      </c>
      <c r="B653" s="127" t="s">
        <v>1743</v>
      </c>
      <c r="C653" s="128" t="str">
        <f t="shared" si="117"/>
        <v/>
      </c>
      <c r="D653" s="127"/>
      <c r="E653" s="127"/>
      <c r="F653" s="128" t="str">
        <f t="shared" si="118"/>
        <v/>
      </c>
      <c r="G653" s="127"/>
      <c r="H653" s="127"/>
      <c r="I653" s="128" t="str">
        <f t="shared" si="119"/>
        <v>651200000210</v>
      </c>
      <c r="J653" s="129">
        <v>651200000</v>
      </c>
      <c r="K653" s="129">
        <v>210</v>
      </c>
      <c r="L653" s="128" t="str">
        <f t="shared" si="120"/>
        <v/>
      </c>
      <c r="M653" s="127"/>
      <c r="N653" s="129"/>
      <c r="O653" s="130" t="str">
        <f t="shared" si="121"/>
        <v/>
      </c>
      <c r="P653" s="133"/>
      <c r="Q653" s="133"/>
      <c r="R653" s="128" t="str">
        <f t="shared" si="122"/>
        <v>621210000210</v>
      </c>
      <c r="S653" s="129">
        <v>621210000</v>
      </c>
      <c r="T653" s="129">
        <v>210</v>
      </c>
      <c r="U653" s="128" t="str">
        <f t="shared" si="123"/>
        <v/>
      </c>
      <c r="V653" s="129"/>
      <c r="W653" s="129"/>
      <c r="X653" s="131" t="str">
        <f t="shared" si="113"/>
        <v>102</v>
      </c>
      <c r="Y653" s="129">
        <v>10</v>
      </c>
      <c r="Z653" s="129">
        <f t="shared" si="114"/>
        <v>2</v>
      </c>
      <c r="AA653" s="129"/>
      <c r="AB653" s="129"/>
      <c r="AC653" s="121">
        <v>210103</v>
      </c>
      <c r="AD653" s="121" t="s">
        <v>1224</v>
      </c>
      <c r="AE653" s="122">
        <f>VLOOKUP(AC653,[3]Hoja1!$A$10:$K$1357,11,0)</f>
        <v>-673925007</v>
      </c>
      <c r="AF653" s="122"/>
      <c r="AG653" s="122">
        <f t="shared" si="115"/>
        <v>-673925007</v>
      </c>
      <c r="AH653" s="122">
        <f t="shared" si="116"/>
        <v>-673925</v>
      </c>
    </row>
    <row r="654" spans="1:34" s="51" customFormat="1" ht="12.75" customHeight="1">
      <c r="A654" s="127">
        <v>5213110</v>
      </c>
      <c r="B654" s="127" t="s">
        <v>1743</v>
      </c>
      <c r="C654" s="128" t="str">
        <f t="shared" si="117"/>
        <v/>
      </c>
      <c r="D654" s="127"/>
      <c r="E654" s="127"/>
      <c r="F654" s="128" t="str">
        <f t="shared" si="118"/>
        <v/>
      </c>
      <c r="G654" s="127"/>
      <c r="H654" s="127"/>
      <c r="I654" s="128" t="str">
        <f t="shared" si="119"/>
        <v>651200000202</v>
      </c>
      <c r="J654" s="129">
        <v>651200000</v>
      </c>
      <c r="K654" s="129">
        <v>202</v>
      </c>
      <c r="L654" s="128" t="str">
        <f t="shared" si="120"/>
        <v/>
      </c>
      <c r="M654" s="127"/>
      <c r="N654" s="129"/>
      <c r="O654" s="130" t="str">
        <f t="shared" si="121"/>
        <v/>
      </c>
      <c r="P654" s="133"/>
      <c r="Q654" s="133"/>
      <c r="R654" s="128" t="str">
        <f t="shared" si="122"/>
        <v>621210000202</v>
      </c>
      <c r="S654" s="129">
        <v>621210000</v>
      </c>
      <c r="T654" s="129">
        <v>202</v>
      </c>
      <c r="U654" s="128" t="str">
        <f t="shared" si="123"/>
        <v/>
      </c>
      <c r="V654" s="129"/>
      <c r="W654" s="129"/>
      <c r="X654" s="131" t="str">
        <f t="shared" si="113"/>
        <v>102</v>
      </c>
      <c r="Y654" s="129">
        <v>10</v>
      </c>
      <c r="Z654" s="129">
        <f t="shared" si="114"/>
        <v>2</v>
      </c>
      <c r="AA654" s="129"/>
      <c r="AB654" s="129"/>
      <c r="AC654" s="121">
        <v>210104</v>
      </c>
      <c r="AD654" s="121" t="s">
        <v>1225</v>
      </c>
      <c r="AE654" s="122">
        <f>VLOOKUP(AC654,[3]Hoja1!$A$10:$K$1357,11,0)</f>
        <v>-2373328195</v>
      </c>
      <c r="AF654" s="122"/>
      <c r="AG654" s="122">
        <f t="shared" si="115"/>
        <v>-2373328195</v>
      </c>
      <c r="AH654" s="122">
        <f t="shared" si="116"/>
        <v>-2373328</v>
      </c>
    </row>
    <row r="655" spans="1:34" s="51" customFormat="1" ht="12.75" customHeight="1">
      <c r="A655" s="127">
        <v>5213110</v>
      </c>
      <c r="B655" s="127" t="s">
        <v>1743</v>
      </c>
      <c r="C655" s="128" t="str">
        <f t="shared" si="117"/>
        <v/>
      </c>
      <c r="D655" s="127"/>
      <c r="E655" s="127"/>
      <c r="F655" s="128" t="str">
        <f t="shared" si="118"/>
        <v/>
      </c>
      <c r="G655" s="127"/>
      <c r="H655" s="127"/>
      <c r="I655" s="128" t="str">
        <f t="shared" si="119"/>
        <v>651200000102</v>
      </c>
      <c r="J655" s="129">
        <v>651200000</v>
      </c>
      <c r="K655" s="129">
        <v>102</v>
      </c>
      <c r="L655" s="128" t="str">
        <f t="shared" si="120"/>
        <v/>
      </c>
      <c r="M655" s="127"/>
      <c r="N655" s="129"/>
      <c r="O655" s="130" t="str">
        <f t="shared" si="121"/>
        <v/>
      </c>
      <c r="P655" s="133"/>
      <c r="Q655" s="133"/>
      <c r="R655" s="128" t="str">
        <f t="shared" si="122"/>
        <v>621210000102</v>
      </c>
      <c r="S655" s="129">
        <v>621210000</v>
      </c>
      <c r="T655" s="129">
        <v>102</v>
      </c>
      <c r="U655" s="128" t="str">
        <f t="shared" si="123"/>
        <v/>
      </c>
      <c r="V655" s="129"/>
      <c r="W655" s="129"/>
      <c r="X655" s="131" t="str">
        <f t="shared" si="113"/>
        <v>102</v>
      </c>
      <c r="Y655" s="129">
        <v>10</v>
      </c>
      <c r="Z655" s="129">
        <f t="shared" si="114"/>
        <v>2</v>
      </c>
      <c r="AA655" s="129"/>
      <c r="AB655" s="129"/>
      <c r="AC655" s="121">
        <v>210105</v>
      </c>
      <c r="AD655" s="121" t="s">
        <v>1226</v>
      </c>
      <c r="AE655" s="122">
        <f>VLOOKUP(AC655,[3]Hoja1!$A$10:$K$1357,11,0)</f>
        <v>-13176790</v>
      </c>
      <c r="AF655" s="122"/>
      <c r="AG655" s="122">
        <f t="shared" si="115"/>
        <v>-13176790</v>
      </c>
      <c r="AH655" s="122">
        <f t="shared" si="116"/>
        <v>-13177</v>
      </c>
    </row>
    <row r="656" spans="1:34" s="51" customFormat="1" ht="12.75" customHeight="1">
      <c r="A656" s="127">
        <v>5213110</v>
      </c>
      <c r="B656" s="127" t="s">
        <v>1743</v>
      </c>
      <c r="C656" s="128" t="str">
        <f t="shared" si="117"/>
        <v/>
      </c>
      <c r="D656" s="127"/>
      <c r="E656" s="127"/>
      <c r="F656" s="128" t="str">
        <f t="shared" si="118"/>
        <v/>
      </c>
      <c r="G656" s="127"/>
      <c r="H656" s="127"/>
      <c r="I656" s="128" t="str">
        <f t="shared" si="119"/>
        <v>651200000209</v>
      </c>
      <c r="J656" s="127">
        <v>651200000</v>
      </c>
      <c r="K656" s="127">
        <v>209</v>
      </c>
      <c r="L656" s="128" t="str">
        <f t="shared" si="120"/>
        <v/>
      </c>
      <c r="M656" s="129"/>
      <c r="N656" s="129"/>
      <c r="O656" s="130" t="str">
        <f t="shared" si="121"/>
        <v/>
      </c>
      <c r="P656" s="127"/>
      <c r="Q656" s="127"/>
      <c r="R656" s="128" t="str">
        <f t="shared" si="122"/>
        <v>621210000209</v>
      </c>
      <c r="S656" s="129">
        <v>621210000</v>
      </c>
      <c r="T656" s="129">
        <v>209</v>
      </c>
      <c r="U656" s="128" t="str">
        <f t="shared" si="123"/>
        <v/>
      </c>
      <c r="V656" s="129"/>
      <c r="W656" s="129"/>
      <c r="X656" s="131" t="str">
        <f t="shared" si="113"/>
        <v>102</v>
      </c>
      <c r="Y656" s="129">
        <v>10</v>
      </c>
      <c r="Z656" s="129">
        <f t="shared" si="114"/>
        <v>2</v>
      </c>
      <c r="AA656" s="129"/>
      <c r="AB656" s="129"/>
      <c r="AC656" s="121">
        <v>210106</v>
      </c>
      <c r="AD656" s="121" t="s">
        <v>135</v>
      </c>
      <c r="AE656" s="122">
        <f>VLOOKUP(AC656,[3]Hoja1!$A$10:$K$1357,11,0)</f>
        <v>-1707162831</v>
      </c>
      <c r="AF656" s="122"/>
      <c r="AG656" s="122">
        <f t="shared" si="115"/>
        <v>-1707162831</v>
      </c>
      <c r="AH656" s="122">
        <f t="shared" si="116"/>
        <v>-1707163</v>
      </c>
    </row>
    <row r="657" spans="1:34" s="51" customFormat="1" ht="12.75" customHeight="1">
      <c r="A657" s="127">
        <v>5213110</v>
      </c>
      <c r="B657" s="127" t="s">
        <v>1743</v>
      </c>
      <c r="C657" s="128" t="str">
        <f t="shared" si="117"/>
        <v/>
      </c>
      <c r="D657" s="127"/>
      <c r="E657" s="127"/>
      <c r="F657" s="128" t="str">
        <f t="shared" si="118"/>
        <v/>
      </c>
      <c r="G657" s="127"/>
      <c r="H657" s="127"/>
      <c r="I657" s="128" t="str">
        <f t="shared" si="119"/>
        <v>651200000109</v>
      </c>
      <c r="J657" s="127">
        <v>651200000</v>
      </c>
      <c r="K657" s="127">
        <v>109</v>
      </c>
      <c r="L657" s="128" t="str">
        <f t="shared" si="120"/>
        <v/>
      </c>
      <c r="M657" s="129"/>
      <c r="N657" s="129"/>
      <c r="O657" s="130" t="str">
        <f t="shared" si="121"/>
        <v/>
      </c>
      <c r="P657" s="127"/>
      <c r="Q657" s="127"/>
      <c r="R657" s="128" t="str">
        <f t="shared" si="122"/>
        <v>621210000109</v>
      </c>
      <c r="S657" s="129">
        <v>621210000</v>
      </c>
      <c r="T657" s="129">
        <v>109</v>
      </c>
      <c r="U657" s="128" t="str">
        <f t="shared" si="123"/>
        <v/>
      </c>
      <c r="V657" s="129"/>
      <c r="W657" s="129"/>
      <c r="X657" s="131" t="str">
        <f t="shared" si="113"/>
        <v>102</v>
      </c>
      <c r="Y657" s="129">
        <v>10</v>
      </c>
      <c r="Z657" s="129">
        <f t="shared" si="114"/>
        <v>2</v>
      </c>
      <c r="AA657" s="129"/>
      <c r="AB657" s="129"/>
      <c r="AC657" s="121">
        <v>210107</v>
      </c>
      <c r="AD657" s="121" t="s">
        <v>189</v>
      </c>
      <c r="AE657" s="122">
        <f>VLOOKUP(AC657,[3]Hoja1!$A$10:$K$1357,11,0)</f>
        <v>-112368430</v>
      </c>
      <c r="AF657" s="122"/>
      <c r="AG657" s="122">
        <f t="shared" si="115"/>
        <v>-112368430</v>
      </c>
      <c r="AH657" s="122">
        <f t="shared" si="116"/>
        <v>-112368</v>
      </c>
    </row>
    <row r="658" spans="1:34" s="51" customFormat="1" ht="12.75" customHeight="1">
      <c r="A658" s="127">
        <v>5213110</v>
      </c>
      <c r="B658" s="127" t="s">
        <v>1743</v>
      </c>
      <c r="C658" s="128" t="str">
        <f t="shared" si="117"/>
        <v/>
      </c>
      <c r="D658" s="127"/>
      <c r="E658" s="127"/>
      <c r="F658" s="128" t="str">
        <f t="shared" si="118"/>
        <v/>
      </c>
      <c r="G658" s="127"/>
      <c r="H658" s="127"/>
      <c r="I658" s="128" t="str">
        <f t="shared" si="119"/>
        <v>651200000110</v>
      </c>
      <c r="J658" s="127">
        <v>651200000</v>
      </c>
      <c r="K658" s="127">
        <v>110</v>
      </c>
      <c r="L658" s="128" t="str">
        <f t="shared" si="120"/>
        <v/>
      </c>
      <c r="M658" s="129"/>
      <c r="N658" s="129"/>
      <c r="O658" s="130" t="str">
        <f t="shared" si="121"/>
        <v/>
      </c>
      <c r="P658" s="127"/>
      <c r="Q658" s="127"/>
      <c r="R658" s="128" t="str">
        <f t="shared" si="122"/>
        <v>621210000110</v>
      </c>
      <c r="S658" s="129">
        <v>621210000</v>
      </c>
      <c r="T658" s="129">
        <v>110</v>
      </c>
      <c r="U658" s="128" t="str">
        <f t="shared" si="123"/>
        <v/>
      </c>
      <c r="V658" s="129"/>
      <c r="W658" s="129"/>
      <c r="X658" s="131" t="str">
        <f t="shared" si="113"/>
        <v>102</v>
      </c>
      <c r="Y658" s="129">
        <v>10</v>
      </c>
      <c r="Z658" s="129">
        <f t="shared" si="114"/>
        <v>2</v>
      </c>
      <c r="AA658" s="129"/>
      <c r="AB658" s="129"/>
      <c r="AC658" s="121">
        <v>210108</v>
      </c>
      <c r="AD658" s="121" t="s">
        <v>955</v>
      </c>
      <c r="AE658" s="122">
        <f>VLOOKUP(AC658,[3]Hoja1!$A$10:$K$1357,11,0)</f>
        <v>-41829384</v>
      </c>
      <c r="AF658" s="122"/>
      <c r="AG658" s="122">
        <f t="shared" si="115"/>
        <v>-41829384</v>
      </c>
      <c r="AH658" s="122">
        <f t="shared" si="116"/>
        <v>-41829</v>
      </c>
    </row>
    <row r="659" spans="1:34" s="51" customFormat="1" ht="12.75" customHeight="1">
      <c r="A659" s="127">
        <v>5213110</v>
      </c>
      <c r="B659" s="127" t="s">
        <v>1743</v>
      </c>
      <c r="C659" s="128" t="str">
        <f t="shared" si="117"/>
        <v/>
      </c>
      <c r="D659" s="127"/>
      <c r="E659" s="127"/>
      <c r="F659" s="128" t="str">
        <f t="shared" si="118"/>
        <v/>
      </c>
      <c r="G659" s="127"/>
      <c r="H659" s="127"/>
      <c r="I659" s="128" t="str">
        <f t="shared" si="119"/>
        <v>651200000103</v>
      </c>
      <c r="J659" s="127">
        <v>651200000</v>
      </c>
      <c r="K659" s="127">
        <v>103</v>
      </c>
      <c r="L659" s="128" t="str">
        <f t="shared" si="120"/>
        <v/>
      </c>
      <c r="M659" s="129"/>
      <c r="N659" s="129"/>
      <c r="O659" s="130" t="str">
        <f t="shared" si="121"/>
        <v/>
      </c>
      <c r="P659" s="127"/>
      <c r="Q659" s="127"/>
      <c r="R659" s="128" t="str">
        <f t="shared" si="122"/>
        <v>621210000103</v>
      </c>
      <c r="S659" s="129">
        <v>621210000</v>
      </c>
      <c r="T659" s="129">
        <v>103</v>
      </c>
      <c r="U659" s="128" t="str">
        <f t="shared" si="123"/>
        <v/>
      </c>
      <c r="V659" s="129"/>
      <c r="W659" s="129"/>
      <c r="X659" s="131" t="str">
        <f t="shared" si="113"/>
        <v>102</v>
      </c>
      <c r="Y659" s="129">
        <v>10</v>
      </c>
      <c r="Z659" s="129">
        <f t="shared" si="114"/>
        <v>2</v>
      </c>
      <c r="AA659" s="129"/>
      <c r="AB659" s="129"/>
      <c r="AC659" s="121">
        <v>210109</v>
      </c>
      <c r="AD659" s="121" t="s">
        <v>774</v>
      </c>
      <c r="AE659" s="122">
        <f>VLOOKUP(AC659,[3]Hoja1!$A$10:$K$1357,11,0)</f>
        <v>-231076203</v>
      </c>
      <c r="AF659" s="122"/>
      <c r="AG659" s="122">
        <f t="shared" si="115"/>
        <v>-231076203</v>
      </c>
      <c r="AH659" s="122">
        <f t="shared" si="116"/>
        <v>-231076</v>
      </c>
    </row>
    <row r="660" spans="1:34" s="51" customFormat="1" ht="12.75" customHeight="1">
      <c r="A660" s="127">
        <v>5213110</v>
      </c>
      <c r="B660" s="127" t="s">
        <v>1743</v>
      </c>
      <c r="C660" s="128" t="str">
        <f t="shared" si="117"/>
        <v/>
      </c>
      <c r="D660" s="127"/>
      <c r="E660" s="127"/>
      <c r="F660" s="128" t="str">
        <f t="shared" si="118"/>
        <v/>
      </c>
      <c r="G660" s="127"/>
      <c r="H660" s="127"/>
      <c r="I660" s="128" t="str">
        <f t="shared" si="119"/>
        <v>651200000104</v>
      </c>
      <c r="J660" s="127">
        <v>651200000</v>
      </c>
      <c r="K660" s="127">
        <v>104</v>
      </c>
      <c r="L660" s="128" t="str">
        <f t="shared" si="120"/>
        <v/>
      </c>
      <c r="M660" s="129"/>
      <c r="N660" s="129"/>
      <c r="O660" s="130" t="str">
        <f t="shared" si="121"/>
        <v/>
      </c>
      <c r="P660" s="127"/>
      <c r="Q660" s="127"/>
      <c r="R660" s="128" t="str">
        <f t="shared" si="122"/>
        <v>621210000104</v>
      </c>
      <c r="S660" s="129">
        <v>621210000</v>
      </c>
      <c r="T660" s="129">
        <v>104</v>
      </c>
      <c r="U660" s="128" t="str">
        <f t="shared" si="123"/>
        <v/>
      </c>
      <c r="V660" s="129"/>
      <c r="W660" s="129"/>
      <c r="X660" s="131" t="str">
        <f t="shared" si="113"/>
        <v>102</v>
      </c>
      <c r="Y660" s="129">
        <v>10</v>
      </c>
      <c r="Z660" s="129">
        <f t="shared" si="114"/>
        <v>2</v>
      </c>
      <c r="AA660" s="129"/>
      <c r="AB660" s="129"/>
      <c r="AC660" s="121">
        <v>210110</v>
      </c>
      <c r="AD660" s="121" t="s">
        <v>253</v>
      </c>
      <c r="AE660" s="122">
        <f>VLOOKUP(AC660,[3]Hoja1!$A$10:$K$1357,11,0)</f>
        <v>-4744057</v>
      </c>
      <c r="AF660" s="122"/>
      <c r="AG660" s="122">
        <f t="shared" si="115"/>
        <v>-4744057</v>
      </c>
      <c r="AH660" s="122">
        <f t="shared" si="116"/>
        <v>-4744</v>
      </c>
    </row>
    <row r="661" spans="1:34" s="51" customFormat="1" ht="12.75" customHeight="1">
      <c r="A661" s="127">
        <v>5213110</v>
      </c>
      <c r="B661" s="127" t="s">
        <v>1743</v>
      </c>
      <c r="C661" s="128" t="str">
        <f t="shared" si="117"/>
        <v/>
      </c>
      <c r="D661" s="127"/>
      <c r="E661" s="127"/>
      <c r="F661" s="128" t="str">
        <f t="shared" si="118"/>
        <v/>
      </c>
      <c r="G661" s="127"/>
      <c r="H661" s="127"/>
      <c r="I661" s="128" t="str">
        <f t="shared" si="119"/>
        <v>651200000108</v>
      </c>
      <c r="J661" s="127">
        <v>651200000</v>
      </c>
      <c r="K661" s="127">
        <v>108</v>
      </c>
      <c r="L661" s="128" t="str">
        <f t="shared" si="120"/>
        <v/>
      </c>
      <c r="M661" s="129"/>
      <c r="N661" s="129"/>
      <c r="O661" s="130" t="str">
        <f t="shared" si="121"/>
        <v/>
      </c>
      <c r="P661" s="127"/>
      <c r="Q661" s="127"/>
      <c r="R661" s="128" t="str">
        <f t="shared" si="122"/>
        <v>621210000108</v>
      </c>
      <c r="S661" s="129">
        <v>621210000</v>
      </c>
      <c r="T661" s="129">
        <v>108</v>
      </c>
      <c r="U661" s="128" t="str">
        <f t="shared" si="123"/>
        <v/>
      </c>
      <c r="V661" s="129"/>
      <c r="W661" s="129"/>
      <c r="X661" s="131" t="str">
        <f t="shared" si="113"/>
        <v>102</v>
      </c>
      <c r="Y661" s="129">
        <v>10</v>
      </c>
      <c r="Z661" s="129">
        <f t="shared" si="114"/>
        <v>2</v>
      </c>
      <c r="AA661" s="129"/>
      <c r="AB661" s="129"/>
      <c r="AC661" s="121">
        <v>210111</v>
      </c>
      <c r="AD661" s="121" t="s">
        <v>1227</v>
      </c>
      <c r="AE661" s="122">
        <f>VLOOKUP(AC661,[3]Hoja1!$A$10:$K$1357,11,0)</f>
        <v>-949890</v>
      </c>
      <c r="AF661" s="122"/>
      <c r="AG661" s="122">
        <f t="shared" si="115"/>
        <v>-949890</v>
      </c>
      <c r="AH661" s="122">
        <f t="shared" si="116"/>
        <v>-950</v>
      </c>
    </row>
    <row r="662" spans="1:34" s="51" customFormat="1" ht="12.75" customHeight="1">
      <c r="A662" s="127">
        <v>5213110</v>
      </c>
      <c r="B662" s="127" t="s">
        <v>1743</v>
      </c>
      <c r="C662" s="128" t="str">
        <f t="shared" si="117"/>
        <v/>
      </c>
      <c r="D662" s="127"/>
      <c r="E662" s="127"/>
      <c r="F662" s="128" t="str">
        <f t="shared" si="118"/>
        <v/>
      </c>
      <c r="G662" s="127"/>
      <c r="H662" s="127"/>
      <c r="I662" s="128" t="str">
        <f t="shared" si="119"/>
        <v>651200000208</v>
      </c>
      <c r="J662" s="127">
        <v>651200000</v>
      </c>
      <c r="K662" s="127">
        <v>208</v>
      </c>
      <c r="L662" s="128" t="str">
        <f t="shared" si="120"/>
        <v/>
      </c>
      <c r="M662" s="129"/>
      <c r="N662" s="129"/>
      <c r="O662" s="130" t="str">
        <f t="shared" si="121"/>
        <v/>
      </c>
      <c r="P662" s="127"/>
      <c r="Q662" s="127"/>
      <c r="R662" s="128" t="str">
        <f t="shared" si="122"/>
        <v>621210000208</v>
      </c>
      <c r="S662" s="129">
        <v>621210000</v>
      </c>
      <c r="T662" s="129">
        <v>208</v>
      </c>
      <c r="U662" s="128" t="str">
        <f t="shared" si="123"/>
        <v/>
      </c>
      <c r="V662" s="129"/>
      <c r="W662" s="129"/>
      <c r="X662" s="131" t="str">
        <f t="shared" si="113"/>
        <v>102</v>
      </c>
      <c r="Y662" s="129">
        <v>10</v>
      </c>
      <c r="Z662" s="129">
        <f t="shared" si="114"/>
        <v>2</v>
      </c>
      <c r="AA662" s="129"/>
      <c r="AB662" s="129"/>
      <c r="AC662" s="121">
        <v>210112</v>
      </c>
      <c r="AD662" s="121" t="s">
        <v>1228</v>
      </c>
      <c r="AE662" s="122">
        <f>VLOOKUP(AC662,[3]Hoja1!$A$10:$K$1357,11,0)</f>
        <v>0</v>
      </c>
      <c r="AF662" s="122"/>
      <c r="AG662" s="122">
        <f t="shared" si="115"/>
        <v>0</v>
      </c>
      <c r="AH662" s="122">
        <f t="shared" si="116"/>
        <v>0</v>
      </c>
    </row>
    <row r="663" spans="1:34" s="51" customFormat="1" ht="12.75" customHeight="1">
      <c r="A663" s="127"/>
      <c r="B663" s="127"/>
      <c r="C663" s="128" t="str">
        <f t="shared" si="117"/>
        <v/>
      </c>
      <c r="D663" s="127"/>
      <c r="E663" s="127"/>
      <c r="F663" s="128" t="str">
        <f t="shared" si="118"/>
        <v/>
      </c>
      <c r="G663" s="127"/>
      <c r="H663" s="127"/>
      <c r="I663" s="128" t="str">
        <f t="shared" si="119"/>
        <v>653200000114</v>
      </c>
      <c r="J663" s="127">
        <v>653200000</v>
      </c>
      <c r="K663" s="127">
        <v>114</v>
      </c>
      <c r="L663" s="128" t="str">
        <f t="shared" si="120"/>
        <v/>
      </c>
      <c r="M663" s="129"/>
      <c r="N663" s="129"/>
      <c r="O663" s="130" t="str">
        <f t="shared" si="121"/>
        <v/>
      </c>
      <c r="P663" s="127"/>
      <c r="Q663" s="127"/>
      <c r="R663" s="128" t="str">
        <f t="shared" si="122"/>
        <v/>
      </c>
      <c r="S663" s="129"/>
      <c r="T663" s="129"/>
      <c r="U663" s="128" t="str">
        <f t="shared" si="123"/>
        <v/>
      </c>
      <c r="V663" s="129"/>
      <c r="W663" s="129"/>
      <c r="X663" s="131" t="str">
        <f t="shared" si="113"/>
        <v>102</v>
      </c>
      <c r="Y663" s="129">
        <v>10</v>
      </c>
      <c r="Z663" s="129">
        <f t="shared" si="114"/>
        <v>2</v>
      </c>
      <c r="AA663" s="129"/>
      <c r="AB663" s="129"/>
      <c r="AC663" s="121">
        <v>210113</v>
      </c>
      <c r="AD663" s="121" t="s">
        <v>435</v>
      </c>
      <c r="AE663" s="122">
        <f>VLOOKUP(AC663,[3]Hoja1!$A$10:$K$1357,11,0)</f>
        <v>0</v>
      </c>
      <c r="AF663" s="122"/>
      <c r="AG663" s="122">
        <f t="shared" si="115"/>
        <v>0</v>
      </c>
      <c r="AH663" s="122">
        <f t="shared" si="116"/>
        <v>0</v>
      </c>
    </row>
    <row r="664" spans="1:34" s="51" customFormat="1" ht="12.75" customHeight="1">
      <c r="A664" s="127"/>
      <c r="B664" s="127"/>
      <c r="C664" s="128" t="str">
        <f t="shared" si="117"/>
        <v/>
      </c>
      <c r="D664" s="127"/>
      <c r="E664" s="127"/>
      <c r="F664" s="128" t="str">
        <f t="shared" si="118"/>
        <v/>
      </c>
      <c r="G664" s="127"/>
      <c r="H664" s="127"/>
      <c r="I664" s="128" t="str">
        <f t="shared" si="119"/>
        <v>651200000206</v>
      </c>
      <c r="J664" s="127">
        <v>651200000</v>
      </c>
      <c r="K664" s="127">
        <v>206</v>
      </c>
      <c r="L664" s="128" t="str">
        <f t="shared" si="120"/>
        <v/>
      </c>
      <c r="M664" s="129"/>
      <c r="N664" s="129"/>
      <c r="O664" s="130" t="str">
        <f t="shared" si="121"/>
        <v/>
      </c>
      <c r="P664" s="127"/>
      <c r="Q664" s="127"/>
      <c r="R664" s="128" t="str">
        <f t="shared" si="122"/>
        <v>621210000206</v>
      </c>
      <c r="S664" s="129">
        <v>621210000</v>
      </c>
      <c r="T664" s="129">
        <v>206</v>
      </c>
      <c r="U664" s="128" t="str">
        <f t="shared" si="123"/>
        <v/>
      </c>
      <c r="V664" s="129"/>
      <c r="W664" s="129"/>
      <c r="X664" s="131" t="str">
        <f t="shared" si="113"/>
        <v>102</v>
      </c>
      <c r="Y664" s="129">
        <v>10</v>
      </c>
      <c r="Z664" s="129">
        <f t="shared" si="114"/>
        <v>2</v>
      </c>
      <c r="AA664" s="129"/>
      <c r="AB664" s="129"/>
      <c r="AC664" s="121">
        <v>210114</v>
      </c>
      <c r="AD664" s="121" t="s">
        <v>436</v>
      </c>
      <c r="AE664" s="122">
        <v>0</v>
      </c>
      <c r="AF664" s="122"/>
      <c r="AG664" s="122">
        <f t="shared" si="115"/>
        <v>0</v>
      </c>
      <c r="AH664" s="122">
        <f t="shared" si="116"/>
        <v>0</v>
      </c>
    </row>
    <row r="665" spans="1:34" s="51" customFormat="1" ht="12.75" customHeight="1">
      <c r="A665" s="127">
        <v>5213110</v>
      </c>
      <c r="B665" s="127" t="s">
        <v>1743</v>
      </c>
      <c r="C665" s="128" t="str">
        <f t="shared" si="117"/>
        <v/>
      </c>
      <c r="D665" s="127"/>
      <c r="E665" s="127"/>
      <c r="F665" s="128" t="str">
        <f t="shared" si="118"/>
        <v/>
      </c>
      <c r="G665" s="127"/>
      <c r="H665" s="127"/>
      <c r="I665" s="128" t="str">
        <f t="shared" si="119"/>
        <v>651200000207</v>
      </c>
      <c r="J665" s="127">
        <v>651200000</v>
      </c>
      <c r="K665" s="127">
        <v>207</v>
      </c>
      <c r="L665" s="128" t="str">
        <f t="shared" si="120"/>
        <v/>
      </c>
      <c r="M665" s="129"/>
      <c r="N665" s="129"/>
      <c r="O665" s="130" t="str">
        <f t="shared" si="121"/>
        <v/>
      </c>
      <c r="P665" s="127"/>
      <c r="Q665" s="127"/>
      <c r="R665" s="128" t="str">
        <f t="shared" si="122"/>
        <v>621210000207</v>
      </c>
      <c r="S665" s="129">
        <v>621210000</v>
      </c>
      <c r="T665" s="129">
        <v>207</v>
      </c>
      <c r="U665" s="128" t="str">
        <f t="shared" si="123"/>
        <v/>
      </c>
      <c r="V665" s="129"/>
      <c r="W665" s="129"/>
      <c r="X665" s="131" t="str">
        <f t="shared" si="113"/>
        <v>102</v>
      </c>
      <c r="Y665" s="129">
        <v>10</v>
      </c>
      <c r="Z665" s="129">
        <f t="shared" si="114"/>
        <v>2</v>
      </c>
      <c r="AA665" s="129"/>
      <c r="AB665" s="129"/>
      <c r="AC665" s="121">
        <v>210115</v>
      </c>
      <c r="AD665" s="121" t="s">
        <v>1229</v>
      </c>
      <c r="AE665" s="122">
        <f>VLOOKUP(AC665,[3]Hoja1!$A$10:$K$1357,11,0)</f>
        <v>-50149454</v>
      </c>
      <c r="AF665" s="122"/>
      <c r="AG665" s="122">
        <f t="shared" si="115"/>
        <v>-50149454</v>
      </c>
      <c r="AH665" s="122">
        <f t="shared" si="116"/>
        <v>-50149</v>
      </c>
    </row>
    <row r="666" spans="1:34" s="51" customFormat="1" ht="12.75" customHeight="1">
      <c r="A666" s="127">
        <v>5213110</v>
      </c>
      <c r="B666" s="127" t="s">
        <v>1743</v>
      </c>
      <c r="C666" s="128" t="str">
        <f t="shared" si="117"/>
        <v/>
      </c>
      <c r="D666" s="127"/>
      <c r="E666" s="127"/>
      <c r="F666" s="128" t="str">
        <f t="shared" si="118"/>
        <v/>
      </c>
      <c r="G666" s="127"/>
      <c r="H666" s="127"/>
      <c r="I666" s="128" t="str">
        <f t="shared" si="119"/>
        <v>651200000114</v>
      </c>
      <c r="J666" s="127">
        <v>651200000</v>
      </c>
      <c r="K666" s="127">
        <v>114</v>
      </c>
      <c r="L666" s="128" t="str">
        <f t="shared" si="120"/>
        <v/>
      </c>
      <c r="M666" s="129"/>
      <c r="N666" s="129"/>
      <c r="O666" s="130" t="str">
        <f t="shared" si="121"/>
        <v/>
      </c>
      <c r="P666" s="127"/>
      <c r="Q666" s="127"/>
      <c r="R666" s="128" t="str">
        <f t="shared" si="122"/>
        <v>621210000114</v>
      </c>
      <c r="S666" s="129">
        <v>621210000</v>
      </c>
      <c r="T666" s="129">
        <v>114</v>
      </c>
      <c r="U666" s="128" t="str">
        <f t="shared" si="123"/>
        <v/>
      </c>
      <c r="V666" s="129"/>
      <c r="W666" s="129"/>
      <c r="X666" s="131" t="str">
        <f t="shared" si="113"/>
        <v>102</v>
      </c>
      <c r="Y666" s="129">
        <v>10</v>
      </c>
      <c r="Z666" s="129">
        <f t="shared" si="114"/>
        <v>2</v>
      </c>
      <c r="AA666" s="129"/>
      <c r="AB666" s="129"/>
      <c r="AC666" s="121">
        <v>210116</v>
      </c>
      <c r="AD666" s="121" t="s">
        <v>1230</v>
      </c>
      <c r="AE666" s="122">
        <f>VLOOKUP(AC666,[3]Hoja1!$A$10:$K$1357,11,0)</f>
        <v>-124049447</v>
      </c>
      <c r="AF666" s="122"/>
      <c r="AG666" s="122">
        <f t="shared" si="115"/>
        <v>-124049447</v>
      </c>
      <c r="AH666" s="122">
        <f t="shared" si="116"/>
        <v>-124049</v>
      </c>
    </row>
    <row r="667" spans="1:34" s="51" customFormat="1" ht="12.75" customHeight="1">
      <c r="A667" s="127"/>
      <c r="B667" s="127"/>
      <c r="C667" s="128" t="str">
        <f t="shared" si="117"/>
        <v/>
      </c>
      <c r="D667" s="127"/>
      <c r="E667" s="127"/>
      <c r="F667" s="128" t="str">
        <f t="shared" si="118"/>
        <v/>
      </c>
      <c r="G667" s="127"/>
      <c r="H667" s="127"/>
      <c r="I667" s="128" t="str">
        <f t="shared" si="119"/>
        <v>651200000202</v>
      </c>
      <c r="J667" s="127">
        <v>651200000</v>
      </c>
      <c r="K667" s="127">
        <v>202</v>
      </c>
      <c r="L667" s="128" t="str">
        <f t="shared" si="120"/>
        <v/>
      </c>
      <c r="M667" s="129"/>
      <c r="N667" s="129"/>
      <c r="O667" s="130" t="str">
        <f t="shared" si="121"/>
        <v/>
      </c>
      <c r="P667" s="127"/>
      <c r="Q667" s="127"/>
      <c r="R667" s="128" t="str">
        <f t="shared" si="122"/>
        <v>621210000202</v>
      </c>
      <c r="S667" s="129">
        <v>621210000</v>
      </c>
      <c r="T667" s="129">
        <v>202</v>
      </c>
      <c r="U667" s="128" t="str">
        <f t="shared" si="123"/>
        <v/>
      </c>
      <c r="V667" s="129"/>
      <c r="W667" s="129"/>
      <c r="X667" s="131" t="str">
        <f t="shared" si="113"/>
        <v>102</v>
      </c>
      <c r="Y667" s="129">
        <v>10</v>
      </c>
      <c r="Z667" s="129">
        <f t="shared" si="114"/>
        <v>2</v>
      </c>
      <c r="AA667" s="129"/>
      <c r="AB667" s="129"/>
      <c r="AC667" s="121">
        <v>210117</v>
      </c>
      <c r="AD667" s="121" t="s">
        <v>954</v>
      </c>
      <c r="AE667" s="122">
        <v>0</v>
      </c>
      <c r="AF667" s="122"/>
      <c r="AG667" s="122">
        <f t="shared" si="115"/>
        <v>0</v>
      </c>
      <c r="AH667" s="122">
        <f t="shared" si="116"/>
        <v>0</v>
      </c>
    </row>
    <row r="668" spans="1:34" s="51" customFormat="1" ht="12.75" customHeight="1">
      <c r="A668" s="127">
        <v>5213110</v>
      </c>
      <c r="B668" s="127" t="s">
        <v>1743</v>
      </c>
      <c r="C668" s="128" t="str">
        <f t="shared" si="117"/>
        <v/>
      </c>
      <c r="D668" s="127"/>
      <c r="E668" s="127"/>
      <c r="F668" s="128" t="str">
        <f t="shared" si="118"/>
        <v/>
      </c>
      <c r="G668" s="127"/>
      <c r="H668" s="127"/>
      <c r="I668" s="128" t="str">
        <f t="shared" si="119"/>
        <v>651200000101</v>
      </c>
      <c r="J668" s="127">
        <v>651200000</v>
      </c>
      <c r="K668" s="127">
        <v>101</v>
      </c>
      <c r="L668" s="128" t="str">
        <f t="shared" si="120"/>
        <v/>
      </c>
      <c r="M668" s="129"/>
      <c r="N668" s="129"/>
      <c r="O668" s="130" t="str">
        <f t="shared" si="121"/>
        <v/>
      </c>
      <c r="P668" s="127"/>
      <c r="Q668" s="127"/>
      <c r="R668" s="128" t="str">
        <f t="shared" si="122"/>
        <v>621210000101</v>
      </c>
      <c r="S668" s="129">
        <v>621210000</v>
      </c>
      <c r="T668" s="129">
        <v>101</v>
      </c>
      <c r="U668" s="128" t="str">
        <f t="shared" si="123"/>
        <v/>
      </c>
      <c r="V668" s="129"/>
      <c r="W668" s="129"/>
      <c r="X668" s="131" t="str">
        <f t="shared" si="113"/>
        <v>102</v>
      </c>
      <c r="Y668" s="129">
        <v>10</v>
      </c>
      <c r="Z668" s="129">
        <f t="shared" si="114"/>
        <v>2</v>
      </c>
      <c r="AA668" s="129"/>
      <c r="AB668" s="129"/>
      <c r="AC668" s="121">
        <v>210118</v>
      </c>
      <c r="AD668" s="121" t="s">
        <v>955</v>
      </c>
      <c r="AE668" s="122">
        <f>VLOOKUP(AC668,[3]Hoja1!$A$10:$K$1357,11,0)</f>
        <v>-3824107</v>
      </c>
      <c r="AF668" s="122">
        <f>-AF655</f>
        <v>0</v>
      </c>
      <c r="AG668" s="122">
        <f t="shared" si="115"/>
        <v>-3824107</v>
      </c>
      <c r="AH668" s="122">
        <f t="shared" si="116"/>
        <v>-3824</v>
      </c>
    </row>
    <row r="669" spans="1:34" s="51" customFormat="1" ht="12.75" customHeight="1">
      <c r="A669" s="127"/>
      <c r="B669" s="127"/>
      <c r="C669" s="128" t="str">
        <f t="shared" si="117"/>
        <v/>
      </c>
      <c r="D669" s="127"/>
      <c r="E669" s="127"/>
      <c r="F669" s="128" t="str">
        <f t="shared" si="118"/>
        <v/>
      </c>
      <c r="G669" s="127"/>
      <c r="H669" s="127"/>
      <c r="I669" s="128" t="str">
        <f t="shared" si="119"/>
        <v>652200000212</v>
      </c>
      <c r="J669" s="127">
        <v>652200000</v>
      </c>
      <c r="K669" s="127">
        <v>212</v>
      </c>
      <c r="L669" s="128" t="str">
        <f t="shared" si="120"/>
        <v/>
      </c>
      <c r="M669" s="129"/>
      <c r="N669" s="129"/>
      <c r="O669" s="130" t="str">
        <f t="shared" si="121"/>
        <v/>
      </c>
      <c r="P669" s="127"/>
      <c r="Q669" s="127"/>
      <c r="R669" s="128" t="str">
        <f t="shared" si="122"/>
        <v>621220000212</v>
      </c>
      <c r="S669" s="129">
        <v>621220000</v>
      </c>
      <c r="T669" s="129">
        <v>212</v>
      </c>
      <c r="U669" s="128" t="str">
        <f t="shared" si="123"/>
        <v/>
      </c>
      <c r="V669" s="129"/>
      <c r="W669" s="129"/>
      <c r="X669" s="131" t="str">
        <f t="shared" si="113"/>
        <v>102</v>
      </c>
      <c r="Y669" s="129">
        <v>10</v>
      </c>
      <c r="Z669" s="129">
        <f t="shared" si="114"/>
        <v>2</v>
      </c>
      <c r="AA669" s="129"/>
      <c r="AB669" s="129"/>
      <c r="AC669" s="121">
        <v>210201</v>
      </c>
      <c r="AD669" s="121" t="s">
        <v>529</v>
      </c>
      <c r="AE669" s="122">
        <v>0</v>
      </c>
      <c r="AF669" s="122"/>
      <c r="AG669" s="122">
        <f t="shared" si="115"/>
        <v>0</v>
      </c>
      <c r="AH669" s="122">
        <f t="shared" si="116"/>
        <v>0</v>
      </c>
    </row>
    <row r="670" spans="1:34" s="51" customFormat="1" ht="12.75" customHeight="1">
      <c r="A670" s="127"/>
      <c r="B670" s="127"/>
      <c r="C670" s="128" t="str">
        <f t="shared" si="117"/>
        <v/>
      </c>
      <c r="D670" s="127"/>
      <c r="E670" s="127"/>
      <c r="F670" s="128" t="str">
        <f t="shared" si="118"/>
        <v/>
      </c>
      <c r="G670" s="127"/>
      <c r="H670" s="127"/>
      <c r="I670" s="128" t="str">
        <f t="shared" si="119"/>
        <v>652200000112</v>
      </c>
      <c r="J670" s="127">
        <v>652200000</v>
      </c>
      <c r="K670" s="127">
        <v>112</v>
      </c>
      <c r="L670" s="128" t="str">
        <f t="shared" si="120"/>
        <v/>
      </c>
      <c r="M670" s="129"/>
      <c r="N670" s="129"/>
      <c r="O670" s="130" t="str">
        <f t="shared" si="121"/>
        <v/>
      </c>
      <c r="P670" s="127"/>
      <c r="Q670" s="127"/>
      <c r="R670" s="128" t="str">
        <f t="shared" si="122"/>
        <v/>
      </c>
      <c r="S670" s="129"/>
      <c r="T670" s="129"/>
      <c r="U670" s="128" t="str">
        <f t="shared" si="123"/>
        <v/>
      </c>
      <c r="V670" s="129"/>
      <c r="W670" s="129"/>
      <c r="X670" s="131" t="str">
        <f t="shared" si="113"/>
        <v>102</v>
      </c>
      <c r="Y670" s="129">
        <v>10</v>
      </c>
      <c r="Z670" s="129">
        <f t="shared" si="114"/>
        <v>2</v>
      </c>
      <c r="AA670" s="129"/>
      <c r="AB670" s="129"/>
      <c r="AC670" s="121">
        <v>210202</v>
      </c>
      <c r="AD670" s="121" t="s">
        <v>359</v>
      </c>
      <c r="AE670" s="122">
        <v>0</v>
      </c>
      <c r="AF670" s="122"/>
      <c r="AG670" s="122">
        <f t="shared" si="115"/>
        <v>0</v>
      </c>
      <c r="AH670" s="122">
        <f t="shared" si="116"/>
        <v>0</v>
      </c>
    </row>
    <row r="671" spans="1:34" s="51" customFormat="1" ht="12.75" customHeight="1">
      <c r="A671" s="127"/>
      <c r="B671" s="127"/>
      <c r="C671" s="128" t="str">
        <f t="shared" si="117"/>
        <v/>
      </c>
      <c r="D671" s="127"/>
      <c r="E671" s="127"/>
      <c r="F671" s="128" t="str">
        <f t="shared" si="118"/>
        <v/>
      </c>
      <c r="G671" s="127"/>
      <c r="H671" s="127"/>
      <c r="I671" s="128" t="str">
        <f t="shared" si="119"/>
        <v>652200000210</v>
      </c>
      <c r="J671" s="127">
        <v>652200000</v>
      </c>
      <c r="K671" s="127">
        <v>210</v>
      </c>
      <c r="L671" s="128" t="str">
        <f t="shared" si="120"/>
        <v/>
      </c>
      <c r="M671" s="129"/>
      <c r="N671" s="129"/>
      <c r="O671" s="130" t="str">
        <f t="shared" si="121"/>
        <v/>
      </c>
      <c r="P671" s="127"/>
      <c r="Q671" s="127"/>
      <c r="R671" s="128" t="str">
        <f t="shared" si="122"/>
        <v/>
      </c>
      <c r="S671" s="129"/>
      <c r="T671" s="129"/>
      <c r="U671" s="128" t="str">
        <f t="shared" si="123"/>
        <v/>
      </c>
      <c r="V671" s="129"/>
      <c r="W671" s="129"/>
      <c r="X671" s="131" t="str">
        <f t="shared" si="113"/>
        <v>102</v>
      </c>
      <c r="Y671" s="129">
        <v>10</v>
      </c>
      <c r="Z671" s="129">
        <f t="shared" si="114"/>
        <v>2</v>
      </c>
      <c r="AA671" s="129"/>
      <c r="AB671" s="129"/>
      <c r="AC671" s="121">
        <v>210203</v>
      </c>
      <c r="AD671" s="121" t="s">
        <v>1231</v>
      </c>
      <c r="AE671" s="122">
        <v>0</v>
      </c>
      <c r="AF671" s="122"/>
      <c r="AG671" s="122">
        <f t="shared" si="115"/>
        <v>0</v>
      </c>
      <c r="AH671" s="122">
        <f t="shared" si="116"/>
        <v>0</v>
      </c>
    </row>
    <row r="672" spans="1:34" s="51" customFormat="1" ht="12.75" customHeight="1">
      <c r="A672" s="127"/>
      <c r="B672" s="127"/>
      <c r="C672" s="128" t="str">
        <f t="shared" si="117"/>
        <v/>
      </c>
      <c r="D672" s="127"/>
      <c r="E672" s="127"/>
      <c r="F672" s="128" t="str">
        <f t="shared" si="118"/>
        <v/>
      </c>
      <c r="G672" s="127"/>
      <c r="H672" s="127"/>
      <c r="I672" s="128" t="str">
        <f t="shared" si="119"/>
        <v>652200000202</v>
      </c>
      <c r="J672" s="127">
        <v>652200000</v>
      </c>
      <c r="K672" s="127">
        <v>202</v>
      </c>
      <c r="L672" s="128" t="str">
        <f t="shared" si="120"/>
        <v/>
      </c>
      <c r="M672" s="129"/>
      <c r="N672" s="129"/>
      <c r="O672" s="130" t="str">
        <f t="shared" si="121"/>
        <v/>
      </c>
      <c r="P672" s="127"/>
      <c r="Q672" s="127"/>
      <c r="R672" s="128" t="str">
        <f t="shared" si="122"/>
        <v/>
      </c>
      <c r="S672" s="129"/>
      <c r="T672" s="129"/>
      <c r="U672" s="128" t="str">
        <f t="shared" si="123"/>
        <v/>
      </c>
      <c r="V672" s="129"/>
      <c r="W672" s="129"/>
      <c r="X672" s="131" t="str">
        <f t="shared" ref="X672:X703" si="124">+Y672&amp;Z672</f>
        <v>102</v>
      </c>
      <c r="Y672" s="129">
        <v>10</v>
      </c>
      <c r="Z672" s="129">
        <f t="shared" si="114"/>
        <v>2</v>
      </c>
      <c r="AA672" s="129"/>
      <c r="AB672" s="129"/>
      <c r="AC672" s="121">
        <v>210204</v>
      </c>
      <c r="AD672" s="121" t="s">
        <v>1232</v>
      </c>
      <c r="AE672" s="122">
        <v>0</v>
      </c>
      <c r="AF672" s="122"/>
      <c r="AG672" s="122">
        <f t="shared" si="115"/>
        <v>0</v>
      </c>
      <c r="AH672" s="122">
        <f t="shared" si="116"/>
        <v>0</v>
      </c>
    </row>
    <row r="673" spans="1:34" s="51" customFormat="1" ht="12.75" customHeight="1">
      <c r="A673" s="127"/>
      <c r="B673" s="127"/>
      <c r="C673" s="128" t="str">
        <f t="shared" si="117"/>
        <v/>
      </c>
      <c r="D673" s="127"/>
      <c r="E673" s="127"/>
      <c r="F673" s="128" t="str">
        <f t="shared" si="118"/>
        <v/>
      </c>
      <c r="G673" s="127"/>
      <c r="H673" s="127"/>
      <c r="I673" s="128" t="str">
        <f t="shared" si="119"/>
        <v>652200000101</v>
      </c>
      <c r="J673" s="127">
        <v>652200000</v>
      </c>
      <c r="K673" s="127">
        <v>101</v>
      </c>
      <c r="L673" s="128" t="str">
        <f t="shared" si="120"/>
        <v/>
      </c>
      <c r="M673" s="129"/>
      <c r="N673" s="129"/>
      <c r="O673" s="130" t="str">
        <f t="shared" si="121"/>
        <v/>
      </c>
      <c r="P673" s="127"/>
      <c r="Q673" s="127"/>
      <c r="R673" s="128" t="str">
        <f t="shared" si="122"/>
        <v/>
      </c>
      <c r="S673" s="129"/>
      <c r="T673" s="129"/>
      <c r="U673" s="128" t="str">
        <f t="shared" si="123"/>
        <v/>
      </c>
      <c r="V673" s="129"/>
      <c r="W673" s="129"/>
      <c r="X673" s="131" t="str">
        <f t="shared" si="124"/>
        <v>102</v>
      </c>
      <c r="Y673" s="129">
        <v>10</v>
      </c>
      <c r="Z673" s="129">
        <f t="shared" si="114"/>
        <v>2</v>
      </c>
      <c r="AA673" s="129"/>
      <c r="AB673" s="129"/>
      <c r="AC673" s="121">
        <v>210205</v>
      </c>
      <c r="AD673" s="121" t="s">
        <v>1233</v>
      </c>
      <c r="AE673" s="122">
        <v>0</v>
      </c>
      <c r="AF673" s="122"/>
      <c r="AG673" s="122">
        <f t="shared" si="115"/>
        <v>0</v>
      </c>
      <c r="AH673" s="122">
        <f t="shared" si="116"/>
        <v>0</v>
      </c>
    </row>
    <row r="674" spans="1:34" s="51" customFormat="1" ht="12.75" customHeight="1">
      <c r="A674" s="127"/>
      <c r="B674" s="127"/>
      <c r="C674" s="128" t="str">
        <f t="shared" si="117"/>
        <v/>
      </c>
      <c r="D674" s="127"/>
      <c r="E674" s="127"/>
      <c r="F674" s="128" t="str">
        <f t="shared" si="118"/>
        <v/>
      </c>
      <c r="G674" s="127"/>
      <c r="H674" s="127"/>
      <c r="I674" s="128" t="str">
        <f t="shared" si="119"/>
        <v>652200000209</v>
      </c>
      <c r="J674" s="127">
        <v>652200000</v>
      </c>
      <c r="K674" s="127">
        <v>209</v>
      </c>
      <c r="L674" s="128" t="str">
        <f t="shared" si="120"/>
        <v/>
      </c>
      <c r="M674" s="129"/>
      <c r="N674" s="129"/>
      <c r="O674" s="130" t="str">
        <f t="shared" si="121"/>
        <v/>
      </c>
      <c r="P674" s="127"/>
      <c r="Q674" s="127"/>
      <c r="R674" s="128" t="str">
        <f t="shared" si="122"/>
        <v/>
      </c>
      <c r="S674" s="129"/>
      <c r="T674" s="129"/>
      <c r="U674" s="128" t="str">
        <f t="shared" si="123"/>
        <v/>
      </c>
      <c r="V674" s="129"/>
      <c r="W674" s="129"/>
      <c r="X674" s="131" t="str">
        <f t="shared" si="124"/>
        <v>102</v>
      </c>
      <c r="Y674" s="129">
        <v>10</v>
      </c>
      <c r="Z674" s="129">
        <f t="shared" si="114"/>
        <v>2</v>
      </c>
      <c r="AA674" s="129"/>
      <c r="AB674" s="129"/>
      <c r="AC674" s="121">
        <v>210206</v>
      </c>
      <c r="AD674" s="121" t="s">
        <v>558</v>
      </c>
      <c r="AE674" s="122">
        <v>0</v>
      </c>
      <c r="AF674" s="122"/>
      <c r="AG674" s="122">
        <f t="shared" si="115"/>
        <v>0</v>
      </c>
      <c r="AH674" s="122">
        <f t="shared" si="116"/>
        <v>0</v>
      </c>
    </row>
    <row r="675" spans="1:34" s="51" customFormat="1" ht="12.75" customHeight="1">
      <c r="A675" s="127"/>
      <c r="B675" s="127"/>
      <c r="C675" s="128" t="str">
        <f t="shared" si="117"/>
        <v/>
      </c>
      <c r="D675" s="127"/>
      <c r="E675" s="127"/>
      <c r="F675" s="128" t="str">
        <f t="shared" si="118"/>
        <v/>
      </c>
      <c r="G675" s="127"/>
      <c r="H675" s="127"/>
      <c r="I675" s="128" t="str">
        <f t="shared" si="119"/>
        <v>652200000109</v>
      </c>
      <c r="J675" s="129">
        <v>652200000</v>
      </c>
      <c r="K675" s="129">
        <v>109</v>
      </c>
      <c r="L675" s="128" t="str">
        <f t="shared" si="120"/>
        <v/>
      </c>
      <c r="M675" s="127"/>
      <c r="N675" s="129"/>
      <c r="O675" s="130" t="str">
        <f t="shared" si="121"/>
        <v/>
      </c>
      <c r="P675" s="133"/>
      <c r="Q675" s="133"/>
      <c r="R675" s="128" t="str">
        <f t="shared" si="122"/>
        <v/>
      </c>
      <c r="S675" s="129"/>
      <c r="T675" s="129"/>
      <c r="U675" s="128" t="str">
        <f t="shared" si="123"/>
        <v/>
      </c>
      <c r="V675" s="129"/>
      <c r="W675" s="129"/>
      <c r="X675" s="131" t="str">
        <f t="shared" si="124"/>
        <v>102</v>
      </c>
      <c r="Y675" s="129">
        <v>10</v>
      </c>
      <c r="Z675" s="129">
        <f t="shared" si="114"/>
        <v>2</v>
      </c>
      <c r="AA675" s="129"/>
      <c r="AB675" s="129"/>
      <c r="AC675" s="121">
        <v>210207</v>
      </c>
      <c r="AD675" s="121" t="s">
        <v>559</v>
      </c>
      <c r="AE675" s="122">
        <v>0</v>
      </c>
      <c r="AF675" s="122"/>
      <c r="AG675" s="122">
        <f t="shared" si="115"/>
        <v>0</v>
      </c>
      <c r="AH675" s="122">
        <f t="shared" si="116"/>
        <v>0</v>
      </c>
    </row>
    <row r="676" spans="1:34" s="51" customFormat="1" ht="12.75" customHeight="1">
      <c r="A676" s="127"/>
      <c r="B676" s="127"/>
      <c r="C676" s="128" t="str">
        <f t="shared" si="117"/>
        <v/>
      </c>
      <c r="D676" s="127"/>
      <c r="E676" s="127"/>
      <c r="F676" s="128" t="str">
        <f t="shared" si="118"/>
        <v/>
      </c>
      <c r="G676" s="127"/>
      <c r="H676" s="127"/>
      <c r="I676" s="128" t="str">
        <f t="shared" si="119"/>
        <v>652200000101</v>
      </c>
      <c r="J676" s="129">
        <v>652200000</v>
      </c>
      <c r="K676" s="129">
        <v>101</v>
      </c>
      <c r="L676" s="128" t="str">
        <f t="shared" si="120"/>
        <v/>
      </c>
      <c r="M676" s="127"/>
      <c r="N676" s="129"/>
      <c r="O676" s="130" t="str">
        <f t="shared" si="121"/>
        <v/>
      </c>
      <c r="P676" s="133"/>
      <c r="Q676" s="133"/>
      <c r="R676" s="128" t="str">
        <f t="shared" si="122"/>
        <v>621220000101</v>
      </c>
      <c r="S676" s="129">
        <v>621220000</v>
      </c>
      <c r="T676" s="129">
        <v>101</v>
      </c>
      <c r="U676" s="128" t="str">
        <f t="shared" si="123"/>
        <v/>
      </c>
      <c r="V676" s="129"/>
      <c r="W676" s="129"/>
      <c r="X676" s="131" t="str">
        <f t="shared" si="124"/>
        <v>102</v>
      </c>
      <c r="Y676" s="129">
        <v>10</v>
      </c>
      <c r="Z676" s="129">
        <f t="shared" si="114"/>
        <v>2</v>
      </c>
      <c r="AA676" s="129"/>
      <c r="AB676" s="129"/>
      <c r="AC676" s="121">
        <v>210208</v>
      </c>
      <c r="AD676" s="121" t="s">
        <v>1234</v>
      </c>
      <c r="AE676" s="122">
        <v>0</v>
      </c>
      <c r="AF676" s="122"/>
      <c r="AG676" s="122">
        <f t="shared" si="115"/>
        <v>0</v>
      </c>
      <c r="AH676" s="122">
        <f t="shared" si="116"/>
        <v>0</v>
      </c>
    </row>
    <row r="677" spans="1:34" s="51" customFormat="1" ht="12.75" customHeight="1">
      <c r="A677" s="127"/>
      <c r="B677" s="127"/>
      <c r="C677" s="128" t="str">
        <f t="shared" si="117"/>
        <v/>
      </c>
      <c r="D677" s="127"/>
      <c r="E677" s="127"/>
      <c r="F677" s="128" t="str">
        <f t="shared" si="118"/>
        <v/>
      </c>
      <c r="G677" s="127"/>
      <c r="H677" s="127"/>
      <c r="I677" s="128" t="str">
        <f t="shared" si="119"/>
        <v>653200000103</v>
      </c>
      <c r="J677" s="129">
        <v>653200000</v>
      </c>
      <c r="K677" s="129">
        <v>103</v>
      </c>
      <c r="L677" s="128" t="str">
        <f t="shared" si="120"/>
        <v/>
      </c>
      <c r="M677" s="129"/>
      <c r="N677" s="129"/>
      <c r="O677" s="130" t="str">
        <f t="shared" si="121"/>
        <v/>
      </c>
      <c r="P677" s="129"/>
      <c r="Q677" s="127"/>
      <c r="R677" s="128" t="str">
        <f t="shared" si="122"/>
        <v/>
      </c>
      <c r="S677" s="129"/>
      <c r="T677" s="129"/>
      <c r="U677" s="128" t="str">
        <f t="shared" si="123"/>
        <v/>
      </c>
      <c r="V677" s="129"/>
      <c r="W677" s="129"/>
      <c r="X677" s="131" t="str">
        <f t="shared" si="124"/>
        <v>102</v>
      </c>
      <c r="Y677" s="129">
        <v>10</v>
      </c>
      <c r="Z677" s="129">
        <f t="shared" si="114"/>
        <v>2</v>
      </c>
      <c r="AA677" s="129"/>
      <c r="AB677" s="129"/>
      <c r="AC677" s="121">
        <v>210209</v>
      </c>
      <c r="AD677" s="121" t="s">
        <v>560</v>
      </c>
      <c r="AE677" s="122">
        <v>0</v>
      </c>
      <c r="AF677" s="122"/>
      <c r="AG677" s="122">
        <f t="shared" si="115"/>
        <v>0</v>
      </c>
      <c r="AH677" s="122">
        <f t="shared" si="116"/>
        <v>0</v>
      </c>
    </row>
    <row r="678" spans="1:34" s="51" customFormat="1" ht="12.75" customHeight="1">
      <c r="A678" s="127"/>
      <c r="B678" s="127"/>
      <c r="C678" s="128" t="str">
        <f t="shared" si="117"/>
        <v/>
      </c>
      <c r="D678" s="127"/>
      <c r="E678" s="127"/>
      <c r="F678" s="128" t="str">
        <f t="shared" si="118"/>
        <v/>
      </c>
      <c r="G678" s="127"/>
      <c r="H678" s="127"/>
      <c r="I678" s="128" t="str">
        <f t="shared" si="119"/>
        <v>652200000104</v>
      </c>
      <c r="J678" s="129">
        <v>652200000</v>
      </c>
      <c r="K678" s="129">
        <v>104</v>
      </c>
      <c r="L678" s="128" t="str">
        <f t="shared" si="120"/>
        <v/>
      </c>
      <c r="M678" s="129"/>
      <c r="N678" s="129"/>
      <c r="O678" s="130" t="str">
        <f t="shared" si="121"/>
        <v/>
      </c>
      <c r="P678" s="129"/>
      <c r="Q678" s="127"/>
      <c r="R678" s="128" t="str">
        <f t="shared" si="122"/>
        <v/>
      </c>
      <c r="S678" s="129"/>
      <c r="T678" s="129"/>
      <c r="U678" s="128" t="str">
        <f t="shared" si="123"/>
        <v/>
      </c>
      <c r="V678" s="129"/>
      <c r="W678" s="129"/>
      <c r="X678" s="131" t="str">
        <f t="shared" si="124"/>
        <v>102</v>
      </c>
      <c r="Y678" s="129">
        <v>10</v>
      </c>
      <c r="Z678" s="129">
        <f t="shared" si="114"/>
        <v>2</v>
      </c>
      <c r="AA678" s="129"/>
      <c r="AB678" s="129"/>
      <c r="AC678" s="121">
        <v>210210</v>
      </c>
      <c r="AD678" s="121" t="s">
        <v>561</v>
      </c>
      <c r="AE678" s="122">
        <v>0</v>
      </c>
      <c r="AF678" s="122"/>
      <c r="AG678" s="122">
        <f t="shared" si="115"/>
        <v>0</v>
      </c>
      <c r="AH678" s="122">
        <f t="shared" si="116"/>
        <v>0</v>
      </c>
    </row>
    <row r="679" spans="1:34" s="51" customFormat="1" ht="12.75" customHeight="1">
      <c r="A679" s="127"/>
      <c r="B679" s="127"/>
      <c r="C679" s="128" t="str">
        <f t="shared" si="117"/>
        <v/>
      </c>
      <c r="D679" s="127"/>
      <c r="E679" s="127"/>
      <c r="F679" s="128" t="str">
        <f t="shared" si="118"/>
        <v/>
      </c>
      <c r="G679" s="127"/>
      <c r="H679" s="127"/>
      <c r="I679" s="128" t="str">
        <f t="shared" si="119"/>
        <v>652200000108</v>
      </c>
      <c r="J679" s="129">
        <v>652200000</v>
      </c>
      <c r="K679" s="129">
        <v>108</v>
      </c>
      <c r="L679" s="128" t="str">
        <f t="shared" si="120"/>
        <v/>
      </c>
      <c r="M679" s="129"/>
      <c r="N679" s="129"/>
      <c r="O679" s="130" t="str">
        <f t="shared" si="121"/>
        <v/>
      </c>
      <c r="P679" s="129"/>
      <c r="Q679" s="127"/>
      <c r="R679" s="128" t="str">
        <f t="shared" si="122"/>
        <v/>
      </c>
      <c r="S679" s="129"/>
      <c r="T679" s="129"/>
      <c r="U679" s="128" t="str">
        <f t="shared" si="123"/>
        <v/>
      </c>
      <c r="V679" s="129"/>
      <c r="W679" s="129"/>
      <c r="X679" s="131" t="str">
        <f t="shared" si="124"/>
        <v>102</v>
      </c>
      <c r="Y679" s="129">
        <v>10</v>
      </c>
      <c r="Z679" s="129">
        <f t="shared" si="114"/>
        <v>2</v>
      </c>
      <c r="AA679" s="129"/>
      <c r="AB679" s="129"/>
      <c r="AC679" s="121">
        <v>210211</v>
      </c>
      <c r="AD679" s="121" t="s">
        <v>1235</v>
      </c>
      <c r="AE679" s="122">
        <v>0</v>
      </c>
      <c r="AF679" s="122"/>
      <c r="AG679" s="122">
        <f t="shared" si="115"/>
        <v>0</v>
      </c>
      <c r="AH679" s="122">
        <f t="shared" si="116"/>
        <v>0</v>
      </c>
    </row>
    <row r="680" spans="1:34" s="51" customFormat="1" ht="12.75" customHeight="1">
      <c r="A680" s="127"/>
      <c r="B680" s="127"/>
      <c r="C680" s="128" t="str">
        <f t="shared" si="117"/>
        <v/>
      </c>
      <c r="D680" s="129"/>
      <c r="E680" s="129"/>
      <c r="F680" s="128" t="str">
        <f t="shared" si="118"/>
        <v/>
      </c>
      <c r="G680" s="127"/>
      <c r="H680" s="127"/>
      <c r="I680" s="128" t="str">
        <f t="shared" si="119"/>
        <v>652200000208</v>
      </c>
      <c r="J680" s="127">
        <v>652200000</v>
      </c>
      <c r="K680" s="127">
        <v>208</v>
      </c>
      <c r="L680" s="128" t="str">
        <f t="shared" si="120"/>
        <v/>
      </c>
      <c r="M680" s="129"/>
      <c r="N680" s="129"/>
      <c r="O680" s="130" t="str">
        <f t="shared" si="121"/>
        <v/>
      </c>
      <c r="P680" s="127"/>
      <c r="Q680" s="127"/>
      <c r="R680" s="128" t="str">
        <f t="shared" si="122"/>
        <v/>
      </c>
      <c r="S680" s="129"/>
      <c r="T680" s="129"/>
      <c r="U680" s="128" t="str">
        <f t="shared" si="123"/>
        <v/>
      </c>
      <c r="V680" s="129"/>
      <c r="W680" s="129"/>
      <c r="X680" s="131" t="str">
        <f t="shared" si="124"/>
        <v>102</v>
      </c>
      <c r="Y680" s="129">
        <v>10</v>
      </c>
      <c r="Z680" s="129">
        <f t="shared" si="114"/>
        <v>2</v>
      </c>
      <c r="AA680" s="129"/>
      <c r="AB680" s="129"/>
      <c r="AC680" s="121">
        <v>210212</v>
      </c>
      <c r="AD680" s="121" t="s">
        <v>1236</v>
      </c>
      <c r="AE680" s="122">
        <v>0</v>
      </c>
      <c r="AF680" s="122"/>
      <c r="AG680" s="122">
        <f t="shared" si="115"/>
        <v>0</v>
      </c>
      <c r="AH680" s="122">
        <f t="shared" si="116"/>
        <v>0</v>
      </c>
    </row>
    <row r="681" spans="1:34" s="51" customFormat="1" ht="12.75" customHeight="1">
      <c r="A681" s="127"/>
      <c r="B681" s="127"/>
      <c r="C681" s="128" t="str">
        <f t="shared" si="117"/>
        <v/>
      </c>
      <c r="D681" s="127"/>
      <c r="E681" s="127"/>
      <c r="F681" s="128" t="str">
        <f t="shared" si="118"/>
        <v/>
      </c>
      <c r="G681" s="127"/>
      <c r="H681" s="127"/>
      <c r="I681" s="128" t="str">
        <f t="shared" si="119"/>
        <v>653200000114</v>
      </c>
      <c r="J681" s="129">
        <v>653200000</v>
      </c>
      <c r="K681" s="129">
        <v>114</v>
      </c>
      <c r="L681" s="128" t="str">
        <f t="shared" si="120"/>
        <v/>
      </c>
      <c r="M681" s="127"/>
      <c r="N681" s="129"/>
      <c r="O681" s="130" t="str">
        <f t="shared" si="121"/>
        <v/>
      </c>
      <c r="P681" s="133"/>
      <c r="Q681" s="133"/>
      <c r="R681" s="128" t="str">
        <f t="shared" si="122"/>
        <v/>
      </c>
      <c r="S681" s="129"/>
      <c r="T681" s="129"/>
      <c r="U681" s="128" t="str">
        <f t="shared" si="123"/>
        <v/>
      </c>
      <c r="V681" s="129"/>
      <c r="W681" s="129"/>
      <c r="X681" s="131" t="str">
        <f t="shared" si="124"/>
        <v>102</v>
      </c>
      <c r="Y681" s="129">
        <v>10</v>
      </c>
      <c r="Z681" s="129">
        <f t="shared" si="114"/>
        <v>2</v>
      </c>
      <c r="AA681" s="129"/>
      <c r="AB681" s="129"/>
      <c r="AC681" s="121">
        <v>210213</v>
      </c>
      <c r="AD681" s="121" t="s">
        <v>290</v>
      </c>
      <c r="AE681" s="122">
        <v>0</v>
      </c>
      <c r="AF681" s="122"/>
      <c r="AG681" s="122">
        <f t="shared" si="115"/>
        <v>0</v>
      </c>
      <c r="AH681" s="122">
        <f t="shared" si="116"/>
        <v>0</v>
      </c>
    </row>
    <row r="682" spans="1:34" s="51" customFormat="1" ht="12.75" customHeight="1">
      <c r="A682" s="127"/>
      <c r="B682" s="127"/>
      <c r="C682" s="128" t="str">
        <f t="shared" si="117"/>
        <v/>
      </c>
      <c r="D682" s="127"/>
      <c r="E682" s="127"/>
      <c r="F682" s="128" t="str">
        <f t="shared" si="118"/>
        <v/>
      </c>
      <c r="G682" s="127"/>
      <c r="H682" s="127"/>
      <c r="I682" s="128" t="str">
        <f t="shared" si="119"/>
        <v>652200000206</v>
      </c>
      <c r="J682" s="129">
        <v>652200000</v>
      </c>
      <c r="K682" s="129">
        <v>206</v>
      </c>
      <c r="L682" s="128" t="str">
        <f t="shared" si="120"/>
        <v/>
      </c>
      <c r="M682" s="127"/>
      <c r="N682" s="129"/>
      <c r="O682" s="130" t="str">
        <f t="shared" si="121"/>
        <v/>
      </c>
      <c r="P682" s="133"/>
      <c r="Q682" s="133"/>
      <c r="R682" s="128" t="str">
        <f t="shared" si="122"/>
        <v/>
      </c>
      <c r="S682" s="129"/>
      <c r="T682" s="129"/>
      <c r="U682" s="128" t="str">
        <f t="shared" si="123"/>
        <v/>
      </c>
      <c r="V682" s="129"/>
      <c r="W682" s="129"/>
      <c r="X682" s="131" t="str">
        <f t="shared" si="124"/>
        <v>102</v>
      </c>
      <c r="Y682" s="129">
        <v>10</v>
      </c>
      <c r="Z682" s="129">
        <f t="shared" si="114"/>
        <v>2</v>
      </c>
      <c r="AA682" s="129"/>
      <c r="AB682" s="129"/>
      <c r="AC682" s="121">
        <v>210214</v>
      </c>
      <c r="AD682" s="121" t="s">
        <v>291</v>
      </c>
      <c r="AE682" s="122">
        <v>0</v>
      </c>
      <c r="AF682" s="122"/>
      <c r="AG682" s="122">
        <f t="shared" si="115"/>
        <v>0</v>
      </c>
      <c r="AH682" s="122">
        <f t="shared" si="116"/>
        <v>0</v>
      </c>
    </row>
    <row r="683" spans="1:34" s="51" customFormat="1" ht="12.75" customHeight="1">
      <c r="A683" s="127"/>
      <c r="B683" s="127"/>
      <c r="C683" s="128" t="str">
        <f t="shared" si="117"/>
        <v/>
      </c>
      <c r="D683" s="127"/>
      <c r="E683" s="127"/>
      <c r="F683" s="128" t="str">
        <f t="shared" si="118"/>
        <v/>
      </c>
      <c r="G683" s="127"/>
      <c r="H683" s="127"/>
      <c r="I683" s="128" t="str">
        <f t="shared" si="119"/>
        <v>652200000207</v>
      </c>
      <c r="J683" s="127">
        <v>652200000</v>
      </c>
      <c r="K683" s="127">
        <v>207</v>
      </c>
      <c r="L683" s="128" t="str">
        <f t="shared" si="120"/>
        <v/>
      </c>
      <c r="M683" s="129"/>
      <c r="N683" s="129"/>
      <c r="O683" s="130" t="str">
        <f t="shared" si="121"/>
        <v/>
      </c>
      <c r="P683" s="127"/>
      <c r="Q683" s="127"/>
      <c r="R683" s="128" t="str">
        <f t="shared" si="122"/>
        <v/>
      </c>
      <c r="S683" s="129"/>
      <c r="T683" s="129"/>
      <c r="U683" s="128" t="str">
        <f t="shared" si="123"/>
        <v/>
      </c>
      <c r="V683" s="129"/>
      <c r="W683" s="129"/>
      <c r="X683" s="131" t="str">
        <f t="shared" si="124"/>
        <v>102</v>
      </c>
      <c r="Y683" s="129">
        <v>10</v>
      </c>
      <c r="Z683" s="129">
        <f t="shared" si="114"/>
        <v>2</v>
      </c>
      <c r="AA683" s="129"/>
      <c r="AB683" s="129"/>
      <c r="AC683" s="121">
        <v>210215</v>
      </c>
      <c r="AD683" s="121" t="s">
        <v>1237</v>
      </c>
      <c r="AE683" s="122">
        <v>0</v>
      </c>
      <c r="AF683" s="122"/>
      <c r="AG683" s="122">
        <f t="shared" si="115"/>
        <v>0</v>
      </c>
      <c r="AH683" s="122">
        <f t="shared" si="116"/>
        <v>0</v>
      </c>
    </row>
    <row r="684" spans="1:34" s="51" customFormat="1" ht="12.75" customHeight="1">
      <c r="A684" s="127"/>
      <c r="B684" s="127"/>
      <c r="C684" s="128" t="str">
        <f t="shared" si="117"/>
        <v/>
      </c>
      <c r="D684" s="127"/>
      <c r="E684" s="127"/>
      <c r="F684" s="128" t="str">
        <f t="shared" si="118"/>
        <v/>
      </c>
      <c r="G684" s="127"/>
      <c r="H684" s="127"/>
      <c r="I684" s="128" t="str">
        <f t="shared" si="119"/>
        <v>652200000112</v>
      </c>
      <c r="J684" s="127">
        <v>652200000</v>
      </c>
      <c r="K684" s="127">
        <v>112</v>
      </c>
      <c r="L684" s="128" t="str">
        <f t="shared" si="120"/>
        <v/>
      </c>
      <c r="M684" s="129"/>
      <c r="N684" s="129"/>
      <c r="O684" s="130" t="str">
        <f t="shared" si="121"/>
        <v/>
      </c>
      <c r="P684" s="127"/>
      <c r="Q684" s="127"/>
      <c r="R684" s="128" t="str">
        <f t="shared" si="122"/>
        <v/>
      </c>
      <c r="S684" s="129"/>
      <c r="T684" s="129"/>
      <c r="U684" s="128" t="str">
        <f t="shared" si="123"/>
        <v/>
      </c>
      <c r="V684" s="129"/>
      <c r="W684" s="129"/>
      <c r="X684" s="131" t="str">
        <f t="shared" si="124"/>
        <v>102</v>
      </c>
      <c r="Y684" s="129">
        <v>10</v>
      </c>
      <c r="Z684" s="129">
        <f t="shared" si="114"/>
        <v>2</v>
      </c>
      <c r="AA684" s="129"/>
      <c r="AB684" s="129"/>
      <c r="AC684" s="121">
        <v>210216</v>
      </c>
      <c r="AD684" s="121" t="s">
        <v>583</v>
      </c>
      <c r="AE684" s="122">
        <v>0</v>
      </c>
      <c r="AF684" s="122"/>
      <c r="AG684" s="122">
        <f t="shared" si="115"/>
        <v>0</v>
      </c>
      <c r="AH684" s="122">
        <f t="shared" si="116"/>
        <v>0</v>
      </c>
    </row>
    <row r="685" spans="1:34" s="51" customFormat="1" ht="12.75" customHeight="1">
      <c r="A685" s="127"/>
      <c r="B685" s="127"/>
      <c r="C685" s="128" t="str">
        <f t="shared" si="117"/>
        <v/>
      </c>
      <c r="D685" s="127"/>
      <c r="E685" s="127"/>
      <c r="F685" s="128" t="str">
        <f t="shared" si="118"/>
        <v/>
      </c>
      <c r="G685" s="127"/>
      <c r="H685" s="127"/>
      <c r="I685" s="128" t="str">
        <f t="shared" si="119"/>
        <v>652200000212</v>
      </c>
      <c r="J685" s="127">
        <v>652200000</v>
      </c>
      <c r="K685" s="127">
        <v>212</v>
      </c>
      <c r="L685" s="128" t="str">
        <f t="shared" si="120"/>
        <v/>
      </c>
      <c r="M685" s="129"/>
      <c r="N685" s="129"/>
      <c r="O685" s="130" t="str">
        <f t="shared" si="121"/>
        <v/>
      </c>
      <c r="P685" s="127"/>
      <c r="Q685" s="127"/>
      <c r="R685" s="128" t="str">
        <f t="shared" si="122"/>
        <v/>
      </c>
      <c r="S685" s="129"/>
      <c r="T685" s="129"/>
      <c r="U685" s="128" t="str">
        <f t="shared" si="123"/>
        <v/>
      </c>
      <c r="V685" s="129"/>
      <c r="W685" s="129"/>
      <c r="X685" s="131" t="str">
        <f t="shared" si="124"/>
        <v>102</v>
      </c>
      <c r="Y685" s="129">
        <v>10</v>
      </c>
      <c r="Z685" s="129">
        <f t="shared" si="114"/>
        <v>2</v>
      </c>
      <c r="AA685" s="129"/>
      <c r="AB685" s="129"/>
      <c r="AC685" s="121">
        <v>210217</v>
      </c>
      <c r="AD685" s="121" t="s">
        <v>584</v>
      </c>
      <c r="AE685" s="122">
        <v>0</v>
      </c>
      <c r="AF685" s="122"/>
      <c r="AG685" s="122">
        <f t="shared" si="115"/>
        <v>0</v>
      </c>
      <c r="AH685" s="122">
        <f t="shared" si="116"/>
        <v>0</v>
      </c>
    </row>
    <row r="686" spans="1:34" s="51" customFormat="1" ht="12.75" customHeight="1">
      <c r="A686" s="127">
        <v>5213160</v>
      </c>
      <c r="B686" s="127" t="s">
        <v>1748</v>
      </c>
      <c r="C686" s="128" t="str">
        <f t="shared" si="117"/>
        <v/>
      </c>
      <c r="D686" s="127"/>
      <c r="E686" s="127"/>
      <c r="F686" s="128" t="str">
        <f t="shared" si="118"/>
        <v/>
      </c>
      <c r="G686" s="127"/>
      <c r="H686" s="127"/>
      <c r="I686" s="128" t="str">
        <f t="shared" si="119"/>
        <v/>
      </c>
      <c r="J686" s="127"/>
      <c r="K686" s="127"/>
      <c r="L686" s="128" t="str">
        <f t="shared" si="120"/>
        <v/>
      </c>
      <c r="M686" s="129"/>
      <c r="N686" s="129"/>
      <c r="O686" s="130" t="str">
        <f t="shared" si="121"/>
        <v>691211000202</v>
      </c>
      <c r="P686" s="127">
        <v>691211000</v>
      </c>
      <c r="Q686" s="127">
        <v>202</v>
      </c>
      <c r="R686" s="128" t="str">
        <f t="shared" si="122"/>
        <v/>
      </c>
      <c r="S686" s="129"/>
      <c r="T686" s="129"/>
      <c r="U686" s="128" t="str">
        <f t="shared" si="123"/>
        <v/>
      </c>
      <c r="V686" s="129"/>
      <c r="W686" s="129"/>
      <c r="X686" s="131" t="str">
        <f t="shared" si="124"/>
        <v>102</v>
      </c>
      <c r="Y686" s="129">
        <v>10</v>
      </c>
      <c r="Z686" s="129">
        <f t="shared" si="114"/>
        <v>2</v>
      </c>
      <c r="AA686" s="129"/>
      <c r="AB686" s="129"/>
      <c r="AC686" s="121">
        <v>210301</v>
      </c>
      <c r="AD686" s="121" t="s">
        <v>1238</v>
      </c>
      <c r="AE686" s="122">
        <f>VLOOKUP(AC686,[3]Hoja1!$A$10:$K$1357,11,0)</f>
        <v>-1356961572</v>
      </c>
      <c r="AF686" s="123">
        <f>-AF301</f>
        <v>384068806</v>
      </c>
      <c r="AG686" s="122">
        <f t="shared" si="115"/>
        <v>-972892766</v>
      </c>
      <c r="AH686" s="122">
        <f t="shared" si="116"/>
        <v>-972893</v>
      </c>
    </row>
    <row r="687" spans="1:34" s="51" customFormat="1" ht="12.75" customHeight="1">
      <c r="A687" s="127">
        <v>5213160</v>
      </c>
      <c r="B687" s="127" t="s">
        <v>1748</v>
      </c>
      <c r="C687" s="128" t="str">
        <f t="shared" si="117"/>
        <v/>
      </c>
      <c r="D687" s="127"/>
      <c r="E687" s="127"/>
      <c r="F687" s="128" t="str">
        <f t="shared" si="118"/>
        <v/>
      </c>
      <c r="G687" s="127"/>
      <c r="H687" s="127"/>
      <c r="I687" s="128" t="str">
        <f t="shared" si="119"/>
        <v/>
      </c>
      <c r="J687" s="127"/>
      <c r="K687" s="127"/>
      <c r="L687" s="128" t="str">
        <f t="shared" si="120"/>
        <v/>
      </c>
      <c r="M687" s="129"/>
      <c r="N687" s="129"/>
      <c r="O687" s="130" t="str">
        <f t="shared" si="121"/>
        <v>691211000209</v>
      </c>
      <c r="P687" s="127">
        <v>691211000</v>
      </c>
      <c r="Q687" s="127">
        <v>209</v>
      </c>
      <c r="R687" s="128" t="str">
        <f t="shared" si="122"/>
        <v/>
      </c>
      <c r="S687" s="129"/>
      <c r="T687" s="129"/>
      <c r="U687" s="128" t="str">
        <f t="shared" si="123"/>
        <v/>
      </c>
      <c r="V687" s="129"/>
      <c r="W687" s="129"/>
      <c r="X687" s="131" t="str">
        <f t="shared" si="124"/>
        <v>102</v>
      </c>
      <c r="Y687" s="129">
        <v>10</v>
      </c>
      <c r="Z687" s="129">
        <f t="shared" si="114"/>
        <v>2</v>
      </c>
      <c r="AA687" s="129"/>
      <c r="AB687" s="129"/>
      <c r="AC687" s="121">
        <v>210302</v>
      </c>
      <c r="AD687" s="121" t="s">
        <v>1239</v>
      </c>
      <c r="AE687" s="122">
        <f>VLOOKUP(AC687,[3]Hoja1!$A$10:$K$1357,11,0)</f>
        <v>0</v>
      </c>
      <c r="AF687" s="122"/>
      <c r="AG687" s="122">
        <f t="shared" si="115"/>
        <v>0</v>
      </c>
      <c r="AH687" s="122">
        <f t="shared" si="116"/>
        <v>0</v>
      </c>
    </row>
    <row r="688" spans="1:34" s="51" customFormat="1" ht="12.75" customHeight="1">
      <c r="A688" s="127">
        <v>5213160</v>
      </c>
      <c r="B688" s="127" t="s">
        <v>1748</v>
      </c>
      <c r="C688" s="128" t="str">
        <f t="shared" si="117"/>
        <v/>
      </c>
      <c r="D688" s="127"/>
      <c r="E688" s="127"/>
      <c r="F688" s="128" t="str">
        <f t="shared" si="118"/>
        <v/>
      </c>
      <c r="G688" s="127"/>
      <c r="H688" s="127"/>
      <c r="I688" s="128" t="str">
        <f t="shared" si="119"/>
        <v/>
      </c>
      <c r="J688" s="127"/>
      <c r="K688" s="127"/>
      <c r="L688" s="128" t="str">
        <f t="shared" si="120"/>
        <v/>
      </c>
      <c r="M688" s="129"/>
      <c r="N688" s="129"/>
      <c r="O688" s="130" t="str">
        <f t="shared" si="121"/>
        <v>691230000209</v>
      </c>
      <c r="P688" s="127">
        <v>691230000</v>
      </c>
      <c r="Q688" s="127">
        <v>209</v>
      </c>
      <c r="R688" s="128" t="str">
        <f t="shared" si="122"/>
        <v/>
      </c>
      <c r="S688" s="129"/>
      <c r="T688" s="129"/>
      <c r="U688" s="128" t="str">
        <f t="shared" si="123"/>
        <v/>
      </c>
      <c r="V688" s="129"/>
      <c r="W688" s="129"/>
      <c r="X688" s="131" t="str">
        <f t="shared" si="124"/>
        <v>102</v>
      </c>
      <c r="Y688" s="129">
        <v>10</v>
      </c>
      <c r="Z688" s="129">
        <f t="shared" si="114"/>
        <v>2</v>
      </c>
      <c r="AA688" s="129"/>
      <c r="AB688" s="129"/>
      <c r="AC688" s="121">
        <v>210303</v>
      </c>
      <c r="AD688" s="121" t="s">
        <v>1240</v>
      </c>
      <c r="AE688" s="122">
        <f>VLOOKUP(AC688,[3]Hoja1!$A$10:$K$1357,11,0)</f>
        <v>-3583168943</v>
      </c>
      <c r="AF688" s="122"/>
      <c r="AG688" s="122">
        <f t="shared" si="115"/>
        <v>-3583168943</v>
      </c>
      <c r="AH688" s="122">
        <f t="shared" si="116"/>
        <v>-3583169</v>
      </c>
    </row>
    <row r="689" spans="1:34" s="51" customFormat="1" ht="12.75" customHeight="1">
      <c r="A689" s="127">
        <v>5213160</v>
      </c>
      <c r="B689" s="127" t="s">
        <v>1748</v>
      </c>
      <c r="C689" s="128" t="str">
        <f t="shared" si="117"/>
        <v/>
      </c>
      <c r="D689" s="127"/>
      <c r="E689" s="127"/>
      <c r="F689" s="128" t="str">
        <f t="shared" si="118"/>
        <v/>
      </c>
      <c r="G689" s="127"/>
      <c r="H689" s="127"/>
      <c r="I689" s="128" t="str">
        <f t="shared" si="119"/>
        <v/>
      </c>
      <c r="J689" s="127"/>
      <c r="K689" s="127"/>
      <c r="L689" s="128" t="str">
        <f t="shared" si="120"/>
        <v/>
      </c>
      <c r="M689" s="129"/>
      <c r="N689" s="129"/>
      <c r="O689" s="130" t="str">
        <f t="shared" si="121"/>
        <v>691211000212</v>
      </c>
      <c r="P689" s="127">
        <v>691211000</v>
      </c>
      <c r="Q689" s="127">
        <v>212</v>
      </c>
      <c r="R689" s="128" t="str">
        <f t="shared" si="122"/>
        <v/>
      </c>
      <c r="S689" s="129"/>
      <c r="T689" s="129"/>
      <c r="U689" s="128" t="str">
        <f t="shared" si="123"/>
        <v/>
      </c>
      <c r="V689" s="129"/>
      <c r="W689" s="129"/>
      <c r="X689" s="131" t="str">
        <f t="shared" si="124"/>
        <v>102</v>
      </c>
      <c r="Y689" s="129">
        <v>10</v>
      </c>
      <c r="Z689" s="129">
        <f t="shared" si="114"/>
        <v>2</v>
      </c>
      <c r="AA689" s="129"/>
      <c r="AB689" s="129"/>
      <c r="AC689" s="121">
        <v>210304</v>
      </c>
      <c r="AD689" s="121" t="s">
        <v>585</v>
      </c>
      <c r="AE689" s="122">
        <f>VLOOKUP(AC689,[3]Hoja1!$A$10:$K$1357,11,0)</f>
        <v>-75739171</v>
      </c>
      <c r="AF689" s="122">
        <v>0</v>
      </c>
      <c r="AG689" s="122">
        <f t="shared" si="115"/>
        <v>-75739171</v>
      </c>
      <c r="AH689" s="122">
        <f t="shared" si="116"/>
        <v>-75739</v>
      </c>
    </row>
    <row r="690" spans="1:34" s="51" customFormat="1" ht="12.75" customHeight="1">
      <c r="A690" s="127">
        <v>5213160</v>
      </c>
      <c r="B690" s="127" t="s">
        <v>1748</v>
      </c>
      <c r="C690" s="128" t="str">
        <f t="shared" si="117"/>
        <v/>
      </c>
      <c r="D690" s="127"/>
      <c r="E690" s="127"/>
      <c r="F690" s="128" t="str">
        <f t="shared" si="118"/>
        <v/>
      </c>
      <c r="G690" s="127"/>
      <c r="H690" s="127"/>
      <c r="I690" s="128" t="str">
        <f t="shared" si="119"/>
        <v/>
      </c>
      <c r="J690" s="127"/>
      <c r="K690" s="127"/>
      <c r="L690" s="128" t="str">
        <f t="shared" si="120"/>
        <v/>
      </c>
      <c r="M690" s="129"/>
      <c r="N690" s="129"/>
      <c r="O690" s="130" t="str">
        <f t="shared" si="121"/>
        <v>691230000112</v>
      </c>
      <c r="P690" s="127">
        <v>691230000</v>
      </c>
      <c r="Q690" s="127">
        <v>112</v>
      </c>
      <c r="R690" s="128" t="str">
        <f t="shared" si="122"/>
        <v/>
      </c>
      <c r="S690" s="129"/>
      <c r="T690" s="129"/>
      <c r="U690" s="128" t="str">
        <f t="shared" si="123"/>
        <v/>
      </c>
      <c r="V690" s="129"/>
      <c r="W690" s="129"/>
      <c r="X690" s="131" t="str">
        <f t="shared" si="124"/>
        <v>102</v>
      </c>
      <c r="Y690" s="129">
        <v>10</v>
      </c>
      <c r="Z690" s="129">
        <f t="shared" si="114"/>
        <v>2</v>
      </c>
      <c r="AA690" s="129"/>
      <c r="AB690" s="129"/>
      <c r="AC690" s="121">
        <v>210305</v>
      </c>
      <c r="AD690" s="121" t="s">
        <v>1241</v>
      </c>
      <c r="AE690" s="122">
        <f>VLOOKUP(AC690,[3]Hoja1!$A$10:$K$1357,11,0)</f>
        <v>-655095</v>
      </c>
      <c r="AF690" s="122"/>
      <c r="AG690" s="122">
        <f t="shared" si="115"/>
        <v>-655095</v>
      </c>
      <c r="AH690" s="122">
        <f t="shared" si="116"/>
        <v>-655</v>
      </c>
    </row>
    <row r="691" spans="1:34" s="51" customFormat="1" ht="12.75" customHeight="1">
      <c r="A691" s="127">
        <v>5213160</v>
      </c>
      <c r="B691" s="127" t="s">
        <v>1748</v>
      </c>
      <c r="C691" s="128" t="str">
        <f t="shared" si="117"/>
        <v/>
      </c>
      <c r="D691" s="127"/>
      <c r="E691" s="127"/>
      <c r="F691" s="128" t="str">
        <f t="shared" si="118"/>
        <v/>
      </c>
      <c r="G691" s="127"/>
      <c r="H691" s="127"/>
      <c r="I691" s="128" t="str">
        <f t="shared" si="119"/>
        <v/>
      </c>
      <c r="J691" s="127"/>
      <c r="K691" s="127"/>
      <c r="L691" s="128" t="str">
        <f t="shared" si="120"/>
        <v/>
      </c>
      <c r="M691" s="129"/>
      <c r="N691" s="129"/>
      <c r="O691" s="130" t="str">
        <f t="shared" si="121"/>
        <v>691211000210</v>
      </c>
      <c r="P691" s="127">
        <v>691211000</v>
      </c>
      <c r="Q691" s="127">
        <v>210</v>
      </c>
      <c r="R691" s="128" t="str">
        <f t="shared" si="122"/>
        <v/>
      </c>
      <c r="S691" s="129"/>
      <c r="T691" s="129"/>
      <c r="U691" s="128" t="str">
        <f t="shared" si="123"/>
        <v/>
      </c>
      <c r="V691" s="129"/>
      <c r="W691" s="129"/>
      <c r="X691" s="131" t="str">
        <f t="shared" si="124"/>
        <v>102</v>
      </c>
      <c r="Y691" s="129">
        <v>10</v>
      </c>
      <c r="Z691" s="129">
        <f t="shared" si="114"/>
        <v>2</v>
      </c>
      <c r="AA691" s="129"/>
      <c r="AB691" s="129"/>
      <c r="AC691" s="121">
        <v>210306</v>
      </c>
      <c r="AD691" s="121" t="s">
        <v>586</v>
      </c>
      <c r="AE691" s="122">
        <f>VLOOKUP(AC691,[3]Hoja1!$A$10:$K$1357,11,0)</f>
        <v>-8717082</v>
      </c>
      <c r="AF691" s="122">
        <v>0</v>
      </c>
      <c r="AG691" s="122">
        <f t="shared" si="115"/>
        <v>-8717082</v>
      </c>
      <c r="AH691" s="122">
        <f t="shared" si="116"/>
        <v>-8717</v>
      </c>
    </row>
    <row r="692" spans="1:34" s="51" customFormat="1" ht="12.75" customHeight="1">
      <c r="A692" s="127">
        <v>5213160</v>
      </c>
      <c r="B692" s="127" t="s">
        <v>1748</v>
      </c>
      <c r="C692" s="128" t="str">
        <f t="shared" si="117"/>
        <v/>
      </c>
      <c r="D692" s="127"/>
      <c r="E692" s="127"/>
      <c r="F692" s="128" t="str">
        <f t="shared" si="118"/>
        <v/>
      </c>
      <c r="G692" s="127"/>
      <c r="H692" s="127"/>
      <c r="I692" s="128" t="str">
        <f t="shared" si="119"/>
        <v/>
      </c>
      <c r="J692" s="127"/>
      <c r="K692" s="127"/>
      <c r="L692" s="128" t="str">
        <f t="shared" si="120"/>
        <v/>
      </c>
      <c r="M692" s="129"/>
      <c r="N692" s="129"/>
      <c r="O692" s="130" t="str">
        <f t="shared" si="121"/>
        <v>691211000101</v>
      </c>
      <c r="P692" s="127">
        <v>691211000</v>
      </c>
      <c r="Q692" s="127">
        <v>101</v>
      </c>
      <c r="R692" s="128" t="str">
        <f t="shared" si="122"/>
        <v/>
      </c>
      <c r="S692" s="129"/>
      <c r="T692" s="129"/>
      <c r="U692" s="128" t="str">
        <f t="shared" si="123"/>
        <v/>
      </c>
      <c r="V692" s="129"/>
      <c r="W692" s="129"/>
      <c r="X692" s="131" t="str">
        <f t="shared" si="124"/>
        <v>102</v>
      </c>
      <c r="Y692" s="129">
        <v>10</v>
      </c>
      <c r="Z692" s="129">
        <f t="shared" si="114"/>
        <v>2</v>
      </c>
      <c r="AA692" s="129"/>
      <c r="AB692" s="129"/>
      <c r="AC692" s="121">
        <v>210307</v>
      </c>
      <c r="AD692" s="121" t="s">
        <v>809</v>
      </c>
      <c r="AE692" s="122">
        <f>VLOOKUP(AC692,[3]Hoja1!$A$10:$K$1357,11,0)</f>
        <v>0</v>
      </c>
      <c r="AF692" s="122"/>
      <c r="AG692" s="122">
        <f t="shared" si="115"/>
        <v>0</v>
      </c>
      <c r="AH692" s="122">
        <f t="shared" si="116"/>
        <v>0</v>
      </c>
    </row>
    <row r="693" spans="1:34" s="51" customFormat="1" ht="12.75" customHeight="1">
      <c r="A693" s="127">
        <v>5213160</v>
      </c>
      <c r="B693" s="127" t="s">
        <v>1748</v>
      </c>
      <c r="C693" s="128" t="str">
        <f t="shared" si="117"/>
        <v/>
      </c>
      <c r="D693" s="127"/>
      <c r="E693" s="127"/>
      <c r="F693" s="128" t="str">
        <f t="shared" si="118"/>
        <v/>
      </c>
      <c r="G693" s="127"/>
      <c r="H693" s="127"/>
      <c r="I693" s="128" t="str">
        <f t="shared" si="119"/>
        <v/>
      </c>
      <c r="J693" s="127"/>
      <c r="K693" s="127"/>
      <c r="L693" s="128" t="str">
        <f t="shared" si="120"/>
        <v/>
      </c>
      <c r="M693" s="129"/>
      <c r="N693" s="129"/>
      <c r="O693" s="130" t="str">
        <f t="shared" si="121"/>
        <v>691211000109</v>
      </c>
      <c r="P693" s="127">
        <v>691211000</v>
      </c>
      <c r="Q693" s="127">
        <v>109</v>
      </c>
      <c r="R693" s="128" t="str">
        <f t="shared" si="122"/>
        <v/>
      </c>
      <c r="S693" s="129"/>
      <c r="T693" s="129"/>
      <c r="U693" s="128" t="str">
        <f t="shared" si="123"/>
        <v/>
      </c>
      <c r="V693" s="129"/>
      <c r="W693" s="129"/>
      <c r="X693" s="131" t="str">
        <f t="shared" si="124"/>
        <v>102</v>
      </c>
      <c r="Y693" s="129">
        <v>10</v>
      </c>
      <c r="Z693" s="129">
        <f t="shared" si="114"/>
        <v>2</v>
      </c>
      <c r="AA693" s="129"/>
      <c r="AB693" s="129"/>
      <c r="AC693" s="121">
        <v>210308</v>
      </c>
      <c r="AD693" s="121" t="s">
        <v>810</v>
      </c>
      <c r="AE693" s="122">
        <f>VLOOKUP(AC693,[3]Hoja1!$A$10:$K$1357,11,0)</f>
        <v>-743479</v>
      </c>
      <c r="AF693" s="122">
        <v>0</v>
      </c>
      <c r="AG693" s="122">
        <f t="shared" si="115"/>
        <v>-743479</v>
      </c>
      <c r="AH693" s="122">
        <f t="shared" si="116"/>
        <v>-743</v>
      </c>
    </row>
    <row r="694" spans="1:34" s="51" customFormat="1" ht="12.75" customHeight="1">
      <c r="A694" s="127">
        <v>5213160</v>
      </c>
      <c r="B694" s="127" t="s">
        <v>1748</v>
      </c>
      <c r="C694" s="128" t="str">
        <f t="shared" si="117"/>
        <v/>
      </c>
      <c r="D694" s="127"/>
      <c r="E694" s="127"/>
      <c r="F694" s="128" t="str">
        <f t="shared" si="118"/>
        <v/>
      </c>
      <c r="G694" s="127"/>
      <c r="H694" s="127"/>
      <c r="I694" s="128" t="str">
        <f t="shared" si="119"/>
        <v/>
      </c>
      <c r="J694" s="127"/>
      <c r="K694" s="127"/>
      <c r="L694" s="128" t="str">
        <f t="shared" si="120"/>
        <v/>
      </c>
      <c r="M694" s="129"/>
      <c r="N694" s="129"/>
      <c r="O694" s="130" t="str">
        <f t="shared" si="121"/>
        <v>691211000101</v>
      </c>
      <c r="P694" s="127">
        <v>691211000</v>
      </c>
      <c r="Q694" s="127">
        <v>101</v>
      </c>
      <c r="R694" s="128" t="str">
        <f t="shared" si="122"/>
        <v/>
      </c>
      <c r="S694" s="129"/>
      <c r="T694" s="129"/>
      <c r="U694" s="128" t="str">
        <f t="shared" si="123"/>
        <v/>
      </c>
      <c r="V694" s="129"/>
      <c r="W694" s="129"/>
      <c r="X694" s="131" t="str">
        <f t="shared" si="124"/>
        <v>102</v>
      </c>
      <c r="Y694" s="129">
        <v>10</v>
      </c>
      <c r="Z694" s="129">
        <f t="shared" si="114"/>
        <v>2</v>
      </c>
      <c r="AA694" s="129"/>
      <c r="AB694" s="129"/>
      <c r="AC694" s="121">
        <v>210309</v>
      </c>
      <c r="AD694" s="121" t="s">
        <v>811</v>
      </c>
      <c r="AE694" s="122">
        <f>VLOOKUP(AC694,[3]Hoja1!$A$10:$K$1357,11,0)</f>
        <v>0</v>
      </c>
      <c r="AF694" s="122"/>
      <c r="AG694" s="122">
        <f t="shared" si="115"/>
        <v>0</v>
      </c>
      <c r="AH694" s="122">
        <f t="shared" si="116"/>
        <v>0</v>
      </c>
    </row>
    <row r="695" spans="1:34" s="51" customFormat="1" ht="12.75" customHeight="1">
      <c r="A695" s="127">
        <v>5213160</v>
      </c>
      <c r="B695" s="127" t="s">
        <v>1748</v>
      </c>
      <c r="C695" s="128" t="str">
        <f t="shared" si="117"/>
        <v/>
      </c>
      <c r="D695" s="127"/>
      <c r="E695" s="127"/>
      <c r="F695" s="128" t="str">
        <f t="shared" si="118"/>
        <v/>
      </c>
      <c r="G695" s="127"/>
      <c r="H695" s="127"/>
      <c r="I695" s="128" t="str">
        <f t="shared" si="119"/>
        <v/>
      </c>
      <c r="J695" s="127"/>
      <c r="K695" s="127"/>
      <c r="L695" s="128" t="str">
        <f t="shared" si="120"/>
        <v/>
      </c>
      <c r="M695" s="129"/>
      <c r="N695" s="129"/>
      <c r="O695" s="130" t="str">
        <f t="shared" si="121"/>
        <v>691230000202</v>
      </c>
      <c r="P695" s="127">
        <v>691230000</v>
      </c>
      <c r="Q695" s="127">
        <v>202</v>
      </c>
      <c r="R695" s="128" t="str">
        <f t="shared" si="122"/>
        <v/>
      </c>
      <c r="S695" s="129"/>
      <c r="T695" s="129"/>
      <c r="U695" s="128" t="str">
        <f t="shared" si="123"/>
        <v/>
      </c>
      <c r="V695" s="129"/>
      <c r="W695" s="129"/>
      <c r="X695" s="131" t="str">
        <f t="shared" si="124"/>
        <v>102</v>
      </c>
      <c r="Y695" s="129">
        <v>10</v>
      </c>
      <c r="Z695" s="129">
        <f t="shared" si="114"/>
        <v>2</v>
      </c>
      <c r="AA695" s="129"/>
      <c r="AB695" s="129"/>
      <c r="AC695" s="121">
        <v>210310</v>
      </c>
      <c r="AD695" s="121" t="s">
        <v>1242</v>
      </c>
      <c r="AE695" s="122">
        <f>VLOOKUP(AC695,[3]Hoja1!$A$10:$K$1357,11,0)</f>
        <v>-492409580</v>
      </c>
      <c r="AF695" s="122"/>
      <c r="AG695" s="122">
        <f t="shared" si="115"/>
        <v>-492409580</v>
      </c>
      <c r="AH695" s="122">
        <f t="shared" si="116"/>
        <v>-492410</v>
      </c>
    </row>
    <row r="696" spans="1:34" s="51" customFormat="1" ht="12.75" customHeight="1">
      <c r="A696" s="127">
        <v>5213160</v>
      </c>
      <c r="B696" s="127" t="s">
        <v>1748</v>
      </c>
      <c r="C696" s="128" t="str">
        <f t="shared" si="117"/>
        <v/>
      </c>
      <c r="D696" s="127"/>
      <c r="E696" s="127"/>
      <c r="F696" s="128" t="str">
        <f t="shared" si="118"/>
        <v/>
      </c>
      <c r="G696" s="127"/>
      <c r="H696" s="127"/>
      <c r="I696" s="128" t="str">
        <f t="shared" si="119"/>
        <v/>
      </c>
      <c r="J696" s="127"/>
      <c r="K696" s="127"/>
      <c r="L696" s="128" t="str">
        <f t="shared" si="120"/>
        <v/>
      </c>
      <c r="M696" s="129"/>
      <c r="N696" s="129"/>
      <c r="O696" s="130" t="str">
        <f t="shared" si="121"/>
        <v>691211000104</v>
      </c>
      <c r="P696" s="127">
        <v>691211000</v>
      </c>
      <c r="Q696" s="127">
        <v>104</v>
      </c>
      <c r="R696" s="128" t="str">
        <f t="shared" si="122"/>
        <v/>
      </c>
      <c r="S696" s="129"/>
      <c r="T696" s="129"/>
      <c r="U696" s="128" t="str">
        <f t="shared" si="123"/>
        <v/>
      </c>
      <c r="V696" s="129"/>
      <c r="W696" s="129"/>
      <c r="X696" s="131" t="str">
        <f t="shared" si="124"/>
        <v>102</v>
      </c>
      <c r="Y696" s="129">
        <v>10</v>
      </c>
      <c r="Z696" s="129">
        <f t="shared" si="114"/>
        <v>2</v>
      </c>
      <c r="AA696" s="129"/>
      <c r="AB696" s="129"/>
      <c r="AC696" s="121">
        <v>210311</v>
      </c>
      <c r="AD696" s="121" t="s">
        <v>812</v>
      </c>
      <c r="AE696" s="122">
        <f>VLOOKUP(AC696,[3]Hoja1!$A$10:$K$1357,11,0)</f>
        <v>0</v>
      </c>
      <c r="AF696" s="122"/>
      <c r="AG696" s="122">
        <f t="shared" si="115"/>
        <v>0</v>
      </c>
      <c r="AH696" s="122">
        <f t="shared" si="116"/>
        <v>0</v>
      </c>
    </row>
    <row r="697" spans="1:34" s="51" customFormat="1" ht="12.75" customHeight="1">
      <c r="A697" s="127">
        <v>5213160</v>
      </c>
      <c r="B697" s="127" t="s">
        <v>1748</v>
      </c>
      <c r="C697" s="128" t="str">
        <f t="shared" si="117"/>
        <v/>
      </c>
      <c r="D697" s="127"/>
      <c r="E697" s="127"/>
      <c r="F697" s="128" t="str">
        <f t="shared" si="118"/>
        <v/>
      </c>
      <c r="G697" s="127"/>
      <c r="H697" s="127"/>
      <c r="I697" s="128" t="str">
        <f t="shared" si="119"/>
        <v/>
      </c>
      <c r="J697" s="127"/>
      <c r="K697" s="127"/>
      <c r="L697" s="128" t="str">
        <f t="shared" si="120"/>
        <v/>
      </c>
      <c r="M697" s="129"/>
      <c r="N697" s="129"/>
      <c r="O697" s="130" t="str">
        <f t="shared" si="121"/>
        <v>691211000108</v>
      </c>
      <c r="P697" s="127">
        <v>691211000</v>
      </c>
      <c r="Q697" s="127">
        <v>108</v>
      </c>
      <c r="R697" s="128" t="str">
        <f t="shared" si="122"/>
        <v/>
      </c>
      <c r="S697" s="129"/>
      <c r="T697" s="129"/>
      <c r="U697" s="128" t="str">
        <f t="shared" si="123"/>
        <v/>
      </c>
      <c r="V697" s="129"/>
      <c r="W697" s="129"/>
      <c r="X697" s="131" t="str">
        <f t="shared" si="124"/>
        <v>102</v>
      </c>
      <c r="Y697" s="129">
        <v>10</v>
      </c>
      <c r="Z697" s="129">
        <f t="shared" si="114"/>
        <v>2</v>
      </c>
      <c r="AA697" s="129"/>
      <c r="AB697" s="129"/>
      <c r="AC697" s="121">
        <v>210312</v>
      </c>
      <c r="AD697" s="121" t="s">
        <v>1243</v>
      </c>
      <c r="AE697" s="122">
        <f>VLOOKUP(AC697,[3]Hoja1!$A$10:$K$1357,11,0)</f>
        <v>0</v>
      </c>
      <c r="AF697" s="122"/>
      <c r="AG697" s="122">
        <f t="shared" si="115"/>
        <v>0</v>
      </c>
      <c r="AH697" s="122">
        <f t="shared" si="116"/>
        <v>0</v>
      </c>
    </row>
    <row r="698" spans="1:34" s="51" customFormat="1" ht="12.75" customHeight="1">
      <c r="A698" s="127">
        <v>5213160</v>
      </c>
      <c r="B698" s="127" t="s">
        <v>1748</v>
      </c>
      <c r="C698" s="128" t="str">
        <f t="shared" si="117"/>
        <v/>
      </c>
      <c r="D698" s="127"/>
      <c r="E698" s="127"/>
      <c r="F698" s="128" t="str">
        <f t="shared" si="118"/>
        <v/>
      </c>
      <c r="G698" s="127"/>
      <c r="H698" s="127"/>
      <c r="I698" s="128" t="str">
        <f t="shared" si="119"/>
        <v/>
      </c>
      <c r="J698" s="127"/>
      <c r="K698" s="127"/>
      <c r="L698" s="128" t="str">
        <f t="shared" si="120"/>
        <v/>
      </c>
      <c r="M698" s="129"/>
      <c r="N698" s="129"/>
      <c r="O698" s="130" t="str">
        <f t="shared" si="121"/>
        <v>691230000207</v>
      </c>
      <c r="P698" s="127">
        <v>691230000</v>
      </c>
      <c r="Q698" s="127">
        <v>207</v>
      </c>
      <c r="R698" s="128" t="str">
        <f t="shared" si="122"/>
        <v/>
      </c>
      <c r="S698" s="129"/>
      <c r="T698" s="129"/>
      <c r="U698" s="128" t="str">
        <f t="shared" si="123"/>
        <v/>
      </c>
      <c r="V698" s="129"/>
      <c r="W698" s="129"/>
      <c r="X698" s="131" t="str">
        <f t="shared" si="124"/>
        <v>102</v>
      </c>
      <c r="Y698" s="129">
        <v>10</v>
      </c>
      <c r="Z698" s="129">
        <f t="shared" si="114"/>
        <v>2</v>
      </c>
      <c r="AA698" s="129"/>
      <c r="AB698" s="129"/>
      <c r="AC698" s="121">
        <v>210313</v>
      </c>
      <c r="AD698" s="121" t="s">
        <v>1244</v>
      </c>
      <c r="AE698" s="122">
        <f>VLOOKUP(AC698,[3]Hoja1!$A$10:$K$1357,11,0)</f>
        <v>-116569190</v>
      </c>
      <c r="AF698" s="122"/>
      <c r="AG698" s="122">
        <f t="shared" si="115"/>
        <v>-116569190</v>
      </c>
      <c r="AH698" s="122">
        <f t="shared" si="116"/>
        <v>-116569</v>
      </c>
    </row>
    <row r="699" spans="1:34" s="51" customFormat="1" ht="12.75" customHeight="1">
      <c r="A699" s="127">
        <v>5213160</v>
      </c>
      <c r="B699" s="127" t="s">
        <v>1748</v>
      </c>
      <c r="C699" s="128" t="str">
        <f t="shared" si="117"/>
        <v/>
      </c>
      <c r="D699" s="127"/>
      <c r="E699" s="127"/>
      <c r="F699" s="128" t="str">
        <f t="shared" si="118"/>
        <v/>
      </c>
      <c r="G699" s="127"/>
      <c r="H699" s="127"/>
      <c r="I699" s="128" t="str">
        <f t="shared" si="119"/>
        <v/>
      </c>
      <c r="J699" s="127"/>
      <c r="K699" s="127"/>
      <c r="L699" s="128" t="str">
        <f t="shared" si="120"/>
        <v/>
      </c>
      <c r="M699" s="129"/>
      <c r="N699" s="129"/>
      <c r="O699" s="130" t="str">
        <f t="shared" si="121"/>
        <v>691230000208</v>
      </c>
      <c r="P699" s="127">
        <v>691230000</v>
      </c>
      <c r="Q699" s="127">
        <v>208</v>
      </c>
      <c r="R699" s="128" t="str">
        <f t="shared" si="122"/>
        <v/>
      </c>
      <c r="S699" s="129"/>
      <c r="T699" s="129"/>
      <c r="U699" s="128" t="str">
        <f t="shared" si="123"/>
        <v/>
      </c>
      <c r="V699" s="129"/>
      <c r="W699" s="129"/>
      <c r="X699" s="131" t="str">
        <f t="shared" si="124"/>
        <v>102</v>
      </c>
      <c r="Y699" s="129">
        <v>10</v>
      </c>
      <c r="Z699" s="129">
        <f t="shared" si="114"/>
        <v>2</v>
      </c>
      <c r="AA699" s="129"/>
      <c r="AB699" s="129"/>
      <c r="AC699" s="121">
        <v>210314</v>
      </c>
      <c r="AD699" s="121" t="s">
        <v>1245</v>
      </c>
      <c r="AE699" s="122">
        <f>VLOOKUP(AC699,[3]Hoja1!$A$10:$K$1357,11,0)</f>
        <v>0</v>
      </c>
      <c r="AF699" s="122"/>
      <c r="AG699" s="122">
        <f t="shared" si="115"/>
        <v>0</v>
      </c>
      <c r="AH699" s="122">
        <f t="shared" si="116"/>
        <v>0</v>
      </c>
    </row>
    <row r="700" spans="1:34" s="51" customFormat="1" ht="12.75" customHeight="1">
      <c r="A700" s="127">
        <v>5213160</v>
      </c>
      <c r="B700" s="127" t="s">
        <v>1748</v>
      </c>
      <c r="C700" s="128" t="str">
        <f t="shared" si="117"/>
        <v/>
      </c>
      <c r="D700" s="127"/>
      <c r="E700" s="127"/>
      <c r="F700" s="128" t="str">
        <f t="shared" si="118"/>
        <v/>
      </c>
      <c r="G700" s="127"/>
      <c r="H700" s="127"/>
      <c r="I700" s="128" t="str">
        <f t="shared" si="119"/>
        <v/>
      </c>
      <c r="J700" s="127"/>
      <c r="K700" s="127"/>
      <c r="L700" s="128" t="str">
        <f t="shared" si="120"/>
        <v/>
      </c>
      <c r="M700" s="129"/>
      <c r="N700" s="129"/>
      <c r="O700" s="130" t="str">
        <f t="shared" si="121"/>
        <v>691230000210</v>
      </c>
      <c r="P700" s="127">
        <v>691230000</v>
      </c>
      <c r="Q700" s="127">
        <v>210</v>
      </c>
      <c r="R700" s="128" t="str">
        <f t="shared" si="122"/>
        <v/>
      </c>
      <c r="S700" s="129"/>
      <c r="T700" s="129"/>
      <c r="U700" s="128" t="str">
        <f t="shared" si="123"/>
        <v/>
      </c>
      <c r="V700" s="129"/>
      <c r="W700" s="129"/>
      <c r="X700" s="131" t="str">
        <f t="shared" si="124"/>
        <v>102</v>
      </c>
      <c r="Y700" s="129">
        <v>10</v>
      </c>
      <c r="Z700" s="129">
        <f t="shared" si="114"/>
        <v>2</v>
      </c>
      <c r="AA700" s="129"/>
      <c r="AB700" s="129"/>
      <c r="AC700" s="121">
        <v>210315</v>
      </c>
      <c r="AD700" s="121" t="s">
        <v>1246</v>
      </c>
      <c r="AE700" s="122">
        <f>VLOOKUP(AC700,[3]Hoja1!$A$10:$K$1357,11,0)</f>
        <v>-5742998</v>
      </c>
      <c r="AF700" s="122"/>
      <c r="AG700" s="122">
        <f t="shared" si="115"/>
        <v>-5742998</v>
      </c>
      <c r="AH700" s="122">
        <f t="shared" si="116"/>
        <v>-5743</v>
      </c>
    </row>
    <row r="701" spans="1:34" s="51" customFormat="1" ht="12.75" customHeight="1">
      <c r="A701" s="127">
        <v>5213160</v>
      </c>
      <c r="B701" s="127" t="s">
        <v>1748</v>
      </c>
      <c r="C701" s="128" t="str">
        <f t="shared" si="117"/>
        <v/>
      </c>
      <c r="D701" s="127"/>
      <c r="E701" s="127"/>
      <c r="F701" s="128" t="str">
        <f t="shared" si="118"/>
        <v/>
      </c>
      <c r="G701" s="127"/>
      <c r="H701" s="127"/>
      <c r="I701" s="128" t="str">
        <f t="shared" si="119"/>
        <v/>
      </c>
      <c r="J701" s="127"/>
      <c r="K701" s="127"/>
      <c r="L701" s="128" t="str">
        <f t="shared" si="120"/>
        <v/>
      </c>
      <c r="M701" s="129"/>
      <c r="N701" s="129"/>
      <c r="O701" s="130" t="str">
        <f t="shared" si="121"/>
        <v>691211000207</v>
      </c>
      <c r="P701" s="127">
        <v>691211000</v>
      </c>
      <c r="Q701" s="127">
        <v>207</v>
      </c>
      <c r="R701" s="128" t="str">
        <f t="shared" si="122"/>
        <v/>
      </c>
      <c r="S701" s="129"/>
      <c r="T701" s="129"/>
      <c r="U701" s="128" t="str">
        <f t="shared" si="123"/>
        <v/>
      </c>
      <c r="V701" s="129"/>
      <c r="W701" s="129"/>
      <c r="X701" s="131" t="str">
        <f t="shared" si="124"/>
        <v>102</v>
      </c>
      <c r="Y701" s="129">
        <v>10</v>
      </c>
      <c r="Z701" s="129">
        <f t="shared" si="114"/>
        <v>2</v>
      </c>
      <c r="AA701" s="129"/>
      <c r="AB701" s="129"/>
      <c r="AC701" s="121">
        <v>210316</v>
      </c>
      <c r="AD701" s="121" t="s">
        <v>1247</v>
      </c>
      <c r="AE701" s="122">
        <f>VLOOKUP(AC701,[3]Hoja1!$A$10:$K$1357,11,0)</f>
        <v>-35511234</v>
      </c>
      <c r="AF701" s="122"/>
      <c r="AG701" s="122">
        <f t="shared" si="115"/>
        <v>-35511234</v>
      </c>
      <c r="AH701" s="122">
        <f t="shared" si="116"/>
        <v>-35511</v>
      </c>
    </row>
    <row r="702" spans="1:34" s="51" customFormat="1" ht="12.75" customHeight="1">
      <c r="A702" s="127">
        <v>5213160</v>
      </c>
      <c r="B702" s="127" t="s">
        <v>1748</v>
      </c>
      <c r="C702" s="128" t="str">
        <f t="shared" si="117"/>
        <v/>
      </c>
      <c r="D702" s="127"/>
      <c r="E702" s="127"/>
      <c r="F702" s="128" t="str">
        <f t="shared" si="118"/>
        <v/>
      </c>
      <c r="G702" s="127"/>
      <c r="H702" s="127"/>
      <c r="I702" s="128" t="str">
        <f t="shared" si="119"/>
        <v/>
      </c>
      <c r="J702" s="127"/>
      <c r="K702" s="127"/>
      <c r="L702" s="128" t="str">
        <f t="shared" si="120"/>
        <v/>
      </c>
      <c r="M702" s="129"/>
      <c r="N702" s="129"/>
      <c r="O702" s="130" t="str">
        <f t="shared" si="121"/>
        <v>691230000212</v>
      </c>
      <c r="P702" s="127">
        <v>691230000</v>
      </c>
      <c r="Q702" s="127">
        <v>212</v>
      </c>
      <c r="R702" s="128" t="str">
        <f t="shared" si="122"/>
        <v/>
      </c>
      <c r="S702" s="129"/>
      <c r="T702" s="129"/>
      <c r="U702" s="128" t="str">
        <f t="shared" si="123"/>
        <v/>
      </c>
      <c r="V702" s="129"/>
      <c r="W702" s="129"/>
      <c r="X702" s="131" t="str">
        <f t="shared" si="124"/>
        <v>102</v>
      </c>
      <c r="Y702" s="129">
        <v>10</v>
      </c>
      <c r="Z702" s="129">
        <f t="shared" si="114"/>
        <v>2</v>
      </c>
      <c r="AA702" s="129"/>
      <c r="AB702" s="129"/>
      <c r="AC702" s="121">
        <v>210317</v>
      </c>
      <c r="AD702" s="121" t="s">
        <v>1606</v>
      </c>
      <c r="AE702" s="122">
        <f>VLOOKUP(AC702,[3]Hoja1!$A$10:$K$1357,11,0)</f>
        <v>-456922275</v>
      </c>
      <c r="AF702" s="122"/>
      <c r="AG702" s="122">
        <f t="shared" si="115"/>
        <v>-456922275</v>
      </c>
      <c r="AH702" s="122">
        <f t="shared" si="116"/>
        <v>-456922</v>
      </c>
    </row>
    <row r="703" spans="1:34" s="51" customFormat="1" ht="12.75" customHeight="1">
      <c r="A703" s="127"/>
      <c r="B703" s="127"/>
      <c r="C703" s="128" t="str">
        <f t="shared" si="117"/>
        <v/>
      </c>
      <c r="D703" s="127"/>
      <c r="E703" s="127"/>
      <c r="F703" s="128" t="str">
        <f t="shared" si="118"/>
        <v/>
      </c>
      <c r="G703" s="127"/>
      <c r="H703" s="127"/>
      <c r="I703" s="128" t="str">
        <f t="shared" si="119"/>
        <v/>
      </c>
      <c r="J703" s="127"/>
      <c r="K703" s="127"/>
      <c r="L703" s="128" t="str">
        <f t="shared" si="120"/>
        <v/>
      </c>
      <c r="M703" s="129"/>
      <c r="N703" s="129"/>
      <c r="O703" s="130" t="str">
        <f t="shared" si="121"/>
        <v>691211000202</v>
      </c>
      <c r="P703" s="127">
        <v>691211000</v>
      </c>
      <c r="Q703" s="127">
        <v>202</v>
      </c>
      <c r="R703" s="128" t="str">
        <f t="shared" si="122"/>
        <v/>
      </c>
      <c r="S703" s="129"/>
      <c r="T703" s="129"/>
      <c r="U703" s="128" t="str">
        <f t="shared" si="123"/>
        <v/>
      </c>
      <c r="V703" s="129"/>
      <c r="W703" s="129"/>
      <c r="X703" s="131" t="str">
        <f t="shared" si="124"/>
        <v>102</v>
      </c>
      <c r="Y703" s="129">
        <v>10</v>
      </c>
      <c r="Z703" s="129">
        <f t="shared" si="114"/>
        <v>2</v>
      </c>
      <c r="AA703" s="129"/>
      <c r="AB703" s="129"/>
      <c r="AC703" s="121">
        <v>210318</v>
      </c>
      <c r="AD703" s="121" t="s">
        <v>830</v>
      </c>
      <c r="AE703" s="122">
        <v>0</v>
      </c>
      <c r="AF703" s="122"/>
      <c r="AG703" s="122">
        <f t="shared" si="115"/>
        <v>0</v>
      </c>
      <c r="AH703" s="122">
        <f t="shared" si="116"/>
        <v>0</v>
      </c>
    </row>
    <row r="704" spans="1:34" s="51" customFormat="1" ht="12.75" customHeight="1">
      <c r="A704" s="127">
        <v>5213160</v>
      </c>
      <c r="B704" s="127" t="s">
        <v>1748</v>
      </c>
      <c r="C704" s="128" t="str">
        <f t="shared" si="117"/>
        <v/>
      </c>
      <c r="D704" s="127"/>
      <c r="E704" s="127"/>
      <c r="F704" s="128" t="str">
        <f t="shared" si="118"/>
        <v/>
      </c>
      <c r="G704" s="127"/>
      <c r="H704" s="127"/>
      <c r="I704" s="128" t="str">
        <f t="shared" si="119"/>
        <v/>
      </c>
      <c r="J704" s="127"/>
      <c r="K704" s="127"/>
      <c r="L704" s="128" t="str">
        <f t="shared" si="120"/>
        <v/>
      </c>
      <c r="M704" s="129"/>
      <c r="N704" s="129"/>
      <c r="O704" s="130" t="str">
        <f t="shared" si="121"/>
        <v>691211000103</v>
      </c>
      <c r="P704" s="127">
        <v>691211000</v>
      </c>
      <c r="Q704" s="127">
        <v>103</v>
      </c>
      <c r="R704" s="128" t="str">
        <f t="shared" si="122"/>
        <v/>
      </c>
      <c r="S704" s="129"/>
      <c r="T704" s="129"/>
      <c r="U704" s="128" t="str">
        <f t="shared" si="123"/>
        <v/>
      </c>
      <c r="V704" s="129"/>
      <c r="W704" s="129"/>
      <c r="X704" s="131" t="str">
        <f t="shared" ref="X704:X735" si="125">+Y704&amp;Z704</f>
        <v>102</v>
      </c>
      <c r="Y704" s="129">
        <v>10</v>
      </c>
      <c r="Z704" s="129">
        <f t="shared" si="114"/>
        <v>2</v>
      </c>
      <c r="AA704" s="129"/>
      <c r="AB704" s="129"/>
      <c r="AC704" s="121">
        <v>210319</v>
      </c>
      <c r="AD704" s="121" t="s">
        <v>831</v>
      </c>
      <c r="AE704" s="122">
        <f>VLOOKUP(AC704,[3]Hoja1!$A$10:$K$1357,11,0)</f>
        <v>-10242031</v>
      </c>
      <c r="AF704" s="122"/>
      <c r="AG704" s="122">
        <f t="shared" si="115"/>
        <v>-10242031</v>
      </c>
      <c r="AH704" s="122">
        <f t="shared" si="116"/>
        <v>-10242</v>
      </c>
    </row>
    <row r="705" spans="1:34" s="51" customFormat="1" ht="12.75" customHeight="1">
      <c r="A705" s="127">
        <v>5213160</v>
      </c>
      <c r="B705" s="127" t="s">
        <v>1748</v>
      </c>
      <c r="C705" s="128" t="str">
        <f t="shared" si="117"/>
        <v/>
      </c>
      <c r="D705" s="127"/>
      <c r="E705" s="127"/>
      <c r="F705" s="128" t="str">
        <f t="shared" si="118"/>
        <v/>
      </c>
      <c r="G705" s="127"/>
      <c r="H705" s="127"/>
      <c r="I705" s="128" t="str">
        <f t="shared" si="119"/>
        <v/>
      </c>
      <c r="J705" s="127"/>
      <c r="K705" s="127"/>
      <c r="L705" s="128" t="str">
        <f t="shared" si="120"/>
        <v/>
      </c>
      <c r="M705" s="129"/>
      <c r="N705" s="129"/>
      <c r="O705" s="130" t="str">
        <f t="shared" si="121"/>
        <v>691211000110</v>
      </c>
      <c r="P705" s="127">
        <v>691211000</v>
      </c>
      <c r="Q705" s="127">
        <v>110</v>
      </c>
      <c r="R705" s="128" t="str">
        <f t="shared" si="122"/>
        <v/>
      </c>
      <c r="S705" s="129"/>
      <c r="T705" s="129"/>
      <c r="U705" s="128" t="str">
        <f t="shared" si="123"/>
        <v/>
      </c>
      <c r="V705" s="129"/>
      <c r="W705" s="129"/>
      <c r="X705" s="131" t="str">
        <f t="shared" si="125"/>
        <v>102</v>
      </c>
      <c r="Y705" s="129">
        <v>10</v>
      </c>
      <c r="Z705" s="129">
        <f t="shared" si="114"/>
        <v>2</v>
      </c>
      <c r="AA705" s="129"/>
      <c r="AB705" s="129"/>
      <c r="AC705" s="121">
        <v>210320</v>
      </c>
      <c r="AD705" s="121" t="s">
        <v>168</v>
      </c>
      <c r="AE705" s="122">
        <f>VLOOKUP(AC705,[3]Hoja1!$A$10:$K$1357,11,0)</f>
        <v>-14368871</v>
      </c>
      <c r="AF705" s="122"/>
      <c r="AG705" s="122">
        <f t="shared" si="115"/>
        <v>-14368871</v>
      </c>
      <c r="AH705" s="122">
        <f t="shared" si="116"/>
        <v>-14369</v>
      </c>
    </row>
    <row r="706" spans="1:34" s="51" customFormat="1" ht="12.75" customHeight="1">
      <c r="A706" s="127">
        <v>5213140</v>
      </c>
      <c r="B706" s="127" t="s">
        <v>495</v>
      </c>
      <c r="C706" s="128" t="str">
        <f t="shared" si="117"/>
        <v/>
      </c>
      <c r="D706" s="127"/>
      <c r="E706" s="127"/>
      <c r="F706" s="128" t="str">
        <f t="shared" si="118"/>
        <v/>
      </c>
      <c r="G706" s="127"/>
      <c r="H706" s="127"/>
      <c r="I706" s="128" t="str">
        <f t="shared" si="119"/>
        <v>653200000103</v>
      </c>
      <c r="J706" s="127">
        <v>653200000</v>
      </c>
      <c r="K706" s="127">
        <v>103</v>
      </c>
      <c r="L706" s="128" t="str">
        <f t="shared" si="120"/>
        <v/>
      </c>
      <c r="M706" s="129"/>
      <c r="N706" s="129"/>
      <c r="O706" s="130" t="str">
        <f t="shared" si="121"/>
        <v/>
      </c>
      <c r="P706" s="127"/>
      <c r="Q706" s="127"/>
      <c r="R706" s="128" t="str">
        <f t="shared" si="122"/>
        <v/>
      </c>
      <c r="S706" s="129"/>
      <c r="T706" s="129"/>
      <c r="U706" s="128" t="str">
        <f t="shared" si="123"/>
        <v/>
      </c>
      <c r="V706" s="129"/>
      <c r="W706" s="129"/>
      <c r="X706" s="131" t="str">
        <f t="shared" si="125"/>
        <v>102</v>
      </c>
      <c r="Y706" s="129">
        <v>10</v>
      </c>
      <c r="Z706" s="129">
        <f t="shared" si="114"/>
        <v>2</v>
      </c>
      <c r="AA706" s="129"/>
      <c r="AB706" s="129"/>
      <c r="AC706" s="121">
        <v>210321</v>
      </c>
      <c r="AD706" s="121" t="s">
        <v>85</v>
      </c>
      <c r="AE706" s="122">
        <f>VLOOKUP(AC706,[3]Hoja1!$A$10:$K$1357,11,0)</f>
        <v>-31418188568</v>
      </c>
      <c r="AF706" s="122"/>
      <c r="AG706" s="122">
        <f t="shared" si="115"/>
        <v>-31418188568</v>
      </c>
      <c r="AH706" s="122">
        <f t="shared" si="116"/>
        <v>-31418189</v>
      </c>
    </row>
    <row r="707" spans="1:34" s="51" customFormat="1" ht="12.75" customHeight="1">
      <c r="A707" s="127">
        <v>5213140</v>
      </c>
      <c r="B707" s="127" t="s">
        <v>495</v>
      </c>
      <c r="C707" s="128" t="str">
        <f t="shared" si="117"/>
        <v/>
      </c>
      <c r="D707" s="127"/>
      <c r="E707" s="127"/>
      <c r="F707" s="128" t="str">
        <f t="shared" si="118"/>
        <v/>
      </c>
      <c r="G707" s="127"/>
      <c r="H707" s="127"/>
      <c r="I707" s="128" t="str">
        <f t="shared" si="119"/>
        <v>653200000114</v>
      </c>
      <c r="J707" s="127">
        <v>653200000</v>
      </c>
      <c r="K707" s="127">
        <v>114</v>
      </c>
      <c r="L707" s="128" t="str">
        <f t="shared" si="120"/>
        <v/>
      </c>
      <c r="M707" s="129"/>
      <c r="N707" s="129"/>
      <c r="O707" s="130" t="str">
        <f t="shared" si="121"/>
        <v/>
      </c>
      <c r="P707" s="127"/>
      <c r="Q707" s="127"/>
      <c r="R707" s="128" t="str">
        <f t="shared" si="122"/>
        <v/>
      </c>
      <c r="S707" s="129"/>
      <c r="T707" s="129"/>
      <c r="U707" s="128" t="str">
        <f t="shared" si="123"/>
        <v/>
      </c>
      <c r="V707" s="129"/>
      <c r="W707" s="129"/>
      <c r="X707" s="131" t="str">
        <f t="shared" si="125"/>
        <v>102</v>
      </c>
      <c r="Y707" s="129">
        <v>10</v>
      </c>
      <c r="Z707" s="129">
        <f t="shared" si="114"/>
        <v>2</v>
      </c>
      <c r="AA707" s="129"/>
      <c r="AB707" s="129"/>
      <c r="AC707" s="121">
        <v>210322</v>
      </c>
      <c r="AD707" s="121" t="s">
        <v>86</v>
      </c>
      <c r="AE707" s="122">
        <f>VLOOKUP(AC707,[3]Hoja1!$A$10:$K$1357,11,0)</f>
        <v>0</v>
      </c>
      <c r="AF707" s="122"/>
      <c r="AG707" s="122">
        <f t="shared" si="115"/>
        <v>0</v>
      </c>
      <c r="AH707" s="122">
        <f t="shared" si="116"/>
        <v>0</v>
      </c>
    </row>
    <row r="708" spans="1:34" s="51" customFormat="1" ht="12.75" customHeight="1">
      <c r="A708" s="127">
        <v>5213160</v>
      </c>
      <c r="B708" s="127" t="s">
        <v>1748</v>
      </c>
      <c r="C708" s="128"/>
      <c r="D708" s="127"/>
      <c r="E708" s="127"/>
      <c r="F708" s="128"/>
      <c r="G708" s="127"/>
      <c r="H708" s="127"/>
      <c r="I708" s="128"/>
      <c r="J708" s="127"/>
      <c r="K708" s="127"/>
      <c r="L708" s="128"/>
      <c r="M708" s="129"/>
      <c r="N708" s="129"/>
      <c r="O708" s="130" t="str">
        <f t="shared" si="121"/>
        <v>691230000101</v>
      </c>
      <c r="P708" s="127">
        <v>691230000</v>
      </c>
      <c r="Q708" s="127">
        <v>101</v>
      </c>
      <c r="R708" s="128"/>
      <c r="S708" s="129"/>
      <c r="T708" s="129"/>
      <c r="U708" s="128"/>
      <c r="V708" s="129"/>
      <c r="W708" s="129"/>
      <c r="X708" s="131" t="str">
        <f t="shared" si="125"/>
        <v>102</v>
      </c>
      <c r="Y708" s="129">
        <v>10</v>
      </c>
      <c r="Z708" s="129">
        <f t="shared" si="114"/>
        <v>2</v>
      </c>
      <c r="AA708" s="129"/>
      <c r="AB708" s="129"/>
      <c r="AC708" s="121">
        <v>210323</v>
      </c>
      <c r="AD708" s="121" t="s">
        <v>1248</v>
      </c>
      <c r="AE708" s="122">
        <f>VLOOKUP(AC708,[3]Hoja1!$A$10:$K$1357,11,0)</f>
        <v>-4401913</v>
      </c>
      <c r="AF708" s="122"/>
      <c r="AG708" s="122">
        <f t="shared" si="115"/>
        <v>-4401913</v>
      </c>
      <c r="AH708" s="122">
        <f t="shared" si="116"/>
        <v>-4402</v>
      </c>
    </row>
    <row r="709" spans="1:34" s="51" customFormat="1" ht="12.75" customHeight="1">
      <c r="A709" s="127">
        <v>5213160</v>
      </c>
      <c r="B709" s="127" t="s">
        <v>1748</v>
      </c>
      <c r="C709" s="128"/>
      <c r="D709" s="127"/>
      <c r="E709" s="127"/>
      <c r="F709" s="128"/>
      <c r="G709" s="127"/>
      <c r="H709" s="127"/>
      <c r="I709" s="128"/>
      <c r="J709" s="127"/>
      <c r="K709" s="127"/>
      <c r="L709" s="128"/>
      <c r="M709" s="129"/>
      <c r="N709" s="129"/>
      <c r="O709" s="130" t="str">
        <f t="shared" si="121"/>
        <v>691230000102</v>
      </c>
      <c r="P709" s="127">
        <v>691230000</v>
      </c>
      <c r="Q709" s="127">
        <v>102</v>
      </c>
      <c r="R709" s="128"/>
      <c r="S709" s="129"/>
      <c r="T709" s="129"/>
      <c r="U709" s="128"/>
      <c r="V709" s="129"/>
      <c r="W709" s="129"/>
      <c r="X709" s="131" t="str">
        <f t="shared" si="125"/>
        <v>102</v>
      </c>
      <c r="Y709" s="129">
        <v>10</v>
      </c>
      <c r="Z709" s="129">
        <f t="shared" si="114"/>
        <v>2</v>
      </c>
      <c r="AA709" s="129"/>
      <c r="AB709" s="129"/>
      <c r="AC709" s="121">
        <v>210324</v>
      </c>
      <c r="AD709" s="121" t="s">
        <v>1249</v>
      </c>
      <c r="AE709" s="122">
        <f>VLOOKUP(AC709,[3]Hoja1!$A$10:$K$1357,11,0)</f>
        <v>-3693903</v>
      </c>
      <c r="AF709" s="122"/>
      <c r="AG709" s="122">
        <f t="shared" si="115"/>
        <v>-3693903</v>
      </c>
      <c r="AH709" s="122">
        <f t="shared" si="116"/>
        <v>-3694</v>
      </c>
    </row>
    <row r="710" spans="1:34" s="51" customFormat="1" ht="12.75" customHeight="1">
      <c r="A710" s="127">
        <v>5213160</v>
      </c>
      <c r="B710" s="127" t="s">
        <v>1748</v>
      </c>
      <c r="C710" s="128"/>
      <c r="D710" s="127"/>
      <c r="E710" s="127"/>
      <c r="F710" s="128"/>
      <c r="G710" s="127"/>
      <c r="H710" s="127"/>
      <c r="I710" s="128"/>
      <c r="J710" s="127"/>
      <c r="K710" s="127"/>
      <c r="L710" s="128"/>
      <c r="M710" s="129"/>
      <c r="N710" s="129"/>
      <c r="O710" s="130" t="str">
        <f t="shared" si="121"/>
        <v>691230000103</v>
      </c>
      <c r="P710" s="127">
        <v>691230000</v>
      </c>
      <c r="Q710" s="127">
        <v>103</v>
      </c>
      <c r="R710" s="128"/>
      <c r="S710" s="129"/>
      <c r="T710" s="129"/>
      <c r="U710" s="128"/>
      <c r="V710" s="129"/>
      <c r="W710" s="129"/>
      <c r="X710" s="131" t="str">
        <f t="shared" si="125"/>
        <v>102</v>
      </c>
      <c r="Y710" s="129">
        <v>10</v>
      </c>
      <c r="Z710" s="129">
        <f t="shared" si="114"/>
        <v>2</v>
      </c>
      <c r="AA710" s="129"/>
      <c r="AB710" s="129"/>
      <c r="AC710" s="121">
        <v>210325</v>
      </c>
      <c r="AD710" s="121" t="s">
        <v>1250</v>
      </c>
      <c r="AE710" s="122">
        <f>VLOOKUP(AC710,[3]Hoja1!$A$10:$K$1357,11,0)</f>
        <v>-22140966</v>
      </c>
      <c r="AF710" s="122"/>
      <c r="AG710" s="122">
        <f t="shared" si="115"/>
        <v>-22140966</v>
      </c>
      <c r="AH710" s="122">
        <f t="shared" si="116"/>
        <v>-22141</v>
      </c>
    </row>
    <row r="711" spans="1:34" s="51" customFormat="1" ht="12.75" customHeight="1">
      <c r="A711" s="127">
        <v>5213160</v>
      </c>
      <c r="B711" s="127" t="s">
        <v>1748</v>
      </c>
      <c r="C711" s="128"/>
      <c r="D711" s="127"/>
      <c r="E711" s="127"/>
      <c r="F711" s="128"/>
      <c r="G711" s="127"/>
      <c r="H711" s="127"/>
      <c r="I711" s="128"/>
      <c r="J711" s="127"/>
      <c r="K711" s="127"/>
      <c r="L711" s="128"/>
      <c r="M711" s="129"/>
      <c r="N711" s="129"/>
      <c r="O711" s="130" t="str">
        <f t="shared" si="121"/>
        <v>691230000104</v>
      </c>
      <c r="P711" s="127">
        <v>691230000</v>
      </c>
      <c r="Q711" s="127">
        <v>104</v>
      </c>
      <c r="R711" s="128"/>
      <c r="S711" s="129"/>
      <c r="T711" s="129"/>
      <c r="U711" s="128"/>
      <c r="V711" s="129"/>
      <c r="W711" s="129"/>
      <c r="X711" s="131" t="str">
        <f t="shared" si="125"/>
        <v>102</v>
      </c>
      <c r="Y711" s="129">
        <v>10</v>
      </c>
      <c r="Z711" s="129">
        <f t="shared" si="114"/>
        <v>2</v>
      </c>
      <c r="AA711" s="129"/>
      <c r="AB711" s="129"/>
      <c r="AC711" s="121">
        <v>210326</v>
      </c>
      <c r="AD711" s="121" t="s">
        <v>1251</v>
      </c>
      <c r="AE711" s="122">
        <f>VLOOKUP(AC711,[3]Hoja1!$A$10:$K$1357,11,0)</f>
        <v>-3425238</v>
      </c>
      <c r="AF711" s="122"/>
      <c r="AG711" s="122">
        <f t="shared" si="115"/>
        <v>-3425238</v>
      </c>
      <c r="AH711" s="122">
        <f t="shared" si="116"/>
        <v>-3425</v>
      </c>
    </row>
    <row r="712" spans="1:34" s="51" customFormat="1" ht="12.75" customHeight="1">
      <c r="A712" s="127">
        <v>5213160</v>
      </c>
      <c r="B712" s="127" t="s">
        <v>1748</v>
      </c>
      <c r="C712" s="128"/>
      <c r="D712" s="127"/>
      <c r="E712" s="127"/>
      <c r="F712" s="128"/>
      <c r="G712" s="127"/>
      <c r="H712" s="127"/>
      <c r="I712" s="128"/>
      <c r="J712" s="127"/>
      <c r="K712" s="127"/>
      <c r="L712" s="128"/>
      <c r="M712" s="129"/>
      <c r="N712" s="129"/>
      <c r="O712" s="130" t="str">
        <f t="shared" si="121"/>
        <v>691230000108</v>
      </c>
      <c r="P712" s="127">
        <v>691230000</v>
      </c>
      <c r="Q712" s="127">
        <v>108</v>
      </c>
      <c r="R712" s="128"/>
      <c r="S712" s="129"/>
      <c r="T712" s="129"/>
      <c r="U712" s="128"/>
      <c r="V712" s="129"/>
      <c r="W712" s="129"/>
      <c r="X712" s="131" t="str">
        <f t="shared" si="125"/>
        <v>102</v>
      </c>
      <c r="Y712" s="129">
        <v>10</v>
      </c>
      <c r="Z712" s="129">
        <f t="shared" ref="Z712:Z775" si="126">VALUE(LEFT(AC712,1))</f>
        <v>2</v>
      </c>
      <c r="AA712" s="129"/>
      <c r="AB712" s="129"/>
      <c r="AC712" s="121">
        <v>210327</v>
      </c>
      <c r="AD712" s="121" t="s">
        <v>1252</v>
      </c>
      <c r="AE712" s="122">
        <f>VLOOKUP(AC712,[3]Hoja1!$A$10:$K$1357,11,0)</f>
        <v>-339131</v>
      </c>
      <c r="AF712" s="122"/>
      <c r="AG712" s="122">
        <f t="shared" ref="AG712:AG775" si="127">AE712+AF712</f>
        <v>-339131</v>
      </c>
      <c r="AH712" s="122">
        <f t="shared" ref="AH712:AH775" si="128">ROUND((AE712+AF712)/$AH$2,0)</f>
        <v>-339</v>
      </c>
    </row>
    <row r="713" spans="1:34" s="51" customFormat="1" ht="12.75" customHeight="1">
      <c r="A713" s="127">
        <v>5213160</v>
      </c>
      <c r="B713" s="127" t="s">
        <v>1748</v>
      </c>
      <c r="C713" s="128"/>
      <c r="D713" s="127"/>
      <c r="E713" s="127"/>
      <c r="F713" s="128"/>
      <c r="G713" s="127"/>
      <c r="H713" s="127"/>
      <c r="I713" s="128"/>
      <c r="J713" s="127"/>
      <c r="K713" s="127"/>
      <c r="L713" s="128"/>
      <c r="M713" s="129"/>
      <c r="N713" s="129"/>
      <c r="O713" s="130" t="str">
        <f t="shared" si="121"/>
        <v>691230000109</v>
      </c>
      <c r="P713" s="127">
        <v>691230000</v>
      </c>
      <c r="Q713" s="127">
        <v>109</v>
      </c>
      <c r="R713" s="128"/>
      <c r="S713" s="129"/>
      <c r="T713" s="129"/>
      <c r="U713" s="128"/>
      <c r="V713" s="129"/>
      <c r="W713" s="129"/>
      <c r="X713" s="131" t="str">
        <f t="shared" si="125"/>
        <v>102</v>
      </c>
      <c r="Y713" s="129">
        <v>10</v>
      </c>
      <c r="Z713" s="129">
        <f t="shared" si="126"/>
        <v>2</v>
      </c>
      <c r="AA713" s="129"/>
      <c r="AB713" s="129"/>
      <c r="AC713" s="121">
        <v>210328</v>
      </c>
      <c r="AD713" s="121" t="s">
        <v>1253</v>
      </c>
      <c r="AE713" s="122">
        <f>VLOOKUP(AC713,[3]Hoja1!$A$10:$K$1357,11,0)</f>
        <v>-37569026</v>
      </c>
      <c r="AF713" s="122"/>
      <c r="AG713" s="122">
        <f t="shared" si="127"/>
        <v>-37569026</v>
      </c>
      <c r="AH713" s="122">
        <f t="shared" si="128"/>
        <v>-37569</v>
      </c>
    </row>
    <row r="714" spans="1:34" s="51" customFormat="1" ht="12.75" customHeight="1">
      <c r="A714" s="127">
        <v>5213160</v>
      </c>
      <c r="B714" s="127" t="s">
        <v>1748</v>
      </c>
      <c r="C714" s="128"/>
      <c r="D714" s="127"/>
      <c r="E714" s="127"/>
      <c r="F714" s="128"/>
      <c r="G714" s="127"/>
      <c r="H714" s="127"/>
      <c r="I714" s="128"/>
      <c r="J714" s="127"/>
      <c r="K714" s="127"/>
      <c r="L714" s="128"/>
      <c r="M714" s="129"/>
      <c r="N714" s="129"/>
      <c r="O714" s="130" t="str">
        <f t="shared" si="121"/>
        <v>691230000110</v>
      </c>
      <c r="P714" s="127">
        <v>691230000</v>
      </c>
      <c r="Q714" s="127">
        <v>110</v>
      </c>
      <c r="R714" s="128"/>
      <c r="S714" s="129"/>
      <c r="T714" s="129"/>
      <c r="U714" s="128"/>
      <c r="V714" s="129"/>
      <c r="W714" s="129"/>
      <c r="X714" s="131" t="str">
        <f t="shared" si="125"/>
        <v>102</v>
      </c>
      <c r="Y714" s="129">
        <v>10</v>
      </c>
      <c r="Z714" s="129">
        <f t="shared" si="126"/>
        <v>2</v>
      </c>
      <c r="AA714" s="129"/>
      <c r="AB714" s="129"/>
      <c r="AC714" s="121">
        <v>210329</v>
      </c>
      <c r="AD714" s="121" t="s">
        <v>1254</v>
      </c>
      <c r="AE714" s="122">
        <f>VLOOKUP(AC714,[3]Hoja1!$A$10:$K$1357,11,0)</f>
        <v>-3796857</v>
      </c>
      <c r="AF714" s="122"/>
      <c r="AG714" s="122">
        <f t="shared" si="127"/>
        <v>-3796857</v>
      </c>
      <c r="AH714" s="122">
        <f t="shared" si="128"/>
        <v>-3797</v>
      </c>
    </row>
    <row r="715" spans="1:34" s="51" customFormat="1" ht="12.75" customHeight="1">
      <c r="A715" s="127">
        <v>5213122</v>
      </c>
      <c r="B715" s="127" t="s">
        <v>1746</v>
      </c>
      <c r="C715" s="128" t="str">
        <f t="shared" si="117"/>
        <v/>
      </c>
      <c r="D715" s="127"/>
      <c r="E715" s="127"/>
      <c r="F715" s="128" t="str">
        <f t="shared" si="118"/>
        <v/>
      </c>
      <c r="G715" s="127"/>
      <c r="H715" s="127"/>
      <c r="I715" s="128" t="str">
        <f t="shared" si="119"/>
        <v/>
      </c>
      <c r="J715" s="127"/>
      <c r="K715" s="127"/>
      <c r="L715" s="128" t="str">
        <f t="shared" si="120"/>
        <v>695210000420</v>
      </c>
      <c r="M715" s="129">
        <v>695210000</v>
      </c>
      <c r="N715" s="129">
        <v>420</v>
      </c>
      <c r="O715" s="130" t="str">
        <f t="shared" si="121"/>
        <v>691211000420</v>
      </c>
      <c r="P715" s="127">
        <v>691211000</v>
      </c>
      <c r="Q715" s="127">
        <v>420</v>
      </c>
      <c r="R715" s="128" t="str">
        <f t="shared" si="122"/>
        <v/>
      </c>
      <c r="S715" s="129"/>
      <c r="T715" s="129"/>
      <c r="U715" s="128" t="str">
        <f t="shared" si="123"/>
        <v/>
      </c>
      <c r="V715" s="129"/>
      <c r="W715" s="129"/>
      <c r="X715" s="131" t="str">
        <f t="shared" si="125"/>
        <v>102</v>
      </c>
      <c r="Y715" s="129">
        <v>10</v>
      </c>
      <c r="Z715" s="129">
        <f t="shared" si="126"/>
        <v>2</v>
      </c>
      <c r="AA715" s="129"/>
      <c r="AB715" s="129"/>
      <c r="AC715" s="121">
        <v>210331</v>
      </c>
      <c r="AD715" s="121" t="s">
        <v>90</v>
      </c>
      <c r="AE715" s="122">
        <f>VLOOKUP(AC715,[3]Hoja1!$A$10:$K$1357,11,0)</f>
        <v>0</v>
      </c>
      <c r="AF715" s="122"/>
      <c r="AG715" s="122">
        <f t="shared" si="127"/>
        <v>0</v>
      </c>
      <c r="AH715" s="122">
        <f t="shared" si="128"/>
        <v>0</v>
      </c>
    </row>
    <row r="716" spans="1:34" s="51" customFormat="1" ht="12.75" customHeight="1">
      <c r="A716" s="127">
        <v>5213122</v>
      </c>
      <c r="B716" s="127" t="s">
        <v>1746</v>
      </c>
      <c r="C716" s="128" t="str">
        <f t="shared" si="117"/>
        <v/>
      </c>
      <c r="D716" s="127"/>
      <c r="E716" s="127"/>
      <c r="F716" s="128" t="str">
        <f t="shared" si="118"/>
        <v/>
      </c>
      <c r="G716" s="127"/>
      <c r="H716" s="127"/>
      <c r="I716" s="128" t="str">
        <f t="shared" si="119"/>
        <v/>
      </c>
      <c r="J716" s="127"/>
      <c r="K716" s="127"/>
      <c r="L716" s="128" t="str">
        <f t="shared" si="120"/>
        <v>695210000420</v>
      </c>
      <c r="M716" s="129">
        <v>695210000</v>
      </c>
      <c r="N716" s="129">
        <v>420</v>
      </c>
      <c r="O716" s="130" t="str">
        <f t="shared" si="121"/>
        <v>691211000420</v>
      </c>
      <c r="P716" s="127">
        <v>691211000</v>
      </c>
      <c r="Q716" s="127">
        <v>420</v>
      </c>
      <c r="R716" s="128" t="str">
        <f t="shared" si="122"/>
        <v/>
      </c>
      <c r="S716" s="129"/>
      <c r="T716" s="129"/>
      <c r="U716" s="128" t="str">
        <f t="shared" si="123"/>
        <v/>
      </c>
      <c r="V716" s="129"/>
      <c r="W716" s="129"/>
      <c r="X716" s="131" t="str">
        <f t="shared" si="125"/>
        <v>102</v>
      </c>
      <c r="Y716" s="129">
        <v>10</v>
      </c>
      <c r="Z716" s="129">
        <f t="shared" si="126"/>
        <v>2</v>
      </c>
      <c r="AA716" s="129"/>
      <c r="AB716" s="129"/>
      <c r="AC716" s="121">
        <v>210332</v>
      </c>
      <c r="AD716" s="121" t="s">
        <v>91</v>
      </c>
      <c r="AE716" s="122">
        <f>VLOOKUP(AC716,[3]Hoja1!$A$10:$K$1357,11,0)</f>
        <v>-10594044775</v>
      </c>
      <c r="AF716" s="122"/>
      <c r="AG716" s="122">
        <f t="shared" si="127"/>
        <v>-10594044775</v>
      </c>
      <c r="AH716" s="122">
        <f t="shared" si="128"/>
        <v>-10594045</v>
      </c>
    </row>
    <row r="717" spans="1:34" s="51" customFormat="1" ht="12.75" customHeight="1">
      <c r="A717" s="127">
        <v>5213122</v>
      </c>
      <c r="B717" s="127" t="s">
        <v>1746</v>
      </c>
      <c r="C717" s="128" t="str">
        <f>+D717&amp;E717</f>
        <v/>
      </c>
      <c r="D717" s="127"/>
      <c r="E717" s="127"/>
      <c r="F717" s="128" t="str">
        <f>+G717&amp;H717</f>
        <v/>
      </c>
      <c r="G717" s="127"/>
      <c r="H717" s="127"/>
      <c r="I717" s="128" t="str">
        <f>+J717&amp;K717</f>
        <v/>
      </c>
      <c r="J717" s="127"/>
      <c r="K717" s="127"/>
      <c r="L717" s="128" t="str">
        <f>+M717&amp;N717</f>
        <v>695210000420</v>
      </c>
      <c r="M717" s="129">
        <v>695210000</v>
      </c>
      <c r="N717" s="129">
        <v>420</v>
      </c>
      <c r="O717" s="130" t="str">
        <f t="shared" si="121"/>
        <v>691211000420</v>
      </c>
      <c r="P717" s="127">
        <v>691211000</v>
      </c>
      <c r="Q717" s="127">
        <v>420</v>
      </c>
      <c r="R717" s="128" t="str">
        <f>+S717&amp;T717</f>
        <v/>
      </c>
      <c r="S717" s="129"/>
      <c r="T717" s="129"/>
      <c r="U717" s="128" t="str">
        <f>+V717&amp;W717</f>
        <v/>
      </c>
      <c r="V717" s="129"/>
      <c r="W717" s="129"/>
      <c r="X717" s="131" t="str">
        <f t="shared" si="125"/>
        <v>102</v>
      </c>
      <c r="Y717" s="129">
        <v>10</v>
      </c>
      <c r="Z717" s="129">
        <f t="shared" si="126"/>
        <v>2</v>
      </c>
      <c r="AA717" s="129"/>
      <c r="AB717" s="129"/>
      <c r="AC717" s="121">
        <v>210333</v>
      </c>
      <c r="AD717" s="121" t="s">
        <v>89</v>
      </c>
      <c r="AE717" s="122">
        <f>VLOOKUP(AC717,[3]Hoja1!$A$10:$K$1357,11,0)</f>
        <v>0</v>
      </c>
      <c r="AF717" s="122"/>
      <c r="AG717" s="122">
        <f t="shared" si="127"/>
        <v>0</v>
      </c>
      <c r="AH717" s="122">
        <f t="shared" si="128"/>
        <v>0</v>
      </c>
    </row>
    <row r="718" spans="1:34" s="51" customFormat="1" ht="12.75" customHeight="1">
      <c r="A718" s="127">
        <v>5213160</v>
      </c>
      <c r="B718" s="127" t="s">
        <v>1748</v>
      </c>
      <c r="C718" s="128"/>
      <c r="D718" s="127"/>
      <c r="E718" s="127"/>
      <c r="F718" s="128"/>
      <c r="G718" s="127"/>
      <c r="H718" s="127"/>
      <c r="I718" s="128"/>
      <c r="J718" s="127"/>
      <c r="K718" s="127"/>
      <c r="L718" s="128"/>
      <c r="M718" s="129"/>
      <c r="N718" s="129"/>
      <c r="O718" s="130" t="str">
        <f t="shared" si="121"/>
        <v>691211000109</v>
      </c>
      <c r="P718" s="127">
        <v>691211000</v>
      </c>
      <c r="Q718" s="127">
        <v>109</v>
      </c>
      <c r="R718" s="128"/>
      <c r="S718" s="129"/>
      <c r="T718" s="129"/>
      <c r="U718" s="128"/>
      <c r="V718" s="129"/>
      <c r="W718" s="129"/>
      <c r="X718" s="131" t="str">
        <f t="shared" si="125"/>
        <v>102</v>
      </c>
      <c r="Y718" s="129">
        <v>10</v>
      </c>
      <c r="Z718" s="129">
        <f t="shared" si="126"/>
        <v>2</v>
      </c>
      <c r="AA718" s="129"/>
      <c r="AB718" s="129"/>
      <c r="AC718" s="121">
        <v>210334</v>
      </c>
      <c r="AD718" s="121" t="s">
        <v>1623</v>
      </c>
      <c r="AE718" s="122">
        <f>VLOOKUP(AC718,[3]Hoja1!$A$10:$K$1357,11,0)</f>
        <v>-1093396577</v>
      </c>
      <c r="AF718" s="49">
        <f>-AE718</f>
        <v>1093396577</v>
      </c>
      <c r="AG718" s="122">
        <f t="shared" si="127"/>
        <v>0</v>
      </c>
      <c r="AH718" s="122">
        <f t="shared" si="128"/>
        <v>0</v>
      </c>
    </row>
    <row r="719" spans="1:34" s="51" customFormat="1" ht="12.75" customHeight="1">
      <c r="A719" s="127">
        <v>5213160</v>
      </c>
      <c r="B719" s="127" t="s">
        <v>1748</v>
      </c>
      <c r="C719" s="128"/>
      <c r="D719" s="127"/>
      <c r="E719" s="127"/>
      <c r="F719" s="128"/>
      <c r="G719" s="127"/>
      <c r="H719" s="127"/>
      <c r="I719" s="128"/>
      <c r="J719" s="127"/>
      <c r="K719" s="127"/>
      <c r="L719" s="128"/>
      <c r="M719" s="129"/>
      <c r="N719" s="129"/>
      <c r="O719" s="130" t="str">
        <f t="shared" si="121"/>
        <v>691211000103</v>
      </c>
      <c r="P719" s="127">
        <v>691211000</v>
      </c>
      <c r="Q719" s="127">
        <v>103</v>
      </c>
      <c r="R719" s="128"/>
      <c r="S719" s="129"/>
      <c r="T719" s="129"/>
      <c r="U719" s="128"/>
      <c r="V719" s="129"/>
      <c r="W719" s="129"/>
      <c r="X719" s="131" t="str">
        <f t="shared" si="125"/>
        <v>102</v>
      </c>
      <c r="Y719" s="129">
        <v>10</v>
      </c>
      <c r="Z719" s="129">
        <f t="shared" si="126"/>
        <v>2</v>
      </c>
      <c r="AA719" s="129"/>
      <c r="AB719" s="129"/>
      <c r="AC719" s="121">
        <v>210334</v>
      </c>
      <c r="AD719" s="121" t="s">
        <v>1623</v>
      </c>
      <c r="AE719" s="122">
        <v>0</v>
      </c>
      <c r="AF719" s="49">
        <v>-10250224</v>
      </c>
      <c r="AG719" s="122">
        <f t="shared" si="127"/>
        <v>-10250224</v>
      </c>
      <c r="AH719" s="122">
        <f t="shared" si="128"/>
        <v>-10250</v>
      </c>
    </row>
    <row r="720" spans="1:34" s="51" customFormat="1" ht="12.75" customHeight="1">
      <c r="A720" s="127">
        <v>5213160</v>
      </c>
      <c r="B720" s="127" t="s">
        <v>1748</v>
      </c>
      <c r="C720" s="128"/>
      <c r="D720" s="127"/>
      <c r="E720" s="127"/>
      <c r="F720" s="128"/>
      <c r="G720" s="127"/>
      <c r="H720" s="127"/>
      <c r="I720" s="128"/>
      <c r="J720" s="127"/>
      <c r="K720" s="127"/>
      <c r="L720" s="128"/>
      <c r="M720" s="129"/>
      <c r="N720" s="129"/>
      <c r="O720" s="130" t="str">
        <f t="shared" si="121"/>
        <v>691211000102</v>
      </c>
      <c r="P720" s="127">
        <v>691211000</v>
      </c>
      <c r="Q720" s="127">
        <v>102</v>
      </c>
      <c r="R720" s="128"/>
      <c r="S720" s="129"/>
      <c r="T720" s="129"/>
      <c r="U720" s="128"/>
      <c r="V720" s="129"/>
      <c r="W720" s="129"/>
      <c r="X720" s="131" t="str">
        <f t="shared" si="125"/>
        <v>102</v>
      </c>
      <c r="Y720" s="129">
        <v>10</v>
      </c>
      <c r="Z720" s="129">
        <f t="shared" si="126"/>
        <v>2</v>
      </c>
      <c r="AA720" s="129"/>
      <c r="AB720" s="129"/>
      <c r="AC720" s="121">
        <v>210334</v>
      </c>
      <c r="AD720" s="121" t="s">
        <v>1623</v>
      </c>
      <c r="AE720" s="122">
        <v>0</v>
      </c>
      <c r="AF720" s="49">
        <v>0</v>
      </c>
      <c r="AG720" s="122">
        <f t="shared" si="127"/>
        <v>0</v>
      </c>
      <c r="AH720" s="122">
        <f t="shared" si="128"/>
        <v>0</v>
      </c>
    </row>
    <row r="721" spans="1:34" s="51" customFormat="1" ht="12.75" customHeight="1">
      <c r="A721" s="127">
        <v>5213160</v>
      </c>
      <c r="B721" s="127" t="s">
        <v>1748</v>
      </c>
      <c r="C721" s="128"/>
      <c r="D721" s="127"/>
      <c r="E721" s="127"/>
      <c r="F721" s="128"/>
      <c r="G721" s="127"/>
      <c r="H721" s="127"/>
      <c r="I721" s="128"/>
      <c r="J721" s="127"/>
      <c r="K721" s="127"/>
      <c r="L721" s="128"/>
      <c r="M721" s="129"/>
      <c r="N721" s="129"/>
      <c r="O721" s="130" t="str">
        <f t="shared" si="121"/>
        <v>691211000110</v>
      </c>
      <c r="P721" s="127">
        <v>691211000</v>
      </c>
      <c r="Q721" s="127">
        <v>110</v>
      </c>
      <c r="R721" s="128"/>
      <c r="S721" s="129"/>
      <c r="T721" s="129"/>
      <c r="U721" s="128"/>
      <c r="V721" s="129"/>
      <c r="W721" s="129"/>
      <c r="X721" s="131" t="str">
        <f t="shared" si="125"/>
        <v>102</v>
      </c>
      <c r="Y721" s="129">
        <v>10</v>
      </c>
      <c r="Z721" s="129">
        <f t="shared" si="126"/>
        <v>2</v>
      </c>
      <c r="AA721" s="129"/>
      <c r="AB721" s="129"/>
      <c r="AC721" s="121">
        <v>210334</v>
      </c>
      <c r="AD721" s="121" t="s">
        <v>1623</v>
      </c>
      <c r="AE721" s="122">
        <v>0</v>
      </c>
      <c r="AF721" s="49">
        <v>0</v>
      </c>
      <c r="AG721" s="122">
        <f t="shared" si="127"/>
        <v>0</v>
      </c>
      <c r="AH721" s="122">
        <f t="shared" si="128"/>
        <v>0</v>
      </c>
    </row>
    <row r="722" spans="1:34" s="51" customFormat="1" ht="12.75" customHeight="1">
      <c r="A722" s="127">
        <v>5213160</v>
      </c>
      <c r="B722" s="127" t="s">
        <v>1748</v>
      </c>
      <c r="C722" s="128"/>
      <c r="D722" s="127"/>
      <c r="E722" s="127"/>
      <c r="F722" s="128"/>
      <c r="G722" s="127"/>
      <c r="H722" s="127"/>
      <c r="I722" s="128"/>
      <c r="J722" s="127"/>
      <c r="K722" s="127"/>
      <c r="L722" s="128"/>
      <c r="M722" s="129"/>
      <c r="N722" s="129"/>
      <c r="O722" s="130" t="str">
        <f t="shared" si="121"/>
        <v>691211000114</v>
      </c>
      <c r="P722" s="127">
        <v>691211000</v>
      </c>
      <c r="Q722" s="127">
        <v>114</v>
      </c>
      <c r="R722" s="128"/>
      <c r="S722" s="129"/>
      <c r="T722" s="129"/>
      <c r="U722" s="128"/>
      <c r="V722" s="129"/>
      <c r="W722" s="129"/>
      <c r="X722" s="131" t="str">
        <f t="shared" si="125"/>
        <v>102</v>
      </c>
      <c r="Y722" s="129">
        <v>10</v>
      </c>
      <c r="Z722" s="129">
        <f t="shared" si="126"/>
        <v>2</v>
      </c>
      <c r="AA722" s="129"/>
      <c r="AB722" s="129"/>
      <c r="AC722" s="121">
        <v>210334</v>
      </c>
      <c r="AD722" s="121" t="s">
        <v>1623</v>
      </c>
      <c r="AE722" s="122">
        <v>0</v>
      </c>
      <c r="AF722" s="49">
        <v>0</v>
      </c>
      <c r="AG722" s="122">
        <f t="shared" si="127"/>
        <v>0</v>
      </c>
      <c r="AH722" s="122">
        <f t="shared" si="128"/>
        <v>0</v>
      </c>
    </row>
    <row r="723" spans="1:34" s="51" customFormat="1" ht="12.75" customHeight="1">
      <c r="A723" s="127">
        <v>5213160</v>
      </c>
      <c r="B723" s="127" t="s">
        <v>1748</v>
      </c>
      <c r="C723" s="128"/>
      <c r="D723" s="127"/>
      <c r="E723" s="127"/>
      <c r="F723" s="128"/>
      <c r="G723" s="127"/>
      <c r="H723" s="127"/>
      <c r="I723" s="128"/>
      <c r="J723" s="127"/>
      <c r="K723" s="127"/>
      <c r="L723" s="128"/>
      <c r="M723" s="129"/>
      <c r="N723" s="129"/>
      <c r="O723" s="130" t="str">
        <f t="shared" si="121"/>
        <v>691211000202</v>
      </c>
      <c r="P723" s="127">
        <v>691211000</v>
      </c>
      <c r="Q723" s="127">
        <v>202</v>
      </c>
      <c r="R723" s="128"/>
      <c r="S723" s="129"/>
      <c r="T723" s="129"/>
      <c r="U723" s="128"/>
      <c r="V723" s="129"/>
      <c r="W723" s="129"/>
      <c r="X723" s="131" t="str">
        <f t="shared" si="125"/>
        <v>102</v>
      </c>
      <c r="Y723" s="129">
        <v>10</v>
      </c>
      <c r="Z723" s="129">
        <f t="shared" si="126"/>
        <v>2</v>
      </c>
      <c r="AA723" s="129"/>
      <c r="AB723" s="129"/>
      <c r="AC723" s="121">
        <v>210334</v>
      </c>
      <c r="AD723" s="121" t="s">
        <v>1623</v>
      </c>
      <c r="AE723" s="122">
        <v>0</v>
      </c>
      <c r="AF723" s="49">
        <f>-1076814458-6311693-5</f>
        <v>-1083126156</v>
      </c>
      <c r="AG723" s="122">
        <f t="shared" si="127"/>
        <v>-1083126156</v>
      </c>
      <c r="AH723" s="122">
        <f t="shared" si="128"/>
        <v>-1083126</v>
      </c>
    </row>
    <row r="724" spans="1:34" s="51" customFormat="1" ht="12.75" customHeight="1">
      <c r="A724" s="127">
        <v>5213160</v>
      </c>
      <c r="B724" s="127" t="s">
        <v>1748</v>
      </c>
      <c r="C724" s="128"/>
      <c r="D724" s="127"/>
      <c r="E724" s="127"/>
      <c r="F724" s="128"/>
      <c r="G724" s="127"/>
      <c r="H724" s="127"/>
      <c r="I724" s="128"/>
      <c r="J724" s="127"/>
      <c r="K724" s="127"/>
      <c r="L724" s="128"/>
      <c r="M724" s="129"/>
      <c r="N724" s="129"/>
      <c r="O724" s="130" t="str">
        <f t="shared" si="121"/>
        <v>691211000209</v>
      </c>
      <c r="P724" s="127">
        <v>691211000</v>
      </c>
      <c r="Q724" s="127">
        <v>209</v>
      </c>
      <c r="R724" s="128"/>
      <c r="S724" s="129"/>
      <c r="T724" s="129"/>
      <c r="U724" s="128"/>
      <c r="V724" s="129"/>
      <c r="W724" s="129"/>
      <c r="X724" s="131" t="str">
        <f t="shared" si="125"/>
        <v>102</v>
      </c>
      <c r="Y724" s="129">
        <v>10</v>
      </c>
      <c r="Z724" s="129">
        <f t="shared" si="126"/>
        <v>2</v>
      </c>
      <c r="AA724" s="129"/>
      <c r="AB724" s="129"/>
      <c r="AC724" s="121">
        <v>210334</v>
      </c>
      <c r="AD724" s="121" t="s">
        <v>1623</v>
      </c>
      <c r="AE724" s="122">
        <v>0</v>
      </c>
      <c r="AF724" s="49">
        <v>0</v>
      </c>
      <c r="AG724" s="122">
        <f t="shared" si="127"/>
        <v>0</v>
      </c>
      <c r="AH724" s="122">
        <f t="shared" si="128"/>
        <v>0</v>
      </c>
    </row>
    <row r="725" spans="1:34" s="51" customFormat="1" ht="12.75" customHeight="1">
      <c r="A725" s="127">
        <v>5213160</v>
      </c>
      <c r="B725" s="127" t="s">
        <v>1748</v>
      </c>
      <c r="C725" s="128"/>
      <c r="D725" s="127"/>
      <c r="E725" s="127"/>
      <c r="F725" s="128"/>
      <c r="G725" s="127"/>
      <c r="H725" s="127"/>
      <c r="I725" s="128"/>
      <c r="J725" s="127"/>
      <c r="K725" s="127"/>
      <c r="L725" s="128"/>
      <c r="M725" s="129"/>
      <c r="N725" s="129"/>
      <c r="O725" s="130" t="str">
        <f t="shared" si="121"/>
        <v>691211000210</v>
      </c>
      <c r="P725" s="127">
        <v>691211000</v>
      </c>
      <c r="Q725" s="127">
        <v>210</v>
      </c>
      <c r="R725" s="128"/>
      <c r="S725" s="129"/>
      <c r="T725" s="129"/>
      <c r="U725" s="128"/>
      <c r="V725" s="129"/>
      <c r="W725" s="129"/>
      <c r="X725" s="131" t="str">
        <f t="shared" si="125"/>
        <v>102</v>
      </c>
      <c r="Y725" s="129">
        <v>10</v>
      </c>
      <c r="Z725" s="129">
        <f t="shared" si="126"/>
        <v>2</v>
      </c>
      <c r="AA725" s="129"/>
      <c r="AB725" s="129"/>
      <c r="AC725" s="121">
        <v>210334</v>
      </c>
      <c r="AD725" s="121" t="s">
        <v>1623</v>
      </c>
      <c r="AE725" s="122">
        <v>0</v>
      </c>
      <c r="AF725" s="49">
        <v>0</v>
      </c>
      <c r="AG725" s="122">
        <f t="shared" si="127"/>
        <v>0</v>
      </c>
      <c r="AH725" s="122">
        <f t="shared" si="128"/>
        <v>0</v>
      </c>
    </row>
    <row r="726" spans="1:34" s="51" customFormat="1" ht="12.75" customHeight="1">
      <c r="A726" s="127">
        <v>5213160</v>
      </c>
      <c r="B726" s="127" t="s">
        <v>1748</v>
      </c>
      <c r="C726" s="128"/>
      <c r="D726" s="127"/>
      <c r="E726" s="127"/>
      <c r="F726" s="128"/>
      <c r="G726" s="127"/>
      <c r="H726" s="127"/>
      <c r="I726" s="128"/>
      <c r="J726" s="127"/>
      <c r="K726" s="127"/>
      <c r="L726" s="128"/>
      <c r="M726" s="129"/>
      <c r="N726" s="129"/>
      <c r="O726" s="130" t="str">
        <f t="shared" si="121"/>
        <v>691211000212</v>
      </c>
      <c r="P726" s="127">
        <v>691211000</v>
      </c>
      <c r="Q726" s="127">
        <v>212</v>
      </c>
      <c r="R726" s="128"/>
      <c r="S726" s="129"/>
      <c r="T726" s="129"/>
      <c r="U726" s="128"/>
      <c r="V726" s="129"/>
      <c r="W726" s="129"/>
      <c r="X726" s="131" t="str">
        <f t="shared" si="125"/>
        <v>102</v>
      </c>
      <c r="Y726" s="129">
        <v>10</v>
      </c>
      <c r="Z726" s="129">
        <f t="shared" si="126"/>
        <v>2</v>
      </c>
      <c r="AA726" s="129"/>
      <c r="AB726" s="129"/>
      <c r="AC726" s="121">
        <v>210334</v>
      </c>
      <c r="AD726" s="121" t="s">
        <v>1623</v>
      </c>
      <c r="AE726" s="122">
        <v>0</v>
      </c>
      <c r="AF726" s="49">
        <v>-20197</v>
      </c>
      <c r="AG726" s="122">
        <f t="shared" si="127"/>
        <v>-20197</v>
      </c>
      <c r="AH726" s="122">
        <f t="shared" si="128"/>
        <v>-20</v>
      </c>
    </row>
    <row r="727" spans="1:34" s="51" customFormat="1" ht="12.75" customHeight="1">
      <c r="A727" s="127">
        <v>5213160</v>
      </c>
      <c r="B727" s="127" t="s">
        <v>1748</v>
      </c>
      <c r="C727" s="128"/>
      <c r="D727" s="127"/>
      <c r="E727" s="127"/>
      <c r="F727" s="128"/>
      <c r="G727" s="127"/>
      <c r="H727" s="127"/>
      <c r="I727" s="128"/>
      <c r="J727" s="127"/>
      <c r="K727" s="127"/>
      <c r="L727" s="128"/>
      <c r="M727" s="129"/>
      <c r="N727" s="129"/>
      <c r="O727" s="130" t="str">
        <f t="shared" si="121"/>
        <v>691221000102</v>
      </c>
      <c r="P727" s="127">
        <v>691221000</v>
      </c>
      <c r="Q727" s="127">
        <v>102</v>
      </c>
      <c r="R727" s="128"/>
      <c r="S727" s="129"/>
      <c r="T727" s="129"/>
      <c r="U727" s="128"/>
      <c r="V727" s="129"/>
      <c r="W727" s="129"/>
      <c r="X727" s="131" t="str">
        <f t="shared" si="125"/>
        <v>102</v>
      </c>
      <c r="Y727" s="129">
        <v>10</v>
      </c>
      <c r="Z727" s="129">
        <f t="shared" si="126"/>
        <v>2</v>
      </c>
      <c r="AA727" s="129"/>
      <c r="AB727" s="129"/>
      <c r="AC727" s="25">
        <v>210343</v>
      </c>
      <c r="AD727" s="121" t="s">
        <v>1632</v>
      </c>
      <c r="AE727" s="122">
        <f>VLOOKUP(AC727,[3]Hoja1!$A$10:$K$1357,11,0)</f>
        <v>-74531612</v>
      </c>
      <c r="AF727" s="122">
        <v>0</v>
      </c>
      <c r="AG727" s="122">
        <f t="shared" si="127"/>
        <v>-74531612</v>
      </c>
      <c r="AH727" s="122">
        <f t="shared" si="128"/>
        <v>-74532</v>
      </c>
    </row>
    <row r="728" spans="1:34" s="51" customFormat="1" ht="12.75" customHeight="1">
      <c r="A728" s="127">
        <v>5213160</v>
      </c>
      <c r="B728" s="127" t="s">
        <v>1748</v>
      </c>
      <c r="C728" s="128"/>
      <c r="D728" s="127"/>
      <c r="E728" s="127"/>
      <c r="F728" s="128"/>
      <c r="G728" s="127"/>
      <c r="H728" s="127"/>
      <c r="I728" s="128"/>
      <c r="J728" s="127"/>
      <c r="K728" s="127"/>
      <c r="L728" s="128"/>
      <c r="M728" s="129"/>
      <c r="N728" s="129"/>
      <c r="O728" s="130" t="str">
        <f t="shared" si="121"/>
        <v>691221000103</v>
      </c>
      <c r="P728" s="127">
        <v>691221000</v>
      </c>
      <c r="Q728" s="127">
        <v>103</v>
      </c>
      <c r="R728" s="128"/>
      <c r="S728" s="129"/>
      <c r="T728" s="129"/>
      <c r="U728" s="128"/>
      <c r="V728" s="129"/>
      <c r="W728" s="129"/>
      <c r="X728" s="131" t="str">
        <f t="shared" si="125"/>
        <v>102</v>
      </c>
      <c r="Y728" s="129">
        <v>10</v>
      </c>
      <c r="Z728" s="129">
        <f t="shared" si="126"/>
        <v>2</v>
      </c>
      <c r="AA728" s="129"/>
      <c r="AB728" s="129"/>
      <c r="AC728" s="25">
        <v>210344</v>
      </c>
      <c r="AD728" s="121" t="s">
        <v>1632</v>
      </c>
      <c r="AE728" s="122">
        <f>VLOOKUP(AC728,[3]Hoja1!$A$10:$K$1357,11,0)</f>
        <v>-52578804</v>
      </c>
      <c r="AF728" s="122">
        <v>0</v>
      </c>
      <c r="AG728" s="122">
        <f t="shared" si="127"/>
        <v>-52578804</v>
      </c>
      <c r="AH728" s="122">
        <f t="shared" si="128"/>
        <v>-52579</v>
      </c>
    </row>
    <row r="729" spans="1:34" s="51" customFormat="1" ht="12.75" customHeight="1">
      <c r="A729" s="127">
        <v>5213160</v>
      </c>
      <c r="B729" s="127" t="s">
        <v>1748</v>
      </c>
      <c r="C729" s="128"/>
      <c r="D729" s="127"/>
      <c r="E729" s="127"/>
      <c r="F729" s="128"/>
      <c r="G729" s="127"/>
      <c r="H729" s="127"/>
      <c r="I729" s="128"/>
      <c r="J729" s="127"/>
      <c r="K729" s="127"/>
      <c r="L729" s="128"/>
      <c r="M729" s="129"/>
      <c r="N729" s="129"/>
      <c r="O729" s="130" t="str">
        <f t="shared" si="121"/>
        <v>691221000109</v>
      </c>
      <c r="P729" s="127">
        <v>691221000</v>
      </c>
      <c r="Q729" s="127">
        <v>109</v>
      </c>
      <c r="R729" s="128"/>
      <c r="S729" s="129"/>
      <c r="T729" s="129"/>
      <c r="U729" s="128"/>
      <c r="V729" s="129"/>
      <c r="W729" s="129"/>
      <c r="X729" s="131" t="str">
        <f t="shared" si="125"/>
        <v>102</v>
      </c>
      <c r="Y729" s="129">
        <v>10</v>
      </c>
      <c r="Z729" s="129">
        <f t="shared" si="126"/>
        <v>2</v>
      </c>
      <c r="AA729" s="129"/>
      <c r="AB729" s="129"/>
      <c r="AC729" s="25">
        <v>210345</v>
      </c>
      <c r="AD729" s="121" t="s">
        <v>1632</v>
      </c>
      <c r="AE729" s="122">
        <f>VLOOKUP(AC729,[3]Hoja1!$A$10:$K$1357,11,0)</f>
        <v>-4275110</v>
      </c>
      <c r="AF729" s="122">
        <v>0</v>
      </c>
      <c r="AG729" s="122">
        <f t="shared" si="127"/>
        <v>-4275110</v>
      </c>
      <c r="AH729" s="122">
        <f t="shared" si="128"/>
        <v>-4275</v>
      </c>
    </row>
    <row r="730" spans="1:34" s="51" customFormat="1" ht="12.75" customHeight="1">
      <c r="A730" s="127">
        <v>5213160</v>
      </c>
      <c r="B730" s="127" t="s">
        <v>1748</v>
      </c>
      <c r="C730" s="128"/>
      <c r="D730" s="127"/>
      <c r="E730" s="127"/>
      <c r="F730" s="128"/>
      <c r="G730" s="127"/>
      <c r="H730" s="127"/>
      <c r="I730" s="128"/>
      <c r="J730" s="127"/>
      <c r="K730" s="127"/>
      <c r="L730" s="128"/>
      <c r="M730" s="129"/>
      <c r="N730" s="129"/>
      <c r="O730" s="130" t="str">
        <f t="shared" si="121"/>
        <v>691221000110</v>
      </c>
      <c r="P730" s="127">
        <v>691221000</v>
      </c>
      <c r="Q730" s="127">
        <v>110</v>
      </c>
      <c r="R730" s="128"/>
      <c r="S730" s="129"/>
      <c r="T730" s="129"/>
      <c r="U730" s="128"/>
      <c r="V730" s="129"/>
      <c r="W730" s="129"/>
      <c r="X730" s="131" t="str">
        <f t="shared" si="125"/>
        <v>102</v>
      </c>
      <c r="Y730" s="129">
        <v>10</v>
      </c>
      <c r="Z730" s="129">
        <f t="shared" si="126"/>
        <v>2</v>
      </c>
      <c r="AA730" s="129"/>
      <c r="AB730" s="129"/>
      <c r="AC730" s="25">
        <v>210346</v>
      </c>
      <c r="AD730" s="121" t="s">
        <v>1632</v>
      </c>
      <c r="AE730" s="122">
        <f>VLOOKUP(AC730,[3]Hoja1!$A$10:$K$1357,11,0)</f>
        <v>-15944706</v>
      </c>
      <c r="AF730" s="122">
        <v>0</v>
      </c>
      <c r="AG730" s="122">
        <f t="shared" si="127"/>
        <v>-15944706</v>
      </c>
      <c r="AH730" s="122">
        <f t="shared" si="128"/>
        <v>-15945</v>
      </c>
    </row>
    <row r="731" spans="1:34" s="51" customFormat="1" ht="12.75" customHeight="1">
      <c r="A731" s="127">
        <v>5213160</v>
      </c>
      <c r="B731" s="127" t="s">
        <v>1748</v>
      </c>
      <c r="C731" s="128"/>
      <c r="D731" s="127"/>
      <c r="E731" s="127"/>
      <c r="F731" s="128"/>
      <c r="G731" s="127"/>
      <c r="H731" s="127"/>
      <c r="I731" s="128"/>
      <c r="J731" s="127"/>
      <c r="K731" s="127"/>
      <c r="L731" s="128"/>
      <c r="M731" s="129"/>
      <c r="N731" s="129"/>
      <c r="O731" s="130" t="str">
        <f t="shared" si="121"/>
        <v>691221000114</v>
      </c>
      <c r="P731" s="127">
        <v>691221000</v>
      </c>
      <c r="Q731" s="127">
        <v>114</v>
      </c>
      <c r="R731" s="128"/>
      <c r="S731" s="129"/>
      <c r="T731" s="129"/>
      <c r="U731" s="128"/>
      <c r="V731" s="129"/>
      <c r="W731" s="129"/>
      <c r="X731" s="131" t="str">
        <f t="shared" si="125"/>
        <v>102</v>
      </c>
      <c r="Y731" s="129">
        <v>10</v>
      </c>
      <c r="Z731" s="129">
        <f t="shared" si="126"/>
        <v>2</v>
      </c>
      <c r="AA731" s="129"/>
      <c r="AB731" s="129"/>
      <c r="AC731" s="25">
        <v>210347</v>
      </c>
      <c r="AD731" s="121" t="s">
        <v>1632</v>
      </c>
      <c r="AE731" s="122">
        <f>VLOOKUP(AC731,[3]Hoja1!$A$10:$K$1357,11,0)</f>
        <v>-22546805</v>
      </c>
      <c r="AF731" s="122">
        <v>0</v>
      </c>
      <c r="AG731" s="122">
        <f t="shared" si="127"/>
        <v>-22546805</v>
      </c>
      <c r="AH731" s="122">
        <f t="shared" si="128"/>
        <v>-22547</v>
      </c>
    </row>
    <row r="732" spans="1:34" s="51" customFormat="1" ht="12.75" customHeight="1">
      <c r="A732" s="127">
        <v>5213160</v>
      </c>
      <c r="B732" s="127" t="s">
        <v>1748</v>
      </c>
      <c r="C732" s="128"/>
      <c r="D732" s="127"/>
      <c r="E732" s="127"/>
      <c r="F732" s="128"/>
      <c r="G732" s="127"/>
      <c r="H732" s="127"/>
      <c r="I732" s="128"/>
      <c r="J732" s="127"/>
      <c r="K732" s="127"/>
      <c r="L732" s="128"/>
      <c r="M732" s="129"/>
      <c r="N732" s="129"/>
      <c r="O732" s="130" t="str">
        <f t="shared" si="121"/>
        <v>691221000202</v>
      </c>
      <c r="P732" s="127">
        <v>691221000</v>
      </c>
      <c r="Q732" s="127">
        <v>202</v>
      </c>
      <c r="R732" s="128"/>
      <c r="S732" s="129"/>
      <c r="T732" s="129"/>
      <c r="U732" s="128"/>
      <c r="V732" s="129"/>
      <c r="W732" s="129"/>
      <c r="X732" s="131" t="str">
        <f t="shared" si="125"/>
        <v>102</v>
      </c>
      <c r="Y732" s="129">
        <v>10</v>
      </c>
      <c r="Z732" s="129">
        <f t="shared" si="126"/>
        <v>2</v>
      </c>
      <c r="AA732" s="129"/>
      <c r="AB732" s="129"/>
      <c r="AC732" s="25">
        <v>210348</v>
      </c>
      <c r="AD732" s="121" t="s">
        <v>1632</v>
      </c>
      <c r="AE732" s="122">
        <f>VLOOKUP(AC732,[3]Hoja1!$A$10:$K$1357,11,0)</f>
        <v>-1394662907</v>
      </c>
      <c r="AF732" s="122">
        <v>0</v>
      </c>
      <c r="AG732" s="122">
        <f t="shared" si="127"/>
        <v>-1394662907</v>
      </c>
      <c r="AH732" s="122">
        <f t="shared" si="128"/>
        <v>-1394663</v>
      </c>
    </row>
    <row r="733" spans="1:34" s="51" customFormat="1" ht="12.75" customHeight="1">
      <c r="A733" s="127">
        <v>5213160</v>
      </c>
      <c r="B733" s="127" t="s">
        <v>1748</v>
      </c>
      <c r="C733" s="128"/>
      <c r="D733" s="127"/>
      <c r="E733" s="127"/>
      <c r="F733" s="128"/>
      <c r="G733" s="127"/>
      <c r="H733" s="127"/>
      <c r="I733" s="128"/>
      <c r="J733" s="127"/>
      <c r="K733" s="127"/>
      <c r="L733" s="128"/>
      <c r="M733" s="129"/>
      <c r="N733" s="129"/>
      <c r="O733" s="130" t="str">
        <f t="shared" si="121"/>
        <v>691221000207</v>
      </c>
      <c r="P733" s="127">
        <v>691221000</v>
      </c>
      <c r="Q733" s="127">
        <v>207</v>
      </c>
      <c r="R733" s="128"/>
      <c r="S733" s="129"/>
      <c r="T733" s="129"/>
      <c r="U733" s="128"/>
      <c r="V733" s="129"/>
      <c r="W733" s="129"/>
      <c r="X733" s="131" t="str">
        <f t="shared" si="125"/>
        <v>102</v>
      </c>
      <c r="Y733" s="129">
        <v>10</v>
      </c>
      <c r="Z733" s="129">
        <f t="shared" si="126"/>
        <v>2</v>
      </c>
      <c r="AA733" s="129"/>
      <c r="AB733" s="129"/>
      <c r="AC733" s="25">
        <v>210341</v>
      </c>
      <c r="AD733" s="121" t="s">
        <v>1632</v>
      </c>
      <c r="AE733" s="122">
        <f>VLOOKUP(AC733,[3]Hoja1!$A$10:$K$1357,11,0)</f>
        <v>-25185028</v>
      </c>
      <c r="AF733" s="122">
        <v>0</v>
      </c>
      <c r="AG733" s="122">
        <f t="shared" si="127"/>
        <v>-25185028</v>
      </c>
      <c r="AH733" s="122">
        <f t="shared" si="128"/>
        <v>-25185</v>
      </c>
    </row>
    <row r="734" spans="1:34" s="51" customFormat="1" ht="12.75" customHeight="1">
      <c r="A734" s="127">
        <v>5213160</v>
      </c>
      <c r="B734" s="127" t="s">
        <v>1748</v>
      </c>
      <c r="C734" s="128"/>
      <c r="D734" s="127"/>
      <c r="E734" s="127"/>
      <c r="F734" s="128"/>
      <c r="G734" s="127"/>
      <c r="H734" s="127"/>
      <c r="I734" s="128"/>
      <c r="J734" s="127"/>
      <c r="K734" s="127"/>
      <c r="L734" s="128"/>
      <c r="M734" s="129"/>
      <c r="N734" s="129"/>
      <c r="O734" s="130" t="str">
        <f t="shared" si="121"/>
        <v>691221000210</v>
      </c>
      <c r="P734" s="127">
        <v>691221000</v>
      </c>
      <c r="Q734" s="127">
        <v>210</v>
      </c>
      <c r="R734" s="128"/>
      <c r="S734" s="129"/>
      <c r="T734" s="129"/>
      <c r="U734" s="128"/>
      <c r="V734" s="129"/>
      <c r="W734" s="129"/>
      <c r="X734" s="131" t="str">
        <f t="shared" si="125"/>
        <v>102</v>
      </c>
      <c r="Y734" s="129">
        <v>10</v>
      </c>
      <c r="Z734" s="129">
        <f t="shared" si="126"/>
        <v>2</v>
      </c>
      <c r="AA734" s="129"/>
      <c r="AB734" s="129"/>
      <c r="AC734" s="25">
        <v>210349</v>
      </c>
      <c r="AD734" s="121" t="s">
        <v>1632</v>
      </c>
      <c r="AE734" s="122">
        <f>VLOOKUP(AC734,[3]Hoja1!$A$10:$K$1357,11,0)</f>
        <v>-36824263</v>
      </c>
      <c r="AF734" s="122">
        <v>0</v>
      </c>
      <c r="AG734" s="122">
        <f t="shared" si="127"/>
        <v>-36824263</v>
      </c>
      <c r="AH734" s="122">
        <f t="shared" si="128"/>
        <v>-36824</v>
      </c>
    </row>
    <row r="735" spans="1:34" s="51" customFormat="1" ht="12.75" customHeight="1">
      <c r="A735" s="127">
        <v>5213160</v>
      </c>
      <c r="B735" s="127" t="s">
        <v>1748</v>
      </c>
      <c r="C735" s="128"/>
      <c r="D735" s="127"/>
      <c r="E735" s="127"/>
      <c r="F735" s="128"/>
      <c r="G735" s="127"/>
      <c r="H735" s="127"/>
      <c r="I735" s="128"/>
      <c r="J735" s="127"/>
      <c r="K735" s="127"/>
      <c r="L735" s="128"/>
      <c r="M735" s="129"/>
      <c r="N735" s="129"/>
      <c r="O735" s="130" t="str">
        <f t="shared" si="121"/>
        <v>691221000212</v>
      </c>
      <c r="P735" s="127">
        <v>691221000</v>
      </c>
      <c r="Q735" s="127">
        <v>212</v>
      </c>
      <c r="R735" s="128"/>
      <c r="S735" s="129"/>
      <c r="T735" s="129"/>
      <c r="U735" s="128"/>
      <c r="V735" s="129"/>
      <c r="W735" s="129"/>
      <c r="X735" s="131" t="str">
        <f t="shared" si="125"/>
        <v>102</v>
      </c>
      <c r="Y735" s="129">
        <v>10</v>
      </c>
      <c r="Z735" s="129">
        <f t="shared" si="126"/>
        <v>2</v>
      </c>
      <c r="AA735" s="129"/>
      <c r="AB735" s="129"/>
      <c r="AC735" s="25">
        <v>210342</v>
      </c>
      <c r="AD735" s="121" t="s">
        <v>1632</v>
      </c>
      <c r="AE735" s="122">
        <f>VLOOKUP(AC735,[3]Hoja1!$A$10:$K$1357,11,0)</f>
        <v>-91974771</v>
      </c>
      <c r="AF735" s="122">
        <v>0</v>
      </c>
      <c r="AG735" s="122">
        <f t="shared" si="127"/>
        <v>-91974771</v>
      </c>
      <c r="AH735" s="122">
        <f t="shared" si="128"/>
        <v>-91975</v>
      </c>
    </row>
    <row r="736" spans="1:34" s="51" customFormat="1" ht="12.75" customHeight="1">
      <c r="A736" s="127">
        <v>5213140</v>
      </c>
      <c r="B736" s="127" t="s">
        <v>495</v>
      </c>
      <c r="C736" s="128"/>
      <c r="D736" s="127"/>
      <c r="E736" s="127"/>
      <c r="F736" s="128"/>
      <c r="G736" s="127"/>
      <c r="H736" s="127"/>
      <c r="I736" s="128"/>
      <c r="J736" s="127"/>
      <c r="K736" s="127"/>
      <c r="L736" s="128"/>
      <c r="M736" s="129"/>
      <c r="N736" s="129"/>
      <c r="O736" s="130"/>
      <c r="P736" s="127"/>
      <c r="Q736" s="127"/>
      <c r="R736" s="128"/>
      <c r="S736" s="129"/>
      <c r="T736" s="129"/>
      <c r="U736" s="128"/>
      <c r="V736" s="129"/>
      <c r="W736" s="129"/>
      <c r="X736" s="131" t="str">
        <f t="shared" ref="X736:X744" si="129">+Y736&amp;Z736</f>
        <v>102</v>
      </c>
      <c r="Y736" s="129">
        <v>10</v>
      </c>
      <c r="Z736" s="129">
        <f t="shared" si="126"/>
        <v>2</v>
      </c>
      <c r="AA736" s="129"/>
      <c r="AB736" s="129"/>
      <c r="AC736" s="121">
        <v>210351</v>
      </c>
      <c r="AD736" s="121" t="s">
        <v>92</v>
      </c>
      <c r="AE736" s="122">
        <f>VLOOKUP(AC736,[3]Hoja1!$A$10:$K$1357,11,0)</f>
        <v>-178504833</v>
      </c>
      <c r="AF736" s="122"/>
      <c r="AG736" s="122">
        <f t="shared" si="127"/>
        <v>-178504833</v>
      </c>
      <c r="AH736" s="122">
        <f t="shared" si="128"/>
        <v>-178505</v>
      </c>
    </row>
    <row r="737" spans="1:34" s="51" customFormat="1" ht="12.75" customHeight="1">
      <c r="A737" s="127"/>
      <c r="B737" s="127"/>
      <c r="C737" s="128" t="str">
        <f t="shared" ref="C737:C782" si="130">+D737&amp;E737</f>
        <v/>
      </c>
      <c r="D737" s="127"/>
      <c r="E737" s="127"/>
      <c r="F737" s="128" t="str">
        <f t="shared" ref="F737:F782" si="131">+G737&amp;H737</f>
        <v/>
      </c>
      <c r="G737" s="127"/>
      <c r="H737" s="127"/>
      <c r="I737" s="128"/>
      <c r="J737" s="127"/>
      <c r="K737" s="127"/>
      <c r="L737" s="128" t="str">
        <f t="shared" ref="L737:L782" si="132">+M737&amp;N737</f>
        <v/>
      </c>
      <c r="M737" s="129"/>
      <c r="N737" s="129"/>
      <c r="O737" s="130" t="str">
        <f t="shared" ref="O737:O782" si="133">+P737&amp;Q737</f>
        <v/>
      </c>
      <c r="P737" s="127"/>
      <c r="Q737" s="127"/>
      <c r="R737" s="128" t="str">
        <f t="shared" ref="R737:R782" si="134">+S737&amp;T737</f>
        <v/>
      </c>
      <c r="S737" s="129"/>
      <c r="T737" s="129"/>
      <c r="U737" s="128" t="str">
        <f t="shared" ref="U737:U782" si="135">+V737&amp;W737</f>
        <v/>
      </c>
      <c r="V737" s="129"/>
      <c r="W737" s="129"/>
      <c r="X737" s="131" t="str">
        <f t="shared" si="129"/>
        <v>102</v>
      </c>
      <c r="Y737" s="129">
        <v>10</v>
      </c>
      <c r="Z737" s="129">
        <f t="shared" si="126"/>
        <v>2</v>
      </c>
      <c r="AA737" s="129"/>
      <c r="AB737" s="129"/>
      <c r="AC737" s="121">
        <v>210352</v>
      </c>
      <c r="AD737" s="121" t="s">
        <v>247</v>
      </c>
      <c r="AE737" s="122">
        <f>VLOOKUP(AC737,[3]Hoja1!$A$10:$K$1357,11,0)</f>
        <v>0</v>
      </c>
      <c r="AF737" s="122"/>
      <c r="AG737" s="122">
        <f t="shared" si="127"/>
        <v>0</v>
      </c>
      <c r="AH737" s="122">
        <f t="shared" si="128"/>
        <v>0</v>
      </c>
    </row>
    <row r="738" spans="1:34" s="51" customFormat="1" ht="12.75" customHeight="1">
      <c r="A738" s="127">
        <v>5213220</v>
      </c>
      <c r="B738" s="127" t="s">
        <v>1754</v>
      </c>
      <c r="C738" s="128" t="str">
        <f t="shared" si="130"/>
        <v/>
      </c>
      <c r="D738" s="127"/>
      <c r="E738" s="127"/>
      <c r="F738" s="128" t="str">
        <f t="shared" si="131"/>
        <v/>
      </c>
      <c r="G738" s="127"/>
      <c r="H738" s="127"/>
      <c r="I738" s="128" t="str">
        <f t="shared" ref="I738:I782" si="136">+J738&amp;K738</f>
        <v/>
      </c>
      <c r="J738" s="127"/>
      <c r="K738" s="127"/>
      <c r="L738" s="128" t="str">
        <f t="shared" si="132"/>
        <v/>
      </c>
      <c r="M738" s="129"/>
      <c r="N738" s="129"/>
      <c r="O738" s="130" t="str">
        <f t="shared" si="133"/>
        <v/>
      </c>
      <c r="P738" s="127"/>
      <c r="Q738" s="127"/>
      <c r="R738" s="128" t="str">
        <f t="shared" si="134"/>
        <v/>
      </c>
      <c r="S738" s="129"/>
      <c r="T738" s="129"/>
      <c r="U738" s="128" t="str">
        <f t="shared" si="135"/>
        <v/>
      </c>
      <c r="V738" s="129"/>
      <c r="W738" s="129"/>
      <c r="X738" s="131" t="str">
        <f t="shared" si="129"/>
        <v>222</v>
      </c>
      <c r="Y738" s="129">
        <v>22</v>
      </c>
      <c r="Z738" s="129">
        <f t="shared" si="126"/>
        <v>2</v>
      </c>
      <c r="AA738" s="129"/>
      <c r="AB738" s="129"/>
      <c r="AC738" s="121">
        <v>210401</v>
      </c>
      <c r="AD738" s="121" t="s">
        <v>571</v>
      </c>
      <c r="AE738" s="122">
        <f>VLOOKUP(AC738,[3]Hoja1!$A$10:$K$1357,11,0)</f>
        <v>-2618847687</v>
      </c>
      <c r="AF738" s="122"/>
      <c r="AG738" s="122">
        <f t="shared" si="127"/>
        <v>-2618847687</v>
      </c>
      <c r="AH738" s="122">
        <f t="shared" si="128"/>
        <v>-2618848</v>
      </c>
    </row>
    <row r="739" spans="1:34" s="51" customFormat="1" ht="12.75" customHeight="1">
      <c r="A739" s="127"/>
      <c r="B739" s="127"/>
      <c r="C739" s="128" t="str">
        <f t="shared" si="130"/>
        <v/>
      </c>
      <c r="D739" s="127"/>
      <c r="E739" s="127"/>
      <c r="F739" s="128" t="str">
        <f t="shared" si="131"/>
        <v/>
      </c>
      <c r="G739" s="127"/>
      <c r="H739" s="127"/>
      <c r="I739" s="128" t="str">
        <f t="shared" si="136"/>
        <v/>
      </c>
      <c r="J739" s="127"/>
      <c r="K739" s="127"/>
      <c r="L739" s="128" t="str">
        <f t="shared" si="132"/>
        <v/>
      </c>
      <c r="M739" s="129"/>
      <c r="N739" s="129"/>
      <c r="O739" s="130" t="str">
        <f t="shared" si="133"/>
        <v/>
      </c>
      <c r="P739" s="127"/>
      <c r="Q739" s="127"/>
      <c r="R739" s="128" t="str">
        <f t="shared" si="134"/>
        <v/>
      </c>
      <c r="S739" s="129"/>
      <c r="T739" s="129"/>
      <c r="U739" s="128" t="str">
        <f t="shared" si="135"/>
        <v/>
      </c>
      <c r="V739" s="129"/>
      <c r="W739" s="129"/>
      <c r="X739" s="131" t="str">
        <f t="shared" si="129"/>
        <v>222</v>
      </c>
      <c r="Y739" s="129">
        <v>22</v>
      </c>
      <c r="Z739" s="129">
        <f t="shared" si="126"/>
        <v>2</v>
      </c>
      <c r="AA739" s="129"/>
      <c r="AB739" s="129"/>
      <c r="AC739" s="121">
        <v>210402</v>
      </c>
      <c r="AD739" s="121" t="s">
        <v>38</v>
      </c>
      <c r="AE739" s="122">
        <v>0</v>
      </c>
      <c r="AF739" s="122"/>
      <c r="AG739" s="122">
        <f t="shared" si="127"/>
        <v>0</v>
      </c>
      <c r="AH739" s="122">
        <f t="shared" si="128"/>
        <v>0</v>
      </c>
    </row>
    <row r="740" spans="1:34" s="51" customFormat="1" ht="12.75" customHeight="1">
      <c r="A740" s="127">
        <v>5213220</v>
      </c>
      <c r="B740" s="127" t="s">
        <v>1754</v>
      </c>
      <c r="C740" s="128" t="str">
        <f t="shared" si="130"/>
        <v/>
      </c>
      <c r="D740" s="127"/>
      <c r="E740" s="127"/>
      <c r="F740" s="128" t="str">
        <f t="shared" si="131"/>
        <v/>
      </c>
      <c r="G740" s="127"/>
      <c r="H740" s="127"/>
      <c r="I740" s="128" t="str">
        <f t="shared" si="136"/>
        <v/>
      </c>
      <c r="J740" s="127"/>
      <c r="K740" s="127"/>
      <c r="L740" s="128" t="str">
        <f t="shared" si="132"/>
        <v/>
      </c>
      <c r="M740" s="129"/>
      <c r="N740" s="129"/>
      <c r="O740" s="130" t="str">
        <f t="shared" si="133"/>
        <v/>
      </c>
      <c r="P740" s="127"/>
      <c r="Q740" s="127"/>
      <c r="R740" s="128" t="str">
        <f t="shared" si="134"/>
        <v/>
      </c>
      <c r="S740" s="129"/>
      <c r="T740" s="129"/>
      <c r="U740" s="128" t="str">
        <f t="shared" si="135"/>
        <v/>
      </c>
      <c r="V740" s="129"/>
      <c r="W740" s="129"/>
      <c r="X740" s="131" t="str">
        <f t="shared" si="129"/>
        <v>222</v>
      </c>
      <c r="Y740" s="129">
        <v>22</v>
      </c>
      <c r="Z740" s="129">
        <f t="shared" si="126"/>
        <v>2</v>
      </c>
      <c r="AA740" s="129"/>
      <c r="AB740" s="129"/>
      <c r="AC740" s="121">
        <v>210403</v>
      </c>
      <c r="AD740" s="121" t="s">
        <v>248</v>
      </c>
      <c r="AE740" s="122">
        <f>VLOOKUP(AC740,[3]Hoja1!$A$10:$K$1357,11,0)</f>
        <v>-13267722</v>
      </c>
      <c r="AF740" s="122"/>
      <c r="AG740" s="122">
        <f t="shared" si="127"/>
        <v>-13267722</v>
      </c>
      <c r="AH740" s="122">
        <f t="shared" si="128"/>
        <v>-13268</v>
      </c>
    </row>
    <row r="741" spans="1:34" s="51" customFormat="1" ht="12.75" customHeight="1">
      <c r="A741" s="127">
        <v>5213220</v>
      </c>
      <c r="B741" s="127" t="s">
        <v>1754</v>
      </c>
      <c r="C741" s="128" t="str">
        <f t="shared" si="130"/>
        <v/>
      </c>
      <c r="D741" s="127"/>
      <c r="E741" s="127"/>
      <c r="F741" s="128" t="str">
        <f t="shared" si="131"/>
        <v/>
      </c>
      <c r="G741" s="127"/>
      <c r="H741" s="127"/>
      <c r="I741" s="128" t="str">
        <f t="shared" si="136"/>
        <v/>
      </c>
      <c r="J741" s="127"/>
      <c r="K741" s="127"/>
      <c r="L741" s="128" t="str">
        <f t="shared" si="132"/>
        <v/>
      </c>
      <c r="M741" s="129"/>
      <c r="N741" s="129"/>
      <c r="O741" s="130" t="str">
        <f t="shared" si="133"/>
        <v/>
      </c>
      <c r="P741" s="127"/>
      <c r="Q741" s="127"/>
      <c r="R741" s="128" t="str">
        <f t="shared" si="134"/>
        <v/>
      </c>
      <c r="S741" s="129"/>
      <c r="T741" s="129"/>
      <c r="U741" s="128" t="str">
        <f t="shared" si="135"/>
        <v/>
      </c>
      <c r="V741" s="129"/>
      <c r="W741" s="129"/>
      <c r="X741" s="131" t="str">
        <f t="shared" si="129"/>
        <v>222</v>
      </c>
      <c r="Y741" s="129">
        <v>22</v>
      </c>
      <c r="Z741" s="129">
        <f t="shared" si="126"/>
        <v>2</v>
      </c>
      <c r="AA741" s="129"/>
      <c r="AB741" s="129"/>
      <c r="AC741" s="121">
        <v>210404</v>
      </c>
      <c r="AD741" s="121" t="s">
        <v>1255</v>
      </c>
      <c r="AE741" s="122">
        <f>VLOOKUP(AC741,[3]Hoja1!$A$10:$K$1357,11,0)</f>
        <v>0</v>
      </c>
      <c r="AF741" s="122"/>
      <c r="AG741" s="122">
        <f t="shared" si="127"/>
        <v>0</v>
      </c>
      <c r="AH741" s="122">
        <f t="shared" si="128"/>
        <v>0</v>
      </c>
    </row>
    <row r="742" spans="1:34" s="51" customFormat="1" ht="12.75" customHeight="1">
      <c r="A742" s="127">
        <v>5214260</v>
      </c>
      <c r="B742" s="127" t="s">
        <v>1765</v>
      </c>
      <c r="C742" s="128" t="str">
        <f t="shared" si="130"/>
        <v/>
      </c>
      <c r="D742" s="127"/>
      <c r="E742" s="127"/>
      <c r="F742" s="128" t="str">
        <f t="shared" si="131"/>
        <v/>
      </c>
      <c r="G742" s="127"/>
      <c r="H742" s="127"/>
      <c r="I742" s="128" t="str">
        <f t="shared" si="136"/>
        <v/>
      </c>
      <c r="J742" s="127"/>
      <c r="K742" s="127"/>
      <c r="L742" s="128" t="str">
        <f t="shared" si="132"/>
        <v/>
      </c>
      <c r="M742" s="129"/>
      <c r="N742" s="129"/>
      <c r="O742" s="130" t="str">
        <f t="shared" si="133"/>
        <v/>
      </c>
      <c r="P742" s="127"/>
      <c r="Q742" s="127"/>
      <c r="R742" s="128" t="str">
        <f t="shared" si="134"/>
        <v/>
      </c>
      <c r="S742" s="129"/>
      <c r="T742" s="129"/>
      <c r="U742" s="128" t="str">
        <f t="shared" si="135"/>
        <v/>
      </c>
      <c r="V742" s="129"/>
      <c r="W742" s="129"/>
      <c r="X742" s="131" t="str">
        <f t="shared" si="129"/>
        <v>222</v>
      </c>
      <c r="Y742" s="129">
        <v>22</v>
      </c>
      <c r="Z742" s="129">
        <f t="shared" si="126"/>
        <v>2</v>
      </c>
      <c r="AA742" s="127" t="s">
        <v>1862</v>
      </c>
      <c r="AB742" s="129"/>
      <c r="AC742" s="121">
        <v>210501</v>
      </c>
      <c r="AD742" s="121" t="s">
        <v>39</v>
      </c>
      <c r="AE742" s="122">
        <v>0</v>
      </c>
      <c r="AF742" s="122"/>
      <c r="AG742" s="122">
        <f t="shared" si="127"/>
        <v>0</v>
      </c>
      <c r="AH742" s="122">
        <f t="shared" si="128"/>
        <v>0</v>
      </c>
    </row>
    <row r="743" spans="1:34" s="51" customFormat="1" ht="12.75" customHeight="1">
      <c r="A743" s="127">
        <v>5214260</v>
      </c>
      <c r="B743" s="127" t="s">
        <v>1765</v>
      </c>
      <c r="C743" s="128" t="str">
        <f t="shared" si="130"/>
        <v/>
      </c>
      <c r="D743" s="127"/>
      <c r="E743" s="127"/>
      <c r="F743" s="128" t="str">
        <f t="shared" si="131"/>
        <v/>
      </c>
      <c r="G743" s="127"/>
      <c r="H743" s="127"/>
      <c r="I743" s="128" t="str">
        <f t="shared" si="136"/>
        <v/>
      </c>
      <c r="J743" s="127"/>
      <c r="K743" s="127"/>
      <c r="L743" s="128" t="str">
        <f t="shared" si="132"/>
        <v/>
      </c>
      <c r="M743" s="129"/>
      <c r="N743" s="129"/>
      <c r="O743" s="130" t="str">
        <f t="shared" si="133"/>
        <v/>
      </c>
      <c r="P743" s="127"/>
      <c r="Q743" s="127"/>
      <c r="R743" s="128" t="str">
        <f t="shared" si="134"/>
        <v/>
      </c>
      <c r="S743" s="129"/>
      <c r="T743" s="129"/>
      <c r="U743" s="128" t="str">
        <f t="shared" si="135"/>
        <v/>
      </c>
      <c r="V743" s="129"/>
      <c r="W743" s="129"/>
      <c r="X743" s="131" t="str">
        <f t="shared" si="129"/>
        <v>222</v>
      </c>
      <c r="Y743" s="129">
        <v>22</v>
      </c>
      <c r="Z743" s="129">
        <f t="shared" si="126"/>
        <v>2</v>
      </c>
      <c r="AA743" s="127" t="s">
        <v>1862</v>
      </c>
      <c r="AB743" s="129"/>
      <c r="AC743" s="121">
        <v>210502</v>
      </c>
      <c r="AD743" s="121" t="s">
        <v>40</v>
      </c>
      <c r="AE743" s="122">
        <f>VLOOKUP(AC743,[3]Hoja1!$A$10:$K$1357,11,0)</f>
        <v>0</v>
      </c>
      <c r="AF743" s="122"/>
      <c r="AG743" s="122">
        <f t="shared" si="127"/>
        <v>0</v>
      </c>
      <c r="AH743" s="122">
        <f t="shared" si="128"/>
        <v>0</v>
      </c>
    </row>
    <row r="744" spans="1:34" s="51" customFormat="1" ht="12.75" customHeight="1">
      <c r="A744" s="127">
        <v>5214260</v>
      </c>
      <c r="B744" s="127" t="s">
        <v>1765</v>
      </c>
      <c r="C744" s="128" t="str">
        <f t="shared" si="130"/>
        <v/>
      </c>
      <c r="D744" s="127"/>
      <c r="E744" s="127"/>
      <c r="F744" s="128" t="str">
        <f t="shared" si="131"/>
        <v/>
      </c>
      <c r="G744" s="127"/>
      <c r="H744" s="127"/>
      <c r="I744" s="128" t="str">
        <f t="shared" si="136"/>
        <v/>
      </c>
      <c r="J744" s="127"/>
      <c r="K744" s="127"/>
      <c r="L744" s="128" t="str">
        <f t="shared" si="132"/>
        <v/>
      </c>
      <c r="M744" s="129"/>
      <c r="N744" s="129"/>
      <c r="O744" s="130" t="str">
        <f t="shared" si="133"/>
        <v/>
      </c>
      <c r="P744" s="127"/>
      <c r="Q744" s="127"/>
      <c r="R744" s="128" t="str">
        <f t="shared" si="134"/>
        <v/>
      </c>
      <c r="S744" s="129"/>
      <c r="T744" s="129"/>
      <c r="U744" s="128" t="str">
        <f t="shared" si="135"/>
        <v/>
      </c>
      <c r="V744" s="129"/>
      <c r="W744" s="129"/>
      <c r="X744" s="131" t="str">
        <f t="shared" si="129"/>
        <v>222</v>
      </c>
      <c r="Y744" s="129">
        <v>22</v>
      </c>
      <c r="Z744" s="129">
        <f t="shared" si="126"/>
        <v>2</v>
      </c>
      <c r="AA744" s="127" t="s">
        <v>1862</v>
      </c>
      <c r="AB744" s="127" t="s">
        <v>190</v>
      </c>
      <c r="AC744" s="121">
        <v>210503</v>
      </c>
      <c r="AD744" s="121" t="s">
        <v>79</v>
      </c>
      <c r="AE744" s="122">
        <f>VLOOKUP(AC744,[3]Hoja1!$A$10:$K$1357,11,0)</f>
        <v>-162766077</v>
      </c>
      <c r="AF744" s="122"/>
      <c r="AG744" s="122">
        <f t="shared" si="127"/>
        <v>-162766077</v>
      </c>
      <c r="AH744" s="122">
        <f t="shared" si="128"/>
        <v>-162766</v>
      </c>
    </row>
    <row r="745" spans="1:34" s="51" customFormat="1" ht="12.75" customHeight="1">
      <c r="A745" s="127">
        <v>5214260</v>
      </c>
      <c r="B745" s="127" t="s">
        <v>1765</v>
      </c>
      <c r="C745" s="128"/>
      <c r="D745" s="127"/>
      <c r="E745" s="127"/>
      <c r="F745" s="128"/>
      <c r="G745" s="127"/>
      <c r="H745" s="127"/>
      <c r="I745" s="128"/>
      <c r="J745" s="127"/>
      <c r="K745" s="127"/>
      <c r="L745" s="128"/>
      <c r="M745" s="129"/>
      <c r="N745" s="129"/>
      <c r="O745" s="130"/>
      <c r="P745" s="127"/>
      <c r="Q745" s="127"/>
      <c r="R745" s="128"/>
      <c r="S745" s="129"/>
      <c r="T745" s="129"/>
      <c r="U745" s="128"/>
      <c r="V745" s="129"/>
      <c r="W745" s="129"/>
      <c r="X745" s="131"/>
      <c r="Y745" s="129"/>
      <c r="Z745" s="129">
        <f t="shared" si="126"/>
        <v>2</v>
      </c>
      <c r="AA745" s="127" t="s">
        <v>1862</v>
      </c>
      <c r="AB745" s="127" t="s">
        <v>1845</v>
      </c>
      <c r="AC745" s="121">
        <v>210513</v>
      </c>
      <c r="AD745" s="121" t="s">
        <v>588</v>
      </c>
      <c r="AE745" s="122">
        <f>VLOOKUP(AC745,[3]Hoja1!$A$10:$K$1357,11,0)</f>
        <v>-8919573</v>
      </c>
      <c r="AF745" s="122"/>
      <c r="AG745" s="122">
        <f t="shared" si="127"/>
        <v>-8919573</v>
      </c>
      <c r="AH745" s="122">
        <f t="shared" si="128"/>
        <v>-8920</v>
      </c>
    </row>
    <row r="746" spans="1:34" s="51" customFormat="1" ht="12.75" customHeight="1">
      <c r="A746" s="127"/>
      <c r="B746" s="127"/>
      <c r="C746" s="128" t="str">
        <f t="shared" si="130"/>
        <v/>
      </c>
      <c r="D746" s="127"/>
      <c r="E746" s="127"/>
      <c r="F746" s="128" t="str">
        <f t="shared" si="131"/>
        <v/>
      </c>
      <c r="G746" s="127"/>
      <c r="H746" s="127"/>
      <c r="I746" s="128" t="str">
        <f t="shared" si="136"/>
        <v/>
      </c>
      <c r="J746" s="127"/>
      <c r="K746" s="127"/>
      <c r="L746" s="128" t="str">
        <f t="shared" si="132"/>
        <v/>
      </c>
      <c r="M746" s="129"/>
      <c r="N746" s="129"/>
      <c r="O746" s="130" t="str">
        <f t="shared" si="133"/>
        <v/>
      </c>
      <c r="P746" s="127"/>
      <c r="Q746" s="127"/>
      <c r="R746" s="128" t="str">
        <f t="shared" si="134"/>
        <v/>
      </c>
      <c r="S746" s="129"/>
      <c r="T746" s="129"/>
      <c r="U746" s="128" t="str">
        <f t="shared" si="135"/>
        <v/>
      </c>
      <c r="V746" s="129"/>
      <c r="W746" s="129"/>
      <c r="X746" s="131" t="str">
        <f t="shared" ref="X746:X756" si="137">+Y746&amp;Z746</f>
        <v>2</v>
      </c>
      <c r="Y746" s="129"/>
      <c r="Z746" s="129">
        <f t="shared" si="126"/>
        <v>2</v>
      </c>
      <c r="AA746" s="129"/>
      <c r="AB746" s="129"/>
      <c r="AC746" s="121">
        <v>210701</v>
      </c>
      <c r="AD746" s="121" t="s">
        <v>463</v>
      </c>
      <c r="AE746" s="122">
        <v>0</v>
      </c>
      <c r="AF746" s="122"/>
      <c r="AG746" s="122">
        <f t="shared" si="127"/>
        <v>0</v>
      </c>
      <c r="AH746" s="122">
        <f t="shared" si="128"/>
        <v>0</v>
      </c>
    </row>
    <row r="747" spans="1:34" s="51" customFormat="1" ht="12.75" customHeight="1">
      <c r="A747" s="127"/>
      <c r="B747" s="127"/>
      <c r="C747" s="128" t="str">
        <f t="shared" si="130"/>
        <v/>
      </c>
      <c r="D747" s="127"/>
      <c r="E747" s="127"/>
      <c r="F747" s="128" t="str">
        <f t="shared" si="131"/>
        <v/>
      </c>
      <c r="G747" s="127"/>
      <c r="H747" s="127"/>
      <c r="I747" s="128" t="str">
        <f t="shared" si="136"/>
        <v/>
      </c>
      <c r="J747" s="127"/>
      <c r="K747" s="127"/>
      <c r="L747" s="128" t="str">
        <f t="shared" si="132"/>
        <v/>
      </c>
      <c r="M747" s="129"/>
      <c r="N747" s="129"/>
      <c r="O747" s="130" t="str">
        <f t="shared" si="133"/>
        <v/>
      </c>
      <c r="P747" s="127"/>
      <c r="Q747" s="127"/>
      <c r="R747" s="128" t="str">
        <f t="shared" si="134"/>
        <v/>
      </c>
      <c r="S747" s="129"/>
      <c r="T747" s="129"/>
      <c r="U747" s="128" t="str">
        <f t="shared" si="135"/>
        <v/>
      </c>
      <c r="V747" s="129"/>
      <c r="W747" s="129"/>
      <c r="X747" s="131" t="str">
        <f t="shared" si="137"/>
        <v>2</v>
      </c>
      <c r="Y747" s="129"/>
      <c r="Z747" s="129">
        <f t="shared" si="126"/>
        <v>2</v>
      </c>
      <c r="AA747" s="129"/>
      <c r="AB747" s="129"/>
      <c r="AC747" s="121">
        <v>210702</v>
      </c>
      <c r="AD747" s="121" t="s">
        <v>925</v>
      </c>
      <c r="AE747" s="122">
        <v>0</v>
      </c>
      <c r="AF747" s="122"/>
      <c r="AG747" s="122">
        <f t="shared" si="127"/>
        <v>0</v>
      </c>
      <c r="AH747" s="122">
        <f t="shared" si="128"/>
        <v>0</v>
      </c>
    </row>
    <row r="748" spans="1:34" s="51" customFormat="1" ht="12.75" customHeight="1">
      <c r="A748" s="127"/>
      <c r="B748" s="127"/>
      <c r="C748" s="128" t="str">
        <f t="shared" si="130"/>
        <v/>
      </c>
      <c r="D748" s="127"/>
      <c r="E748" s="127"/>
      <c r="F748" s="128" t="str">
        <f t="shared" si="131"/>
        <v/>
      </c>
      <c r="G748" s="127"/>
      <c r="H748" s="127"/>
      <c r="I748" s="128" t="str">
        <f t="shared" si="136"/>
        <v/>
      </c>
      <c r="J748" s="127"/>
      <c r="K748" s="127"/>
      <c r="L748" s="128" t="str">
        <f t="shared" si="132"/>
        <v/>
      </c>
      <c r="M748" s="129"/>
      <c r="N748" s="129"/>
      <c r="O748" s="130" t="str">
        <f t="shared" si="133"/>
        <v/>
      </c>
      <c r="P748" s="127"/>
      <c r="Q748" s="127"/>
      <c r="R748" s="128" t="str">
        <f t="shared" si="134"/>
        <v/>
      </c>
      <c r="S748" s="129"/>
      <c r="T748" s="129"/>
      <c r="U748" s="128" t="str">
        <f t="shared" si="135"/>
        <v/>
      </c>
      <c r="V748" s="129"/>
      <c r="W748" s="129"/>
      <c r="X748" s="131" t="str">
        <f t="shared" si="137"/>
        <v>2</v>
      </c>
      <c r="Y748" s="129"/>
      <c r="Z748" s="129">
        <f t="shared" si="126"/>
        <v>2</v>
      </c>
      <c r="AA748" s="129"/>
      <c r="AB748" s="129"/>
      <c r="AC748" s="121">
        <v>210703</v>
      </c>
      <c r="AD748" s="121" t="s">
        <v>926</v>
      </c>
      <c r="AE748" s="122">
        <v>0</v>
      </c>
      <c r="AF748" s="122"/>
      <c r="AG748" s="122">
        <f t="shared" si="127"/>
        <v>0</v>
      </c>
      <c r="AH748" s="122">
        <f t="shared" si="128"/>
        <v>0</v>
      </c>
    </row>
    <row r="749" spans="1:34" s="51" customFormat="1" ht="12.75" customHeight="1">
      <c r="A749" s="127"/>
      <c r="B749" s="127"/>
      <c r="C749" s="128" t="str">
        <f t="shared" si="130"/>
        <v/>
      </c>
      <c r="D749" s="127"/>
      <c r="E749" s="127"/>
      <c r="F749" s="128" t="str">
        <f t="shared" si="131"/>
        <v/>
      </c>
      <c r="G749" s="127"/>
      <c r="H749" s="127"/>
      <c r="I749" s="128" t="str">
        <f t="shared" si="136"/>
        <v/>
      </c>
      <c r="J749" s="127"/>
      <c r="K749" s="127"/>
      <c r="L749" s="128" t="str">
        <f t="shared" si="132"/>
        <v/>
      </c>
      <c r="M749" s="129"/>
      <c r="N749" s="129"/>
      <c r="O749" s="130" t="str">
        <f t="shared" si="133"/>
        <v/>
      </c>
      <c r="P749" s="127"/>
      <c r="Q749" s="127"/>
      <c r="R749" s="128" t="str">
        <f t="shared" si="134"/>
        <v/>
      </c>
      <c r="S749" s="129"/>
      <c r="T749" s="129"/>
      <c r="U749" s="128" t="str">
        <f t="shared" si="135"/>
        <v/>
      </c>
      <c r="V749" s="129"/>
      <c r="W749" s="129"/>
      <c r="X749" s="131" t="str">
        <f t="shared" si="137"/>
        <v>2</v>
      </c>
      <c r="Y749" s="129"/>
      <c r="Z749" s="129">
        <f t="shared" si="126"/>
        <v>2</v>
      </c>
      <c r="AA749" s="129"/>
      <c r="AB749" s="129"/>
      <c r="AC749" s="121">
        <v>210704</v>
      </c>
      <c r="AD749" s="121" t="s">
        <v>927</v>
      </c>
      <c r="AE749" s="122">
        <v>0</v>
      </c>
      <c r="AF749" s="122"/>
      <c r="AG749" s="122">
        <f t="shared" si="127"/>
        <v>0</v>
      </c>
      <c r="AH749" s="122">
        <f t="shared" si="128"/>
        <v>0</v>
      </c>
    </row>
    <row r="750" spans="1:34" s="51" customFormat="1" ht="12.75" customHeight="1">
      <c r="A750" s="127"/>
      <c r="B750" s="127"/>
      <c r="C750" s="128" t="str">
        <f t="shared" si="130"/>
        <v/>
      </c>
      <c r="D750" s="127"/>
      <c r="E750" s="127"/>
      <c r="F750" s="128" t="str">
        <f t="shared" si="131"/>
        <v/>
      </c>
      <c r="G750" s="127"/>
      <c r="H750" s="127"/>
      <c r="I750" s="128" t="str">
        <f t="shared" si="136"/>
        <v/>
      </c>
      <c r="J750" s="127"/>
      <c r="K750" s="127"/>
      <c r="L750" s="128" t="str">
        <f t="shared" si="132"/>
        <v/>
      </c>
      <c r="M750" s="129"/>
      <c r="N750" s="129"/>
      <c r="O750" s="130" t="str">
        <f t="shared" si="133"/>
        <v/>
      </c>
      <c r="P750" s="127"/>
      <c r="Q750" s="127"/>
      <c r="R750" s="128" t="str">
        <f t="shared" si="134"/>
        <v/>
      </c>
      <c r="S750" s="129"/>
      <c r="T750" s="129"/>
      <c r="U750" s="128" t="str">
        <f t="shared" si="135"/>
        <v/>
      </c>
      <c r="V750" s="129"/>
      <c r="W750" s="129"/>
      <c r="X750" s="131" t="str">
        <f t="shared" si="137"/>
        <v>2</v>
      </c>
      <c r="Y750" s="129"/>
      <c r="Z750" s="129">
        <f t="shared" si="126"/>
        <v>2</v>
      </c>
      <c r="AA750" s="129"/>
      <c r="AB750" s="129"/>
      <c r="AC750" s="121">
        <v>210705</v>
      </c>
      <c r="AD750" s="121" t="s">
        <v>928</v>
      </c>
      <c r="AE750" s="122">
        <v>0</v>
      </c>
      <c r="AF750" s="122"/>
      <c r="AG750" s="122">
        <f t="shared" si="127"/>
        <v>0</v>
      </c>
      <c r="AH750" s="122">
        <f t="shared" si="128"/>
        <v>0</v>
      </c>
    </row>
    <row r="751" spans="1:34" s="51" customFormat="1" ht="12.75" customHeight="1">
      <c r="A751" s="127"/>
      <c r="B751" s="127"/>
      <c r="C751" s="128" t="str">
        <f t="shared" si="130"/>
        <v/>
      </c>
      <c r="D751" s="127"/>
      <c r="E751" s="127"/>
      <c r="F751" s="128" t="str">
        <f t="shared" si="131"/>
        <v/>
      </c>
      <c r="G751" s="127"/>
      <c r="H751" s="127"/>
      <c r="I751" s="128" t="str">
        <f t="shared" si="136"/>
        <v/>
      </c>
      <c r="J751" s="127"/>
      <c r="K751" s="127"/>
      <c r="L751" s="128" t="str">
        <f t="shared" si="132"/>
        <v/>
      </c>
      <c r="M751" s="129"/>
      <c r="N751" s="129"/>
      <c r="O751" s="130" t="str">
        <f t="shared" si="133"/>
        <v/>
      </c>
      <c r="P751" s="127"/>
      <c r="Q751" s="127"/>
      <c r="R751" s="128" t="str">
        <f t="shared" si="134"/>
        <v/>
      </c>
      <c r="S751" s="129"/>
      <c r="T751" s="129"/>
      <c r="U751" s="128" t="str">
        <f t="shared" si="135"/>
        <v/>
      </c>
      <c r="V751" s="129"/>
      <c r="W751" s="129"/>
      <c r="X751" s="131" t="str">
        <f t="shared" si="137"/>
        <v>2</v>
      </c>
      <c r="Y751" s="129"/>
      <c r="Z751" s="129">
        <f t="shared" si="126"/>
        <v>2</v>
      </c>
      <c r="AA751" s="129"/>
      <c r="AB751" s="129"/>
      <c r="AC751" s="121">
        <v>210706</v>
      </c>
      <c r="AD751" s="121" t="s">
        <v>1075</v>
      </c>
      <c r="AE751" s="122">
        <v>0</v>
      </c>
      <c r="AF751" s="122"/>
      <c r="AG751" s="122">
        <f t="shared" si="127"/>
        <v>0</v>
      </c>
      <c r="AH751" s="122">
        <f t="shared" si="128"/>
        <v>0</v>
      </c>
    </row>
    <row r="752" spans="1:34" s="51" customFormat="1" ht="12.75" customHeight="1">
      <c r="A752" s="127"/>
      <c r="B752" s="127"/>
      <c r="C752" s="128" t="str">
        <f t="shared" si="130"/>
        <v/>
      </c>
      <c r="D752" s="127"/>
      <c r="E752" s="127"/>
      <c r="F752" s="128" t="str">
        <f t="shared" si="131"/>
        <v/>
      </c>
      <c r="G752" s="127"/>
      <c r="H752" s="127"/>
      <c r="I752" s="128" t="str">
        <f t="shared" si="136"/>
        <v/>
      </c>
      <c r="J752" s="127"/>
      <c r="K752" s="127"/>
      <c r="L752" s="128" t="str">
        <f t="shared" si="132"/>
        <v/>
      </c>
      <c r="M752" s="129"/>
      <c r="N752" s="129"/>
      <c r="O752" s="130" t="str">
        <f t="shared" si="133"/>
        <v/>
      </c>
      <c r="P752" s="127"/>
      <c r="Q752" s="127"/>
      <c r="R752" s="128" t="str">
        <f t="shared" si="134"/>
        <v/>
      </c>
      <c r="S752" s="129"/>
      <c r="T752" s="129"/>
      <c r="U752" s="128" t="str">
        <f t="shared" si="135"/>
        <v/>
      </c>
      <c r="V752" s="129"/>
      <c r="W752" s="129"/>
      <c r="X752" s="131" t="str">
        <f t="shared" si="137"/>
        <v>2</v>
      </c>
      <c r="Y752" s="129"/>
      <c r="Z752" s="129">
        <f t="shared" si="126"/>
        <v>2</v>
      </c>
      <c r="AA752" s="129"/>
      <c r="AB752" s="129"/>
      <c r="AC752" s="121">
        <v>210707</v>
      </c>
      <c r="AD752" s="121" t="s">
        <v>890</v>
      </c>
      <c r="AE752" s="122">
        <v>0</v>
      </c>
      <c r="AF752" s="122"/>
      <c r="AG752" s="122">
        <f t="shared" si="127"/>
        <v>0</v>
      </c>
      <c r="AH752" s="122">
        <f t="shared" si="128"/>
        <v>0</v>
      </c>
    </row>
    <row r="753" spans="1:34" s="51" customFormat="1" ht="12.75" customHeight="1">
      <c r="A753" s="127"/>
      <c r="B753" s="127"/>
      <c r="C753" s="128" t="str">
        <f t="shared" si="130"/>
        <v/>
      </c>
      <c r="D753" s="127"/>
      <c r="E753" s="127"/>
      <c r="F753" s="128" t="str">
        <f t="shared" si="131"/>
        <v/>
      </c>
      <c r="G753" s="127"/>
      <c r="H753" s="127"/>
      <c r="I753" s="128" t="str">
        <f t="shared" si="136"/>
        <v/>
      </c>
      <c r="J753" s="127"/>
      <c r="K753" s="127"/>
      <c r="L753" s="128" t="str">
        <f t="shared" si="132"/>
        <v/>
      </c>
      <c r="M753" s="129"/>
      <c r="N753" s="129"/>
      <c r="O753" s="130" t="str">
        <f t="shared" si="133"/>
        <v/>
      </c>
      <c r="P753" s="127"/>
      <c r="Q753" s="127"/>
      <c r="R753" s="128" t="str">
        <f t="shared" si="134"/>
        <v/>
      </c>
      <c r="S753" s="129"/>
      <c r="T753" s="129"/>
      <c r="U753" s="128" t="str">
        <f t="shared" si="135"/>
        <v/>
      </c>
      <c r="V753" s="129"/>
      <c r="W753" s="129"/>
      <c r="X753" s="131" t="str">
        <f t="shared" si="137"/>
        <v>2</v>
      </c>
      <c r="Y753" s="129"/>
      <c r="Z753" s="129">
        <f t="shared" si="126"/>
        <v>2</v>
      </c>
      <c r="AA753" s="129"/>
      <c r="AB753" s="129"/>
      <c r="AC753" s="121">
        <v>210708</v>
      </c>
      <c r="AD753" s="121" t="s">
        <v>41</v>
      </c>
      <c r="AE753" s="122">
        <f>VLOOKUP(AC753,[3]Hoja1!$A$10:$K$1357,11,0)</f>
        <v>0</v>
      </c>
      <c r="AF753" s="122"/>
      <c r="AG753" s="122">
        <f t="shared" si="127"/>
        <v>0</v>
      </c>
      <c r="AH753" s="122">
        <f t="shared" si="128"/>
        <v>0</v>
      </c>
    </row>
    <row r="754" spans="1:34" s="51" customFormat="1" ht="12.75" customHeight="1">
      <c r="A754" s="127"/>
      <c r="B754" s="127"/>
      <c r="C754" s="128" t="str">
        <f t="shared" si="130"/>
        <v/>
      </c>
      <c r="D754" s="127"/>
      <c r="E754" s="127"/>
      <c r="F754" s="128" t="str">
        <f t="shared" si="131"/>
        <v/>
      </c>
      <c r="G754" s="127"/>
      <c r="H754" s="127"/>
      <c r="I754" s="128" t="str">
        <f t="shared" si="136"/>
        <v/>
      </c>
      <c r="J754" s="127"/>
      <c r="K754" s="127"/>
      <c r="L754" s="128" t="str">
        <f t="shared" si="132"/>
        <v/>
      </c>
      <c r="M754" s="129"/>
      <c r="N754" s="129"/>
      <c r="O754" s="130" t="str">
        <f t="shared" si="133"/>
        <v/>
      </c>
      <c r="P754" s="127"/>
      <c r="Q754" s="127"/>
      <c r="R754" s="128" t="str">
        <f t="shared" si="134"/>
        <v/>
      </c>
      <c r="S754" s="129"/>
      <c r="T754" s="129"/>
      <c r="U754" s="128" t="str">
        <f t="shared" si="135"/>
        <v/>
      </c>
      <c r="V754" s="129"/>
      <c r="W754" s="129"/>
      <c r="X754" s="131" t="str">
        <f t="shared" si="137"/>
        <v>2</v>
      </c>
      <c r="Y754" s="129"/>
      <c r="Z754" s="129">
        <f t="shared" si="126"/>
        <v>2</v>
      </c>
      <c r="AA754" s="129"/>
      <c r="AB754" s="129"/>
      <c r="AC754" s="121">
        <v>210709</v>
      </c>
      <c r="AD754" s="121" t="s">
        <v>769</v>
      </c>
      <c r="AE754" s="122">
        <v>0</v>
      </c>
      <c r="AF754" s="122"/>
      <c r="AG754" s="122">
        <f t="shared" si="127"/>
        <v>0</v>
      </c>
      <c r="AH754" s="122">
        <f t="shared" si="128"/>
        <v>0</v>
      </c>
    </row>
    <row r="755" spans="1:34" s="51" customFormat="1" ht="12.75" customHeight="1">
      <c r="A755" s="127"/>
      <c r="B755" s="127"/>
      <c r="C755" s="128" t="str">
        <f t="shared" si="130"/>
        <v/>
      </c>
      <c r="D755" s="127"/>
      <c r="E755" s="127"/>
      <c r="F755" s="128" t="str">
        <f t="shared" si="131"/>
        <v/>
      </c>
      <c r="G755" s="127"/>
      <c r="H755" s="127"/>
      <c r="I755" s="128" t="str">
        <f t="shared" si="136"/>
        <v/>
      </c>
      <c r="J755" s="127"/>
      <c r="K755" s="127"/>
      <c r="L755" s="128" t="str">
        <f t="shared" si="132"/>
        <v/>
      </c>
      <c r="M755" s="129"/>
      <c r="N755" s="129"/>
      <c r="O755" s="130" t="str">
        <f t="shared" si="133"/>
        <v/>
      </c>
      <c r="P755" s="127"/>
      <c r="Q755" s="127"/>
      <c r="R755" s="128" t="str">
        <f t="shared" si="134"/>
        <v/>
      </c>
      <c r="S755" s="129"/>
      <c r="T755" s="129"/>
      <c r="U755" s="128" t="str">
        <f t="shared" si="135"/>
        <v/>
      </c>
      <c r="V755" s="129"/>
      <c r="W755" s="129"/>
      <c r="X755" s="131" t="str">
        <f t="shared" si="137"/>
        <v>2</v>
      </c>
      <c r="Y755" s="129"/>
      <c r="Z755" s="129">
        <f t="shared" si="126"/>
        <v>2</v>
      </c>
      <c r="AA755" s="129"/>
      <c r="AB755" s="129"/>
      <c r="AC755" s="121">
        <v>210710</v>
      </c>
      <c r="AD755" s="121" t="s">
        <v>123</v>
      </c>
      <c r="AE755" s="122">
        <v>0</v>
      </c>
      <c r="AF755" s="122"/>
      <c r="AG755" s="122">
        <f t="shared" si="127"/>
        <v>0</v>
      </c>
      <c r="AH755" s="122">
        <f t="shared" si="128"/>
        <v>0</v>
      </c>
    </row>
    <row r="756" spans="1:34" s="51" customFormat="1" ht="12.75" customHeight="1">
      <c r="A756" s="127">
        <v>5214260</v>
      </c>
      <c r="B756" s="127" t="s">
        <v>1765</v>
      </c>
      <c r="C756" s="128"/>
      <c r="D756" s="127"/>
      <c r="E756" s="127"/>
      <c r="F756" s="128"/>
      <c r="G756" s="127"/>
      <c r="H756" s="127"/>
      <c r="I756" s="128"/>
      <c r="J756" s="127"/>
      <c r="K756" s="127"/>
      <c r="L756" s="128"/>
      <c r="M756" s="129"/>
      <c r="N756" s="129"/>
      <c r="O756" s="130"/>
      <c r="P756" s="127"/>
      <c r="Q756" s="127"/>
      <c r="R756" s="128"/>
      <c r="S756" s="129"/>
      <c r="T756" s="129"/>
      <c r="U756" s="128"/>
      <c r="V756" s="129"/>
      <c r="W756" s="129"/>
      <c r="X756" s="131" t="str">
        <f t="shared" si="137"/>
        <v>222</v>
      </c>
      <c r="Y756" s="129">
        <v>22</v>
      </c>
      <c r="Z756" s="129">
        <f t="shared" si="126"/>
        <v>2</v>
      </c>
      <c r="AA756" s="127" t="s">
        <v>1862</v>
      </c>
      <c r="AB756" s="129"/>
      <c r="AC756" s="121">
        <v>210711</v>
      </c>
      <c r="AD756" s="121" t="s">
        <v>1256</v>
      </c>
      <c r="AE756" s="122">
        <f>VLOOKUP(AC756,[3]Hoja1!$A$10:$K$1357,11,0)</f>
        <v>0</v>
      </c>
      <c r="AF756" s="122"/>
      <c r="AG756" s="122">
        <f t="shared" si="127"/>
        <v>0</v>
      </c>
      <c r="AH756" s="122">
        <f t="shared" si="128"/>
        <v>0</v>
      </c>
    </row>
    <row r="757" spans="1:34" s="51" customFormat="1" ht="12.75" customHeight="1">
      <c r="A757" s="127"/>
      <c r="B757" s="127"/>
      <c r="C757" s="128"/>
      <c r="D757" s="127"/>
      <c r="E757" s="127"/>
      <c r="F757" s="128"/>
      <c r="G757" s="127"/>
      <c r="H757" s="127"/>
      <c r="I757" s="128"/>
      <c r="J757" s="127"/>
      <c r="K757" s="127"/>
      <c r="L757" s="128"/>
      <c r="M757" s="129"/>
      <c r="N757" s="129"/>
      <c r="O757" s="130"/>
      <c r="P757" s="127"/>
      <c r="Q757" s="127"/>
      <c r="R757" s="128"/>
      <c r="S757" s="129"/>
      <c r="T757" s="129"/>
      <c r="U757" s="128"/>
      <c r="V757" s="129"/>
      <c r="W757" s="129"/>
      <c r="X757" s="131"/>
      <c r="Y757" s="129"/>
      <c r="Z757" s="129">
        <f t="shared" si="126"/>
        <v>2</v>
      </c>
      <c r="AA757" s="129"/>
      <c r="AB757" s="129"/>
      <c r="AC757" s="121">
        <v>210720</v>
      </c>
      <c r="AD757" s="121" t="s">
        <v>1621</v>
      </c>
      <c r="AE757" s="122">
        <f>VLOOKUP(AC757,[3]Hoja1!$A$10:$K$1357,11,0)</f>
        <v>0</v>
      </c>
      <c r="AF757" s="122"/>
      <c r="AG757" s="122">
        <f t="shared" si="127"/>
        <v>0</v>
      </c>
      <c r="AH757" s="122">
        <f t="shared" si="128"/>
        <v>0</v>
      </c>
    </row>
    <row r="758" spans="1:34" s="51" customFormat="1" ht="12.75" customHeight="1">
      <c r="A758" s="127">
        <v>5211000</v>
      </c>
      <c r="B758" s="127" t="s">
        <v>1740</v>
      </c>
      <c r="C758" s="128" t="str">
        <f t="shared" si="130"/>
        <v/>
      </c>
      <c r="D758" s="127"/>
      <c r="E758" s="127"/>
      <c r="F758" s="128" t="str">
        <f t="shared" si="131"/>
        <v/>
      </c>
      <c r="G758" s="127"/>
      <c r="H758" s="127"/>
      <c r="I758" s="128" t="str">
        <f t="shared" si="136"/>
        <v/>
      </c>
      <c r="J758" s="127"/>
      <c r="K758" s="127"/>
      <c r="L758" s="128" t="str">
        <f t="shared" si="132"/>
        <v/>
      </c>
      <c r="M758" s="129"/>
      <c r="N758" s="129"/>
      <c r="O758" s="130" t="str">
        <f t="shared" si="133"/>
        <v/>
      </c>
      <c r="P758" s="127"/>
      <c r="Q758" s="127"/>
      <c r="R758" s="128" t="str">
        <f t="shared" si="134"/>
        <v/>
      </c>
      <c r="S758" s="129"/>
      <c r="T758" s="129"/>
      <c r="U758" s="128" t="str">
        <f t="shared" si="135"/>
        <v/>
      </c>
      <c r="V758" s="129"/>
      <c r="W758" s="129"/>
      <c r="X758" s="131" t="str">
        <f t="shared" ref="X758:X785" si="138">+Y758&amp;Z758</f>
        <v>152</v>
      </c>
      <c r="Y758" s="129">
        <v>15</v>
      </c>
      <c r="Z758" s="129">
        <f t="shared" si="126"/>
        <v>2</v>
      </c>
      <c r="AA758" s="129"/>
      <c r="AB758" s="129"/>
      <c r="AC758" s="121">
        <v>210801</v>
      </c>
      <c r="AD758" s="121" t="s">
        <v>572</v>
      </c>
      <c r="AE758" s="122">
        <v>0</v>
      </c>
      <c r="AF758" s="122"/>
      <c r="AG758" s="122">
        <f t="shared" si="127"/>
        <v>0</v>
      </c>
      <c r="AH758" s="122">
        <f t="shared" si="128"/>
        <v>0</v>
      </c>
    </row>
    <row r="759" spans="1:34" s="51" customFormat="1" ht="12.75" customHeight="1">
      <c r="A759" s="127">
        <v>5214240</v>
      </c>
      <c r="B759" s="127" t="s">
        <v>345</v>
      </c>
      <c r="C759" s="128" t="str">
        <f t="shared" si="130"/>
        <v/>
      </c>
      <c r="D759" s="127"/>
      <c r="E759" s="127"/>
      <c r="F759" s="128" t="str">
        <f t="shared" si="131"/>
        <v/>
      </c>
      <c r="G759" s="127"/>
      <c r="H759" s="127"/>
      <c r="I759" s="128" t="str">
        <f t="shared" si="136"/>
        <v/>
      </c>
      <c r="J759" s="127"/>
      <c r="K759" s="127"/>
      <c r="L759" s="128" t="str">
        <f t="shared" si="132"/>
        <v/>
      </c>
      <c r="M759" s="129"/>
      <c r="N759" s="129"/>
      <c r="O759" s="130" t="str">
        <f t="shared" si="133"/>
        <v/>
      </c>
      <c r="P759" s="127"/>
      <c r="Q759" s="127"/>
      <c r="R759" s="128" t="str">
        <f t="shared" si="134"/>
        <v/>
      </c>
      <c r="S759" s="129"/>
      <c r="T759" s="129"/>
      <c r="U759" s="128" t="str">
        <f t="shared" si="135"/>
        <v/>
      </c>
      <c r="V759" s="129"/>
      <c r="W759" s="129"/>
      <c r="X759" s="131" t="str">
        <f t="shared" si="138"/>
        <v>2</v>
      </c>
      <c r="Y759" s="129"/>
      <c r="Z759" s="129">
        <f t="shared" si="126"/>
        <v>2</v>
      </c>
      <c r="AA759" s="129"/>
      <c r="AB759" s="129"/>
      <c r="AC759" s="121">
        <v>210901</v>
      </c>
      <c r="AD759" s="121" t="s">
        <v>573</v>
      </c>
      <c r="AE759" s="122">
        <f>VLOOKUP(AC759,[3]Hoja1!$A$10:$K$1357,11,0)</f>
        <v>-132852838</v>
      </c>
      <c r="AF759" s="122"/>
      <c r="AG759" s="122">
        <f t="shared" si="127"/>
        <v>-132852838</v>
      </c>
      <c r="AH759" s="122">
        <f t="shared" si="128"/>
        <v>-132853</v>
      </c>
    </row>
    <row r="760" spans="1:34" s="51" customFormat="1" ht="12.75" customHeight="1">
      <c r="A760" s="127">
        <v>5214240</v>
      </c>
      <c r="B760" s="127" t="s">
        <v>345</v>
      </c>
      <c r="C760" s="128" t="str">
        <f t="shared" si="130"/>
        <v/>
      </c>
      <c r="D760" s="127"/>
      <c r="E760" s="127"/>
      <c r="F760" s="128" t="str">
        <f t="shared" si="131"/>
        <v/>
      </c>
      <c r="G760" s="127"/>
      <c r="H760" s="127"/>
      <c r="I760" s="128" t="str">
        <f t="shared" si="136"/>
        <v/>
      </c>
      <c r="J760" s="127"/>
      <c r="K760" s="127"/>
      <c r="L760" s="128" t="str">
        <f t="shared" si="132"/>
        <v/>
      </c>
      <c r="M760" s="129"/>
      <c r="N760" s="129"/>
      <c r="O760" s="130" t="str">
        <f t="shared" si="133"/>
        <v/>
      </c>
      <c r="P760" s="127"/>
      <c r="Q760" s="127"/>
      <c r="R760" s="128" t="str">
        <f t="shared" si="134"/>
        <v/>
      </c>
      <c r="S760" s="129"/>
      <c r="T760" s="129"/>
      <c r="U760" s="128" t="str">
        <f t="shared" si="135"/>
        <v/>
      </c>
      <c r="V760" s="129"/>
      <c r="W760" s="129"/>
      <c r="X760" s="131" t="str">
        <f t="shared" si="138"/>
        <v>2</v>
      </c>
      <c r="Y760" s="129"/>
      <c r="Z760" s="129">
        <f t="shared" si="126"/>
        <v>2</v>
      </c>
      <c r="AA760" s="129"/>
      <c r="AB760" s="129"/>
      <c r="AC760" s="121">
        <v>210902</v>
      </c>
      <c r="AD760" s="121" t="s">
        <v>330</v>
      </c>
      <c r="AE760" s="122">
        <f>VLOOKUP(AC760,[3]Hoja1!$A$10:$K$1357,11,0)</f>
        <v>-64622895</v>
      </c>
      <c r="AF760" s="122"/>
      <c r="AG760" s="122">
        <f t="shared" si="127"/>
        <v>-64622895</v>
      </c>
      <c r="AH760" s="122">
        <f t="shared" si="128"/>
        <v>-64623</v>
      </c>
    </row>
    <row r="761" spans="1:34" s="51" customFormat="1" ht="12.75" customHeight="1">
      <c r="A761" s="127">
        <v>5214260</v>
      </c>
      <c r="B761" s="127" t="s">
        <v>1765</v>
      </c>
      <c r="C761" s="128" t="str">
        <f t="shared" si="130"/>
        <v/>
      </c>
      <c r="D761" s="127"/>
      <c r="E761" s="127"/>
      <c r="F761" s="128" t="str">
        <f t="shared" si="131"/>
        <v/>
      </c>
      <c r="G761" s="127"/>
      <c r="H761" s="127"/>
      <c r="I761" s="128" t="str">
        <f t="shared" si="136"/>
        <v/>
      </c>
      <c r="J761" s="127"/>
      <c r="K761" s="127"/>
      <c r="L761" s="128" t="str">
        <f t="shared" si="132"/>
        <v/>
      </c>
      <c r="M761" s="129"/>
      <c r="N761" s="129"/>
      <c r="O761" s="130" t="str">
        <f t="shared" si="133"/>
        <v/>
      </c>
      <c r="P761" s="127"/>
      <c r="Q761" s="127"/>
      <c r="R761" s="128" t="str">
        <f t="shared" si="134"/>
        <v/>
      </c>
      <c r="S761" s="129"/>
      <c r="T761" s="129"/>
      <c r="U761" s="128" t="str">
        <f t="shared" si="135"/>
        <v/>
      </c>
      <c r="V761" s="129"/>
      <c r="W761" s="129"/>
      <c r="X761" s="131" t="str">
        <f t="shared" si="138"/>
        <v>2</v>
      </c>
      <c r="Y761" s="129"/>
      <c r="Z761" s="129">
        <f t="shared" si="126"/>
        <v>2</v>
      </c>
      <c r="AA761" s="127" t="s">
        <v>1862</v>
      </c>
      <c r="AB761" s="127" t="s">
        <v>161</v>
      </c>
      <c r="AC761" s="121">
        <v>210903</v>
      </c>
      <c r="AD761" s="121" t="s">
        <v>1257</v>
      </c>
      <c r="AE761" s="122">
        <f>VLOOKUP(AC761,[3]Hoja1!$A$10:$K$1357,11,0)</f>
        <v>-966735810</v>
      </c>
      <c r="AF761" s="122"/>
      <c r="AG761" s="122">
        <f t="shared" si="127"/>
        <v>-966735810</v>
      </c>
      <c r="AH761" s="122">
        <f t="shared" si="128"/>
        <v>-966736</v>
      </c>
    </row>
    <row r="762" spans="1:34" s="51" customFormat="1" ht="12.75" customHeight="1">
      <c r="A762" s="127">
        <v>5214260</v>
      </c>
      <c r="B762" s="127" t="s">
        <v>1765</v>
      </c>
      <c r="C762" s="128" t="str">
        <f t="shared" si="130"/>
        <v/>
      </c>
      <c r="D762" s="127"/>
      <c r="E762" s="127"/>
      <c r="F762" s="128" t="str">
        <f t="shared" si="131"/>
        <v/>
      </c>
      <c r="G762" s="127"/>
      <c r="H762" s="127"/>
      <c r="I762" s="128" t="str">
        <f t="shared" si="136"/>
        <v/>
      </c>
      <c r="J762" s="127"/>
      <c r="K762" s="127"/>
      <c r="L762" s="128" t="str">
        <f t="shared" si="132"/>
        <v/>
      </c>
      <c r="M762" s="129"/>
      <c r="N762" s="129"/>
      <c r="O762" s="130" t="str">
        <f t="shared" si="133"/>
        <v/>
      </c>
      <c r="P762" s="127"/>
      <c r="Q762" s="127"/>
      <c r="R762" s="128" t="str">
        <f t="shared" si="134"/>
        <v/>
      </c>
      <c r="S762" s="129"/>
      <c r="T762" s="129"/>
      <c r="U762" s="128" t="str">
        <f t="shared" si="135"/>
        <v/>
      </c>
      <c r="V762" s="129"/>
      <c r="W762" s="129"/>
      <c r="X762" s="131" t="str">
        <f t="shared" si="138"/>
        <v>2</v>
      </c>
      <c r="Y762" s="129"/>
      <c r="Z762" s="129">
        <f t="shared" si="126"/>
        <v>2</v>
      </c>
      <c r="AA762" s="129"/>
      <c r="AB762" s="129"/>
      <c r="AC762" s="121">
        <v>210904</v>
      </c>
      <c r="AD762" s="121" t="s">
        <v>42</v>
      </c>
      <c r="AE762" s="122">
        <f>VLOOKUP(AC762,[3]Hoja1!$A$10:$K$1357,11,0)</f>
        <v>-8108598</v>
      </c>
      <c r="AF762" s="122"/>
      <c r="AG762" s="122">
        <f t="shared" si="127"/>
        <v>-8108598</v>
      </c>
      <c r="AH762" s="122">
        <f t="shared" si="128"/>
        <v>-8109</v>
      </c>
    </row>
    <row r="763" spans="1:34" s="51" customFormat="1" ht="12.75" customHeight="1">
      <c r="A763" s="127">
        <v>5214240</v>
      </c>
      <c r="B763" s="127" t="s">
        <v>345</v>
      </c>
      <c r="C763" s="128" t="str">
        <f t="shared" si="130"/>
        <v/>
      </c>
      <c r="D763" s="127"/>
      <c r="E763" s="127"/>
      <c r="F763" s="128" t="str">
        <f t="shared" si="131"/>
        <v/>
      </c>
      <c r="G763" s="127"/>
      <c r="H763" s="127"/>
      <c r="I763" s="128" t="str">
        <f t="shared" si="136"/>
        <v/>
      </c>
      <c r="J763" s="127"/>
      <c r="K763" s="127"/>
      <c r="L763" s="128" t="str">
        <f t="shared" si="132"/>
        <v/>
      </c>
      <c r="M763" s="129"/>
      <c r="N763" s="129"/>
      <c r="O763" s="130" t="str">
        <f t="shared" si="133"/>
        <v/>
      </c>
      <c r="P763" s="127"/>
      <c r="Q763" s="127"/>
      <c r="R763" s="128" t="str">
        <f t="shared" si="134"/>
        <v/>
      </c>
      <c r="S763" s="129"/>
      <c r="T763" s="129"/>
      <c r="U763" s="128" t="str">
        <f t="shared" si="135"/>
        <v/>
      </c>
      <c r="V763" s="129"/>
      <c r="W763" s="129"/>
      <c r="X763" s="131" t="str">
        <f t="shared" si="138"/>
        <v>2</v>
      </c>
      <c r="Y763" s="129"/>
      <c r="Z763" s="129">
        <f t="shared" si="126"/>
        <v>2</v>
      </c>
      <c r="AA763" s="129"/>
      <c r="AB763" s="129"/>
      <c r="AC763" s="121">
        <v>210905</v>
      </c>
      <c r="AD763" s="121" t="s">
        <v>331</v>
      </c>
      <c r="AE763" s="122">
        <f>VLOOKUP(AC763,[3]Hoja1!$A$10:$K$1357,11,0)</f>
        <v>-2679821</v>
      </c>
      <c r="AF763" s="122"/>
      <c r="AG763" s="122">
        <f t="shared" si="127"/>
        <v>-2679821</v>
      </c>
      <c r="AH763" s="122">
        <f t="shared" si="128"/>
        <v>-2680</v>
      </c>
    </row>
    <row r="764" spans="1:34" s="51" customFormat="1" ht="12.75" customHeight="1">
      <c r="A764" s="127">
        <v>5214260</v>
      </c>
      <c r="B764" s="127" t="s">
        <v>1765</v>
      </c>
      <c r="C764" s="128" t="str">
        <f t="shared" si="130"/>
        <v/>
      </c>
      <c r="D764" s="127"/>
      <c r="E764" s="127"/>
      <c r="F764" s="128" t="str">
        <f t="shared" si="131"/>
        <v/>
      </c>
      <c r="G764" s="127"/>
      <c r="H764" s="127"/>
      <c r="I764" s="128" t="str">
        <f t="shared" si="136"/>
        <v/>
      </c>
      <c r="J764" s="127"/>
      <c r="K764" s="127"/>
      <c r="L764" s="128" t="str">
        <f t="shared" si="132"/>
        <v/>
      </c>
      <c r="M764" s="129"/>
      <c r="N764" s="129"/>
      <c r="O764" s="130" t="str">
        <f t="shared" si="133"/>
        <v/>
      </c>
      <c r="P764" s="127"/>
      <c r="Q764" s="127"/>
      <c r="R764" s="128" t="str">
        <f t="shared" si="134"/>
        <v/>
      </c>
      <c r="S764" s="129"/>
      <c r="T764" s="129"/>
      <c r="U764" s="128" t="str">
        <f t="shared" si="135"/>
        <v/>
      </c>
      <c r="V764" s="129"/>
      <c r="W764" s="129"/>
      <c r="X764" s="131" t="str">
        <f t="shared" si="138"/>
        <v>2</v>
      </c>
      <c r="Y764" s="129"/>
      <c r="Z764" s="129">
        <f t="shared" si="126"/>
        <v>2</v>
      </c>
      <c r="AA764" s="127" t="s">
        <v>1862</v>
      </c>
      <c r="AB764" s="127" t="s">
        <v>1863</v>
      </c>
      <c r="AC764" s="121">
        <v>210906</v>
      </c>
      <c r="AD764" s="121" t="s">
        <v>1258</v>
      </c>
      <c r="AE764" s="122">
        <f>VLOOKUP(AC764,[3]Hoja1!$A$10:$K$1357,11,0)</f>
        <v>-65886559</v>
      </c>
      <c r="AF764" s="122"/>
      <c r="AG764" s="122">
        <f t="shared" si="127"/>
        <v>-65886559</v>
      </c>
      <c r="AH764" s="122">
        <f t="shared" si="128"/>
        <v>-65887</v>
      </c>
    </row>
    <row r="765" spans="1:34" s="51" customFormat="1" ht="12.75" customHeight="1">
      <c r="A765" s="127">
        <v>5214240</v>
      </c>
      <c r="B765" s="127" t="s">
        <v>345</v>
      </c>
      <c r="C765" s="128" t="str">
        <f t="shared" si="130"/>
        <v/>
      </c>
      <c r="D765" s="127"/>
      <c r="E765" s="127"/>
      <c r="F765" s="128" t="str">
        <f t="shared" si="131"/>
        <v/>
      </c>
      <c r="G765" s="127"/>
      <c r="H765" s="127"/>
      <c r="I765" s="128" t="str">
        <f t="shared" si="136"/>
        <v/>
      </c>
      <c r="J765" s="127"/>
      <c r="K765" s="127"/>
      <c r="L765" s="128" t="str">
        <f t="shared" si="132"/>
        <v/>
      </c>
      <c r="M765" s="129"/>
      <c r="N765" s="129"/>
      <c r="O765" s="130" t="str">
        <f t="shared" si="133"/>
        <v/>
      </c>
      <c r="P765" s="127"/>
      <c r="Q765" s="127"/>
      <c r="R765" s="128" t="str">
        <f t="shared" si="134"/>
        <v/>
      </c>
      <c r="S765" s="129"/>
      <c r="T765" s="129"/>
      <c r="U765" s="128" t="str">
        <f t="shared" si="135"/>
        <v/>
      </c>
      <c r="V765" s="129"/>
      <c r="W765" s="129"/>
      <c r="X765" s="131" t="str">
        <f t="shared" si="138"/>
        <v>2</v>
      </c>
      <c r="Y765" s="129"/>
      <c r="Z765" s="129">
        <f t="shared" si="126"/>
        <v>2</v>
      </c>
      <c r="AA765" s="129"/>
      <c r="AB765" s="129"/>
      <c r="AC765" s="121">
        <v>210907</v>
      </c>
      <c r="AD765" s="121" t="s">
        <v>332</v>
      </c>
      <c r="AE765" s="122">
        <f>VLOOKUP(AC765,[3]Hoja1!$A$10:$K$1357,11,0)</f>
        <v>-9587281</v>
      </c>
      <c r="AF765" s="122"/>
      <c r="AG765" s="122">
        <f t="shared" si="127"/>
        <v>-9587281</v>
      </c>
      <c r="AH765" s="122">
        <f t="shared" si="128"/>
        <v>-9587</v>
      </c>
    </row>
    <row r="766" spans="1:34" s="51" customFormat="1" ht="12.75" customHeight="1">
      <c r="A766" s="127">
        <v>5214240</v>
      </c>
      <c r="B766" s="127" t="s">
        <v>345</v>
      </c>
      <c r="C766" s="128" t="str">
        <f t="shared" si="130"/>
        <v/>
      </c>
      <c r="D766" s="127"/>
      <c r="E766" s="127"/>
      <c r="F766" s="128" t="str">
        <f t="shared" si="131"/>
        <v/>
      </c>
      <c r="G766" s="127"/>
      <c r="H766" s="127"/>
      <c r="I766" s="128" t="str">
        <f t="shared" si="136"/>
        <v/>
      </c>
      <c r="J766" s="127"/>
      <c r="K766" s="127"/>
      <c r="L766" s="128" t="str">
        <f t="shared" si="132"/>
        <v/>
      </c>
      <c r="M766" s="129"/>
      <c r="N766" s="129"/>
      <c r="O766" s="130" t="str">
        <f t="shared" si="133"/>
        <v/>
      </c>
      <c r="P766" s="127"/>
      <c r="Q766" s="127"/>
      <c r="R766" s="128" t="str">
        <f t="shared" si="134"/>
        <v/>
      </c>
      <c r="S766" s="129"/>
      <c r="T766" s="129"/>
      <c r="U766" s="128" t="str">
        <f t="shared" si="135"/>
        <v/>
      </c>
      <c r="V766" s="129"/>
      <c r="W766" s="129"/>
      <c r="X766" s="131" t="str">
        <f t="shared" si="138"/>
        <v>2</v>
      </c>
      <c r="Y766" s="129"/>
      <c r="Z766" s="129">
        <f t="shared" si="126"/>
        <v>2</v>
      </c>
      <c r="AA766" s="129"/>
      <c r="AB766" s="129"/>
      <c r="AC766" s="121">
        <v>210908</v>
      </c>
      <c r="AD766" s="121" t="s">
        <v>1259</v>
      </c>
      <c r="AE766" s="122">
        <f>VLOOKUP(AC766,[3]Hoja1!$A$10:$K$1357,11,0)</f>
        <v>-20822450</v>
      </c>
      <c r="AF766" s="122"/>
      <c r="AG766" s="122">
        <f t="shared" si="127"/>
        <v>-20822450</v>
      </c>
      <c r="AH766" s="122">
        <f t="shared" si="128"/>
        <v>-20822</v>
      </c>
    </row>
    <row r="767" spans="1:34" s="51" customFormat="1" ht="12.75" customHeight="1">
      <c r="A767" s="127">
        <v>5214260</v>
      </c>
      <c r="B767" s="127" t="s">
        <v>1765</v>
      </c>
      <c r="C767" s="128" t="str">
        <f t="shared" si="130"/>
        <v/>
      </c>
      <c r="D767" s="127"/>
      <c r="E767" s="127"/>
      <c r="F767" s="128" t="str">
        <f t="shared" si="131"/>
        <v/>
      </c>
      <c r="G767" s="127"/>
      <c r="H767" s="127"/>
      <c r="I767" s="128" t="str">
        <f t="shared" si="136"/>
        <v/>
      </c>
      <c r="J767" s="127"/>
      <c r="K767" s="127"/>
      <c r="L767" s="128" t="str">
        <f t="shared" si="132"/>
        <v/>
      </c>
      <c r="M767" s="129"/>
      <c r="N767" s="129"/>
      <c r="O767" s="130" t="str">
        <f t="shared" si="133"/>
        <v/>
      </c>
      <c r="P767" s="127"/>
      <c r="Q767" s="127"/>
      <c r="R767" s="128" t="str">
        <f t="shared" si="134"/>
        <v/>
      </c>
      <c r="S767" s="129"/>
      <c r="T767" s="129"/>
      <c r="U767" s="128" t="str">
        <f t="shared" si="135"/>
        <v/>
      </c>
      <c r="V767" s="129"/>
      <c r="W767" s="129"/>
      <c r="X767" s="131" t="str">
        <f t="shared" si="138"/>
        <v>2</v>
      </c>
      <c r="Y767" s="129"/>
      <c r="Z767" s="129">
        <f t="shared" si="126"/>
        <v>2</v>
      </c>
      <c r="AA767" s="127" t="s">
        <v>1862</v>
      </c>
      <c r="AB767" s="127" t="s">
        <v>1863</v>
      </c>
      <c r="AC767" s="121">
        <v>210909</v>
      </c>
      <c r="AD767" s="121" t="s">
        <v>1260</v>
      </c>
      <c r="AE767" s="122">
        <f>VLOOKUP(AC767,[3]Hoja1!$A$10:$K$1357,11,0)</f>
        <v>-651862134</v>
      </c>
      <c r="AF767" s="122"/>
      <c r="AG767" s="122">
        <f t="shared" si="127"/>
        <v>-651862134</v>
      </c>
      <c r="AH767" s="122">
        <f t="shared" si="128"/>
        <v>-651862</v>
      </c>
    </row>
    <row r="768" spans="1:34" s="51" customFormat="1" ht="12.75" customHeight="1">
      <c r="A768" s="127">
        <v>5214240</v>
      </c>
      <c r="B768" s="127" t="s">
        <v>345</v>
      </c>
      <c r="C768" s="128" t="str">
        <f t="shared" si="130"/>
        <v/>
      </c>
      <c r="D768" s="127"/>
      <c r="E768" s="127"/>
      <c r="F768" s="128" t="str">
        <f t="shared" si="131"/>
        <v/>
      </c>
      <c r="G768" s="127"/>
      <c r="H768" s="127"/>
      <c r="I768" s="128" t="str">
        <f t="shared" si="136"/>
        <v/>
      </c>
      <c r="J768" s="127"/>
      <c r="K768" s="127"/>
      <c r="L768" s="128" t="str">
        <f t="shared" si="132"/>
        <v/>
      </c>
      <c r="M768" s="129"/>
      <c r="N768" s="129"/>
      <c r="O768" s="130" t="str">
        <f t="shared" si="133"/>
        <v/>
      </c>
      <c r="P768" s="127"/>
      <c r="Q768" s="127"/>
      <c r="R768" s="128" t="str">
        <f t="shared" si="134"/>
        <v/>
      </c>
      <c r="S768" s="129"/>
      <c r="T768" s="129"/>
      <c r="U768" s="128" t="str">
        <f t="shared" si="135"/>
        <v/>
      </c>
      <c r="V768" s="129"/>
      <c r="W768" s="129"/>
      <c r="X768" s="131" t="str">
        <f t="shared" si="138"/>
        <v>2</v>
      </c>
      <c r="Y768" s="129"/>
      <c r="Z768" s="129">
        <f t="shared" si="126"/>
        <v>2</v>
      </c>
      <c r="AA768" s="129"/>
      <c r="AB768" s="129"/>
      <c r="AC768" s="121">
        <v>210910</v>
      </c>
      <c r="AD768" s="121" t="s">
        <v>333</v>
      </c>
      <c r="AE768" s="122">
        <f>VLOOKUP(AC768,[3]Hoja1!$A$10:$K$1357,11,0)</f>
        <v>0</v>
      </c>
      <c r="AF768" s="122"/>
      <c r="AG768" s="122">
        <f t="shared" si="127"/>
        <v>0</v>
      </c>
      <c r="AH768" s="122">
        <f t="shared" si="128"/>
        <v>0</v>
      </c>
    </row>
    <row r="769" spans="1:34" s="51" customFormat="1" ht="12.75" customHeight="1">
      <c r="A769" s="127">
        <v>5214240</v>
      </c>
      <c r="B769" s="127" t="s">
        <v>345</v>
      </c>
      <c r="C769" s="128" t="str">
        <f t="shared" si="130"/>
        <v/>
      </c>
      <c r="D769" s="127"/>
      <c r="E769" s="127"/>
      <c r="F769" s="128" t="str">
        <f t="shared" si="131"/>
        <v/>
      </c>
      <c r="G769" s="127"/>
      <c r="H769" s="127"/>
      <c r="I769" s="128" t="str">
        <f t="shared" si="136"/>
        <v/>
      </c>
      <c r="J769" s="127"/>
      <c r="K769" s="127"/>
      <c r="L769" s="128" t="str">
        <f t="shared" si="132"/>
        <v/>
      </c>
      <c r="M769" s="129"/>
      <c r="N769" s="129"/>
      <c r="O769" s="130" t="str">
        <f t="shared" si="133"/>
        <v/>
      </c>
      <c r="P769" s="127"/>
      <c r="Q769" s="127"/>
      <c r="R769" s="128" t="str">
        <f t="shared" si="134"/>
        <v/>
      </c>
      <c r="S769" s="129"/>
      <c r="T769" s="129"/>
      <c r="U769" s="128" t="str">
        <f t="shared" si="135"/>
        <v/>
      </c>
      <c r="V769" s="129"/>
      <c r="W769" s="129"/>
      <c r="X769" s="131" t="str">
        <f t="shared" si="138"/>
        <v>2</v>
      </c>
      <c r="Y769" s="129"/>
      <c r="Z769" s="129">
        <f t="shared" si="126"/>
        <v>2</v>
      </c>
      <c r="AA769" s="129"/>
      <c r="AB769" s="129"/>
      <c r="AC769" s="121">
        <v>210911</v>
      </c>
      <c r="AD769" s="121" t="s">
        <v>334</v>
      </c>
      <c r="AE769" s="122">
        <f>VLOOKUP(AC769,[3]Hoja1!$A$10:$K$1357,11,0)</f>
        <v>-1772125</v>
      </c>
      <c r="AF769" s="122"/>
      <c r="AG769" s="122">
        <f t="shared" si="127"/>
        <v>-1772125</v>
      </c>
      <c r="AH769" s="122">
        <f t="shared" si="128"/>
        <v>-1772</v>
      </c>
    </row>
    <row r="770" spans="1:34" s="51" customFormat="1" ht="12.75" customHeight="1">
      <c r="A770" s="127">
        <v>5214240</v>
      </c>
      <c r="B770" s="127" t="s">
        <v>345</v>
      </c>
      <c r="C770" s="128" t="str">
        <f t="shared" si="130"/>
        <v/>
      </c>
      <c r="D770" s="127"/>
      <c r="E770" s="127"/>
      <c r="F770" s="128" t="str">
        <f t="shared" si="131"/>
        <v/>
      </c>
      <c r="G770" s="127"/>
      <c r="H770" s="127"/>
      <c r="I770" s="128" t="str">
        <f t="shared" si="136"/>
        <v/>
      </c>
      <c r="J770" s="127"/>
      <c r="K770" s="127"/>
      <c r="L770" s="128" t="str">
        <f t="shared" si="132"/>
        <v/>
      </c>
      <c r="M770" s="129"/>
      <c r="N770" s="129"/>
      <c r="O770" s="130" t="str">
        <f t="shared" si="133"/>
        <v/>
      </c>
      <c r="P770" s="127"/>
      <c r="Q770" s="127"/>
      <c r="R770" s="128" t="str">
        <f t="shared" si="134"/>
        <v/>
      </c>
      <c r="S770" s="129"/>
      <c r="T770" s="129"/>
      <c r="U770" s="128" t="str">
        <f t="shared" si="135"/>
        <v/>
      </c>
      <c r="V770" s="129"/>
      <c r="W770" s="129"/>
      <c r="X770" s="131" t="str">
        <f t="shared" si="138"/>
        <v>2</v>
      </c>
      <c r="Y770" s="129"/>
      <c r="Z770" s="129">
        <f t="shared" si="126"/>
        <v>2</v>
      </c>
      <c r="AA770" s="129"/>
      <c r="AB770" s="129"/>
      <c r="AC770" s="121">
        <v>210912</v>
      </c>
      <c r="AD770" s="121" t="s">
        <v>681</v>
      </c>
      <c r="AE770" s="122">
        <f>VLOOKUP(AC770,[3]Hoja1!$A$10:$K$1357,11,0)</f>
        <v>0</v>
      </c>
      <c r="AF770" s="122"/>
      <c r="AG770" s="122">
        <f t="shared" si="127"/>
        <v>0</v>
      </c>
      <c r="AH770" s="122">
        <f t="shared" si="128"/>
        <v>0</v>
      </c>
    </row>
    <row r="771" spans="1:34" s="51" customFormat="1" ht="12.75" customHeight="1">
      <c r="A771" s="127">
        <v>5214240</v>
      </c>
      <c r="B771" s="127" t="s">
        <v>345</v>
      </c>
      <c r="C771" s="128" t="str">
        <f t="shared" si="130"/>
        <v/>
      </c>
      <c r="D771" s="127"/>
      <c r="E771" s="127"/>
      <c r="F771" s="128" t="str">
        <f t="shared" si="131"/>
        <v/>
      </c>
      <c r="G771" s="127"/>
      <c r="H771" s="127"/>
      <c r="I771" s="128" t="str">
        <f t="shared" si="136"/>
        <v/>
      </c>
      <c r="J771" s="127"/>
      <c r="K771" s="127"/>
      <c r="L771" s="128" t="str">
        <f t="shared" si="132"/>
        <v/>
      </c>
      <c r="M771" s="129"/>
      <c r="N771" s="129"/>
      <c r="O771" s="130" t="str">
        <f t="shared" si="133"/>
        <v/>
      </c>
      <c r="P771" s="127"/>
      <c r="Q771" s="127"/>
      <c r="R771" s="128" t="str">
        <f t="shared" si="134"/>
        <v/>
      </c>
      <c r="S771" s="129"/>
      <c r="T771" s="129"/>
      <c r="U771" s="128" t="str">
        <f t="shared" si="135"/>
        <v/>
      </c>
      <c r="V771" s="129"/>
      <c r="W771" s="129"/>
      <c r="X771" s="131" t="str">
        <f t="shared" si="138"/>
        <v>2</v>
      </c>
      <c r="Y771" s="129"/>
      <c r="Z771" s="129">
        <f t="shared" si="126"/>
        <v>2</v>
      </c>
      <c r="AA771" s="129"/>
      <c r="AB771" s="129"/>
      <c r="AC771" s="121">
        <v>210913</v>
      </c>
      <c r="AD771" s="121" t="s">
        <v>335</v>
      </c>
      <c r="AE771" s="122">
        <f>VLOOKUP(AC771,[3]Hoja1!$A$10:$K$1357,11,0)</f>
        <v>-718920</v>
      </c>
      <c r="AF771" s="122"/>
      <c r="AG771" s="122">
        <f t="shared" si="127"/>
        <v>-718920</v>
      </c>
      <c r="AH771" s="122">
        <f t="shared" si="128"/>
        <v>-719</v>
      </c>
    </row>
    <row r="772" spans="1:34" s="51" customFormat="1" ht="12.75" customHeight="1">
      <c r="A772" s="127">
        <v>5214260</v>
      </c>
      <c r="B772" s="127" t="s">
        <v>1765</v>
      </c>
      <c r="C772" s="128" t="str">
        <f t="shared" si="130"/>
        <v/>
      </c>
      <c r="D772" s="127"/>
      <c r="E772" s="127"/>
      <c r="F772" s="128" t="str">
        <f t="shared" si="131"/>
        <v/>
      </c>
      <c r="G772" s="127"/>
      <c r="H772" s="127"/>
      <c r="I772" s="128" t="str">
        <f t="shared" si="136"/>
        <v/>
      </c>
      <c r="J772" s="127"/>
      <c r="K772" s="127"/>
      <c r="L772" s="128" t="str">
        <f t="shared" si="132"/>
        <v/>
      </c>
      <c r="M772" s="129"/>
      <c r="N772" s="129"/>
      <c r="O772" s="130" t="str">
        <f t="shared" si="133"/>
        <v/>
      </c>
      <c r="P772" s="127"/>
      <c r="Q772" s="127"/>
      <c r="R772" s="128" t="str">
        <f t="shared" si="134"/>
        <v/>
      </c>
      <c r="S772" s="129"/>
      <c r="T772" s="129"/>
      <c r="U772" s="128" t="str">
        <f t="shared" si="135"/>
        <v/>
      </c>
      <c r="V772" s="129"/>
      <c r="W772" s="129"/>
      <c r="X772" s="131" t="str">
        <f t="shared" si="138"/>
        <v>2</v>
      </c>
      <c r="Y772" s="129"/>
      <c r="Z772" s="129">
        <f t="shared" si="126"/>
        <v>2</v>
      </c>
      <c r="AA772" s="127" t="s">
        <v>1862</v>
      </c>
      <c r="AB772" s="127" t="s">
        <v>190</v>
      </c>
      <c r="AC772" s="121">
        <v>210914</v>
      </c>
      <c r="AD772" s="121" t="s">
        <v>336</v>
      </c>
      <c r="AE772" s="122">
        <f>VLOOKUP(AC772,[3]Hoja1!$A$10:$K$1357,11,0)</f>
        <v>0</v>
      </c>
      <c r="AF772" s="122"/>
      <c r="AG772" s="122">
        <f t="shared" si="127"/>
        <v>0</v>
      </c>
      <c r="AH772" s="122">
        <f t="shared" si="128"/>
        <v>0</v>
      </c>
    </row>
    <row r="773" spans="1:34" s="51" customFormat="1" ht="12.75" customHeight="1">
      <c r="A773" s="127">
        <v>5214240</v>
      </c>
      <c r="B773" s="127" t="s">
        <v>345</v>
      </c>
      <c r="C773" s="128" t="str">
        <f t="shared" si="130"/>
        <v/>
      </c>
      <c r="D773" s="127"/>
      <c r="E773" s="127"/>
      <c r="F773" s="128" t="str">
        <f t="shared" si="131"/>
        <v/>
      </c>
      <c r="G773" s="127"/>
      <c r="H773" s="127"/>
      <c r="I773" s="128" t="str">
        <f t="shared" si="136"/>
        <v/>
      </c>
      <c r="J773" s="127"/>
      <c r="K773" s="127"/>
      <c r="L773" s="128" t="str">
        <f t="shared" si="132"/>
        <v/>
      </c>
      <c r="M773" s="129"/>
      <c r="N773" s="129"/>
      <c r="O773" s="130" t="str">
        <f t="shared" si="133"/>
        <v/>
      </c>
      <c r="P773" s="127"/>
      <c r="Q773" s="127"/>
      <c r="R773" s="128" t="str">
        <f t="shared" si="134"/>
        <v/>
      </c>
      <c r="S773" s="129"/>
      <c r="T773" s="129"/>
      <c r="U773" s="128" t="str">
        <f t="shared" si="135"/>
        <v/>
      </c>
      <c r="V773" s="129"/>
      <c r="W773" s="129"/>
      <c r="X773" s="131" t="str">
        <f t="shared" si="138"/>
        <v>2</v>
      </c>
      <c r="Y773" s="129"/>
      <c r="Z773" s="129">
        <f t="shared" si="126"/>
        <v>2</v>
      </c>
      <c r="AA773" s="129"/>
      <c r="AB773" s="129"/>
      <c r="AC773" s="121">
        <v>210915</v>
      </c>
      <c r="AD773" s="121" t="s">
        <v>337</v>
      </c>
      <c r="AE773" s="122">
        <f>VLOOKUP(AC773,[3]Hoja1!$A$10:$K$1357,11,0)</f>
        <v>0</v>
      </c>
      <c r="AF773" s="122"/>
      <c r="AG773" s="122">
        <f t="shared" si="127"/>
        <v>0</v>
      </c>
      <c r="AH773" s="122">
        <f t="shared" si="128"/>
        <v>0</v>
      </c>
    </row>
    <row r="774" spans="1:34" s="51" customFormat="1" ht="12.75" customHeight="1">
      <c r="A774" s="127">
        <v>5214260</v>
      </c>
      <c r="B774" s="127" t="s">
        <v>1765</v>
      </c>
      <c r="C774" s="128" t="str">
        <f t="shared" si="130"/>
        <v/>
      </c>
      <c r="D774" s="127"/>
      <c r="E774" s="127"/>
      <c r="F774" s="128" t="str">
        <f t="shared" si="131"/>
        <v/>
      </c>
      <c r="G774" s="127"/>
      <c r="H774" s="127"/>
      <c r="I774" s="128" t="str">
        <f t="shared" si="136"/>
        <v/>
      </c>
      <c r="J774" s="127"/>
      <c r="K774" s="127"/>
      <c r="L774" s="128" t="str">
        <f t="shared" si="132"/>
        <v/>
      </c>
      <c r="M774" s="129"/>
      <c r="N774" s="129"/>
      <c r="O774" s="130" t="str">
        <f t="shared" si="133"/>
        <v/>
      </c>
      <c r="P774" s="127"/>
      <c r="Q774" s="127"/>
      <c r="R774" s="128" t="str">
        <f t="shared" si="134"/>
        <v/>
      </c>
      <c r="S774" s="129"/>
      <c r="T774" s="129"/>
      <c r="U774" s="128" t="str">
        <f t="shared" si="135"/>
        <v/>
      </c>
      <c r="V774" s="129"/>
      <c r="W774" s="129"/>
      <c r="X774" s="131" t="str">
        <f t="shared" si="138"/>
        <v>2</v>
      </c>
      <c r="Y774" s="129"/>
      <c r="Z774" s="129">
        <f t="shared" si="126"/>
        <v>2</v>
      </c>
      <c r="AA774" s="127" t="s">
        <v>1862</v>
      </c>
      <c r="AB774" s="127" t="s">
        <v>190</v>
      </c>
      <c r="AC774" s="121">
        <v>210916</v>
      </c>
      <c r="AD774" s="121" t="s">
        <v>338</v>
      </c>
      <c r="AE774" s="122">
        <f>VLOOKUP(AC774,[3]Hoja1!$A$10:$K$1357,11,0)</f>
        <v>-32030670</v>
      </c>
      <c r="AF774" s="122"/>
      <c r="AG774" s="122">
        <f t="shared" si="127"/>
        <v>-32030670</v>
      </c>
      <c r="AH774" s="122">
        <f t="shared" si="128"/>
        <v>-32031</v>
      </c>
    </row>
    <row r="775" spans="1:34" s="51" customFormat="1" ht="12.75" customHeight="1">
      <c r="A775" s="127">
        <v>5214240</v>
      </c>
      <c r="B775" s="127" t="s">
        <v>345</v>
      </c>
      <c r="C775" s="128" t="str">
        <f t="shared" si="130"/>
        <v/>
      </c>
      <c r="D775" s="127"/>
      <c r="E775" s="127"/>
      <c r="F775" s="128" t="str">
        <f t="shared" si="131"/>
        <v/>
      </c>
      <c r="G775" s="127"/>
      <c r="H775" s="127"/>
      <c r="I775" s="128" t="str">
        <f t="shared" si="136"/>
        <v/>
      </c>
      <c r="J775" s="127"/>
      <c r="K775" s="127"/>
      <c r="L775" s="128" t="str">
        <f t="shared" si="132"/>
        <v/>
      </c>
      <c r="M775" s="129"/>
      <c r="N775" s="129"/>
      <c r="O775" s="130" t="str">
        <f t="shared" si="133"/>
        <v/>
      </c>
      <c r="P775" s="127"/>
      <c r="Q775" s="127"/>
      <c r="R775" s="128" t="str">
        <f t="shared" si="134"/>
        <v/>
      </c>
      <c r="S775" s="129"/>
      <c r="T775" s="129"/>
      <c r="U775" s="128" t="str">
        <f t="shared" si="135"/>
        <v/>
      </c>
      <c r="V775" s="129"/>
      <c r="W775" s="129"/>
      <c r="X775" s="131" t="str">
        <f t="shared" si="138"/>
        <v>2</v>
      </c>
      <c r="Y775" s="129"/>
      <c r="Z775" s="129">
        <f t="shared" si="126"/>
        <v>2</v>
      </c>
      <c r="AA775" s="129"/>
      <c r="AB775" s="129"/>
      <c r="AC775" s="121">
        <v>210917</v>
      </c>
      <c r="AD775" s="121" t="s">
        <v>682</v>
      </c>
      <c r="AE775" s="122">
        <f>VLOOKUP(AC775,[3]Hoja1!$A$10:$K$1357,11,0)</f>
        <v>-294330</v>
      </c>
      <c r="AF775" s="122"/>
      <c r="AG775" s="122">
        <f t="shared" si="127"/>
        <v>-294330</v>
      </c>
      <c r="AH775" s="122">
        <f t="shared" si="128"/>
        <v>-294</v>
      </c>
    </row>
    <row r="776" spans="1:34" s="51" customFormat="1" ht="12.75" customHeight="1">
      <c r="A776" s="127">
        <v>5214240</v>
      </c>
      <c r="B776" s="127" t="s">
        <v>345</v>
      </c>
      <c r="C776" s="128" t="str">
        <f t="shared" si="130"/>
        <v/>
      </c>
      <c r="D776" s="127"/>
      <c r="E776" s="127"/>
      <c r="F776" s="128" t="str">
        <f t="shared" si="131"/>
        <v/>
      </c>
      <c r="G776" s="127"/>
      <c r="H776" s="127"/>
      <c r="I776" s="128" t="str">
        <f t="shared" si="136"/>
        <v/>
      </c>
      <c r="J776" s="127"/>
      <c r="K776" s="127"/>
      <c r="L776" s="128" t="str">
        <f t="shared" si="132"/>
        <v/>
      </c>
      <c r="M776" s="129"/>
      <c r="N776" s="129"/>
      <c r="O776" s="130" t="str">
        <f t="shared" si="133"/>
        <v/>
      </c>
      <c r="P776" s="127"/>
      <c r="Q776" s="127"/>
      <c r="R776" s="128" t="str">
        <f t="shared" si="134"/>
        <v/>
      </c>
      <c r="S776" s="129"/>
      <c r="T776" s="129"/>
      <c r="U776" s="128" t="str">
        <f t="shared" si="135"/>
        <v/>
      </c>
      <c r="V776" s="129"/>
      <c r="W776" s="129"/>
      <c r="X776" s="131" t="str">
        <f t="shared" si="138"/>
        <v>2</v>
      </c>
      <c r="Y776" s="129"/>
      <c r="Z776" s="129">
        <f t="shared" ref="Z776:Z839" si="139">VALUE(LEFT(AC776,1))</f>
        <v>2</v>
      </c>
      <c r="AA776" s="129"/>
      <c r="AB776" s="129"/>
      <c r="AC776" s="121">
        <v>210918</v>
      </c>
      <c r="AD776" s="121" t="s">
        <v>544</v>
      </c>
      <c r="AE776" s="122">
        <f>VLOOKUP(AC776,[3]Hoja1!$A$10:$K$1357,11,0)</f>
        <v>0</v>
      </c>
      <c r="AF776" s="122"/>
      <c r="AG776" s="122">
        <f t="shared" ref="AG776:AG839" si="140">AE776+AF776</f>
        <v>0</v>
      </c>
      <c r="AH776" s="122">
        <f t="shared" ref="AH776:AH839" si="141">ROUND((AE776+AF776)/$AH$2,0)</f>
        <v>0</v>
      </c>
    </row>
    <row r="777" spans="1:34" s="51" customFormat="1" ht="12.75" customHeight="1">
      <c r="A777" s="127">
        <v>5214240</v>
      </c>
      <c r="B777" s="127" t="s">
        <v>345</v>
      </c>
      <c r="C777" s="128" t="str">
        <f t="shared" si="130"/>
        <v/>
      </c>
      <c r="D777" s="127"/>
      <c r="E777" s="127"/>
      <c r="F777" s="128" t="str">
        <f t="shared" si="131"/>
        <v/>
      </c>
      <c r="G777" s="127"/>
      <c r="H777" s="127"/>
      <c r="I777" s="128" t="str">
        <f t="shared" si="136"/>
        <v/>
      </c>
      <c r="J777" s="127"/>
      <c r="K777" s="127"/>
      <c r="L777" s="128" t="str">
        <f t="shared" si="132"/>
        <v/>
      </c>
      <c r="M777" s="129"/>
      <c r="N777" s="129"/>
      <c r="O777" s="130" t="str">
        <f t="shared" si="133"/>
        <v/>
      </c>
      <c r="P777" s="127"/>
      <c r="Q777" s="127"/>
      <c r="R777" s="128" t="str">
        <f t="shared" si="134"/>
        <v/>
      </c>
      <c r="S777" s="129"/>
      <c r="T777" s="129"/>
      <c r="U777" s="128" t="str">
        <f t="shared" si="135"/>
        <v/>
      </c>
      <c r="V777" s="129"/>
      <c r="W777" s="129"/>
      <c r="X777" s="131" t="str">
        <f t="shared" si="138"/>
        <v>2</v>
      </c>
      <c r="Y777" s="129"/>
      <c r="Z777" s="129">
        <f t="shared" si="139"/>
        <v>2</v>
      </c>
      <c r="AA777" s="129"/>
      <c r="AB777" s="129"/>
      <c r="AC777" s="121">
        <v>210919</v>
      </c>
      <c r="AD777" s="121" t="s">
        <v>838</v>
      </c>
      <c r="AE777" s="122">
        <f>VLOOKUP(AC777,[3]Hoja1!$A$10:$K$1357,11,0)</f>
        <v>0</v>
      </c>
      <c r="AF777" s="122"/>
      <c r="AG777" s="122">
        <f t="shared" si="140"/>
        <v>0</v>
      </c>
      <c r="AH777" s="122">
        <f t="shared" si="141"/>
        <v>0</v>
      </c>
    </row>
    <row r="778" spans="1:34" s="51" customFormat="1" ht="12.75" customHeight="1">
      <c r="A778" s="127">
        <v>5214240</v>
      </c>
      <c r="B778" s="127" t="s">
        <v>345</v>
      </c>
      <c r="C778" s="128" t="str">
        <f t="shared" si="130"/>
        <v/>
      </c>
      <c r="D778" s="127"/>
      <c r="E778" s="127"/>
      <c r="F778" s="128" t="str">
        <f t="shared" si="131"/>
        <v/>
      </c>
      <c r="G778" s="127"/>
      <c r="H778" s="127"/>
      <c r="I778" s="128" t="str">
        <f t="shared" si="136"/>
        <v/>
      </c>
      <c r="J778" s="127"/>
      <c r="K778" s="127"/>
      <c r="L778" s="128" t="str">
        <f t="shared" si="132"/>
        <v/>
      </c>
      <c r="M778" s="129"/>
      <c r="N778" s="129"/>
      <c r="O778" s="130" t="str">
        <f t="shared" si="133"/>
        <v/>
      </c>
      <c r="P778" s="127"/>
      <c r="Q778" s="127"/>
      <c r="R778" s="128" t="str">
        <f t="shared" si="134"/>
        <v/>
      </c>
      <c r="S778" s="129"/>
      <c r="T778" s="129"/>
      <c r="U778" s="128" t="str">
        <f t="shared" si="135"/>
        <v/>
      </c>
      <c r="V778" s="129"/>
      <c r="W778" s="129"/>
      <c r="X778" s="131" t="str">
        <f t="shared" si="138"/>
        <v>2</v>
      </c>
      <c r="Y778" s="129"/>
      <c r="Z778" s="129">
        <f t="shared" si="139"/>
        <v>2</v>
      </c>
      <c r="AA778" s="129"/>
      <c r="AB778" s="129"/>
      <c r="AC778" s="121">
        <v>210920</v>
      </c>
      <c r="AD778" s="121" t="s">
        <v>839</v>
      </c>
      <c r="AE778" s="122">
        <f>VLOOKUP(AC778,[3]Hoja1!$A$10:$K$1357,11,0)</f>
        <v>-4667361</v>
      </c>
      <c r="AF778" s="122"/>
      <c r="AG778" s="122">
        <f t="shared" si="140"/>
        <v>-4667361</v>
      </c>
      <c r="AH778" s="122">
        <f t="shared" si="141"/>
        <v>-4667</v>
      </c>
    </row>
    <row r="779" spans="1:34" s="51" customFormat="1" ht="12.75" customHeight="1">
      <c r="A779" s="127">
        <v>5214240</v>
      </c>
      <c r="B779" s="127" t="s">
        <v>345</v>
      </c>
      <c r="C779" s="128" t="str">
        <f t="shared" si="130"/>
        <v/>
      </c>
      <c r="D779" s="127"/>
      <c r="E779" s="127"/>
      <c r="F779" s="128" t="str">
        <f t="shared" si="131"/>
        <v/>
      </c>
      <c r="G779" s="127"/>
      <c r="H779" s="127"/>
      <c r="I779" s="128" t="str">
        <f t="shared" si="136"/>
        <v/>
      </c>
      <c r="J779" s="127"/>
      <c r="K779" s="127"/>
      <c r="L779" s="128" t="str">
        <f t="shared" si="132"/>
        <v/>
      </c>
      <c r="M779" s="129"/>
      <c r="N779" s="129"/>
      <c r="O779" s="130" t="str">
        <f t="shared" si="133"/>
        <v/>
      </c>
      <c r="P779" s="127"/>
      <c r="Q779" s="127"/>
      <c r="R779" s="128" t="str">
        <f t="shared" si="134"/>
        <v/>
      </c>
      <c r="S779" s="129"/>
      <c r="T779" s="129"/>
      <c r="U779" s="128" t="str">
        <f t="shared" si="135"/>
        <v/>
      </c>
      <c r="V779" s="129"/>
      <c r="W779" s="129"/>
      <c r="X779" s="131" t="str">
        <f t="shared" si="138"/>
        <v>2</v>
      </c>
      <c r="Y779" s="129"/>
      <c r="Z779" s="129">
        <f t="shared" si="139"/>
        <v>2</v>
      </c>
      <c r="AA779" s="129"/>
      <c r="AB779" s="129"/>
      <c r="AC779" s="121">
        <v>210921</v>
      </c>
      <c r="AD779" s="121" t="s">
        <v>840</v>
      </c>
      <c r="AE779" s="122">
        <f>VLOOKUP(AC779,[3]Hoja1!$A$10:$K$1357,11,0)</f>
        <v>0</v>
      </c>
      <c r="AF779" s="122"/>
      <c r="AG779" s="122">
        <f t="shared" si="140"/>
        <v>0</v>
      </c>
      <c r="AH779" s="122">
        <f t="shared" si="141"/>
        <v>0</v>
      </c>
    </row>
    <row r="780" spans="1:34" s="51" customFormat="1" ht="12.75" customHeight="1">
      <c r="A780" s="127">
        <v>5214240</v>
      </c>
      <c r="B780" s="127" t="s">
        <v>345</v>
      </c>
      <c r="C780" s="128" t="str">
        <f t="shared" si="130"/>
        <v/>
      </c>
      <c r="D780" s="127"/>
      <c r="E780" s="127"/>
      <c r="F780" s="128" t="str">
        <f t="shared" si="131"/>
        <v/>
      </c>
      <c r="G780" s="127"/>
      <c r="H780" s="127"/>
      <c r="I780" s="128" t="str">
        <f t="shared" si="136"/>
        <v/>
      </c>
      <c r="J780" s="129"/>
      <c r="K780" s="129"/>
      <c r="L780" s="128" t="str">
        <f t="shared" si="132"/>
        <v/>
      </c>
      <c r="M780" s="129"/>
      <c r="N780" s="129"/>
      <c r="O780" s="130" t="str">
        <f t="shared" si="133"/>
        <v/>
      </c>
      <c r="P780" s="127"/>
      <c r="Q780" s="127"/>
      <c r="R780" s="128" t="str">
        <f t="shared" si="134"/>
        <v/>
      </c>
      <c r="S780" s="129"/>
      <c r="T780" s="129"/>
      <c r="U780" s="128" t="str">
        <f t="shared" si="135"/>
        <v/>
      </c>
      <c r="V780" s="129"/>
      <c r="W780" s="129"/>
      <c r="X780" s="131" t="str">
        <f t="shared" si="138"/>
        <v>2</v>
      </c>
      <c r="Y780" s="129"/>
      <c r="Z780" s="129">
        <f t="shared" si="139"/>
        <v>2</v>
      </c>
      <c r="AA780" s="129"/>
      <c r="AB780" s="129"/>
      <c r="AC780" s="121">
        <v>210922</v>
      </c>
      <c r="AD780" s="121" t="s">
        <v>841</v>
      </c>
      <c r="AE780" s="122">
        <f>VLOOKUP(AC780,[3]Hoja1!$A$10:$K$1357,11,0)</f>
        <v>0</v>
      </c>
      <c r="AF780" s="122"/>
      <c r="AG780" s="122">
        <f t="shared" si="140"/>
        <v>0</v>
      </c>
      <c r="AH780" s="122">
        <f t="shared" si="141"/>
        <v>0</v>
      </c>
    </row>
    <row r="781" spans="1:34" s="51" customFormat="1" ht="12.75" customHeight="1">
      <c r="A781" s="127">
        <v>5214240</v>
      </c>
      <c r="B781" s="127" t="s">
        <v>345</v>
      </c>
      <c r="C781" s="128" t="str">
        <f t="shared" si="130"/>
        <v/>
      </c>
      <c r="D781" s="127"/>
      <c r="E781" s="127"/>
      <c r="F781" s="128" t="str">
        <f t="shared" si="131"/>
        <v/>
      </c>
      <c r="G781" s="127"/>
      <c r="H781" s="127"/>
      <c r="I781" s="128" t="str">
        <f t="shared" si="136"/>
        <v/>
      </c>
      <c r="J781" s="127"/>
      <c r="K781" s="127"/>
      <c r="L781" s="128" t="str">
        <f t="shared" si="132"/>
        <v/>
      </c>
      <c r="M781" s="129"/>
      <c r="N781" s="129"/>
      <c r="O781" s="130" t="str">
        <f t="shared" si="133"/>
        <v/>
      </c>
      <c r="P781" s="127"/>
      <c r="Q781" s="127"/>
      <c r="R781" s="128" t="str">
        <f t="shared" si="134"/>
        <v/>
      </c>
      <c r="S781" s="129"/>
      <c r="T781" s="129"/>
      <c r="U781" s="128" t="str">
        <f t="shared" si="135"/>
        <v/>
      </c>
      <c r="V781" s="129"/>
      <c r="W781" s="129"/>
      <c r="X781" s="131" t="str">
        <f t="shared" si="138"/>
        <v>2</v>
      </c>
      <c r="Y781" s="129"/>
      <c r="Z781" s="129">
        <f t="shared" si="139"/>
        <v>2</v>
      </c>
      <c r="AA781" s="129"/>
      <c r="AB781" s="129"/>
      <c r="AC781" s="121">
        <v>210923</v>
      </c>
      <c r="AD781" s="121" t="s">
        <v>437</v>
      </c>
      <c r="AE781" s="122">
        <f>VLOOKUP(AC781,[3]Hoja1!$A$10:$K$1357,11,0)</f>
        <v>0</v>
      </c>
      <c r="AF781" s="122"/>
      <c r="AG781" s="122">
        <f t="shared" si="140"/>
        <v>0</v>
      </c>
      <c r="AH781" s="122">
        <f t="shared" si="141"/>
        <v>0</v>
      </c>
    </row>
    <row r="782" spans="1:34" s="51" customFormat="1" ht="12.75" customHeight="1">
      <c r="A782" s="127">
        <v>5214240</v>
      </c>
      <c r="B782" s="127" t="s">
        <v>345</v>
      </c>
      <c r="C782" s="128" t="str">
        <f t="shared" si="130"/>
        <v/>
      </c>
      <c r="D782" s="127"/>
      <c r="E782" s="127"/>
      <c r="F782" s="128" t="str">
        <f t="shared" si="131"/>
        <v/>
      </c>
      <c r="G782" s="127"/>
      <c r="H782" s="127"/>
      <c r="I782" s="128" t="str">
        <f t="shared" si="136"/>
        <v/>
      </c>
      <c r="J782" s="129"/>
      <c r="K782" s="129"/>
      <c r="L782" s="128" t="str">
        <f t="shared" si="132"/>
        <v/>
      </c>
      <c r="M782" s="129"/>
      <c r="N782" s="129"/>
      <c r="O782" s="130" t="str">
        <f t="shared" si="133"/>
        <v/>
      </c>
      <c r="P782" s="127"/>
      <c r="Q782" s="127"/>
      <c r="R782" s="128" t="str">
        <f t="shared" si="134"/>
        <v/>
      </c>
      <c r="S782" s="129"/>
      <c r="T782" s="129"/>
      <c r="U782" s="128" t="str">
        <f t="shared" si="135"/>
        <v/>
      </c>
      <c r="V782" s="129"/>
      <c r="W782" s="129"/>
      <c r="X782" s="131" t="str">
        <f t="shared" si="138"/>
        <v>2</v>
      </c>
      <c r="Y782" s="129"/>
      <c r="Z782" s="129">
        <f t="shared" si="139"/>
        <v>2</v>
      </c>
      <c r="AA782" s="129"/>
      <c r="AB782" s="129"/>
      <c r="AC782" s="121">
        <v>210924</v>
      </c>
      <c r="AD782" s="121" t="s">
        <v>438</v>
      </c>
      <c r="AE782" s="122">
        <f>VLOOKUP(AC782,[3]Hoja1!$A$10:$K$1357,11,0)</f>
        <v>0</v>
      </c>
      <c r="AF782" s="122"/>
      <c r="AG782" s="122">
        <f t="shared" si="140"/>
        <v>0</v>
      </c>
      <c r="AH782" s="122">
        <f t="shared" si="141"/>
        <v>0</v>
      </c>
    </row>
    <row r="783" spans="1:34" s="51" customFormat="1" ht="12.75" customHeight="1">
      <c r="A783" s="127">
        <v>5214240</v>
      </c>
      <c r="B783" s="127" t="s">
        <v>345</v>
      </c>
      <c r="C783" s="128" t="str">
        <f>+D783&amp;E783</f>
        <v/>
      </c>
      <c r="D783" s="127"/>
      <c r="E783" s="127"/>
      <c r="F783" s="128" t="str">
        <f>+G783&amp;H783</f>
        <v/>
      </c>
      <c r="G783" s="127"/>
      <c r="H783" s="127"/>
      <c r="I783" s="128" t="str">
        <f>+J783&amp;K783</f>
        <v/>
      </c>
      <c r="J783" s="129"/>
      <c r="K783" s="129"/>
      <c r="L783" s="128" t="str">
        <f>+M783&amp;N783</f>
        <v/>
      </c>
      <c r="M783" s="129"/>
      <c r="N783" s="129"/>
      <c r="O783" s="130" t="str">
        <f>+P783&amp;Q783</f>
        <v/>
      </c>
      <c r="P783" s="127"/>
      <c r="Q783" s="127"/>
      <c r="R783" s="128" t="str">
        <f>+S783&amp;T783</f>
        <v/>
      </c>
      <c r="S783" s="129"/>
      <c r="T783" s="129"/>
      <c r="U783" s="128" t="str">
        <f>+V783&amp;W783</f>
        <v/>
      </c>
      <c r="V783" s="129"/>
      <c r="W783" s="129"/>
      <c r="X783" s="131" t="str">
        <f t="shared" si="138"/>
        <v>2</v>
      </c>
      <c r="Y783" s="129"/>
      <c r="Z783" s="129">
        <f t="shared" si="139"/>
        <v>2</v>
      </c>
      <c r="AA783" s="129"/>
      <c r="AB783" s="129"/>
      <c r="AC783" s="121">
        <v>210925</v>
      </c>
      <c r="AD783" s="121" t="s">
        <v>656</v>
      </c>
      <c r="AE783" s="122">
        <f>VLOOKUP(AC783,[3]Hoja1!$A$10:$K$1357,11,0)</f>
        <v>0</v>
      </c>
      <c r="AF783" s="122"/>
      <c r="AG783" s="122">
        <f t="shared" si="140"/>
        <v>0</v>
      </c>
      <c r="AH783" s="122">
        <f t="shared" si="141"/>
        <v>0</v>
      </c>
    </row>
    <row r="784" spans="1:34" s="51" customFormat="1" ht="12.75" customHeight="1">
      <c r="A784" s="127">
        <v>5214240</v>
      </c>
      <c r="B784" s="127" t="s">
        <v>345</v>
      </c>
      <c r="C784" s="128" t="str">
        <f>+D784&amp;E784</f>
        <v/>
      </c>
      <c r="D784" s="127"/>
      <c r="E784" s="127"/>
      <c r="F784" s="128" t="str">
        <f>+G784&amp;H784</f>
        <v/>
      </c>
      <c r="G784" s="127"/>
      <c r="H784" s="127"/>
      <c r="I784" s="128" t="str">
        <f>+J784&amp;K784</f>
        <v/>
      </c>
      <c r="J784" s="127"/>
      <c r="K784" s="127"/>
      <c r="L784" s="128" t="str">
        <f>+M784&amp;N784</f>
        <v/>
      </c>
      <c r="M784" s="129"/>
      <c r="N784" s="129"/>
      <c r="O784" s="130" t="str">
        <f>+P784&amp;Q784</f>
        <v/>
      </c>
      <c r="P784" s="127"/>
      <c r="Q784" s="127"/>
      <c r="R784" s="128" t="str">
        <f>+S784&amp;T784</f>
        <v/>
      </c>
      <c r="S784" s="129"/>
      <c r="T784" s="129"/>
      <c r="U784" s="128" t="str">
        <f>+V784&amp;W784</f>
        <v/>
      </c>
      <c r="V784" s="129"/>
      <c r="W784" s="129"/>
      <c r="X784" s="131" t="str">
        <f t="shared" si="138"/>
        <v>2</v>
      </c>
      <c r="Y784" s="129"/>
      <c r="Z784" s="129">
        <f t="shared" si="139"/>
        <v>2</v>
      </c>
      <c r="AA784" s="129"/>
      <c r="AB784" s="129"/>
      <c r="AC784" s="121">
        <v>210926</v>
      </c>
      <c r="AD784" s="121" t="s">
        <v>657</v>
      </c>
      <c r="AE784" s="122">
        <f>VLOOKUP(AC784,[3]Hoja1!$A$10:$K$1357,11,0)</f>
        <v>-24120</v>
      </c>
      <c r="AF784" s="122"/>
      <c r="AG784" s="122">
        <f t="shared" si="140"/>
        <v>-24120</v>
      </c>
      <c r="AH784" s="122">
        <f t="shared" si="141"/>
        <v>-24</v>
      </c>
    </row>
    <row r="785" spans="1:34" s="51" customFormat="1" ht="12.75" customHeight="1">
      <c r="A785" s="127"/>
      <c r="B785" s="127"/>
      <c r="C785" s="128" t="str">
        <f>+D785&amp;E785</f>
        <v/>
      </c>
      <c r="D785" s="127"/>
      <c r="E785" s="127"/>
      <c r="F785" s="128" t="str">
        <f>+G785&amp;H785</f>
        <v/>
      </c>
      <c r="G785" s="127"/>
      <c r="H785" s="127"/>
      <c r="I785" s="128" t="str">
        <f>+J785&amp;K785</f>
        <v/>
      </c>
      <c r="J785" s="127"/>
      <c r="K785" s="127"/>
      <c r="L785" s="128" t="str">
        <f>+M785&amp;N785</f>
        <v/>
      </c>
      <c r="M785" s="129"/>
      <c r="N785" s="129"/>
      <c r="O785" s="130" t="str">
        <f>+P785&amp;Q785</f>
        <v/>
      </c>
      <c r="P785" s="127"/>
      <c r="Q785" s="127"/>
      <c r="R785" s="128" t="str">
        <f>+S785&amp;T785</f>
        <v/>
      </c>
      <c r="S785" s="129"/>
      <c r="T785" s="129"/>
      <c r="U785" s="128" t="str">
        <f>+V785&amp;W785</f>
        <v/>
      </c>
      <c r="V785" s="129"/>
      <c r="W785" s="129"/>
      <c r="X785" s="131" t="str">
        <f t="shared" si="138"/>
        <v>2</v>
      </c>
      <c r="Y785" s="129"/>
      <c r="Z785" s="129">
        <f t="shared" si="139"/>
        <v>2</v>
      </c>
      <c r="AA785" s="129"/>
      <c r="AB785" s="129"/>
      <c r="AC785" s="121">
        <v>210927</v>
      </c>
      <c r="AD785" s="121" t="s">
        <v>658</v>
      </c>
      <c r="AE785" s="122">
        <v>0</v>
      </c>
      <c r="AF785" s="122"/>
      <c r="AG785" s="122">
        <f t="shared" si="140"/>
        <v>0</v>
      </c>
      <c r="AH785" s="122">
        <f t="shared" si="141"/>
        <v>0</v>
      </c>
    </row>
    <row r="786" spans="1:34" s="51" customFormat="1" ht="12.75" customHeight="1">
      <c r="A786" s="127"/>
      <c r="B786" s="127"/>
      <c r="C786" s="128"/>
      <c r="D786" s="127"/>
      <c r="E786" s="127"/>
      <c r="F786" s="128"/>
      <c r="G786" s="127"/>
      <c r="H786" s="127"/>
      <c r="I786" s="128"/>
      <c r="J786" s="127"/>
      <c r="K786" s="127"/>
      <c r="L786" s="128"/>
      <c r="M786" s="129"/>
      <c r="N786" s="129"/>
      <c r="O786" s="130"/>
      <c r="P786" s="127"/>
      <c r="Q786" s="127"/>
      <c r="R786" s="128"/>
      <c r="S786" s="129"/>
      <c r="T786" s="129"/>
      <c r="U786" s="128"/>
      <c r="V786" s="129"/>
      <c r="W786" s="129"/>
      <c r="X786" s="131"/>
      <c r="Y786" s="129"/>
      <c r="Z786" s="129">
        <f t="shared" si="139"/>
        <v>2</v>
      </c>
      <c r="AA786" s="129"/>
      <c r="AB786" s="129"/>
      <c r="AC786" s="121">
        <v>210928</v>
      </c>
      <c r="AD786" s="121" t="s">
        <v>1261</v>
      </c>
      <c r="AE786" s="122">
        <v>0</v>
      </c>
      <c r="AF786" s="122"/>
      <c r="AG786" s="122">
        <f t="shared" si="140"/>
        <v>0</v>
      </c>
      <c r="AH786" s="122">
        <f t="shared" si="141"/>
        <v>0</v>
      </c>
    </row>
    <row r="787" spans="1:34" s="51" customFormat="1" ht="12.75" customHeight="1">
      <c r="A787" s="127">
        <v>5214211</v>
      </c>
      <c r="B787" s="127" t="s">
        <v>1761</v>
      </c>
      <c r="C787" s="128" t="str">
        <f t="shared" ref="C787:C800" si="142">+D787&amp;E787</f>
        <v/>
      </c>
      <c r="D787" s="127"/>
      <c r="E787" s="127"/>
      <c r="F787" s="128" t="str">
        <f t="shared" ref="F787:F800" si="143">+G787&amp;H787</f>
        <v/>
      </c>
      <c r="G787" s="127"/>
      <c r="H787" s="127"/>
      <c r="I787" s="128" t="str">
        <f t="shared" ref="I787:I800" si="144">+J787&amp;K787</f>
        <v/>
      </c>
      <c r="J787" s="127"/>
      <c r="K787" s="127"/>
      <c r="L787" s="128" t="str">
        <f t="shared" ref="L787:L800" si="145">+M787&amp;N787</f>
        <v/>
      </c>
      <c r="M787" s="129"/>
      <c r="N787" s="129"/>
      <c r="O787" s="130" t="str">
        <f t="shared" ref="O787:O800" si="146">+P787&amp;Q787</f>
        <v/>
      </c>
      <c r="P787" s="127"/>
      <c r="Q787" s="127"/>
      <c r="R787" s="128" t="str">
        <f t="shared" ref="R787:R800" si="147">+S787&amp;T787</f>
        <v/>
      </c>
      <c r="S787" s="129"/>
      <c r="T787" s="129"/>
      <c r="U787" s="128" t="str">
        <f t="shared" ref="U787:U800" si="148">+V787&amp;W787</f>
        <v/>
      </c>
      <c r="V787" s="129"/>
      <c r="W787" s="129"/>
      <c r="X787" s="131" t="str">
        <f t="shared" ref="X787:X801" si="149">+Y787&amp;Z787</f>
        <v>2</v>
      </c>
      <c r="Y787" s="129"/>
      <c r="Z787" s="129">
        <f t="shared" si="139"/>
        <v>2</v>
      </c>
      <c r="AA787" s="127" t="s">
        <v>1860</v>
      </c>
      <c r="AB787" s="127" t="s">
        <v>1858</v>
      </c>
      <c r="AC787" s="121">
        <v>211001</v>
      </c>
      <c r="AD787" s="121" t="s">
        <v>683</v>
      </c>
      <c r="AE787" s="122">
        <f>VLOOKUP(AC787,[3]Hoja1!$A$10:$K$1357,11,0)</f>
        <v>-74424194</v>
      </c>
      <c r="AF787" s="122">
        <v>0</v>
      </c>
      <c r="AG787" s="122">
        <f t="shared" si="140"/>
        <v>-74424194</v>
      </c>
      <c r="AH787" s="122">
        <f t="shared" si="141"/>
        <v>-74424</v>
      </c>
    </row>
    <row r="788" spans="1:34" s="51" customFormat="1" ht="12.75" customHeight="1">
      <c r="A788" s="127">
        <v>5214211</v>
      </c>
      <c r="B788" s="127" t="s">
        <v>1761</v>
      </c>
      <c r="C788" s="128" t="str">
        <f t="shared" si="142"/>
        <v/>
      </c>
      <c r="D788" s="127"/>
      <c r="E788" s="127"/>
      <c r="F788" s="128" t="str">
        <f t="shared" si="143"/>
        <v/>
      </c>
      <c r="G788" s="127"/>
      <c r="H788" s="127"/>
      <c r="I788" s="128" t="str">
        <f t="shared" si="144"/>
        <v/>
      </c>
      <c r="J788" s="127"/>
      <c r="K788" s="127"/>
      <c r="L788" s="128" t="str">
        <f t="shared" si="145"/>
        <v/>
      </c>
      <c r="M788" s="129"/>
      <c r="N788" s="129"/>
      <c r="O788" s="130" t="str">
        <f t="shared" si="146"/>
        <v/>
      </c>
      <c r="P788" s="127"/>
      <c r="Q788" s="127"/>
      <c r="R788" s="128" t="str">
        <f t="shared" si="147"/>
        <v/>
      </c>
      <c r="S788" s="129"/>
      <c r="T788" s="129"/>
      <c r="U788" s="128" t="str">
        <f t="shared" si="148"/>
        <v/>
      </c>
      <c r="V788" s="129"/>
      <c r="W788" s="129"/>
      <c r="X788" s="131" t="str">
        <f t="shared" si="149"/>
        <v>2</v>
      </c>
      <c r="Y788" s="129"/>
      <c r="Z788" s="129">
        <f t="shared" si="139"/>
        <v>2</v>
      </c>
      <c r="AA788" s="127" t="s">
        <v>1860</v>
      </c>
      <c r="AB788" s="127" t="s">
        <v>1858</v>
      </c>
      <c r="AC788" s="121">
        <v>211002</v>
      </c>
      <c r="AD788" s="121" t="s">
        <v>1262</v>
      </c>
      <c r="AE788" s="122">
        <f>VLOOKUP(AC788,[3]Hoja1!$A$10:$K$1357,11,0)</f>
        <v>-16675917</v>
      </c>
      <c r="AF788" s="122"/>
      <c r="AG788" s="122">
        <f t="shared" si="140"/>
        <v>-16675917</v>
      </c>
      <c r="AH788" s="122">
        <f t="shared" si="141"/>
        <v>-16676</v>
      </c>
    </row>
    <row r="789" spans="1:34" s="51" customFormat="1" ht="12.75" customHeight="1">
      <c r="A789" s="127">
        <v>5214211</v>
      </c>
      <c r="B789" s="127" t="s">
        <v>1761</v>
      </c>
      <c r="C789" s="128" t="str">
        <f t="shared" si="142"/>
        <v/>
      </c>
      <c r="D789" s="127"/>
      <c r="E789" s="127"/>
      <c r="F789" s="128" t="str">
        <f t="shared" si="143"/>
        <v/>
      </c>
      <c r="G789" s="127"/>
      <c r="H789" s="127"/>
      <c r="I789" s="128" t="str">
        <f t="shared" si="144"/>
        <v/>
      </c>
      <c r="J789" s="127"/>
      <c r="K789" s="127"/>
      <c r="L789" s="128" t="str">
        <f t="shared" si="145"/>
        <v/>
      </c>
      <c r="M789" s="129"/>
      <c r="N789" s="129"/>
      <c r="O789" s="130" t="str">
        <f t="shared" si="146"/>
        <v/>
      </c>
      <c r="P789" s="127"/>
      <c r="Q789" s="127"/>
      <c r="R789" s="128" t="str">
        <f t="shared" si="147"/>
        <v/>
      </c>
      <c r="S789" s="129"/>
      <c r="T789" s="129"/>
      <c r="U789" s="128" t="str">
        <f t="shared" si="148"/>
        <v/>
      </c>
      <c r="V789" s="129"/>
      <c r="W789" s="129"/>
      <c r="X789" s="131" t="str">
        <f t="shared" si="149"/>
        <v>2</v>
      </c>
      <c r="Y789" s="129"/>
      <c r="Z789" s="129">
        <f t="shared" si="139"/>
        <v>2</v>
      </c>
      <c r="AA789" s="127" t="s">
        <v>1860</v>
      </c>
      <c r="AB789" s="129"/>
      <c r="AC789" s="121">
        <v>211003</v>
      </c>
      <c r="AD789" s="121" t="s">
        <v>689</v>
      </c>
      <c r="AE789" s="122">
        <f>VLOOKUP(AC789,[3]Hoja1!$A$10:$K$1357,11,0)</f>
        <v>-76561274</v>
      </c>
      <c r="AF789" s="122">
        <f>-AE789</f>
        <v>76561274</v>
      </c>
      <c r="AG789" s="122">
        <f t="shared" si="140"/>
        <v>0</v>
      </c>
      <c r="AH789" s="122">
        <f t="shared" si="141"/>
        <v>0</v>
      </c>
    </row>
    <row r="790" spans="1:34" s="51" customFormat="1" ht="12.75" customHeight="1">
      <c r="A790" s="127">
        <v>5214211</v>
      </c>
      <c r="B790" s="127" t="s">
        <v>1761</v>
      </c>
      <c r="C790" s="128" t="str">
        <f t="shared" si="142"/>
        <v/>
      </c>
      <c r="D790" s="127"/>
      <c r="E790" s="127"/>
      <c r="F790" s="128" t="str">
        <f t="shared" si="143"/>
        <v/>
      </c>
      <c r="G790" s="127"/>
      <c r="H790" s="127"/>
      <c r="I790" s="128" t="str">
        <f t="shared" si="144"/>
        <v/>
      </c>
      <c r="J790" s="127"/>
      <c r="K790" s="127"/>
      <c r="L790" s="128" t="str">
        <f t="shared" si="145"/>
        <v/>
      </c>
      <c r="M790" s="129"/>
      <c r="N790" s="129"/>
      <c r="O790" s="130" t="str">
        <f t="shared" si="146"/>
        <v/>
      </c>
      <c r="P790" s="127"/>
      <c r="Q790" s="127"/>
      <c r="R790" s="128" t="str">
        <f t="shared" si="147"/>
        <v/>
      </c>
      <c r="S790" s="129"/>
      <c r="T790" s="129"/>
      <c r="U790" s="128" t="str">
        <f t="shared" si="148"/>
        <v/>
      </c>
      <c r="V790" s="129"/>
      <c r="W790" s="129"/>
      <c r="X790" s="131" t="str">
        <f t="shared" si="149"/>
        <v>2</v>
      </c>
      <c r="Y790" s="129"/>
      <c r="Z790" s="129">
        <f t="shared" si="139"/>
        <v>2</v>
      </c>
      <c r="AA790" s="127" t="s">
        <v>1860</v>
      </c>
      <c r="AB790" s="127" t="s">
        <v>1858</v>
      </c>
      <c r="AC790" s="121">
        <v>211004</v>
      </c>
      <c r="AD790" s="121" t="s">
        <v>19</v>
      </c>
      <c r="AE790" s="122">
        <f>VLOOKUP(AC790,[3]Hoja1!$A$10:$K$1357,11,0)</f>
        <v>-19237573</v>
      </c>
      <c r="AF790" s="122"/>
      <c r="AG790" s="122">
        <f t="shared" si="140"/>
        <v>-19237573</v>
      </c>
      <c r="AH790" s="122">
        <f t="shared" si="141"/>
        <v>-19238</v>
      </c>
    </row>
    <row r="791" spans="1:34" s="51" customFormat="1" ht="12.75" customHeight="1">
      <c r="A791" s="127">
        <v>5214211</v>
      </c>
      <c r="B791" s="127" t="s">
        <v>1761</v>
      </c>
      <c r="C791" s="128" t="str">
        <f t="shared" si="142"/>
        <v/>
      </c>
      <c r="D791" s="127"/>
      <c r="E791" s="127"/>
      <c r="F791" s="128" t="str">
        <f t="shared" si="143"/>
        <v/>
      </c>
      <c r="G791" s="127"/>
      <c r="H791" s="127"/>
      <c r="I791" s="128" t="str">
        <f t="shared" si="144"/>
        <v/>
      </c>
      <c r="J791" s="127"/>
      <c r="K791" s="127"/>
      <c r="L791" s="128" t="str">
        <f t="shared" si="145"/>
        <v/>
      </c>
      <c r="M791" s="129"/>
      <c r="N791" s="129"/>
      <c r="O791" s="130" t="str">
        <f t="shared" si="146"/>
        <v/>
      </c>
      <c r="P791" s="127"/>
      <c r="Q791" s="127"/>
      <c r="R791" s="128" t="str">
        <f t="shared" si="147"/>
        <v/>
      </c>
      <c r="S791" s="129"/>
      <c r="T791" s="129"/>
      <c r="U791" s="128" t="str">
        <f t="shared" si="148"/>
        <v/>
      </c>
      <c r="V791" s="129"/>
      <c r="W791" s="129"/>
      <c r="X791" s="131" t="str">
        <f t="shared" si="149"/>
        <v>2</v>
      </c>
      <c r="Y791" s="129"/>
      <c r="Z791" s="129">
        <f t="shared" si="139"/>
        <v>2</v>
      </c>
      <c r="AA791" s="127" t="s">
        <v>1860</v>
      </c>
      <c r="AB791" s="127" t="s">
        <v>1857</v>
      </c>
      <c r="AC791" s="121">
        <v>211005</v>
      </c>
      <c r="AD791" s="121" t="s">
        <v>22</v>
      </c>
      <c r="AE791" s="122">
        <f>VLOOKUP(AC791,[3]Hoja1!$A$10:$K$1357,11,0)</f>
        <v>-595335254</v>
      </c>
      <c r="AF791" s="123">
        <f>-AF433</f>
        <v>52904882</v>
      </c>
      <c r="AG791" s="122">
        <f t="shared" si="140"/>
        <v>-542430372</v>
      </c>
      <c r="AH791" s="122">
        <f t="shared" si="141"/>
        <v>-542430</v>
      </c>
    </row>
    <row r="792" spans="1:34" s="51" customFormat="1" ht="12.75" customHeight="1">
      <c r="A792" s="127">
        <v>5214211</v>
      </c>
      <c r="B792" s="127" t="s">
        <v>1761</v>
      </c>
      <c r="C792" s="128" t="str">
        <f t="shared" si="142"/>
        <v/>
      </c>
      <c r="D792" s="127"/>
      <c r="E792" s="127"/>
      <c r="F792" s="128" t="str">
        <f t="shared" si="143"/>
        <v/>
      </c>
      <c r="G792" s="127"/>
      <c r="H792" s="127"/>
      <c r="I792" s="128" t="str">
        <f t="shared" si="144"/>
        <v/>
      </c>
      <c r="J792" s="127"/>
      <c r="K792" s="127"/>
      <c r="L792" s="128" t="str">
        <f t="shared" si="145"/>
        <v/>
      </c>
      <c r="M792" s="129"/>
      <c r="N792" s="129"/>
      <c r="O792" s="130" t="str">
        <f t="shared" si="146"/>
        <v/>
      </c>
      <c r="P792" s="127"/>
      <c r="Q792" s="127"/>
      <c r="R792" s="128" t="str">
        <f t="shared" si="147"/>
        <v/>
      </c>
      <c r="S792" s="129"/>
      <c r="T792" s="129"/>
      <c r="U792" s="128" t="str">
        <f t="shared" si="148"/>
        <v/>
      </c>
      <c r="V792" s="129"/>
      <c r="W792" s="129"/>
      <c r="X792" s="131" t="str">
        <f t="shared" si="149"/>
        <v>2</v>
      </c>
      <c r="Y792" s="129"/>
      <c r="Z792" s="129">
        <f t="shared" si="139"/>
        <v>2</v>
      </c>
      <c r="AA792" s="127" t="s">
        <v>1860</v>
      </c>
      <c r="AB792" s="127" t="s">
        <v>1817</v>
      </c>
      <c r="AC792" s="121">
        <v>211006</v>
      </c>
      <c r="AD792" s="121" t="s">
        <v>1263</v>
      </c>
      <c r="AE792" s="122">
        <f>VLOOKUP(AC792,[3]Hoja1!$A$10:$K$1357,11,0)</f>
        <v>-4784429935</v>
      </c>
      <c r="AF792" s="122">
        <v>0</v>
      </c>
      <c r="AG792" s="122">
        <f t="shared" si="140"/>
        <v>-4784429935</v>
      </c>
      <c r="AH792" s="122">
        <f t="shared" si="141"/>
        <v>-4784430</v>
      </c>
    </row>
    <row r="793" spans="1:34" s="51" customFormat="1" ht="12.75" customHeight="1">
      <c r="A793" s="127">
        <v>5214211</v>
      </c>
      <c r="B793" s="127" t="s">
        <v>1761</v>
      </c>
      <c r="C793" s="128" t="str">
        <f t="shared" si="142"/>
        <v/>
      </c>
      <c r="D793" s="127"/>
      <c r="E793" s="127"/>
      <c r="F793" s="128" t="str">
        <f t="shared" si="143"/>
        <v/>
      </c>
      <c r="G793" s="127"/>
      <c r="H793" s="127"/>
      <c r="I793" s="128" t="str">
        <f t="shared" si="144"/>
        <v/>
      </c>
      <c r="J793" s="127"/>
      <c r="K793" s="127"/>
      <c r="L793" s="128" t="str">
        <f t="shared" si="145"/>
        <v/>
      </c>
      <c r="M793" s="129"/>
      <c r="N793" s="129"/>
      <c r="O793" s="130" t="str">
        <f t="shared" si="146"/>
        <v/>
      </c>
      <c r="P793" s="127"/>
      <c r="Q793" s="127"/>
      <c r="R793" s="128" t="str">
        <f t="shared" si="147"/>
        <v/>
      </c>
      <c r="S793" s="129"/>
      <c r="T793" s="129"/>
      <c r="U793" s="128" t="str">
        <f t="shared" si="148"/>
        <v/>
      </c>
      <c r="V793" s="129"/>
      <c r="W793" s="129"/>
      <c r="X793" s="131" t="str">
        <f t="shared" si="149"/>
        <v>2</v>
      </c>
      <c r="Y793" s="129"/>
      <c r="Z793" s="129">
        <f t="shared" si="139"/>
        <v>2</v>
      </c>
      <c r="AA793" s="127" t="s">
        <v>1860</v>
      </c>
      <c r="AB793" s="127" t="s">
        <v>1817</v>
      </c>
      <c r="AC793" s="121">
        <v>211007</v>
      </c>
      <c r="AD793" s="121" t="s">
        <v>21</v>
      </c>
      <c r="AE793" s="122">
        <f>VLOOKUP(AC793,[3]Hoja1!$A$10:$K$1357,11,0)</f>
        <v>-3202586</v>
      </c>
      <c r="AF793" s="122">
        <v>0</v>
      </c>
      <c r="AG793" s="122">
        <f t="shared" si="140"/>
        <v>-3202586</v>
      </c>
      <c r="AH793" s="122">
        <f t="shared" si="141"/>
        <v>-3203</v>
      </c>
    </row>
    <row r="794" spans="1:34" s="51" customFormat="1" ht="12.75" customHeight="1">
      <c r="A794" s="127">
        <v>5214211</v>
      </c>
      <c r="B794" s="127" t="s">
        <v>1761</v>
      </c>
      <c r="C794" s="128" t="str">
        <f t="shared" si="142"/>
        <v/>
      </c>
      <c r="D794" s="127"/>
      <c r="E794" s="127"/>
      <c r="F794" s="128" t="str">
        <f t="shared" si="143"/>
        <v/>
      </c>
      <c r="G794" s="127"/>
      <c r="H794" s="127"/>
      <c r="I794" s="128" t="str">
        <f t="shared" si="144"/>
        <v/>
      </c>
      <c r="J794" s="127"/>
      <c r="K794" s="127"/>
      <c r="L794" s="128" t="str">
        <f t="shared" si="145"/>
        <v/>
      </c>
      <c r="M794" s="129"/>
      <c r="N794" s="129"/>
      <c r="O794" s="130" t="str">
        <f t="shared" si="146"/>
        <v/>
      </c>
      <c r="P794" s="127"/>
      <c r="Q794" s="127"/>
      <c r="R794" s="128" t="str">
        <f t="shared" si="147"/>
        <v/>
      </c>
      <c r="S794" s="129"/>
      <c r="T794" s="129"/>
      <c r="U794" s="128" t="str">
        <f t="shared" si="148"/>
        <v/>
      </c>
      <c r="V794" s="129"/>
      <c r="W794" s="129"/>
      <c r="X794" s="131" t="str">
        <f t="shared" si="149"/>
        <v>2</v>
      </c>
      <c r="Y794" s="129"/>
      <c r="Z794" s="129">
        <f t="shared" si="139"/>
        <v>2</v>
      </c>
      <c r="AA794" s="127" t="s">
        <v>1860</v>
      </c>
      <c r="AB794" s="127" t="s">
        <v>1857</v>
      </c>
      <c r="AC794" s="121">
        <v>211008</v>
      </c>
      <c r="AD794" s="121" t="s">
        <v>23</v>
      </c>
      <c r="AE794" s="122">
        <f>VLOOKUP(AC794,[3]Hoja1!$A$10:$K$1357,11,0)</f>
        <v>-1197751</v>
      </c>
      <c r="AF794" s="122"/>
      <c r="AG794" s="122">
        <f t="shared" si="140"/>
        <v>-1197751</v>
      </c>
      <c r="AH794" s="122">
        <f t="shared" si="141"/>
        <v>-1198</v>
      </c>
    </row>
    <row r="795" spans="1:34" s="51" customFormat="1" ht="12.75" customHeight="1">
      <c r="A795" s="127">
        <v>5214211</v>
      </c>
      <c r="B795" s="127" t="s">
        <v>1761</v>
      </c>
      <c r="C795" s="128" t="str">
        <f t="shared" si="142"/>
        <v/>
      </c>
      <c r="D795" s="129"/>
      <c r="E795" s="129"/>
      <c r="F795" s="128" t="str">
        <f t="shared" si="143"/>
        <v/>
      </c>
      <c r="G795" s="127"/>
      <c r="H795" s="127"/>
      <c r="I795" s="128" t="str">
        <f t="shared" si="144"/>
        <v/>
      </c>
      <c r="J795" s="127"/>
      <c r="K795" s="127"/>
      <c r="L795" s="128" t="str">
        <f t="shared" si="145"/>
        <v/>
      </c>
      <c r="M795" s="129"/>
      <c r="N795" s="129"/>
      <c r="O795" s="130" t="str">
        <f t="shared" si="146"/>
        <v/>
      </c>
      <c r="P795" s="127"/>
      <c r="Q795" s="127"/>
      <c r="R795" s="128" t="str">
        <f t="shared" si="147"/>
        <v/>
      </c>
      <c r="S795" s="129"/>
      <c r="T795" s="129"/>
      <c r="U795" s="128" t="str">
        <f t="shared" si="148"/>
        <v/>
      </c>
      <c r="V795" s="129"/>
      <c r="W795" s="129"/>
      <c r="X795" s="131" t="str">
        <f t="shared" si="149"/>
        <v>2</v>
      </c>
      <c r="Y795" s="129"/>
      <c r="Z795" s="129">
        <f t="shared" si="139"/>
        <v>2</v>
      </c>
      <c r="AA795" s="127" t="s">
        <v>1860</v>
      </c>
      <c r="AB795" s="127" t="s">
        <v>1861</v>
      </c>
      <c r="AC795" s="121">
        <v>211009</v>
      </c>
      <c r="AD795" s="121" t="s">
        <v>837</v>
      </c>
      <c r="AE795" s="122">
        <f>VLOOKUP(AC795,[3]Hoja1!$A$10:$K$1357,11,0)</f>
        <v>-130278</v>
      </c>
      <c r="AF795" s="122"/>
      <c r="AG795" s="122">
        <f t="shared" si="140"/>
        <v>-130278</v>
      </c>
      <c r="AH795" s="122">
        <f t="shared" si="141"/>
        <v>-130</v>
      </c>
    </row>
    <row r="796" spans="1:34" s="51" customFormat="1" ht="12.75" customHeight="1">
      <c r="A796" s="127">
        <v>5214211</v>
      </c>
      <c r="B796" s="127" t="s">
        <v>1761</v>
      </c>
      <c r="C796" s="128" t="str">
        <f t="shared" si="142"/>
        <v/>
      </c>
      <c r="D796" s="129"/>
      <c r="E796" s="129"/>
      <c r="F796" s="128" t="str">
        <f t="shared" si="143"/>
        <v/>
      </c>
      <c r="G796" s="127"/>
      <c r="H796" s="127"/>
      <c r="I796" s="128" t="str">
        <f t="shared" si="144"/>
        <v/>
      </c>
      <c r="J796" s="127"/>
      <c r="K796" s="127"/>
      <c r="L796" s="128" t="str">
        <f t="shared" si="145"/>
        <v/>
      </c>
      <c r="M796" s="129"/>
      <c r="N796" s="129"/>
      <c r="O796" s="130" t="str">
        <f t="shared" si="146"/>
        <v/>
      </c>
      <c r="P796" s="127"/>
      <c r="Q796" s="127"/>
      <c r="R796" s="128" t="str">
        <f t="shared" si="147"/>
        <v/>
      </c>
      <c r="S796" s="129"/>
      <c r="T796" s="129"/>
      <c r="U796" s="128" t="str">
        <f t="shared" si="148"/>
        <v/>
      </c>
      <c r="V796" s="129"/>
      <c r="W796" s="129"/>
      <c r="X796" s="131" t="str">
        <f t="shared" si="149"/>
        <v>2</v>
      </c>
      <c r="Y796" s="129"/>
      <c r="Z796" s="129">
        <f t="shared" si="139"/>
        <v>2</v>
      </c>
      <c r="AA796" s="127" t="s">
        <v>1860</v>
      </c>
      <c r="AB796" s="127" t="s">
        <v>1861</v>
      </c>
      <c r="AC796" s="121">
        <v>211010</v>
      </c>
      <c r="AD796" s="121" t="s">
        <v>1264</v>
      </c>
      <c r="AE796" s="122">
        <f>VLOOKUP(AC796,[3]Hoja1!$A$10:$K$1357,11,0)</f>
        <v>-3327933</v>
      </c>
      <c r="AF796" s="122">
        <v>0</v>
      </c>
      <c r="AG796" s="122">
        <f t="shared" si="140"/>
        <v>-3327933</v>
      </c>
      <c r="AH796" s="122">
        <f t="shared" si="141"/>
        <v>-3328</v>
      </c>
    </row>
    <row r="797" spans="1:34" s="51" customFormat="1" ht="12.75" customHeight="1">
      <c r="A797" s="127">
        <v>5214211</v>
      </c>
      <c r="B797" s="127" t="s">
        <v>1761</v>
      </c>
      <c r="C797" s="128" t="str">
        <f t="shared" si="142"/>
        <v/>
      </c>
      <c r="D797" s="127"/>
      <c r="E797" s="127"/>
      <c r="F797" s="128" t="str">
        <f t="shared" si="143"/>
        <v/>
      </c>
      <c r="G797" s="127"/>
      <c r="H797" s="127"/>
      <c r="I797" s="128" t="str">
        <f t="shared" si="144"/>
        <v/>
      </c>
      <c r="J797" s="127"/>
      <c r="K797" s="127"/>
      <c r="L797" s="128" t="str">
        <f t="shared" si="145"/>
        <v/>
      </c>
      <c r="M797" s="129"/>
      <c r="N797" s="129"/>
      <c r="O797" s="130" t="str">
        <f t="shared" si="146"/>
        <v/>
      </c>
      <c r="P797" s="127"/>
      <c r="Q797" s="127"/>
      <c r="R797" s="128" t="str">
        <f t="shared" si="147"/>
        <v/>
      </c>
      <c r="S797" s="129"/>
      <c r="T797" s="129"/>
      <c r="U797" s="128" t="str">
        <f t="shared" si="148"/>
        <v/>
      </c>
      <c r="V797" s="129"/>
      <c r="W797" s="129"/>
      <c r="X797" s="131" t="str">
        <f t="shared" si="149"/>
        <v>222</v>
      </c>
      <c r="Y797" s="129">
        <v>22</v>
      </c>
      <c r="Z797" s="129">
        <f t="shared" si="139"/>
        <v>2</v>
      </c>
      <c r="AA797" s="127" t="s">
        <v>1860</v>
      </c>
      <c r="AB797" s="127" t="s">
        <v>1861</v>
      </c>
      <c r="AC797" s="121">
        <v>211011</v>
      </c>
      <c r="AD797" s="121" t="s">
        <v>862</v>
      </c>
      <c r="AE797" s="122">
        <f>VLOOKUP(AC797,[3]Hoja1!$A$10:$K$1357,11,0)</f>
        <v>-1</v>
      </c>
      <c r="AF797" s="122">
        <v>0</v>
      </c>
      <c r="AG797" s="122">
        <f t="shared" si="140"/>
        <v>-1</v>
      </c>
      <c r="AH797" s="122">
        <f t="shared" si="141"/>
        <v>0</v>
      </c>
    </row>
    <row r="798" spans="1:34" s="51" customFormat="1" ht="12.75" customHeight="1">
      <c r="A798" s="127">
        <v>5214211</v>
      </c>
      <c r="B798" s="127" t="s">
        <v>1761</v>
      </c>
      <c r="C798" s="128" t="str">
        <f t="shared" si="142"/>
        <v/>
      </c>
      <c r="D798" s="127"/>
      <c r="E798" s="127"/>
      <c r="F798" s="128" t="str">
        <f t="shared" si="143"/>
        <v/>
      </c>
      <c r="G798" s="127"/>
      <c r="H798" s="127"/>
      <c r="I798" s="128" t="str">
        <f t="shared" si="144"/>
        <v/>
      </c>
      <c r="J798" s="127"/>
      <c r="K798" s="127"/>
      <c r="L798" s="128" t="str">
        <f t="shared" si="145"/>
        <v/>
      </c>
      <c r="M798" s="129"/>
      <c r="N798" s="129"/>
      <c r="O798" s="130" t="str">
        <f t="shared" si="146"/>
        <v/>
      </c>
      <c r="P798" s="127"/>
      <c r="Q798" s="127"/>
      <c r="R798" s="128" t="str">
        <f t="shared" si="147"/>
        <v/>
      </c>
      <c r="S798" s="129"/>
      <c r="T798" s="129"/>
      <c r="U798" s="128" t="str">
        <f t="shared" si="148"/>
        <v/>
      </c>
      <c r="V798" s="129"/>
      <c r="W798" s="129"/>
      <c r="X798" s="131" t="str">
        <f t="shared" si="149"/>
        <v>2</v>
      </c>
      <c r="Y798" s="129"/>
      <c r="Z798" s="129">
        <f t="shared" si="139"/>
        <v>2</v>
      </c>
      <c r="AA798" s="127" t="s">
        <v>1860</v>
      </c>
      <c r="AB798" s="127" t="s">
        <v>1861</v>
      </c>
      <c r="AC798" s="121">
        <v>211012</v>
      </c>
      <c r="AD798" s="121" t="s">
        <v>20</v>
      </c>
      <c r="AE798" s="122">
        <f>VLOOKUP(AC798,[3]Hoja1!$A$10:$K$1357,11,0)</f>
        <v>-23214745</v>
      </c>
      <c r="AF798" s="122"/>
      <c r="AG798" s="122">
        <f t="shared" si="140"/>
        <v>-23214745</v>
      </c>
      <c r="AH798" s="122">
        <f t="shared" si="141"/>
        <v>-23215</v>
      </c>
    </row>
    <row r="799" spans="1:34" s="51" customFormat="1" ht="12.75" customHeight="1">
      <c r="A799" s="127">
        <v>5214211</v>
      </c>
      <c r="B799" s="127" t="s">
        <v>1761</v>
      </c>
      <c r="C799" s="128" t="str">
        <f t="shared" si="142"/>
        <v/>
      </c>
      <c r="D799" s="127"/>
      <c r="E799" s="127"/>
      <c r="F799" s="128" t="str">
        <f t="shared" si="143"/>
        <v/>
      </c>
      <c r="G799" s="127"/>
      <c r="H799" s="127"/>
      <c r="I799" s="128" t="str">
        <f t="shared" si="144"/>
        <v/>
      </c>
      <c r="J799" s="127"/>
      <c r="K799" s="127"/>
      <c r="L799" s="128" t="str">
        <f t="shared" si="145"/>
        <v/>
      </c>
      <c r="M799" s="129"/>
      <c r="N799" s="129"/>
      <c r="O799" s="130" t="str">
        <f t="shared" si="146"/>
        <v/>
      </c>
      <c r="P799" s="127"/>
      <c r="Q799" s="127"/>
      <c r="R799" s="128" t="str">
        <f t="shared" si="147"/>
        <v/>
      </c>
      <c r="S799" s="129"/>
      <c r="T799" s="129"/>
      <c r="U799" s="128" t="str">
        <f t="shared" si="148"/>
        <v/>
      </c>
      <c r="V799" s="129"/>
      <c r="W799" s="129"/>
      <c r="X799" s="131" t="str">
        <f t="shared" si="149"/>
        <v>2</v>
      </c>
      <c r="Y799" s="129"/>
      <c r="Z799" s="129">
        <f t="shared" si="139"/>
        <v>2</v>
      </c>
      <c r="AA799" s="127" t="s">
        <v>1860</v>
      </c>
      <c r="AB799" s="129"/>
      <c r="AC799" s="121">
        <v>211013</v>
      </c>
      <c r="AD799" s="121" t="s">
        <v>836</v>
      </c>
      <c r="AE799" s="122">
        <f>VLOOKUP(AC799,[3]Hoja1!$A$10:$K$1357,11,0)</f>
        <v>0</v>
      </c>
      <c r="AF799" s="122"/>
      <c r="AG799" s="122">
        <f t="shared" si="140"/>
        <v>0</v>
      </c>
      <c r="AH799" s="122">
        <f t="shared" si="141"/>
        <v>0</v>
      </c>
    </row>
    <row r="800" spans="1:34" s="51" customFormat="1" ht="12.75" customHeight="1">
      <c r="A800" s="127">
        <v>5214211</v>
      </c>
      <c r="B800" s="127" t="s">
        <v>1761</v>
      </c>
      <c r="C800" s="128" t="str">
        <f t="shared" si="142"/>
        <v/>
      </c>
      <c r="D800" s="127"/>
      <c r="E800" s="127"/>
      <c r="F800" s="128" t="str">
        <f t="shared" si="143"/>
        <v/>
      </c>
      <c r="G800" s="127"/>
      <c r="H800" s="127"/>
      <c r="I800" s="128" t="str">
        <f t="shared" si="144"/>
        <v/>
      </c>
      <c r="J800" s="127"/>
      <c r="K800" s="127"/>
      <c r="L800" s="128" t="str">
        <f t="shared" si="145"/>
        <v/>
      </c>
      <c r="M800" s="129"/>
      <c r="N800" s="129"/>
      <c r="O800" s="130" t="str">
        <f t="shared" si="146"/>
        <v/>
      </c>
      <c r="P800" s="127"/>
      <c r="Q800" s="127"/>
      <c r="R800" s="128" t="str">
        <f t="shared" si="147"/>
        <v/>
      </c>
      <c r="S800" s="129"/>
      <c r="T800" s="129"/>
      <c r="U800" s="128" t="str">
        <f t="shared" si="148"/>
        <v/>
      </c>
      <c r="V800" s="129"/>
      <c r="W800" s="129"/>
      <c r="X800" s="131" t="str">
        <f t="shared" si="149"/>
        <v>2</v>
      </c>
      <c r="Y800" s="129"/>
      <c r="Z800" s="129">
        <f t="shared" si="139"/>
        <v>2</v>
      </c>
      <c r="AA800" s="127" t="s">
        <v>1860</v>
      </c>
      <c r="AB800" s="127" t="s">
        <v>1857</v>
      </c>
      <c r="AC800" s="121">
        <v>211014</v>
      </c>
      <c r="AD800" s="121" t="s">
        <v>78</v>
      </c>
      <c r="AE800" s="122">
        <f>VLOOKUP(AC800,[3]Hoja1!$A$10:$K$1357,11,0)</f>
        <v>0</v>
      </c>
      <c r="AF800" s="122"/>
      <c r="AG800" s="122">
        <f t="shared" si="140"/>
        <v>0</v>
      </c>
      <c r="AH800" s="122">
        <f t="shared" si="141"/>
        <v>0</v>
      </c>
    </row>
    <row r="801" spans="1:34" s="51" customFormat="1" ht="12.75" customHeight="1">
      <c r="A801" s="127"/>
      <c r="B801" s="127"/>
      <c r="C801" s="128"/>
      <c r="D801" s="127"/>
      <c r="E801" s="127"/>
      <c r="F801" s="128"/>
      <c r="G801" s="127"/>
      <c r="H801" s="127"/>
      <c r="I801" s="128"/>
      <c r="J801" s="127"/>
      <c r="K801" s="127"/>
      <c r="L801" s="128"/>
      <c r="M801" s="129"/>
      <c r="N801" s="129"/>
      <c r="O801" s="130"/>
      <c r="P801" s="127"/>
      <c r="Q801" s="127"/>
      <c r="R801" s="128"/>
      <c r="S801" s="129"/>
      <c r="T801" s="129"/>
      <c r="U801" s="128"/>
      <c r="V801" s="129"/>
      <c r="W801" s="129"/>
      <c r="X801" s="131" t="str">
        <f t="shared" si="149"/>
        <v>222</v>
      </c>
      <c r="Y801" s="129">
        <v>22</v>
      </c>
      <c r="Z801" s="129">
        <f t="shared" si="139"/>
        <v>2</v>
      </c>
      <c r="AA801" s="129"/>
      <c r="AB801" s="129"/>
      <c r="AC801" s="121">
        <v>211015</v>
      </c>
      <c r="AD801" s="121" t="s">
        <v>209</v>
      </c>
      <c r="AE801" s="122">
        <v>0</v>
      </c>
      <c r="AF801" s="122"/>
      <c r="AG801" s="122">
        <f t="shared" si="140"/>
        <v>0</v>
      </c>
      <c r="AH801" s="122">
        <f t="shared" si="141"/>
        <v>0</v>
      </c>
    </row>
    <row r="802" spans="1:34" s="51" customFormat="1" ht="12.75" customHeight="1">
      <c r="A802" s="127"/>
      <c r="B802" s="127"/>
      <c r="C802" s="128"/>
      <c r="D802" s="127"/>
      <c r="E802" s="127"/>
      <c r="F802" s="128"/>
      <c r="G802" s="127"/>
      <c r="H802" s="127"/>
      <c r="I802" s="128"/>
      <c r="J802" s="127"/>
      <c r="K802" s="127"/>
      <c r="L802" s="128"/>
      <c r="M802" s="129"/>
      <c r="N802" s="129"/>
      <c r="O802" s="130"/>
      <c r="P802" s="127"/>
      <c r="Q802" s="127"/>
      <c r="R802" s="128"/>
      <c r="S802" s="129"/>
      <c r="T802" s="129"/>
      <c r="U802" s="128"/>
      <c r="V802" s="129"/>
      <c r="W802" s="129"/>
      <c r="X802" s="131"/>
      <c r="Y802" s="129"/>
      <c r="Z802" s="129">
        <f t="shared" si="139"/>
        <v>2</v>
      </c>
      <c r="AA802" s="129"/>
      <c r="AB802" s="129"/>
      <c r="AC802" s="121">
        <v>211016</v>
      </c>
      <c r="AD802" s="121" t="s">
        <v>210</v>
      </c>
      <c r="AE802" s="122">
        <v>0</v>
      </c>
      <c r="AF802" s="122"/>
      <c r="AG802" s="122">
        <f t="shared" si="140"/>
        <v>0</v>
      </c>
      <c r="AH802" s="122">
        <f t="shared" si="141"/>
        <v>0</v>
      </c>
    </row>
    <row r="803" spans="1:34" s="51" customFormat="1" ht="12.75" customHeight="1">
      <c r="A803" s="127">
        <v>5214211</v>
      </c>
      <c r="B803" s="127" t="s">
        <v>1761</v>
      </c>
      <c r="C803" s="128"/>
      <c r="D803" s="127"/>
      <c r="E803" s="127"/>
      <c r="F803" s="128"/>
      <c r="G803" s="127"/>
      <c r="H803" s="127"/>
      <c r="I803" s="128"/>
      <c r="J803" s="127"/>
      <c r="K803" s="127"/>
      <c r="L803" s="128"/>
      <c r="M803" s="129"/>
      <c r="N803" s="129"/>
      <c r="O803" s="130"/>
      <c r="P803" s="127"/>
      <c r="Q803" s="127"/>
      <c r="R803" s="128"/>
      <c r="S803" s="129"/>
      <c r="T803" s="129"/>
      <c r="U803" s="128"/>
      <c r="V803" s="129"/>
      <c r="W803" s="129"/>
      <c r="X803" s="131"/>
      <c r="Y803" s="129"/>
      <c r="Z803" s="129">
        <f t="shared" si="139"/>
        <v>2</v>
      </c>
      <c r="AA803" s="127" t="s">
        <v>1860</v>
      </c>
      <c r="AB803" s="127" t="s">
        <v>1857</v>
      </c>
      <c r="AC803" s="121">
        <v>211017</v>
      </c>
      <c r="AD803" s="121" t="s">
        <v>297</v>
      </c>
      <c r="AE803" s="122">
        <f>VLOOKUP(AC803,[3]Hoja1!$A$10:$K$1357,11,0)</f>
        <v>-95348</v>
      </c>
      <c r="AF803" s="122"/>
      <c r="AG803" s="122">
        <f t="shared" si="140"/>
        <v>-95348</v>
      </c>
      <c r="AH803" s="122">
        <f t="shared" si="141"/>
        <v>-95</v>
      </c>
    </row>
    <row r="804" spans="1:34" s="51" customFormat="1" ht="12.75" customHeight="1">
      <c r="A804" s="127">
        <v>5214211</v>
      </c>
      <c r="B804" s="127" t="s">
        <v>1761</v>
      </c>
      <c r="C804" s="128"/>
      <c r="D804" s="127"/>
      <c r="E804" s="127"/>
      <c r="F804" s="128"/>
      <c r="G804" s="127"/>
      <c r="H804" s="127"/>
      <c r="I804" s="128"/>
      <c r="J804" s="127"/>
      <c r="K804" s="127"/>
      <c r="L804" s="128"/>
      <c r="M804" s="129"/>
      <c r="N804" s="129"/>
      <c r="O804" s="130"/>
      <c r="P804" s="127"/>
      <c r="Q804" s="127"/>
      <c r="R804" s="128"/>
      <c r="S804" s="129"/>
      <c r="T804" s="129"/>
      <c r="U804" s="128"/>
      <c r="V804" s="129"/>
      <c r="W804" s="129"/>
      <c r="X804" s="131"/>
      <c r="Y804" s="129"/>
      <c r="Z804" s="129">
        <f t="shared" si="139"/>
        <v>2</v>
      </c>
      <c r="AA804" s="127" t="s">
        <v>1860</v>
      </c>
      <c r="AB804" s="127" t="s">
        <v>1858</v>
      </c>
      <c r="AC804" s="121">
        <v>211018</v>
      </c>
      <c r="AD804" s="121" t="s">
        <v>761</v>
      </c>
      <c r="AE804" s="122">
        <f>VLOOKUP(AC804,[3]Hoja1!$A$10:$K$1357,11,0)</f>
        <v>-4221364</v>
      </c>
      <c r="AF804" s="122"/>
      <c r="AG804" s="122">
        <f t="shared" si="140"/>
        <v>-4221364</v>
      </c>
      <c r="AH804" s="122">
        <f t="shared" si="141"/>
        <v>-4221</v>
      </c>
    </row>
    <row r="805" spans="1:34" s="51" customFormat="1" ht="12.75" customHeight="1">
      <c r="A805" s="127">
        <v>5214211</v>
      </c>
      <c r="B805" s="127" t="s">
        <v>1761</v>
      </c>
      <c r="C805" s="128"/>
      <c r="D805" s="127"/>
      <c r="E805" s="127"/>
      <c r="F805" s="128"/>
      <c r="G805" s="127"/>
      <c r="H805" s="127"/>
      <c r="I805" s="128"/>
      <c r="J805" s="127"/>
      <c r="K805" s="127"/>
      <c r="L805" s="128"/>
      <c r="M805" s="129"/>
      <c r="N805" s="129"/>
      <c r="O805" s="130"/>
      <c r="P805" s="127"/>
      <c r="Q805" s="127"/>
      <c r="R805" s="128"/>
      <c r="S805" s="129"/>
      <c r="T805" s="129"/>
      <c r="U805" s="128"/>
      <c r="V805" s="129"/>
      <c r="W805" s="129"/>
      <c r="X805" s="131"/>
      <c r="Y805" s="129"/>
      <c r="Z805" s="129">
        <f t="shared" si="139"/>
        <v>2</v>
      </c>
      <c r="AA805" s="127" t="s">
        <v>1860</v>
      </c>
      <c r="AB805" s="127" t="s">
        <v>1858</v>
      </c>
      <c r="AC805" s="121">
        <v>211019</v>
      </c>
      <c r="AD805" s="121" t="s">
        <v>1630</v>
      </c>
      <c r="AE805" s="122">
        <f>VLOOKUP(AC805,[3]Hoja1!$A$10:$K$1357,11,0)</f>
        <v>-997645</v>
      </c>
      <c r="AF805" s="122"/>
      <c r="AG805" s="122">
        <f t="shared" si="140"/>
        <v>-997645</v>
      </c>
      <c r="AH805" s="122">
        <f t="shared" si="141"/>
        <v>-998</v>
      </c>
    </row>
    <row r="806" spans="1:34" s="51" customFormat="1" ht="12.75" customHeight="1">
      <c r="A806" s="127">
        <v>5214260</v>
      </c>
      <c r="B806" s="127" t="s">
        <v>1765</v>
      </c>
      <c r="C806" s="128" t="str">
        <f t="shared" ref="C806:C816" si="150">+D806&amp;E806</f>
        <v/>
      </c>
      <c r="D806" s="127"/>
      <c r="E806" s="127"/>
      <c r="F806" s="128" t="str">
        <f t="shared" ref="F806:F816" si="151">+G806&amp;H806</f>
        <v/>
      </c>
      <c r="G806" s="127"/>
      <c r="H806" s="127"/>
      <c r="I806" s="128" t="str">
        <f t="shared" ref="I806:I816" si="152">+J806&amp;K806</f>
        <v/>
      </c>
      <c r="J806" s="127"/>
      <c r="K806" s="127"/>
      <c r="L806" s="128" t="str">
        <f t="shared" ref="L806:L816" si="153">+M806&amp;N806</f>
        <v/>
      </c>
      <c r="M806" s="129"/>
      <c r="N806" s="129"/>
      <c r="O806" s="130" t="str">
        <f t="shared" ref="O806:O816" si="154">+P806&amp;Q806</f>
        <v/>
      </c>
      <c r="P806" s="127"/>
      <c r="Q806" s="127"/>
      <c r="R806" s="128" t="str">
        <f t="shared" ref="R806:R816" si="155">+S806&amp;T806</f>
        <v/>
      </c>
      <c r="S806" s="129"/>
      <c r="T806" s="129"/>
      <c r="U806" s="128" t="str">
        <f t="shared" ref="U806:U816" si="156">+V806&amp;W806</f>
        <v/>
      </c>
      <c r="V806" s="129"/>
      <c r="W806" s="129"/>
      <c r="X806" s="131" t="str">
        <f>+Y806&amp;Z806</f>
        <v>222</v>
      </c>
      <c r="Y806" s="129">
        <v>22</v>
      </c>
      <c r="Z806" s="129">
        <f t="shared" si="139"/>
        <v>2</v>
      </c>
      <c r="AA806" s="127" t="s">
        <v>1862</v>
      </c>
      <c r="AB806" s="127" t="s">
        <v>1845</v>
      </c>
      <c r="AC806" s="121">
        <v>211101</v>
      </c>
      <c r="AD806" s="121" t="s">
        <v>868</v>
      </c>
      <c r="AE806" s="122">
        <f>VLOOKUP(AC806,[3]Hoja1!$A$10:$K$1357,11,0)</f>
        <v>-3684088544</v>
      </c>
      <c r="AF806" s="122">
        <f>-AF443</f>
        <v>0</v>
      </c>
      <c r="AG806" s="122">
        <f t="shared" si="140"/>
        <v>-3684088544</v>
      </c>
      <c r="AH806" s="122">
        <f t="shared" si="141"/>
        <v>-3684089</v>
      </c>
    </row>
    <row r="807" spans="1:34" s="51" customFormat="1" ht="12.75" customHeight="1">
      <c r="A807" s="127"/>
      <c r="B807" s="127"/>
      <c r="C807" s="128" t="str">
        <f t="shared" si="150"/>
        <v/>
      </c>
      <c r="D807" s="127"/>
      <c r="E807" s="127"/>
      <c r="F807" s="128" t="str">
        <f t="shared" si="151"/>
        <v/>
      </c>
      <c r="G807" s="127"/>
      <c r="H807" s="127"/>
      <c r="I807" s="128" t="str">
        <f t="shared" si="152"/>
        <v/>
      </c>
      <c r="J807" s="127"/>
      <c r="K807" s="127"/>
      <c r="L807" s="128" t="str">
        <f t="shared" si="153"/>
        <v/>
      </c>
      <c r="M807" s="129"/>
      <c r="N807" s="129"/>
      <c r="O807" s="130" t="str">
        <f t="shared" si="154"/>
        <v/>
      </c>
      <c r="P807" s="127"/>
      <c r="Q807" s="127"/>
      <c r="R807" s="128" t="str">
        <f t="shared" si="155"/>
        <v/>
      </c>
      <c r="S807" s="129"/>
      <c r="T807" s="129"/>
      <c r="U807" s="128" t="str">
        <f t="shared" si="156"/>
        <v/>
      </c>
      <c r="V807" s="129"/>
      <c r="W807" s="129"/>
      <c r="X807" s="131" t="str">
        <f>+Y807&amp;Z807</f>
        <v>2</v>
      </c>
      <c r="Y807" s="129"/>
      <c r="Z807" s="129">
        <f t="shared" si="139"/>
        <v>2</v>
      </c>
      <c r="AA807" s="129"/>
      <c r="AB807" s="129"/>
      <c r="AC807" s="121">
        <v>211102</v>
      </c>
      <c r="AD807" s="121" t="s">
        <v>859</v>
      </c>
      <c r="AE807" s="122">
        <v>0</v>
      </c>
      <c r="AF807" s="122"/>
      <c r="AG807" s="122">
        <f t="shared" si="140"/>
        <v>0</v>
      </c>
      <c r="AH807" s="122">
        <f t="shared" si="141"/>
        <v>0</v>
      </c>
    </row>
    <row r="808" spans="1:34" s="51" customFormat="1" ht="12.75" customHeight="1">
      <c r="A808" s="127"/>
      <c r="B808" s="127"/>
      <c r="C808" s="128" t="str">
        <f t="shared" si="150"/>
        <v/>
      </c>
      <c r="D808" s="127"/>
      <c r="E808" s="127"/>
      <c r="F808" s="128" t="str">
        <f t="shared" si="151"/>
        <v/>
      </c>
      <c r="G808" s="127"/>
      <c r="H808" s="127"/>
      <c r="I808" s="128" t="str">
        <f t="shared" si="152"/>
        <v/>
      </c>
      <c r="J808" s="127"/>
      <c r="K808" s="127"/>
      <c r="L808" s="128" t="str">
        <f t="shared" si="153"/>
        <v/>
      </c>
      <c r="M808" s="129"/>
      <c r="N808" s="129"/>
      <c r="O808" s="130" t="str">
        <f t="shared" si="154"/>
        <v/>
      </c>
      <c r="P808" s="127"/>
      <c r="Q808" s="127"/>
      <c r="R808" s="128" t="str">
        <f t="shared" si="155"/>
        <v/>
      </c>
      <c r="S808" s="129"/>
      <c r="T808" s="129"/>
      <c r="U808" s="128" t="str">
        <f t="shared" si="156"/>
        <v/>
      </c>
      <c r="V808" s="129"/>
      <c r="W808" s="129"/>
      <c r="X808" s="131" t="str">
        <f>+Y808&amp;Z808</f>
        <v>2</v>
      </c>
      <c r="Y808" s="129"/>
      <c r="Z808" s="129">
        <f t="shared" si="139"/>
        <v>2</v>
      </c>
      <c r="AA808" s="129"/>
      <c r="AB808" s="129"/>
      <c r="AC808" s="121">
        <v>211103</v>
      </c>
      <c r="AD808" s="121" t="s">
        <v>1265</v>
      </c>
      <c r="AE808" s="122">
        <f>VLOOKUP(AC808,[3]Hoja1!$A$10:$K$1357,11,0)</f>
        <v>0</v>
      </c>
      <c r="AF808" s="122"/>
      <c r="AG808" s="122">
        <f t="shared" si="140"/>
        <v>0</v>
      </c>
      <c r="AH808" s="122">
        <f t="shared" si="141"/>
        <v>0</v>
      </c>
    </row>
    <row r="809" spans="1:34" s="51" customFormat="1" ht="12.75" customHeight="1">
      <c r="A809" s="127"/>
      <c r="B809" s="127"/>
      <c r="C809" s="128" t="str">
        <f t="shared" si="150"/>
        <v/>
      </c>
      <c r="D809" s="127"/>
      <c r="E809" s="127"/>
      <c r="F809" s="128" t="str">
        <f t="shared" si="151"/>
        <v/>
      </c>
      <c r="G809" s="127"/>
      <c r="H809" s="127"/>
      <c r="I809" s="128" t="str">
        <f t="shared" si="152"/>
        <v/>
      </c>
      <c r="J809" s="127"/>
      <c r="K809" s="127"/>
      <c r="L809" s="128" t="str">
        <f t="shared" si="153"/>
        <v/>
      </c>
      <c r="M809" s="129"/>
      <c r="N809" s="129"/>
      <c r="O809" s="130" t="str">
        <f t="shared" si="154"/>
        <v/>
      </c>
      <c r="P809" s="127"/>
      <c r="Q809" s="127"/>
      <c r="R809" s="128" t="str">
        <f t="shared" si="155"/>
        <v/>
      </c>
      <c r="S809" s="129"/>
      <c r="T809" s="129"/>
      <c r="U809" s="128" t="str">
        <f t="shared" si="156"/>
        <v/>
      </c>
      <c r="V809" s="129"/>
      <c r="W809" s="129"/>
      <c r="X809" s="131" t="str">
        <f>+Y809&amp;Z809</f>
        <v>2</v>
      </c>
      <c r="Y809" s="129"/>
      <c r="Z809" s="129">
        <f t="shared" si="139"/>
        <v>2</v>
      </c>
      <c r="AA809" s="129"/>
      <c r="AB809" s="129"/>
      <c r="AC809" s="121">
        <v>211104</v>
      </c>
      <c r="AD809" s="121" t="s">
        <v>1266</v>
      </c>
      <c r="AE809" s="122">
        <v>0</v>
      </c>
      <c r="AF809" s="122"/>
      <c r="AG809" s="122">
        <f t="shared" si="140"/>
        <v>0</v>
      </c>
      <c r="AH809" s="122">
        <f t="shared" si="141"/>
        <v>0</v>
      </c>
    </row>
    <row r="810" spans="1:34" s="51" customFormat="1" ht="12.75" customHeight="1">
      <c r="A810" s="127">
        <v>5211000</v>
      </c>
      <c r="B810" s="127" t="s">
        <v>1740</v>
      </c>
      <c r="C810" s="128" t="str">
        <f t="shared" si="150"/>
        <v/>
      </c>
      <c r="D810" s="127"/>
      <c r="E810" s="127"/>
      <c r="F810" s="128" t="str">
        <f t="shared" si="151"/>
        <v/>
      </c>
      <c r="G810" s="127"/>
      <c r="H810" s="127"/>
      <c r="I810" s="128" t="str">
        <f t="shared" si="152"/>
        <v/>
      </c>
      <c r="J810" s="127"/>
      <c r="K810" s="127"/>
      <c r="L810" s="128" t="str">
        <f t="shared" si="153"/>
        <v/>
      </c>
      <c r="M810" s="129"/>
      <c r="N810" s="129"/>
      <c r="O810" s="130" t="str">
        <f t="shared" si="154"/>
        <v/>
      </c>
      <c r="P810" s="127"/>
      <c r="Q810" s="127"/>
      <c r="R810" s="128" t="str">
        <f t="shared" si="155"/>
        <v/>
      </c>
      <c r="S810" s="129"/>
      <c r="T810" s="129"/>
      <c r="U810" s="128" t="str">
        <f t="shared" si="156"/>
        <v/>
      </c>
      <c r="V810" s="129"/>
      <c r="W810" s="129"/>
      <c r="X810" s="131">
        <f>VALUE(+Y810&amp;Z810)</f>
        <v>222</v>
      </c>
      <c r="Y810" s="129">
        <v>22</v>
      </c>
      <c r="Z810" s="129">
        <f t="shared" si="139"/>
        <v>2</v>
      </c>
      <c r="AA810" s="129"/>
      <c r="AB810" s="129"/>
      <c r="AC810" s="121">
        <v>211105</v>
      </c>
      <c r="AD810" s="121" t="s">
        <v>858</v>
      </c>
      <c r="AE810" s="122">
        <f>VLOOKUP(AC810,[3]Hoja1!$A$10:$K$1357,11,0)</f>
        <v>-27066097967</v>
      </c>
      <c r="AF810" s="122"/>
      <c r="AG810" s="122">
        <f t="shared" si="140"/>
        <v>-27066097967</v>
      </c>
      <c r="AH810" s="122">
        <f t="shared" si="141"/>
        <v>-27066098</v>
      </c>
    </row>
    <row r="811" spans="1:34" s="51" customFormat="1" ht="12.75" customHeight="1">
      <c r="A811" s="127">
        <v>5211000</v>
      </c>
      <c r="B811" s="127" t="s">
        <v>1740</v>
      </c>
      <c r="C811" s="128" t="str">
        <f t="shared" si="150"/>
        <v/>
      </c>
      <c r="D811" s="127"/>
      <c r="E811" s="127"/>
      <c r="F811" s="128" t="str">
        <f t="shared" si="151"/>
        <v/>
      </c>
      <c r="G811" s="127"/>
      <c r="H811" s="127"/>
      <c r="I811" s="128" t="str">
        <f t="shared" si="152"/>
        <v/>
      </c>
      <c r="J811" s="127"/>
      <c r="K811" s="127"/>
      <c r="L811" s="128" t="str">
        <f t="shared" si="153"/>
        <v/>
      </c>
      <c r="M811" s="129"/>
      <c r="N811" s="129"/>
      <c r="O811" s="130" t="str">
        <f t="shared" si="154"/>
        <v/>
      </c>
      <c r="P811" s="127"/>
      <c r="Q811" s="127"/>
      <c r="R811" s="128" t="str">
        <f t="shared" si="155"/>
        <v/>
      </c>
      <c r="S811" s="129"/>
      <c r="T811" s="129"/>
      <c r="U811" s="128" t="str">
        <f t="shared" si="156"/>
        <v/>
      </c>
      <c r="V811" s="129"/>
      <c r="W811" s="129"/>
      <c r="X811" s="131" t="str">
        <f t="shared" ref="X811:X818" si="157">+Y811&amp;Z811</f>
        <v>302</v>
      </c>
      <c r="Y811" s="129">
        <v>30</v>
      </c>
      <c r="Z811" s="129">
        <f t="shared" si="139"/>
        <v>2</v>
      </c>
      <c r="AA811" s="129"/>
      <c r="AB811" s="129"/>
      <c r="AC811" s="121">
        <v>211106</v>
      </c>
      <c r="AD811" s="121" t="s">
        <v>411</v>
      </c>
      <c r="AE811" s="122">
        <f>VLOOKUP(AC811,[3]Hoja1!$A$10:$K$1357,11,0)</f>
        <v>-5859805</v>
      </c>
      <c r="AF811" s="122">
        <v>0</v>
      </c>
      <c r="AG811" s="122">
        <f t="shared" si="140"/>
        <v>-5859805</v>
      </c>
      <c r="AH811" s="122">
        <f t="shared" si="141"/>
        <v>-5860</v>
      </c>
    </row>
    <row r="812" spans="1:34" s="51" customFormat="1" ht="12.75" customHeight="1">
      <c r="A812" s="127"/>
      <c r="B812" s="127"/>
      <c r="C812" s="128" t="str">
        <f t="shared" si="150"/>
        <v/>
      </c>
      <c r="D812" s="127"/>
      <c r="E812" s="127"/>
      <c r="F812" s="128" t="str">
        <f t="shared" si="151"/>
        <v/>
      </c>
      <c r="G812" s="127"/>
      <c r="H812" s="127"/>
      <c r="I812" s="128" t="str">
        <f t="shared" si="152"/>
        <v/>
      </c>
      <c r="J812" s="127"/>
      <c r="K812" s="127"/>
      <c r="L812" s="128" t="str">
        <f t="shared" si="153"/>
        <v/>
      </c>
      <c r="M812" s="129"/>
      <c r="N812" s="129"/>
      <c r="O812" s="130" t="str">
        <f t="shared" si="154"/>
        <v/>
      </c>
      <c r="P812" s="127"/>
      <c r="Q812" s="127"/>
      <c r="R812" s="128" t="str">
        <f t="shared" si="155"/>
        <v/>
      </c>
      <c r="S812" s="129"/>
      <c r="T812" s="129"/>
      <c r="U812" s="128" t="str">
        <f t="shared" si="156"/>
        <v/>
      </c>
      <c r="V812" s="129"/>
      <c r="W812" s="129"/>
      <c r="X812" s="131" t="str">
        <f t="shared" si="157"/>
        <v>222</v>
      </c>
      <c r="Y812" s="129">
        <v>22</v>
      </c>
      <c r="Z812" s="129">
        <f t="shared" si="139"/>
        <v>2</v>
      </c>
      <c r="AA812" s="129"/>
      <c r="AB812" s="129"/>
      <c r="AC812" s="121">
        <v>211107</v>
      </c>
      <c r="AD812" s="121" t="s">
        <v>863</v>
      </c>
      <c r="AE812" s="122">
        <v>0</v>
      </c>
      <c r="AF812" s="122"/>
      <c r="AG812" s="122">
        <f t="shared" si="140"/>
        <v>0</v>
      </c>
      <c r="AH812" s="122">
        <f t="shared" si="141"/>
        <v>0</v>
      </c>
    </row>
    <row r="813" spans="1:34" s="51" customFormat="1" ht="12.75" customHeight="1">
      <c r="A813" s="127">
        <v>5211000</v>
      </c>
      <c r="B813" s="127" t="s">
        <v>1740</v>
      </c>
      <c r="C813" s="128" t="str">
        <f t="shared" si="150"/>
        <v/>
      </c>
      <c r="D813" s="127"/>
      <c r="E813" s="127"/>
      <c r="F813" s="128" t="str">
        <f t="shared" si="151"/>
        <v/>
      </c>
      <c r="G813" s="127"/>
      <c r="H813" s="127"/>
      <c r="I813" s="128" t="str">
        <f t="shared" si="152"/>
        <v/>
      </c>
      <c r="J813" s="127"/>
      <c r="K813" s="127"/>
      <c r="L813" s="128" t="str">
        <f t="shared" si="153"/>
        <v/>
      </c>
      <c r="M813" s="129"/>
      <c r="N813" s="129"/>
      <c r="O813" s="130" t="str">
        <f t="shared" si="154"/>
        <v/>
      </c>
      <c r="P813" s="127"/>
      <c r="Q813" s="127"/>
      <c r="R813" s="128" t="str">
        <f t="shared" si="155"/>
        <v/>
      </c>
      <c r="S813" s="129"/>
      <c r="T813" s="129"/>
      <c r="U813" s="128" t="str">
        <f t="shared" si="156"/>
        <v/>
      </c>
      <c r="V813" s="129"/>
      <c r="W813" s="129"/>
      <c r="X813" s="131" t="str">
        <f t="shared" si="157"/>
        <v>302</v>
      </c>
      <c r="Y813" s="129">
        <v>30</v>
      </c>
      <c r="Z813" s="129">
        <f t="shared" si="139"/>
        <v>2</v>
      </c>
      <c r="AA813" s="129"/>
      <c r="AB813" s="129"/>
      <c r="AC813" s="121">
        <v>211108</v>
      </c>
      <c r="AD813" s="121" t="s">
        <v>864</v>
      </c>
      <c r="AE813" s="122">
        <f>VLOOKUP(AC813,[3]Hoja1!$A$10:$K$1357,11,0)</f>
        <v>0</v>
      </c>
      <c r="AF813" s="122">
        <v>0</v>
      </c>
      <c r="AG813" s="122">
        <f t="shared" si="140"/>
        <v>0</v>
      </c>
      <c r="AH813" s="122">
        <f t="shared" si="141"/>
        <v>0</v>
      </c>
    </row>
    <row r="814" spans="1:34" s="51" customFormat="1" ht="12.75" customHeight="1">
      <c r="A814" s="127"/>
      <c r="B814" s="127"/>
      <c r="C814" s="128" t="str">
        <f t="shared" si="150"/>
        <v/>
      </c>
      <c r="D814" s="129"/>
      <c r="E814" s="129"/>
      <c r="F814" s="128" t="str">
        <f t="shared" si="151"/>
        <v/>
      </c>
      <c r="G814" s="127"/>
      <c r="H814" s="127"/>
      <c r="I814" s="128" t="str">
        <f t="shared" si="152"/>
        <v/>
      </c>
      <c r="J814" s="127"/>
      <c r="K814" s="127"/>
      <c r="L814" s="128" t="str">
        <f t="shared" si="153"/>
        <v/>
      </c>
      <c r="M814" s="129"/>
      <c r="N814" s="129"/>
      <c r="O814" s="130" t="str">
        <f t="shared" si="154"/>
        <v/>
      </c>
      <c r="P814" s="127"/>
      <c r="Q814" s="127"/>
      <c r="R814" s="128" t="str">
        <f t="shared" si="155"/>
        <v/>
      </c>
      <c r="S814" s="129"/>
      <c r="T814" s="129"/>
      <c r="U814" s="128" t="str">
        <f t="shared" si="156"/>
        <v/>
      </c>
      <c r="V814" s="129"/>
      <c r="W814" s="129"/>
      <c r="X814" s="131" t="str">
        <f t="shared" si="157"/>
        <v>222</v>
      </c>
      <c r="Y814" s="129">
        <v>22</v>
      </c>
      <c r="Z814" s="129">
        <f t="shared" si="139"/>
        <v>2</v>
      </c>
      <c r="AA814" s="129"/>
      <c r="AB814" s="129"/>
      <c r="AC814" s="121">
        <v>211109</v>
      </c>
      <c r="AD814" s="121" t="s">
        <v>6</v>
      </c>
      <c r="AE814" s="122">
        <v>0</v>
      </c>
      <c r="AF814" s="122"/>
      <c r="AG814" s="122">
        <f t="shared" si="140"/>
        <v>0</v>
      </c>
      <c r="AH814" s="122">
        <f t="shared" si="141"/>
        <v>0</v>
      </c>
    </row>
    <row r="815" spans="1:34" s="51" customFormat="1" ht="12.75" customHeight="1">
      <c r="A815" s="127"/>
      <c r="B815" s="127"/>
      <c r="C815" s="128" t="str">
        <f t="shared" si="150"/>
        <v/>
      </c>
      <c r="D815" s="129"/>
      <c r="E815" s="129"/>
      <c r="F815" s="128" t="str">
        <f t="shared" si="151"/>
        <v/>
      </c>
      <c r="G815" s="127"/>
      <c r="H815" s="127"/>
      <c r="I815" s="128" t="str">
        <f t="shared" si="152"/>
        <v/>
      </c>
      <c r="J815" s="127"/>
      <c r="K815" s="127"/>
      <c r="L815" s="128" t="str">
        <f t="shared" si="153"/>
        <v/>
      </c>
      <c r="M815" s="129"/>
      <c r="N815" s="129"/>
      <c r="O815" s="130" t="str">
        <f t="shared" si="154"/>
        <v/>
      </c>
      <c r="P815" s="127"/>
      <c r="Q815" s="127"/>
      <c r="R815" s="128" t="str">
        <f t="shared" si="155"/>
        <v/>
      </c>
      <c r="S815" s="129"/>
      <c r="T815" s="129"/>
      <c r="U815" s="128" t="str">
        <f t="shared" si="156"/>
        <v/>
      </c>
      <c r="V815" s="129"/>
      <c r="W815" s="129"/>
      <c r="X815" s="131" t="str">
        <f t="shared" si="157"/>
        <v>222</v>
      </c>
      <c r="Y815" s="129">
        <v>22</v>
      </c>
      <c r="Z815" s="129">
        <f t="shared" si="139"/>
        <v>2</v>
      </c>
      <c r="AA815" s="129"/>
      <c r="AB815" s="129"/>
      <c r="AC815" s="121">
        <v>211110</v>
      </c>
      <c r="AD815" s="121" t="s">
        <v>107</v>
      </c>
      <c r="AE815" s="122">
        <v>0</v>
      </c>
      <c r="AF815" s="122"/>
      <c r="AG815" s="122">
        <f t="shared" si="140"/>
        <v>0</v>
      </c>
      <c r="AH815" s="122">
        <f t="shared" si="141"/>
        <v>0</v>
      </c>
    </row>
    <row r="816" spans="1:34" s="51" customFormat="1" ht="12.75" customHeight="1">
      <c r="A816" s="127"/>
      <c r="B816" s="127"/>
      <c r="C816" s="128" t="str">
        <f t="shared" si="150"/>
        <v/>
      </c>
      <c r="D816" s="127"/>
      <c r="E816" s="127"/>
      <c r="F816" s="128" t="str">
        <f t="shared" si="151"/>
        <v/>
      </c>
      <c r="G816" s="127"/>
      <c r="H816" s="127"/>
      <c r="I816" s="128" t="str">
        <f t="shared" si="152"/>
        <v/>
      </c>
      <c r="J816" s="127"/>
      <c r="K816" s="127"/>
      <c r="L816" s="128" t="str">
        <f t="shared" si="153"/>
        <v/>
      </c>
      <c r="M816" s="129"/>
      <c r="N816" s="129"/>
      <c r="O816" s="130" t="str">
        <f t="shared" si="154"/>
        <v/>
      </c>
      <c r="P816" s="127"/>
      <c r="Q816" s="127"/>
      <c r="R816" s="128" t="str">
        <f t="shared" si="155"/>
        <v/>
      </c>
      <c r="S816" s="129"/>
      <c r="T816" s="129"/>
      <c r="U816" s="128" t="str">
        <f t="shared" si="156"/>
        <v/>
      </c>
      <c r="V816" s="129"/>
      <c r="W816" s="129"/>
      <c r="X816" s="131" t="str">
        <f t="shared" si="157"/>
        <v>302</v>
      </c>
      <c r="Y816" s="129">
        <v>30</v>
      </c>
      <c r="Z816" s="129">
        <f t="shared" si="139"/>
        <v>2</v>
      </c>
      <c r="AA816" s="129"/>
      <c r="AB816" s="129"/>
      <c r="AC816" s="121">
        <v>211111</v>
      </c>
      <c r="AD816" s="121" t="s">
        <v>826</v>
      </c>
      <c r="AE816" s="122">
        <f>VLOOKUP(AC816,[3]Hoja1!$A$10:$K$1357,11,0)</f>
        <v>0</v>
      </c>
      <c r="AF816" s="122"/>
      <c r="AG816" s="122">
        <f t="shared" si="140"/>
        <v>0</v>
      </c>
      <c r="AH816" s="122">
        <f t="shared" si="141"/>
        <v>0</v>
      </c>
    </row>
    <row r="817" spans="1:34" s="51" customFormat="1" ht="12.75" customHeight="1">
      <c r="A817" s="127">
        <v>5214260</v>
      </c>
      <c r="B817" s="127" t="s">
        <v>1765</v>
      </c>
      <c r="C817" s="128"/>
      <c r="D817" s="127"/>
      <c r="E817" s="127"/>
      <c r="F817" s="128"/>
      <c r="G817" s="127"/>
      <c r="H817" s="127"/>
      <c r="I817" s="128"/>
      <c r="J817" s="127"/>
      <c r="K817" s="127"/>
      <c r="L817" s="128"/>
      <c r="M817" s="129"/>
      <c r="N817" s="129"/>
      <c r="O817" s="130"/>
      <c r="P817" s="127"/>
      <c r="Q817" s="127"/>
      <c r="R817" s="128"/>
      <c r="S817" s="129"/>
      <c r="T817" s="129"/>
      <c r="U817" s="128"/>
      <c r="V817" s="129"/>
      <c r="W817" s="129"/>
      <c r="X817" s="131" t="str">
        <f t="shared" si="157"/>
        <v>222</v>
      </c>
      <c r="Y817" s="129">
        <v>22</v>
      </c>
      <c r="Z817" s="129">
        <f t="shared" si="139"/>
        <v>2</v>
      </c>
      <c r="AA817" s="127" t="s">
        <v>1862</v>
      </c>
      <c r="AB817" s="129"/>
      <c r="AC817" s="121">
        <v>211113</v>
      </c>
      <c r="AD817" s="121" t="s">
        <v>714</v>
      </c>
      <c r="AE817" s="122">
        <f>VLOOKUP(AC817,[3]Hoja1!$A$10:$K$1357,11,0)</f>
        <v>0</v>
      </c>
      <c r="AF817" s="122"/>
      <c r="AG817" s="122">
        <f t="shared" si="140"/>
        <v>0</v>
      </c>
      <c r="AH817" s="122">
        <f t="shared" si="141"/>
        <v>0</v>
      </c>
    </row>
    <row r="818" spans="1:34" s="51" customFormat="1" ht="12.75" customHeight="1">
      <c r="A818" s="127"/>
      <c r="B818" s="127"/>
      <c r="C818" s="128"/>
      <c r="D818" s="127"/>
      <c r="E818" s="127"/>
      <c r="F818" s="128"/>
      <c r="G818" s="127"/>
      <c r="H818" s="127"/>
      <c r="I818" s="128"/>
      <c r="J818" s="127"/>
      <c r="K818" s="127"/>
      <c r="L818" s="128"/>
      <c r="M818" s="129"/>
      <c r="N818" s="129"/>
      <c r="O818" s="130"/>
      <c r="P818" s="127"/>
      <c r="Q818" s="127"/>
      <c r="R818" s="128"/>
      <c r="S818" s="129"/>
      <c r="T818" s="129"/>
      <c r="U818" s="128"/>
      <c r="V818" s="129"/>
      <c r="W818" s="129"/>
      <c r="X818" s="131" t="str">
        <f t="shared" si="157"/>
        <v>302</v>
      </c>
      <c r="Y818" s="129">
        <v>30</v>
      </c>
      <c r="Z818" s="129">
        <f t="shared" si="139"/>
        <v>2</v>
      </c>
      <c r="AA818" s="129"/>
      <c r="AB818" s="129"/>
      <c r="AC818" s="121">
        <v>211114</v>
      </c>
      <c r="AD818" s="121" t="s">
        <v>1267</v>
      </c>
      <c r="AE818" s="122">
        <f>VLOOKUP(AC818,[3]Hoja1!$A$10:$K$1357,11,0)</f>
        <v>0</v>
      </c>
      <c r="AF818" s="122"/>
      <c r="AG818" s="122">
        <f t="shared" si="140"/>
        <v>0</v>
      </c>
      <c r="AH818" s="122">
        <f t="shared" si="141"/>
        <v>0</v>
      </c>
    </row>
    <row r="819" spans="1:34" s="51" customFormat="1" ht="12.75" customHeight="1">
      <c r="A819" s="127">
        <v>5211000</v>
      </c>
      <c r="B819" s="127" t="s">
        <v>1740</v>
      </c>
      <c r="C819" s="128"/>
      <c r="D819" s="127"/>
      <c r="E819" s="127"/>
      <c r="F819" s="128"/>
      <c r="G819" s="127"/>
      <c r="H819" s="127"/>
      <c r="I819" s="128"/>
      <c r="J819" s="127"/>
      <c r="K819" s="127"/>
      <c r="L819" s="128"/>
      <c r="M819" s="129"/>
      <c r="N819" s="129"/>
      <c r="O819" s="130"/>
      <c r="P819" s="127"/>
      <c r="Q819" s="127"/>
      <c r="R819" s="128"/>
      <c r="S819" s="129"/>
      <c r="T819" s="129"/>
      <c r="U819" s="128"/>
      <c r="V819" s="129"/>
      <c r="W819" s="129"/>
      <c r="X819" s="131"/>
      <c r="Y819" s="129"/>
      <c r="Z819" s="129">
        <f t="shared" si="139"/>
        <v>2</v>
      </c>
      <c r="AA819" s="129"/>
      <c r="AB819" s="129"/>
      <c r="AC819" s="121">
        <v>211116</v>
      </c>
      <c r="AD819" s="121" t="s">
        <v>1691</v>
      </c>
      <c r="AE819" s="122">
        <f>VLOOKUP(AC819,[3]Hoja1!$A$10:$K$1357,11,0)</f>
        <v>-489760000</v>
      </c>
      <c r="AF819" s="122"/>
      <c r="AG819" s="122">
        <f t="shared" si="140"/>
        <v>-489760000</v>
      </c>
      <c r="AH819" s="122">
        <f t="shared" si="141"/>
        <v>-489760</v>
      </c>
    </row>
    <row r="820" spans="1:34" s="51" customFormat="1" ht="12.75" customHeight="1">
      <c r="A820" s="127">
        <v>5214260</v>
      </c>
      <c r="B820" s="127" t="s">
        <v>1765</v>
      </c>
      <c r="C820" s="128" t="str">
        <f t="shared" ref="C820:C850" si="158">+D820&amp;E820</f>
        <v/>
      </c>
      <c r="D820" s="129"/>
      <c r="E820" s="129"/>
      <c r="F820" s="128" t="str">
        <f t="shared" ref="F820:F850" si="159">+G820&amp;H820</f>
        <v/>
      </c>
      <c r="G820" s="127"/>
      <c r="H820" s="127"/>
      <c r="I820" s="128" t="str">
        <f t="shared" ref="I820:I850" si="160">+J820&amp;K820</f>
        <v/>
      </c>
      <c r="J820" s="127"/>
      <c r="K820" s="127"/>
      <c r="L820" s="128" t="str">
        <f t="shared" ref="L820:L850" si="161">+M820&amp;N820</f>
        <v/>
      </c>
      <c r="M820" s="129"/>
      <c r="N820" s="129"/>
      <c r="O820" s="130" t="str">
        <f t="shared" ref="O820:O850" si="162">+P820&amp;Q820</f>
        <v/>
      </c>
      <c r="P820" s="127"/>
      <c r="Q820" s="127"/>
      <c r="R820" s="128" t="str">
        <f t="shared" ref="R820:R850" si="163">+S820&amp;T820</f>
        <v/>
      </c>
      <c r="S820" s="129"/>
      <c r="T820" s="129"/>
      <c r="U820" s="128" t="str">
        <f t="shared" ref="U820:U850" si="164">+V820&amp;W820</f>
        <v/>
      </c>
      <c r="V820" s="129"/>
      <c r="W820" s="129"/>
      <c r="X820" s="131" t="str">
        <f t="shared" ref="X820:X843" si="165">+Y820&amp;Z820</f>
        <v>2</v>
      </c>
      <c r="Y820" s="129"/>
      <c r="Z820" s="129">
        <f t="shared" si="139"/>
        <v>2</v>
      </c>
      <c r="AA820" s="127" t="s">
        <v>1862</v>
      </c>
      <c r="AB820" s="127" t="s">
        <v>190</v>
      </c>
      <c r="AC820" s="121">
        <v>211201</v>
      </c>
      <c r="AD820" s="121" t="s">
        <v>469</v>
      </c>
      <c r="AE820" s="122">
        <f>VLOOKUP(AC820,[3]Hoja1!$A$10:$K$1357,11,0)</f>
        <v>-259135482</v>
      </c>
      <c r="AF820" s="122">
        <v>-31382700</v>
      </c>
      <c r="AG820" s="122">
        <f t="shared" si="140"/>
        <v>-290518182</v>
      </c>
      <c r="AH820" s="122">
        <f t="shared" si="141"/>
        <v>-290518</v>
      </c>
    </row>
    <row r="821" spans="1:34" s="51" customFormat="1" ht="12.75" customHeight="1">
      <c r="A821" s="127">
        <v>5214260</v>
      </c>
      <c r="B821" s="127" t="s">
        <v>1765</v>
      </c>
      <c r="C821" s="128" t="str">
        <f t="shared" si="158"/>
        <v/>
      </c>
      <c r="D821" s="129"/>
      <c r="E821" s="129"/>
      <c r="F821" s="128" t="str">
        <f t="shared" si="159"/>
        <v/>
      </c>
      <c r="G821" s="127"/>
      <c r="H821" s="127"/>
      <c r="I821" s="128" t="str">
        <f t="shared" si="160"/>
        <v/>
      </c>
      <c r="J821" s="127"/>
      <c r="K821" s="127"/>
      <c r="L821" s="128" t="str">
        <f t="shared" si="161"/>
        <v/>
      </c>
      <c r="M821" s="129"/>
      <c r="N821" s="129"/>
      <c r="O821" s="130" t="str">
        <f t="shared" si="162"/>
        <v/>
      </c>
      <c r="P821" s="127"/>
      <c r="Q821" s="127"/>
      <c r="R821" s="128" t="str">
        <f t="shared" si="163"/>
        <v/>
      </c>
      <c r="S821" s="129"/>
      <c r="T821" s="129"/>
      <c r="U821" s="128" t="str">
        <f t="shared" si="164"/>
        <v/>
      </c>
      <c r="V821" s="129"/>
      <c r="W821" s="129"/>
      <c r="X821" s="131" t="str">
        <f t="shared" si="165"/>
        <v>222</v>
      </c>
      <c r="Y821" s="129">
        <v>22</v>
      </c>
      <c r="Z821" s="129">
        <f t="shared" si="139"/>
        <v>2</v>
      </c>
      <c r="AA821" s="127" t="s">
        <v>1862</v>
      </c>
      <c r="AB821" s="127" t="s">
        <v>190</v>
      </c>
      <c r="AC821" s="121">
        <v>211202</v>
      </c>
      <c r="AD821" s="121" t="s">
        <v>860</v>
      </c>
      <c r="AE821" s="122">
        <f>VLOOKUP(AC821,[3]Hoja1!$A$10:$K$1357,11,0)</f>
        <v>-2898264</v>
      </c>
      <c r="AF821" s="122"/>
      <c r="AG821" s="122">
        <f t="shared" si="140"/>
        <v>-2898264</v>
      </c>
      <c r="AH821" s="122">
        <f t="shared" si="141"/>
        <v>-2898</v>
      </c>
    </row>
    <row r="822" spans="1:34" s="51" customFormat="1" ht="12.75" customHeight="1">
      <c r="A822" s="127">
        <v>5214240</v>
      </c>
      <c r="B822" s="127" t="s">
        <v>345</v>
      </c>
      <c r="C822" s="128" t="str">
        <f t="shared" si="158"/>
        <v/>
      </c>
      <c r="D822" s="129"/>
      <c r="E822" s="129"/>
      <c r="F822" s="128" t="str">
        <f t="shared" si="159"/>
        <v/>
      </c>
      <c r="G822" s="127"/>
      <c r="H822" s="127"/>
      <c r="I822" s="128" t="str">
        <f t="shared" si="160"/>
        <v/>
      </c>
      <c r="J822" s="127"/>
      <c r="K822" s="127"/>
      <c r="L822" s="128" t="str">
        <f t="shared" si="161"/>
        <v/>
      </c>
      <c r="M822" s="129"/>
      <c r="N822" s="129"/>
      <c r="O822" s="130" t="str">
        <f t="shared" si="162"/>
        <v/>
      </c>
      <c r="P822" s="127"/>
      <c r="Q822" s="127"/>
      <c r="R822" s="128" t="str">
        <f t="shared" si="163"/>
        <v/>
      </c>
      <c r="S822" s="129"/>
      <c r="T822" s="129"/>
      <c r="U822" s="128" t="str">
        <f t="shared" si="164"/>
        <v/>
      </c>
      <c r="V822" s="129"/>
      <c r="W822" s="129"/>
      <c r="X822" s="131" t="str">
        <f t="shared" si="165"/>
        <v>2</v>
      </c>
      <c r="Y822" s="129"/>
      <c r="Z822" s="129">
        <f t="shared" si="139"/>
        <v>2</v>
      </c>
      <c r="AA822" s="129"/>
      <c r="AB822" s="129"/>
      <c r="AC822" s="121">
        <v>211203</v>
      </c>
      <c r="AD822" s="121" t="s">
        <v>1268</v>
      </c>
      <c r="AE822" s="122">
        <f>VLOOKUP(AC822,[3]Hoja1!$A$10:$K$1357,11,0)</f>
        <v>26920215</v>
      </c>
      <c r="AF822" s="122"/>
      <c r="AG822" s="122">
        <f t="shared" si="140"/>
        <v>26920215</v>
      </c>
      <c r="AH822" s="122">
        <f t="shared" si="141"/>
        <v>26920</v>
      </c>
    </row>
    <row r="823" spans="1:34" s="51" customFormat="1" ht="12.75" customHeight="1">
      <c r="A823" s="127">
        <v>5214240</v>
      </c>
      <c r="B823" s="127" t="s">
        <v>345</v>
      </c>
      <c r="C823" s="128" t="str">
        <f t="shared" si="158"/>
        <v/>
      </c>
      <c r="D823" s="129"/>
      <c r="E823" s="129"/>
      <c r="F823" s="128" t="str">
        <f t="shared" si="159"/>
        <v/>
      </c>
      <c r="G823" s="127"/>
      <c r="H823" s="127"/>
      <c r="I823" s="128" t="str">
        <f t="shared" si="160"/>
        <v/>
      </c>
      <c r="J823" s="127"/>
      <c r="K823" s="127"/>
      <c r="L823" s="128" t="str">
        <f t="shared" si="161"/>
        <v/>
      </c>
      <c r="M823" s="129"/>
      <c r="N823" s="129"/>
      <c r="O823" s="130" t="str">
        <f t="shared" si="162"/>
        <v/>
      </c>
      <c r="P823" s="127"/>
      <c r="Q823" s="127"/>
      <c r="R823" s="128" t="str">
        <f t="shared" si="163"/>
        <v/>
      </c>
      <c r="S823" s="129"/>
      <c r="T823" s="129"/>
      <c r="U823" s="128" t="str">
        <f t="shared" si="164"/>
        <v/>
      </c>
      <c r="V823" s="129"/>
      <c r="W823" s="129"/>
      <c r="X823" s="131" t="str">
        <f t="shared" si="165"/>
        <v>2</v>
      </c>
      <c r="Y823" s="129"/>
      <c r="Z823" s="129">
        <f t="shared" si="139"/>
        <v>2</v>
      </c>
      <c r="AA823" s="129"/>
      <c r="AB823" s="129"/>
      <c r="AC823" s="121">
        <v>211204</v>
      </c>
      <c r="AD823" s="121" t="s">
        <v>1269</v>
      </c>
      <c r="AE823" s="122">
        <f>VLOOKUP(AC823,[3]Hoja1!$A$10:$K$1357,11,0)</f>
        <v>-35933505</v>
      </c>
      <c r="AF823" s="122">
        <v>0</v>
      </c>
      <c r="AG823" s="122">
        <f t="shared" si="140"/>
        <v>-35933505</v>
      </c>
      <c r="AH823" s="122">
        <f t="shared" si="141"/>
        <v>-35934</v>
      </c>
    </row>
    <row r="824" spans="1:34" s="51" customFormat="1" ht="12.75" customHeight="1">
      <c r="A824" s="127">
        <v>5214260</v>
      </c>
      <c r="B824" s="127" t="s">
        <v>1765</v>
      </c>
      <c r="C824" s="128" t="str">
        <f t="shared" si="158"/>
        <v/>
      </c>
      <c r="D824" s="129"/>
      <c r="E824" s="129"/>
      <c r="F824" s="128" t="str">
        <f t="shared" si="159"/>
        <v/>
      </c>
      <c r="G824" s="127"/>
      <c r="H824" s="127"/>
      <c r="I824" s="128" t="str">
        <f t="shared" si="160"/>
        <v/>
      </c>
      <c r="J824" s="127"/>
      <c r="K824" s="127"/>
      <c r="L824" s="128" t="str">
        <f t="shared" si="161"/>
        <v/>
      </c>
      <c r="M824" s="129"/>
      <c r="N824" s="129"/>
      <c r="O824" s="130" t="str">
        <f t="shared" si="162"/>
        <v/>
      </c>
      <c r="P824" s="127"/>
      <c r="Q824" s="127"/>
      <c r="R824" s="128" t="str">
        <f t="shared" si="163"/>
        <v/>
      </c>
      <c r="S824" s="129"/>
      <c r="T824" s="129"/>
      <c r="U824" s="128" t="str">
        <f t="shared" si="164"/>
        <v/>
      </c>
      <c r="V824" s="129"/>
      <c r="W824" s="129"/>
      <c r="X824" s="131" t="str">
        <f t="shared" si="165"/>
        <v>222</v>
      </c>
      <c r="Y824" s="129">
        <v>22</v>
      </c>
      <c r="Z824" s="129">
        <f t="shared" si="139"/>
        <v>2</v>
      </c>
      <c r="AA824" s="127" t="s">
        <v>1862</v>
      </c>
      <c r="AB824" s="129"/>
      <c r="AC824" s="121">
        <v>211205</v>
      </c>
      <c r="AD824" s="121" t="s">
        <v>690</v>
      </c>
      <c r="AE824" s="122">
        <f>VLOOKUP(AC824,[3]Hoja1!$A$10:$K$1357,11,0)</f>
        <v>0</v>
      </c>
      <c r="AF824" s="122"/>
      <c r="AG824" s="122">
        <f t="shared" si="140"/>
        <v>0</v>
      </c>
      <c r="AH824" s="122">
        <f t="shared" si="141"/>
        <v>0</v>
      </c>
    </row>
    <row r="825" spans="1:34" s="51" customFormat="1" ht="12.75" customHeight="1">
      <c r="A825" s="127">
        <v>5214260</v>
      </c>
      <c r="B825" s="127" t="s">
        <v>1765</v>
      </c>
      <c r="C825" s="128" t="str">
        <f t="shared" si="158"/>
        <v/>
      </c>
      <c r="D825" s="129"/>
      <c r="E825" s="129"/>
      <c r="F825" s="128" t="str">
        <f t="shared" si="159"/>
        <v/>
      </c>
      <c r="G825" s="127"/>
      <c r="H825" s="127"/>
      <c r="I825" s="128" t="str">
        <f t="shared" si="160"/>
        <v/>
      </c>
      <c r="J825" s="127"/>
      <c r="K825" s="127"/>
      <c r="L825" s="128" t="str">
        <f t="shared" si="161"/>
        <v/>
      </c>
      <c r="M825" s="129"/>
      <c r="N825" s="129"/>
      <c r="O825" s="130" t="str">
        <f t="shared" si="162"/>
        <v/>
      </c>
      <c r="P825" s="127"/>
      <c r="Q825" s="127"/>
      <c r="R825" s="128" t="str">
        <f t="shared" si="163"/>
        <v/>
      </c>
      <c r="S825" s="129"/>
      <c r="T825" s="129"/>
      <c r="U825" s="128" t="str">
        <f t="shared" si="164"/>
        <v/>
      </c>
      <c r="V825" s="129"/>
      <c r="W825" s="129"/>
      <c r="X825" s="131" t="str">
        <f t="shared" si="165"/>
        <v>222</v>
      </c>
      <c r="Y825" s="129">
        <v>22</v>
      </c>
      <c r="Z825" s="129">
        <f t="shared" si="139"/>
        <v>2</v>
      </c>
      <c r="AA825" s="127" t="s">
        <v>1862</v>
      </c>
      <c r="AB825" s="127" t="s">
        <v>190</v>
      </c>
      <c r="AC825" s="121">
        <v>211206</v>
      </c>
      <c r="AD825" s="121" t="s">
        <v>1270</v>
      </c>
      <c r="AE825" s="122">
        <f>VLOOKUP(AC825,[3]Hoja1!$A$10:$K$1357,11,0)</f>
        <v>-215787377</v>
      </c>
      <c r="AF825" s="122"/>
      <c r="AG825" s="122">
        <f t="shared" si="140"/>
        <v>-215787377</v>
      </c>
      <c r="AH825" s="122">
        <f t="shared" si="141"/>
        <v>-215787</v>
      </c>
    </row>
    <row r="826" spans="1:34" s="51" customFormat="1" ht="12.75" customHeight="1">
      <c r="A826" s="127">
        <v>5214260</v>
      </c>
      <c r="B826" s="127" t="s">
        <v>1765</v>
      </c>
      <c r="C826" s="128" t="str">
        <f t="shared" si="158"/>
        <v/>
      </c>
      <c r="D826" s="129"/>
      <c r="E826" s="129"/>
      <c r="F826" s="128" t="str">
        <f t="shared" si="159"/>
        <v/>
      </c>
      <c r="G826" s="127"/>
      <c r="H826" s="127"/>
      <c r="I826" s="128" t="str">
        <f t="shared" si="160"/>
        <v/>
      </c>
      <c r="J826" s="127"/>
      <c r="K826" s="127"/>
      <c r="L826" s="128" t="str">
        <f t="shared" si="161"/>
        <v/>
      </c>
      <c r="M826" s="129"/>
      <c r="N826" s="129"/>
      <c r="O826" s="130" t="str">
        <f t="shared" si="162"/>
        <v/>
      </c>
      <c r="P826" s="127"/>
      <c r="Q826" s="127"/>
      <c r="R826" s="128" t="str">
        <f t="shared" si="163"/>
        <v/>
      </c>
      <c r="S826" s="129"/>
      <c r="T826" s="129"/>
      <c r="U826" s="128" t="str">
        <f t="shared" si="164"/>
        <v/>
      </c>
      <c r="V826" s="129"/>
      <c r="W826" s="129"/>
      <c r="X826" s="131" t="str">
        <f t="shared" si="165"/>
        <v>222</v>
      </c>
      <c r="Y826" s="129">
        <v>22</v>
      </c>
      <c r="Z826" s="129">
        <f t="shared" si="139"/>
        <v>2</v>
      </c>
      <c r="AA826" s="127" t="s">
        <v>1862</v>
      </c>
      <c r="AB826" s="129"/>
      <c r="AC826" s="121">
        <v>211207</v>
      </c>
      <c r="AD826" s="121" t="s">
        <v>865</v>
      </c>
      <c r="AE826" s="122">
        <f>VLOOKUP(AC826,[3]Hoja1!$A$10:$K$1357,11,0)</f>
        <v>0</v>
      </c>
      <c r="AF826" s="122"/>
      <c r="AG826" s="122">
        <f t="shared" si="140"/>
        <v>0</v>
      </c>
      <c r="AH826" s="122">
        <f t="shared" si="141"/>
        <v>0</v>
      </c>
    </row>
    <row r="827" spans="1:34" s="51" customFormat="1" ht="12.75" customHeight="1">
      <c r="A827" s="127">
        <v>5214260</v>
      </c>
      <c r="B827" s="127" t="s">
        <v>1765</v>
      </c>
      <c r="C827" s="128" t="str">
        <f t="shared" si="158"/>
        <v/>
      </c>
      <c r="D827" s="129"/>
      <c r="E827" s="129"/>
      <c r="F827" s="128" t="str">
        <f t="shared" si="159"/>
        <v/>
      </c>
      <c r="G827" s="127"/>
      <c r="H827" s="127"/>
      <c r="I827" s="128" t="str">
        <f t="shared" si="160"/>
        <v/>
      </c>
      <c r="J827" s="127"/>
      <c r="K827" s="127"/>
      <c r="L827" s="128" t="str">
        <f t="shared" si="161"/>
        <v/>
      </c>
      <c r="M827" s="129"/>
      <c r="N827" s="129"/>
      <c r="O827" s="130" t="str">
        <f t="shared" si="162"/>
        <v/>
      </c>
      <c r="P827" s="127"/>
      <c r="Q827" s="127"/>
      <c r="R827" s="128" t="str">
        <f t="shared" si="163"/>
        <v/>
      </c>
      <c r="S827" s="129"/>
      <c r="T827" s="129"/>
      <c r="U827" s="128" t="str">
        <f t="shared" si="164"/>
        <v/>
      </c>
      <c r="V827" s="129"/>
      <c r="W827" s="129"/>
      <c r="X827" s="131" t="str">
        <f t="shared" si="165"/>
        <v>222</v>
      </c>
      <c r="Y827" s="129">
        <v>22</v>
      </c>
      <c r="Z827" s="129">
        <f t="shared" si="139"/>
        <v>2</v>
      </c>
      <c r="AA827" s="127" t="s">
        <v>1862</v>
      </c>
      <c r="AB827" s="129"/>
      <c r="AC827" s="121">
        <v>211208</v>
      </c>
      <c r="AD827" s="121" t="s">
        <v>861</v>
      </c>
      <c r="AE827" s="122">
        <f>VLOOKUP(AC827,[3]Hoja1!$A$10:$K$1357,11,0)</f>
        <v>-686821385</v>
      </c>
      <c r="AF827" s="122">
        <f>-AF410</f>
        <v>686821385</v>
      </c>
      <c r="AG827" s="122">
        <f t="shared" si="140"/>
        <v>0</v>
      </c>
      <c r="AH827" s="122">
        <f t="shared" si="141"/>
        <v>0</v>
      </c>
    </row>
    <row r="828" spans="1:34" s="51" customFormat="1" ht="12.75" customHeight="1">
      <c r="A828" s="127">
        <v>5214260</v>
      </c>
      <c r="B828" s="127" t="s">
        <v>1765</v>
      </c>
      <c r="C828" s="128" t="str">
        <f t="shared" si="158"/>
        <v/>
      </c>
      <c r="D828" s="129"/>
      <c r="E828" s="129"/>
      <c r="F828" s="128" t="str">
        <f t="shared" si="159"/>
        <v/>
      </c>
      <c r="G828" s="127"/>
      <c r="H828" s="127"/>
      <c r="I828" s="128" t="str">
        <f t="shared" si="160"/>
        <v/>
      </c>
      <c r="J828" s="127"/>
      <c r="K828" s="127"/>
      <c r="L828" s="128" t="str">
        <f t="shared" si="161"/>
        <v/>
      </c>
      <c r="M828" s="129"/>
      <c r="N828" s="129"/>
      <c r="O828" s="130" t="str">
        <f t="shared" si="162"/>
        <v/>
      </c>
      <c r="P828" s="127"/>
      <c r="Q828" s="127"/>
      <c r="R828" s="128" t="str">
        <f t="shared" si="163"/>
        <v/>
      </c>
      <c r="S828" s="129"/>
      <c r="T828" s="129"/>
      <c r="U828" s="128" t="str">
        <f t="shared" si="164"/>
        <v/>
      </c>
      <c r="V828" s="129"/>
      <c r="W828" s="129"/>
      <c r="X828" s="131" t="str">
        <f t="shared" si="165"/>
        <v>222</v>
      </c>
      <c r="Y828" s="129">
        <v>22</v>
      </c>
      <c r="Z828" s="129">
        <f t="shared" si="139"/>
        <v>2</v>
      </c>
      <c r="AA828" s="127" t="s">
        <v>1862</v>
      </c>
      <c r="AB828" s="129"/>
      <c r="AC828" s="121">
        <v>211209</v>
      </c>
      <c r="AD828" s="121" t="s">
        <v>691</v>
      </c>
      <c r="AE828" s="122">
        <f>VLOOKUP(AC828,[3]Hoja1!$A$10:$K$1357,11,0)</f>
        <v>0</v>
      </c>
      <c r="AF828" s="122"/>
      <c r="AG828" s="122">
        <f t="shared" si="140"/>
        <v>0</v>
      </c>
      <c r="AH828" s="122">
        <f t="shared" si="141"/>
        <v>0</v>
      </c>
    </row>
    <row r="829" spans="1:34" s="51" customFormat="1" ht="12.75" customHeight="1">
      <c r="A829" s="127"/>
      <c r="B829" s="127"/>
      <c r="C829" s="128" t="str">
        <f t="shared" si="158"/>
        <v/>
      </c>
      <c r="D829" s="129"/>
      <c r="E829" s="129"/>
      <c r="F829" s="128" t="str">
        <f t="shared" si="159"/>
        <v/>
      </c>
      <c r="G829" s="127"/>
      <c r="H829" s="127"/>
      <c r="I829" s="128" t="str">
        <f t="shared" si="160"/>
        <v/>
      </c>
      <c r="J829" s="127"/>
      <c r="K829" s="127"/>
      <c r="L829" s="128" t="str">
        <f t="shared" si="161"/>
        <v/>
      </c>
      <c r="M829" s="129"/>
      <c r="N829" s="129"/>
      <c r="O829" s="130" t="str">
        <f t="shared" si="162"/>
        <v/>
      </c>
      <c r="P829" s="127"/>
      <c r="Q829" s="127"/>
      <c r="R829" s="128" t="str">
        <f t="shared" si="163"/>
        <v/>
      </c>
      <c r="S829" s="129"/>
      <c r="T829" s="129"/>
      <c r="U829" s="128" t="str">
        <f t="shared" si="164"/>
        <v/>
      </c>
      <c r="V829" s="129"/>
      <c r="W829" s="129"/>
      <c r="X829" s="131" t="str">
        <f t="shared" si="165"/>
        <v>2</v>
      </c>
      <c r="Y829" s="129"/>
      <c r="Z829" s="129">
        <f t="shared" si="139"/>
        <v>2</v>
      </c>
      <c r="AA829" s="129"/>
      <c r="AB829" s="129"/>
      <c r="AC829" s="121">
        <v>211210</v>
      </c>
      <c r="AD829" s="121" t="s">
        <v>1271</v>
      </c>
      <c r="AE829" s="122">
        <f>VLOOKUP(AC829,[3]Hoja1!$A$10:$K$1357,11,0)</f>
        <v>0</v>
      </c>
      <c r="AF829" s="122"/>
      <c r="AG829" s="122">
        <f t="shared" si="140"/>
        <v>0</v>
      </c>
      <c r="AH829" s="122">
        <f t="shared" si="141"/>
        <v>0</v>
      </c>
    </row>
    <row r="830" spans="1:34" s="51" customFormat="1" ht="12.75" customHeight="1">
      <c r="A830" s="127">
        <v>5214260</v>
      </c>
      <c r="B830" s="127" t="s">
        <v>1765</v>
      </c>
      <c r="C830" s="128" t="str">
        <f t="shared" si="158"/>
        <v/>
      </c>
      <c r="D830" s="129"/>
      <c r="E830" s="129"/>
      <c r="F830" s="128" t="str">
        <f t="shared" si="159"/>
        <v/>
      </c>
      <c r="G830" s="127"/>
      <c r="H830" s="127"/>
      <c r="I830" s="128" t="str">
        <f t="shared" si="160"/>
        <v/>
      </c>
      <c r="J830" s="127"/>
      <c r="K830" s="127"/>
      <c r="L830" s="128" t="str">
        <f t="shared" si="161"/>
        <v/>
      </c>
      <c r="M830" s="129"/>
      <c r="N830" s="129"/>
      <c r="O830" s="130" t="str">
        <f t="shared" si="162"/>
        <v/>
      </c>
      <c r="P830" s="127"/>
      <c r="Q830" s="127"/>
      <c r="R830" s="128" t="str">
        <f t="shared" si="163"/>
        <v/>
      </c>
      <c r="S830" s="129"/>
      <c r="T830" s="129"/>
      <c r="U830" s="128" t="str">
        <f t="shared" si="164"/>
        <v/>
      </c>
      <c r="V830" s="129"/>
      <c r="W830" s="129"/>
      <c r="X830" s="131" t="str">
        <f t="shared" si="165"/>
        <v>222</v>
      </c>
      <c r="Y830" s="129">
        <v>22</v>
      </c>
      <c r="Z830" s="129">
        <f t="shared" si="139"/>
        <v>2</v>
      </c>
      <c r="AA830" s="127" t="s">
        <v>1862</v>
      </c>
      <c r="AB830" s="129"/>
      <c r="AC830" s="121">
        <v>211211</v>
      </c>
      <c r="AD830" s="121" t="s">
        <v>692</v>
      </c>
      <c r="AE830" s="122">
        <f>VLOOKUP(AC830,[3]Hoja1!$A$10:$K$1357,11,0)</f>
        <v>0</v>
      </c>
      <c r="AF830" s="122"/>
      <c r="AG830" s="122">
        <f t="shared" si="140"/>
        <v>0</v>
      </c>
      <c r="AH830" s="122">
        <f t="shared" si="141"/>
        <v>0</v>
      </c>
    </row>
    <row r="831" spans="1:34" s="51" customFormat="1" ht="12.75" customHeight="1">
      <c r="A831" s="127">
        <v>5214260</v>
      </c>
      <c r="B831" s="127" t="s">
        <v>1765</v>
      </c>
      <c r="C831" s="128" t="str">
        <f t="shared" si="158"/>
        <v/>
      </c>
      <c r="D831" s="129"/>
      <c r="E831" s="129"/>
      <c r="F831" s="128" t="str">
        <f t="shared" si="159"/>
        <v/>
      </c>
      <c r="G831" s="127"/>
      <c r="H831" s="127"/>
      <c r="I831" s="128" t="str">
        <f t="shared" si="160"/>
        <v/>
      </c>
      <c r="J831" s="127"/>
      <c r="K831" s="127"/>
      <c r="L831" s="128" t="str">
        <f t="shared" si="161"/>
        <v/>
      </c>
      <c r="M831" s="129"/>
      <c r="N831" s="129"/>
      <c r="O831" s="130" t="str">
        <f t="shared" si="162"/>
        <v/>
      </c>
      <c r="P831" s="127"/>
      <c r="Q831" s="127"/>
      <c r="R831" s="128" t="str">
        <f t="shared" si="163"/>
        <v/>
      </c>
      <c r="S831" s="129"/>
      <c r="T831" s="129"/>
      <c r="U831" s="128" t="str">
        <f t="shared" si="164"/>
        <v/>
      </c>
      <c r="V831" s="129"/>
      <c r="W831" s="129"/>
      <c r="X831" s="131" t="str">
        <f t="shared" si="165"/>
        <v>222</v>
      </c>
      <c r="Y831" s="129">
        <v>22</v>
      </c>
      <c r="Z831" s="129">
        <f t="shared" si="139"/>
        <v>2</v>
      </c>
      <c r="AA831" s="127" t="s">
        <v>1862</v>
      </c>
      <c r="AB831" s="129"/>
      <c r="AC831" s="121">
        <v>211212</v>
      </c>
      <c r="AD831" s="121" t="s">
        <v>1272</v>
      </c>
      <c r="AE831" s="122">
        <f>VLOOKUP(AC831,[3]Hoja1!$A$10:$K$1357,11,0)</f>
        <v>0</v>
      </c>
      <c r="AF831" s="122"/>
      <c r="AG831" s="122">
        <f t="shared" si="140"/>
        <v>0</v>
      </c>
      <c r="AH831" s="122">
        <f t="shared" si="141"/>
        <v>0</v>
      </c>
    </row>
    <row r="832" spans="1:34" s="51" customFormat="1" ht="12.75" customHeight="1">
      <c r="A832" s="127">
        <v>5214260</v>
      </c>
      <c r="B832" s="127" t="s">
        <v>1765</v>
      </c>
      <c r="C832" s="128" t="str">
        <f>+D832&amp;E832</f>
        <v/>
      </c>
      <c r="D832" s="129"/>
      <c r="E832" s="129"/>
      <c r="F832" s="128" t="str">
        <f>+G832&amp;H832</f>
        <v/>
      </c>
      <c r="G832" s="127"/>
      <c r="H832" s="127"/>
      <c r="I832" s="128" t="str">
        <f>+J832&amp;K832</f>
        <v/>
      </c>
      <c r="J832" s="127"/>
      <c r="K832" s="127"/>
      <c r="L832" s="128" t="str">
        <f>+M832&amp;N832</f>
        <v/>
      </c>
      <c r="M832" s="129"/>
      <c r="N832" s="129"/>
      <c r="O832" s="130" t="str">
        <f>+P832&amp;Q832</f>
        <v/>
      </c>
      <c r="P832" s="127"/>
      <c r="Q832" s="127"/>
      <c r="R832" s="128" t="str">
        <f>+S832&amp;T832</f>
        <v/>
      </c>
      <c r="S832" s="129"/>
      <c r="T832" s="129"/>
      <c r="U832" s="128" t="str">
        <f>+V832&amp;W832</f>
        <v/>
      </c>
      <c r="V832" s="129"/>
      <c r="W832" s="129"/>
      <c r="X832" s="131" t="str">
        <f t="shared" si="165"/>
        <v>222</v>
      </c>
      <c r="Y832" s="129">
        <v>22</v>
      </c>
      <c r="Z832" s="129">
        <f t="shared" si="139"/>
        <v>2</v>
      </c>
      <c r="AA832" s="127" t="s">
        <v>1862</v>
      </c>
      <c r="AB832" s="127" t="s">
        <v>1842</v>
      </c>
      <c r="AC832" s="121">
        <v>211213</v>
      </c>
      <c r="AD832" s="121" t="s">
        <v>1273</v>
      </c>
      <c r="AE832" s="122">
        <f>VLOOKUP(AC832,[3]Hoja1!$A$10:$K$1357,11,0)</f>
        <v>178645</v>
      </c>
      <c r="AF832" s="122"/>
      <c r="AG832" s="122">
        <f t="shared" si="140"/>
        <v>178645</v>
      </c>
      <c r="AH832" s="122">
        <f t="shared" si="141"/>
        <v>179</v>
      </c>
    </row>
    <row r="833" spans="1:34" s="51" customFormat="1" ht="12.75" customHeight="1">
      <c r="A833" s="127"/>
      <c r="B833" s="127"/>
      <c r="C833" s="128" t="str">
        <f t="shared" si="158"/>
        <v/>
      </c>
      <c r="D833" s="129"/>
      <c r="E833" s="129"/>
      <c r="F833" s="128" t="str">
        <f t="shared" si="159"/>
        <v/>
      </c>
      <c r="G833" s="127"/>
      <c r="H833" s="127"/>
      <c r="I833" s="128" t="str">
        <f t="shared" si="160"/>
        <v/>
      </c>
      <c r="J833" s="127"/>
      <c r="K833" s="127"/>
      <c r="L833" s="128" t="str">
        <f t="shared" si="161"/>
        <v/>
      </c>
      <c r="M833" s="129"/>
      <c r="N833" s="129"/>
      <c r="O833" s="130" t="str">
        <f t="shared" si="162"/>
        <v/>
      </c>
      <c r="P833" s="127"/>
      <c r="Q833" s="127"/>
      <c r="R833" s="128" t="str">
        <f t="shared" si="163"/>
        <v/>
      </c>
      <c r="S833" s="129"/>
      <c r="T833" s="129"/>
      <c r="U833" s="128" t="str">
        <f t="shared" si="164"/>
        <v/>
      </c>
      <c r="V833" s="129"/>
      <c r="W833" s="129"/>
      <c r="X833" s="131" t="str">
        <f t="shared" si="165"/>
        <v>2</v>
      </c>
      <c r="Y833" s="129"/>
      <c r="Z833" s="129">
        <f t="shared" si="139"/>
        <v>2</v>
      </c>
      <c r="AA833" s="129"/>
      <c r="AB833" s="129"/>
      <c r="AC833" s="121">
        <v>211214</v>
      </c>
      <c r="AD833" s="121" t="s">
        <v>1274</v>
      </c>
      <c r="AE833" s="122">
        <v>0</v>
      </c>
      <c r="AF833" s="122"/>
      <c r="AG833" s="122">
        <f t="shared" si="140"/>
        <v>0</v>
      </c>
      <c r="AH833" s="122">
        <f t="shared" si="141"/>
        <v>0</v>
      </c>
    </row>
    <row r="834" spans="1:34" s="51" customFormat="1" ht="12.75" customHeight="1">
      <c r="A834" s="127"/>
      <c r="B834" s="127"/>
      <c r="C834" s="128" t="str">
        <f t="shared" si="158"/>
        <v/>
      </c>
      <c r="D834" s="129"/>
      <c r="E834" s="129"/>
      <c r="F834" s="128" t="str">
        <f t="shared" si="159"/>
        <v/>
      </c>
      <c r="G834" s="127"/>
      <c r="H834" s="127"/>
      <c r="I834" s="128" t="str">
        <f t="shared" si="160"/>
        <v/>
      </c>
      <c r="J834" s="127"/>
      <c r="K834" s="127"/>
      <c r="L834" s="128" t="str">
        <f t="shared" si="161"/>
        <v/>
      </c>
      <c r="M834" s="129"/>
      <c r="N834" s="129"/>
      <c r="O834" s="130" t="str">
        <f t="shared" si="162"/>
        <v/>
      </c>
      <c r="P834" s="127"/>
      <c r="Q834" s="127"/>
      <c r="R834" s="128" t="str">
        <f t="shared" si="163"/>
        <v/>
      </c>
      <c r="S834" s="129"/>
      <c r="T834" s="129"/>
      <c r="U834" s="128" t="str">
        <f t="shared" si="164"/>
        <v/>
      </c>
      <c r="V834" s="129"/>
      <c r="W834" s="129"/>
      <c r="X834" s="131" t="str">
        <f t="shared" si="165"/>
        <v>2</v>
      </c>
      <c r="Y834" s="129"/>
      <c r="Z834" s="129">
        <f t="shared" si="139"/>
        <v>2</v>
      </c>
      <c r="AA834" s="129"/>
      <c r="AB834" s="129"/>
      <c r="AC834" s="121">
        <v>211215</v>
      </c>
      <c r="AD834" s="121" t="s">
        <v>1275</v>
      </c>
      <c r="AE834" s="122">
        <f>VLOOKUP(AC834,[3]Hoja1!$A$10:$K$1357,11,0)</f>
        <v>0</v>
      </c>
      <c r="AF834" s="122"/>
      <c r="AG834" s="122">
        <f t="shared" si="140"/>
        <v>0</v>
      </c>
      <c r="AH834" s="122">
        <f t="shared" si="141"/>
        <v>0</v>
      </c>
    </row>
    <row r="835" spans="1:34" s="51" customFormat="1" ht="12.75" customHeight="1">
      <c r="A835" s="127"/>
      <c r="B835" s="127"/>
      <c r="C835" s="128" t="str">
        <f t="shared" si="158"/>
        <v/>
      </c>
      <c r="D835" s="129"/>
      <c r="E835" s="129"/>
      <c r="F835" s="128" t="str">
        <f t="shared" si="159"/>
        <v/>
      </c>
      <c r="G835" s="127"/>
      <c r="H835" s="127"/>
      <c r="I835" s="128" t="str">
        <f t="shared" si="160"/>
        <v/>
      </c>
      <c r="J835" s="127"/>
      <c r="K835" s="127"/>
      <c r="L835" s="128" t="str">
        <f t="shared" si="161"/>
        <v/>
      </c>
      <c r="M835" s="129"/>
      <c r="N835" s="129"/>
      <c r="O835" s="130" t="str">
        <f t="shared" si="162"/>
        <v/>
      </c>
      <c r="P835" s="127"/>
      <c r="Q835" s="127"/>
      <c r="R835" s="128" t="str">
        <f t="shared" si="163"/>
        <v/>
      </c>
      <c r="S835" s="129"/>
      <c r="T835" s="129"/>
      <c r="U835" s="128" t="str">
        <f t="shared" si="164"/>
        <v/>
      </c>
      <c r="V835" s="129"/>
      <c r="W835" s="129"/>
      <c r="X835" s="131" t="str">
        <f t="shared" si="165"/>
        <v>2</v>
      </c>
      <c r="Y835" s="129"/>
      <c r="Z835" s="129">
        <f t="shared" si="139"/>
        <v>2</v>
      </c>
      <c r="AA835" s="129"/>
      <c r="AB835" s="129"/>
      <c r="AC835" s="121">
        <v>211216</v>
      </c>
      <c r="AD835" s="121" t="s">
        <v>1276</v>
      </c>
      <c r="AE835" s="122">
        <v>0</v>
      </c>
      <c r="AF835" s="122"/>
      <c r="AG835" s="122">
        <f t="shared" si="140"/>
        <v>0</v>
      </c>
      <c r="AH835" s="122">
        <f t="shared" si="141"/>
        <v>0</v>
      </c>
    </row>
    <row r="836" spans="1:34" s="51" customFormat="1" ht="12.75" customHeight="1">
      <c r="A836" s="127"/>
      <c r="B836" s="127"/>
      <c r="C836" s="128" t="str">
        <f t="shared" si="158"/>
        <v/>
      </c>
      <c r="D836" s="129"/>
      <c r="E836" s="129"/>
      <c r="F836" s="128" t="str">
        <f t="shared" si="159"/>
        <v/>
      </c>
      <c r="G836" s="127"/>
      <c r="H836" s="127"/>
      <c r="I836" s="128" t="str">
        <f t="shared" si="160"/>
        <v/>
      </c>
      <c r="J836" s="127"/>
      <c r="K836" s="127"/>
      <c r="L836" s="128" t="str">
        <f t="shared" si="161"/>
        <v/>
      </c>
      <c r="M836" s="129"/>
      <c r="N836" s="129"/>
      <c r="O836" s="130" t="str">
        <f t="shared" si="162"/>
        <v/>
      </c>
      <c r="P836" s="127"/>
      <c r="Q836" s="127"/>
      <c r="R836" s="128" t="str">
        <f t="shared" si="163"/>
        <v/>
      </c>
      <c r="S836" s="129"/>
      <c r="T836" s="129"/>
      <c r="U836" s="128" t="str">
        <f t="shared" si="164"/>
        <v/>
      </c>
      <c r="V836" s="129"/>
      <c r="W836" s="129"/>
      <c r="X836" s="131" t="str">
        <f t="shared" si="165"/>
        <v>2</v>
      </c>
      <c r="Y836" s="129"/>
      <c r="Z836" s="129">
        <f t="shared" si="139"/>
        <v>2</v>
      </c>
      <c r="AA836" s="129"/>
      <c r="AB836" s="129"/>
      <c r="AC836" s="121">
        <v>211217</v>
      </c>
      <c r="AD836" s="121" t="s">
        <v>693</v>
      </c>
      <c r="AE836" s="122">
        <v>0</v>
      </c>
      <c r="AF836" s="122"/>
      <c r="AG836" s="122">
        <f t="shared" si="140"/>
        <v>0</v>
      </c>
      <c r="AH836" s="122">
        <f t="shared" si="141"/>
        <v>0</v>
      </c>
    </row>
    <row r="837" spans="1:34" s="51" customFormat="1" ht="12.75" customHeight="1">
      <c r="A837" s="127"/>
      <c r="B837" s="127"/>
      <c r="C837" s="128" t="str">
        <f t="shared" si="158"/>
        <v/>
      </c>
      <c r="D837" s="129"/>
      <c r="E837" s="129"/>
      <c r="F837" s="128" t="str">
        <f t="shared" si="159"/>
        <v/>
      </c>
      <c r="G837" s="127"/>
      <c r="H837" s="127"/>
      <c r="I837" s="128" t="str">
        <f t="shared" si="160"/>
        <v/>
      </c>
      <c r="J837" s="127"/>
      <c r="K837" s="127"/>
      <c r="L837" s="128" t="str">
        <f t="shared" si="161"/>
        <v/>
      </c>
      <c r="M837" s="129"/>
      <c r="N837" s="129"/>
      <c r="O837" s="130" t="str">
        <f t="shared" si="162"/>
        <v/>
      </c>
      <c r="P837" s="127"/>
      <c r="Q837" s="127"/>
      <c r="R837" s="128" t="str">
        <f t="shared" si="163"/>
        <v/>
      </c>
      <c r="S837" s="129"/>
      <c r="T837" s="129"/>
      <c r="U837" s="128" t="str">
        <f t="shared" si="164"/>
        <v/>
      </c>
      <c r="V837" s="129"/>
      <c r="W837" s="129"/>
      <c r="X837" s="131" t="str">
        <f t="shared" si="165"/>
        <v>2</v>
      </c>
      <c r="Y837" s="129"/>
      <c r="Z837" s="129">
        <f t="shared" si="139"/>
        <v>2</v>
      </c>
      <c r="AA837" s="129"/>
      <c r="AB837" s="129"/>
      <c r="AC837" s="121">
        <v>211218</v>
      </c>
      <c r="AD837" s="121" t="s">
        <v>694</v>
      </c>
      <c r="AE837" s="122">
        <f>VLOOKUP(AC837,[3]Hoja1!$A$10:$K$1357,11,0)</f>
        <v>0</v>
      </c>
      <c r="AF837" s="122"/>
      <c r="AG837" s="122">
        <f t="shared" si="140"/>
        <v>0</v>
      </c>
      <c r="AH837" s="122">
        <f t="shared" si="141"/>
        <v>0</v>
      </c>
    </row>
    <row r="838" spans="1:34" s="51" customFormat="1" ht="12.75" customHeight="1">
      <c r="A838" s="127"/>
      <c r="B838" s="127"/>
      <c r="C838" s="128" t="str">
        <f t="shared" si="158"/>
        <v/>
      </c>
      <c r="D838" s="129"/>
      <c r="E838" s="129"/>
      <c r="F838" s="128" t="str">
        <f t="shared" si="159"/>
        <v/>
      </c>
      <c r="G838" s="127"/>
      <c r="H838" s="127"/>
      <c r="I838" s="128" t="str">
        <f t="shared" si="160"/>
        <v/>
      </c>
      <c r="J838" s="127"/>
      <c r="K838" s="127"/>
      <c r="L838" s="128" t="str">
        <f t="shared" si="161"/>
        <v/>
      </c>
      <c r="M838" s="129"/>
      <c r="N838" s="129"/>
      <c r="O838" s="130" t="str">
        <f t="shared" si="162"/>
        <v/>
      </c>
      <c r="P838" s="127"/>
      <c r="Q838" s="127"/>
      <c r="R838" s="128" t="str">
        <f t="shared" si="163"/>
        <v/>
      </c>
      <c r="S838" s="129"/>
      <c r="T838" s="129"/>
      <c r="U838" s="128" t="str">
        <f t="shared" si="164"/>
        <v/>
      </c>
      <c r="V838" s="129"/>
      <c r="W838" s="129"/>
      <c r="X838" s="131" t="str">
        <f t="shared" si="165"/>
        <v>222</v>
      </c>
      <c r="Y838" s="129">
        <v>22</v>
      </c>
      <c r="Z838" s="129">
        <f t="shared" si="139"/>
        <v>2</v>
      </c>
      <c r="AA838" s="129"/>
      <c r="AB838" s="129"/>
      <c r="AC838" s="121">
        <v>211219</v>
      </c>
      <c r="AD838" s="121" t="s">
        <v>695</v>
      </c>
      <c r="AE838" s="122">
        <v>0</v>
      </c>
      <c r="AF838" s="122"/>
      <c r="AG838" s="122">
        <f t="shared" si="140"/>
        <v>0</v>
      </c>
      <c r="AH838" s="122">
        <f t="shared" si="141"/>
        <v>0</v>
      </c>
    </row>
    <row r="839" spans="1:34" s="51" customFormat="1" ht="12.75" customHeight="1">
      <c r="A839" s="127"/>
      <c r="B839" s="127"/>
      <c r="C839" s="128" t="str">
        <f t="shared" si="158"/>
        <v/>
      </c>
      <c r="D839" s="129"/>
      <c r="E839" s="129"/>
      <c r="F839" s="128" t="str">
        <f t="shared" si="159"/>
        <v/>
      </c>
      <c r="G839" s="127"/>
      <c r="H839" s="127"/>
      <c r="I839" s="128" t="str">
        <f t="shared" si="160"/>
        <v/>
      </c>
      <c r="J839" s="127"/>
      <c r="K839" s="127"/>
      <c r="L839" s="128" t="str">
        <f t="shared" si="161"/>
        <v/>
      </c>
      <c r="M839" s="129"/>
      <c r="N839" s="129"/>
      <c r="O839" s="130" t="str">
        <f t="shared" si="162"/>
        <v/>
      </c>
      <c r="P839" s="127"/>
      <c r="Q839" s="127"/>
      <c r="R839" s="128" t="str">
        <f t="shared" si="163"/>
        <v/>
      </c>
      <c r="S839" s="129"/>
      <c r="T839" s="129"/>
      <c r="U839" s="128" t="str">
        <f t="shared" si="164"/>
        <v/>
      </c>
      <c r="V839" s="129"/>
      <c r="W839" s="129"/>
      <c r="X839" s="131" t="str">
        <f t="shared" si="165"/>
        <v>222</v>
      </c>
      <c r="Y839" s="129">
        <v>22</v>
      </c>
      <c r="Z839" s="129">
        <f t="shared" si="139"/>
        <v>2</v>
      </c>
      <c r="AA839" s="129"/>
      <c r="AB839" s="129"/>
      <c r="AC839" s="121">
        <v>211220</v>
      </c>
      <c r="AD839" s="121" t="s">
        <v>208</v>
      </c>
      <c r="AE839" s="122">
        <v>0</v>
      </c>
      <c r="AF839" s="122"/>
      <c r="AG839" s="122">
        <f t="shared" si="140"/>
        <v>0</v>
      </c>
      <c r="AH839" s="122">
        <f t="shared" si="141"/>
        <v>0</v>
      </c>
    </row>
    <row r="840" spans="1:34" s="51" customFormat="1" ht="12.75" customHeight="1">
      <c r="A840" s="127">
        <v>5214230</v>
      </c>
      <c r="B840" s="127" t="s">
        <v>188</v>
      </c>
      <c r="C840" s="128" t="str">
        <f t="shared" si="158"/>
        <v/>
      </c>
      <c r="D840" s="129"/>
      <c r="E840" s="129"/>
      <c r="F840" s="128" t="str">
        <f t="shared" si="159"/>
        <v/>
      </c>
      <c r="G840" s="127"/>
      <c r="H840" s="127"/>
      <c r="I840" s="128" t="str">
        <f t="shared" si="160"/>
        <v/>
      </c>
      <c r="J840" s="127"/>
      <c r="K840" s="127"/>
      <c r="L840" s="128" t="str">
        <f t="shared" si="161"/>
        <v/>
      </c>
      <c r="M840" s="129"/>
      <c r="N840" s="129"/>
      <c r="O840" s="130" t="str">
        <f t="shared" si="162"/>
        <v/>
      </c>
      <c r="P840" s="127"/>
      <c r="Q840" s="127"/>
      <c r="R840" s="128" t="str">
        <f t="shared" si="163"/>
        <v/>
      </c>
      <c r="S840" s="129"/>
      <c r="T840" s="129"/>
      <c r="U840" s="128" t="str">
        <f t="shared" si="164"/>
        <v/>
      </c>
      <c r="V840" s="129"/>
      <c r="W840" s="129"/>
      <c r="X840" s="131" t="str">
        <f t="shared" si="165"/>
        <v>2</v>
      </c>
      <c r="Y840" s="129"/>
      <c r="Z840" s="129">
        <f t="shared" ref="Z840:Z903" si="166">VALUE(LEFT(AC840,1))</f>
        <v>2</v>
      </c>
      <c r="AA840" s="129"/>
      <c r="AB840" s="129"/>
      <c r="AC840" s="121">
        <v>211221</v>
      </c>
      <c r="AD840" s="121" t="s">
        <v>147</v>
      </c>
      <c r="AE840" s="122">
        <f>VLOOKUP(AC840,[3]Hoja1!$A$10:$K$1357,11,0)</f>
        <v>0</v>
      </c>
      <c r="AF840" s="122"/>
      <c r="AG840" s="122">
        <f t="shared" ref="AG840:AG903" si="167">AE840+AF840</f>
        <v>0</v>
      </c>
      <c r="AH840" s="122">
        <f t="shared" ref="AH840:AH903" si="168">ROUND((AE840+AF840)/$AH$2,0)</f>
        <v>0</v>
      </c>
    </row>
    <row r="841" spans="1:34" s="51" customFormat="1" ht="12.75" customHeight="1">
      <c r="A841" s="127">
        <v>5214260</v>
      </c>
      <c r="B841" s="127" t="s">
        <v>1765</v>
      </c>
      <c r="C841" s="128" t="str">
        <f t="shared" si="158"/>
        <v/>
      </c>
      <c r="D841" s="129"/>
      <c r="E841" s="129"/>
      <c r="F841" s="128" t="str">
        <f t="shared" si="159"/>
        <v/>
      </c>
      <c r="G841" s="127"/>
      <c r="H841" s="127"/>
      <c r="I841" s="128" t="str">
        <f t="shared" si="160"/>
        <v/>
      </c>
      <c r="J841" s="127"/>
      <c r="K841" s="127"/>
      <c r="L841" s="128" t="str">
        <f t="shared" si="161"/>
        <v/>
      </c>
      <c r="M841" s="129"/>
      <c r="N841" s="129"/>
      <c r="O841" s="130" t="str">
        <f t="shared" si="162"/>
        <v/>
      </c>
      <c r="P841" s="127"/>
      <c r="Q841" s="127"/>
      <c r="R841" s="128" t="str">
        <f t="shared" si="163"/>
        <v/>
      </c>
      <c r="S841" s="129"/>
      <c r="T841" s="129"/>
      <c r="U841" s="128" t="str">
        <f t="shared" si="164"/>
        <v/>
      </c>
      <c r="V841" s="129"/>
      <c r="W841" s="129"/>
      <c r="X841" s="131" t="str">
        <f t="shared" si="165"/>
        <v>222</v>
      </c>
      <c r="Y841" s="129">
        <v>22</v>
      </c>
      <c r="Z841" s="129">
        <f t="shared" si="166"/>
        <v>2</v>
      </c>
      <c r="AA841" s="127" t="s">
        <v>1862</v>
      </c>
      <c r="AB841" s="127" t="s">
        <v>1842</v>
      </c>
      <c r="AC841" s="121">
        <v>211222</v>
      </c>
      <c r="AD841" s="121" t="s">
        <v>191</v>
      </c>
      <c r="AE841" s="122">
        <f>VLOOKUP(AC841,[3]Hoja1!$A$10:$K$1357,11,0)</f>
        <v>0</v>
      </c>
      <c r="AF841" s="122"/>
      <c r="AG841" s="122">
        <f t="shared" si="167"/>
        <v>0</v>
      </c>
      <c r="AH841" s="122">
        <f t="shared" si="168"/>
        <v>0</v>
      </c>
    </row>
    <row r="842" spans="1:34" s="51" customFormat="1" ht="12.75" customHeight="1">
      <c r="A842" s="127">
        <v>5214260</v>
      </c>
      <c r="B842" s="127" t="s">
        <v>1765</v>
      </c>
      <c r="C842" s="128" t="str">
        <f t="shared" si="158"/>
        <v/>
      </c>
      <c r="D842" s="129"/>
      <c r="E842" s="129"/>
      <c r="F842" s="128" t="str">
        <f t="shared" si="159"/>
        <v/>
      </c>
      <c r="G842" s="127"/>
      <c r="H842" s="127"/>
      <c r="I842" s="128" t="str">
        <f t="shared" si="160"/>
        <v/>
      </c>
      <c r="J842" s="127"/>
      <c r="K842" s="127"/>
      <c r="L842" s="128" t="str">
        <f t="shared" si="161"/>
        <v/>
      </c>
      <c r="M842" s="129"/>
      <c r="N842" s="129"/>
      <c r="O842" s="130" t="str">
        <f t="shared" si="162"/>
        <v/>
      </c>
      <c r="P842" s="127"/>
      <c r="Q842" s="127"/>
      <c r="R842" s="128" t="str">
        <f t="shared" si="163"/>
        <v/>
      </c>
      <c r="S842" s="129"/>
      <c r="T842" s="129"/>
      <c r="U842" s="128" t="str">
        <f t="shared" si="164"/>
        <v/>
      </c>
      <c r="V842" s="129"/>
      <c r="W842" s="129"/>
      <c r="X842" s="131" t="str">
        <f t="shared" si="165"/>
        <v>222</v>
      </c>
      <c r="Y842" s="129">
        <v>22</v>
      </c>
      <c r="Z842" s="129">
        <f t="shared" si="166"/>
        <v>2</v>
      </c>
      <c r="AA842" s="127" t="s">
        <v>1862</v>
      </c>
      <c r="AB842" s="127" t="s">
        <v>1846</v>
      </c>
      <c r="AC842" s="121">
        <v>211223</v>
      </c>
      <c r="AD842" s="121" t="s">
        <v>716</v>
      </c>
      <c r="AE842" s="122">
        <f>VLOOKUP(AC842,[3]Hoja1!$A$10:$K$1357,11,0)</f>
        <v>-8123038771</v>
      </c>
      <c r="AF842" s="123">
        <f>-AF421</f>
        <v>8108223889</v>
      </c>
      <c r="AG842" s="122">
        <f t="shared" si="167"/>
        <v>-14814882</v>
      </c>
      <c r="AH842" s="122">
        <f t="shared" si="168"/>
        <v>-14815</v>
      </c>
    </row>
    <row r="843" spans="1:34" s="51" customFormat="1" ht="12.75" customHeight="1">
      <c r="A843" s="127"/>
      <c r="B843" s="127"/>
      <c r="C843" s="128" t="str">
        <f t="shared" si="158"/>
        <v/>
      </c>
      <c r="D843" s="129"/>
      <c r="E843" s="129"/>
      <c r="F843" s="128" t="str">
        <f t="shared" si="159"/>
        <v/>
      </c>
      <c r="G843" s="127"/>
      <c r="H843" s="127"/>
      <c r="I843" s="128" t="str">
        <f t="shared" si="160"/>
        <v/>
      </c>
      <c r="J843" s="127"/>
      <c r="K843" s="127"/>
      <c r="L843" s="128" t="str">
        <f t="shared" si="161"/>
        <v/>
      </c>
      <c r="M843" s="129"/>
      <c r="N843" s="129"/>
      <c r="O843" s="130" t="str">
        <f t="shared" si="162"/>
        <v/>
      </c>
      <c r="P843" s="127"/>
      <c r="Q843" s="127"/>
      <c r="R843" s="128" t="str">
        <f t="shared" si="163"/>
        <v/>
      </c>
      <c r="S843" s="129"/>
      <c r="T843" s="129"/>
      <c r="U843" s="128" t="str">
        <f t="shared" si="164"/>
        <v/>
      </c>
      <c r="V843" s="129"/>
      <c r="W843" s="129"/>
      <c r="X843" s="131" t="str">
        <f t="shared" si="165"/>
        <v>222</v>
      </c>
      <c r="Y843" s="129">
        <v>22</v>
      </c>
      <c r="Z843" s="129">
        <f t="shared" si="166"/>
        <v>2</v>
      </c>
      <c r="AA843" s="129"/>
      <c r="AB843" s="129"/>
      <c r="AC843" s="121">
        <v>211224</v>
      </c>
      <c r="AD843" s="121" t="s">
        <v>192</v>
      </c>
      <c r="AE843" s="122">
        <v>0</v>
      </c>
      <c r="AF843" s="122"/>
      <c r="AG843" s="122">
        <f t="shared" si="167"/>
        <v>0</v>
      </c>
      <c r="AH843" s="122">
        <f t="shared" si="168"/>
        <v>0</v>
      </c>
    </row>
    <row r="844" spans="1:34" s="51" customFormat="1" ht="12.75" customHeight="1">
      <c r="A844" s="127">
        <v>5214230</v>
      </c>
      <c r="B844" s="127" t="s">
        <v>188</v>
      </c>
      <c r="C844" s="128" t="str">
        <f t="shared" si="158"/>
        <v/>
      </c>
      <c r="D844" s="129"/>
      <c r="E844" s="129"/>
      <c r="F844" s="128" t="str">
        <f t="shared" si="159"/>
        <v/>
      </c>
      <c r="G844" s="127"/>
      <c r="H844" s="127"/>
      <c r="I844" s="128" t="str">
        <f t="shared" si="160"/>
        <v/>
      </c>
      <c r="J844" s="127"/>
      <c r="K844" s="127"/>
      <c r="L844" s="128" t="str">
        <f t="shared" si="161"/>
        <v/>
      </c>
      <c r="M844" s="129"/>
      <c r="N844" s="129"/>
      <c r="O844" s="130" t="str">
        <f t="shared" si="162"/>
        <v/>
      </c>
      <c r="P844" s="127"/>
      <c r="Q844" s="127"/>
      <c r="R844" s="128" t="str">
        <f t="shared" si="163"/>
        <v/>
      </c>
      <c r="S844" s="129"/>
      <c r="T844" s="129"/>
      <c r="U844" s="128" t="str">
        <f t="shared" si="164"/>
        <v/>
      </c>
      <c r="V844" s="129"/>
      <c r="W844" s="129"/>
      <c r="X844" s="131"/>
      <c r="Y844" s="129"/>
      <c r="Z844" s="129">
        <f t="shared" si="166"/>
        <v>2</v>
      </c>
      <c r="AA844" s="129"/>
      <c r="AB844" s="129"/>
      <c r="AC844" s="121">
        <v>211225</v>
      </c>
      <c r="AD844" s="121" t="s">
        <v>193</v>
      </c>
      <c r="AE844" s="122">
        <f>VLOOKUP(AC844,[3]Hoja1!$A$10:$K$1357,11,0)</f>
        <v>0</v>
      </c>
      <c r="AF844" s="123">
        <f>-AF884-AF883-AF885</f>
        <v>0</v>
      </c>
      <c r="AG844" s="122">
        <f t="shared" si="167"/>
        <v>0</v>
      </c>
      <c r="AH844" s="122">
        <f t="shared" si="168"/>
        <v>0</v>
      </c>
    </row>
    <row r="845" spans="1:34" s="51" customFormat="1" ht="12.75" customHeight="1">
      <c r="A845" s="127">
        <v>5214260</v>
      </c>
      <c r="B845" s="127" t="s">
        <v>1765</v>
      </c>
      <c r="C845" s="128" t="str">
        <f t="shared" si="158"/>
        <v/>
      </c>
      <c r="D845" s="129"/>
      <c r="E845" s="129"/>
      <c r="F845" s="128" t="str">
        <f t="shared" si="159"/>
        <v/>
      </c>
      <c r="G845" s="127"/>
      <c r="H845" s="127"/>
      <c r="I845" s="128" t="str">
        <f t="shared" si="160"/>
        <v/>
      </c>
      <c r="J845" s="127"/>
      <c r="K845" s="127"/>
      <c r="L845" s="128" t="str">
        <f t="shared" si="161"/>
        <v/>
      </c>
      <c r="M845" s="129"/>
      <c r="N845" s="129"/>
      <c r="O845" s="130" t="str">
        <f t="shared" si="162"/>
        <v/>
      </c>
      <c r="P845" s="127"/>
      <c r="Q845" s="127"/>
      <c r="R845" s="128" t="str">
        <f t="shared" si="163"/>
        <v/>
      </c>
      <c r="S845" s="129"/>
      <c r="T845" s="129"/>
      <c r="U845" s="128" t="str">
        <f t="shared" si="164"/>
        <v/>
      </c>
      <c r="V845" s="129"/>
      <c r="W845" s="129"/>
      <c r="X845" s="131" t="str">
        <f t="shared" ref="X845:X850" si="169">+Y845&amp;Z845</f>
        <v>222</v>
      </c>
      <c r="Y845" s="129">
        <v>22</v>
      </c>
      <c r="Z845" s="129">
        <f t="shared" si="166"/>
        <v>2</v>
      </c>
      <c r="AA845" s="127" t="s">
        <v>1862</v>
      </c>
      <c r="AB845" s="127" t="s">
        <v>190</v>
      </c>
      <c r="AC845" s="121">
        <v>211226</v>
      </c>
      <c r="AD845" s="121" t="s">
        <v>843</v>
      </c>
      <c r="AE845" s="122">
        <f>VLOOKUP(AC845,[3]Hoja1!$A$10:$K$1357,11,0)</f>
        <v>-270080</v>
      </c>
      <c r="AF845" s="122"/>
      <c r="AG845" s="122">
        <f t="shared" si="167"/>
        <v>-270080</v>
      </c>
      <c r="AH845" s="122">
        <f t="shared" si="168"/>
        <v>-270</v>
      </c>
    </row>
    <row r="846" spans="1:34" s="51" customFormat="1" ht="12.75" customHeight="1">
      <c r="A846" s="127"/>
      <c r="B846" s="127"/>
      <c r="C846" s="128" t="str">
        <f t="shared" si="158"/>
        <v/>
      </c>
      <c r="D846" s="129"/>
      <c r="E846" s="129"/>
      <c r="F846" s="128" t="str">
        <f t="shared" si="159"/>
        <v/>
      </c>
      <c r="G846" s="127"/>
      <c r="H846" s="127"/>
      <c r="I846" s="128" t="str">
        <f t="shared" si="160"/>
        <v/>
      </c>
      <c r="J846" s="127"/>
      <c r="K846" s="127"/>
      <c r="L846" s="128" t="str">
        <f t="shared" si="161"/>
        <v/>
      </c>
      <c r="M846" s="129"/>
      <c r="N846" s="129"/>
      <c r="O846" s="130" t="str">
        <f t="shared" si="162"/>
        <v/>
      </c>
      <c r="P846" s="127"/>
      <c r="Q846" s="127"/>
      <c r="R846" s="128" t="str">
        <f t="shared" si="163"/>
        <v/>
      </c>
      <c r="S846" s="129"/>
      <c r="T846" s="129"/>
      <c r="U846" s="128" t="str">
        <f t="shared" si="164"/>
        <v/>
      </c>
      <c r="V846" s="129"/>
      <c r="W846" s="129"/>
      <c r="X846" s="131" t="str">
        <f t="shared" si="169"/>
        <v>222</v>
      </c>
      <c r="Y846" s="129">
        <v>22</v>
      </c>
      <c r="Z846" s="129">
        <f t="shared" si="166"/>
        <v>2</v>
      </c>
      <c r="AA846" s="129"/>
      <c r="AB846" s="129"/>
      <c r="AC846" s="121">
        <v>211227</v>
      </c>
      <c r="AD846" s="121" t="s">
        <v>1277</v>
      </c>
      <c r="AE846" s="122">
        <f>VLOOKUP(AC846,[3]Hoja1!$A$10:$K$1357,11,0)</f>
        <v>0</v>
      </c>
      <c r="AF846" s="122"/>
      <c r="AG846" s="122">
        <f t="shared" si="167"/>
        <v>0</v>
      </c>
      <c r="AH846" s="122">
        <f t="shared" si="168"/>
        <v>0</v>
      </c>
    </row>
    <row r="847" spans="1:34" s="51" customFormat="1" ht="12.75" customHeight="1">
      <c r="A847" s="127">
        <v>5214260</v>
      </c>
      <c r="B847" s="127" t="s">
        <v>1765</v>
      </c>
      <c r="C847" s="128" t="str">
        <f t="shared" si="158"/>
        <v/>
      </c>
      <c r="D847" s="127"/>
      <c r="E847" s="127"/>
      <c r="F847" s="128" t="str">
        <f t="shared" si="159"/>
        <v/>
      </c>
      <c r="G847" s="127"/>
      <c r="H847" s="127"/>
      <c r="I847" s="128" t="str">
        <f t="shared" si="160"/>
        <v/>
      </c>
      <c r="J847" s="127"/>
      <c r="K847" s="127"/>
      <c r="L847" s="128" t="str">
        <f t="shared" si="161"/>
        <v/>
      </c>
      <c r="M847" s="129"/>
      <c r="N847" s="129"/>
      <c r="O847" s="130" t="str">
        <f t="shared" si="162"/>
        <v/>
      </c>
      <c r="P847" s="127"/>
      <c r="Q847" s="127"/>
      <c r="R847" s="128" t="str">
        <f t="shared" si="163"/>
        <v/>
      </c>
      <c r="S847" s="129"/>
      <c r="T847" s="129"/>
      <c r="U847" s="128" t="str">
        <f t="shared" si="164"/>
        <v/>
      </c>
      <c r="V847" s="129"/>
      <c r="W847" s="129"/>
      <c r="X847" s="131" t="str">
        <f t="shared" si="169"/>
        <v>222</v>
      </c>
      <c r="Y847" s="129">
        <v>22</v>
      </c>
      <c r="Z847" s="129">
        <f t="shared" si="166"/>
        <v>2</v>
      </c>
      <c r="AA847" s="127" t="s">
        <v>1862</v>
      </c>
      <c r="AB847" s="127" t="s">
        <v>1845</v>
      </c>
      <c r="AC847" s="121">
        <v>211228</v>
      </c>
      <c r="AD847" s="121" t="s">
        <v>1278</v>
      </c>
      <c r="AE847" s="122">
        <f>VLOOKUP(AC847,[3]Hoja1!$A$10:$K$1357,11,0)</f>
        <v>-515310281</v>
      </c>
      <c r="AF847" s="122"/>
      <c r="AG847" s="122">
        <f t="shared" si="167"/>
        <v>-515310281</v>
      </c>
      <c r="AH847" s="122">
        <f t="shared" si="168"/>
        <v>-515310</v>
      </c>
    </row>
    <row r="848" spans="1:34" s="51" customFormat="1" ht="12.75" customHeight="1">
      <c r="A848" s="127">
        <v>5214260</v>
      </c>
      <c r="B848" s="127" t="s">
        <v>1765</v>
      </c>
      <c r="C848" s="128" t="str">
        <f t="shared" si="158"/>
        <v/>
      </c>
      <c r="D848" s="129"/>
      <c r="E848" s="129"/>
      <c r="F848" s="128" t="str">
        <f t="shared" si="159"/>
        <v/>
      </c>
      <c r="G848" s="127"/>
      <c r="H848" s="127"/>
      <c r="I848" s="128" t="str">
        <f t="shared" si="160"/>
        <v/>
      </c>
      <c r="J848" s="127"/>
      <c r="K848" s="127"/>
      <c r="L848" s="128" t="str">
        <f t="shared" si="161"/>
        <v/>
      </c>
      <c r="M848" s="129"/>
      <c r="N848" s="129"/>
      <c r="O848" s="130" t="str">
        <f t="shared" si="162"/>
        <v/>
      </c>
      <c r="P848" s="127"/>
      <c r="Q848" s="127"/>
      <c r="R848" s="128" t="str">
        <f t="shared" si="163"/>
        <v/>
      </c>
      <c r="S848" s="129"/>
      <c r="T848" s="129"/>
      <c r="U848" s="128" t="str">
        <f t="shared" si="164"/>
        <v/>
      </c>
      <c r="V848" s="129"/>
      <c r="W848" s="129"/>
      <c r="X848" s="131" t="str">
        <f t="shared" si="169"/>
        <v>2</v>
      </c>
      <c r="Y848" s="129"/>
      <c r="Z848" s="129">
        <f t="shared" si="166"/>
        <v>2</v>
      </c>
      <c r="AA848" s="127" t="s">
        <v>1862</v>
      </c>
      <c r="AB848" s="127" t="s">
        <v>190</v>
      </c>
      <c r="AC848" s="121">
        <v>211229</v>
      </c>
      <c r="AD848" s="121" t="s">
        <v>108</v>
      </c>
      <c r="AE848" s="122">
        <f>VLOOKUP(AC848,[3]Hoja1!$A$10:$K$1357,11,0)</f>
        <v>-21190768</v>
      </c>
      <c r="AF848" s="122"/>
      <c r="AG848" s="122">
        <f t="shared" si="167"/>
        <v>-21190768</v>
      </c>
      <c r="AH848" s="122">
        <f t="shared" si="168"/>
        <v>-21191</v>
      </c>
    </row>
    <row r="849" spans="1:34" s="51" customFormat="1" ht="12.75" customHeight="1">
      <c r="A849" s="127">
        <v>5214260</v>
      </c>
      <c r="B849" s="127" t="s">
        <v>1765</v>
      </c>
      <c r="C849" s="128" t="str">
        <f t="shared" si="158"/>
        <v/>
      </c>
      <c r="D849" s="129"/>
      <c r="E849" s="129"/>
      <c r="F849" s="128" t="str">
        <f t="shared" si="159"/>
        <v/>
      </c>
      <c r="G849" s="127"/>
      <c r="H849" s="127"/>
      <c r="I849" s="128" t="str">
        <f t="shared" si="160"/>
        <v/>
      </c>
      <c r="J849" s="127"/>
      <c r="K849" s="127"/>
      <c r="L849" s="128" t="str">
        <f t="shared" si="161"/>
        <v/>
      </c>
      <c r="M849" s="129"/>
      <c r="N849" s="129"/>
      <c r="O849" s="130" t="str">
        <f t="shared" si="162"/>
        <v/>
      </c>
      <c r="P849" s="127"/>
      <c r="Q849" s="127"/>
      <c r="R849" s="128" t="str">
        <f t="shared" si="163"/>
        <v/>
      </c>
      <c r="S849" s="129"/>
      <c r="T849" s="129"/>
      <c r="U849" s="128" t="str">
        <f t="shared" si="164"/>
        <v/>
      </c>
      <c r="V849" s="129"/>
      <c r="W849" s="129"/>
      <c r="X849" s="131" t="str">
        <f t="shared" si="169"/>
        <v>222</v>
      </c>
      <c r="Y849" s="129">
        <v>22</v>
      </c>
      <c r="Z849" s="129">
        <f t="shared" si="166"/>
        <v>2</v>
      </c>
      <c r="AA849" s="127" t="s">
        <v>1862</v>
      </c>
      <c r="AB849" s="127" t="s">
        <v>190</v>
      </c>
      <c r="AC849" s="121">
        <v>211230</v>
      </c>
      <c r="AD849" s="121" t="s">
        <v>109</v>
      </c>
      <c r="AE849" s="122">
        <f>VLOOKUP(AC849,[3]Hoja1!$A$10:$K$1357,11,0)</f>
        <v>0</v>
      </c>
      <c r="AF849" s="122"/>
      <c r="AG849" s="122">
        <f t="shared" si="167"/>
        <v>0</v>
      </c>
      <c r="AH849" s="122">
        <f t="shared" si="168"/>
        <v>0</v>
      </c>
    </row>
    <row r="850" spans="1:34" s="51" customFormat="1" ht="12.75" customHeight="1">
      <c r="A850" s="127">
        <v>5214260</v>
      </c>
      <c r="B850" s="127" t="s">
        <v>1765</v>
      </c>
      <c r="C850" s="128" t="str">
        <f t="shared" si="158"/>
        <v/>
      </c>
      <c r="D850" s="129"/>
      <c r="E850" s="129"/>
      <c r="F850" s="128" t="str">
        <f t="shared" si="159"/>
        <v/>
      </c>
      <c r="G850" s="127"/>
      <c r="H850" s="127"/>
      <c r="I850" s="128" t="str">
        <f t="shared" si="160"/>
        <v/>
      </c>
      <c r="J850" s="127"/>
      <c r="K850" s="127"/>
      <c r="L850" s="128" t="str">
        <f t="shared" si="161"/>
        <v/>
      </c>
      <c r="M850" s="129"/>
      <c r="N850" s="129"/>
      <c r="O850" s="130" t="str">
        <f t="shared" si="162"/>
        <v/>
      </c>
      <c r="P850" s="127"/>
      <c r="Q850" s="127"/>
      <c r="R850" s="128" t="str">
        <f t="shared" si="163"/>
        <v/>
      </c>
      <c r="S850" s="129"/>
      <c r="T850" s="129"/>
      <c r="U850" s="128" t="str">
        <f t="shared" si="164"/>
        <v/>
      </c>
      <c r="V850" s="129"/>
      <c r="W850" s="129"/>
      <c r="X850" s="131" t="str">
        <f t="shared" si="169"/>
        <v>222</v>
      </c>
      <c r="Y850" s="129">
        <v>22</v>
      </c>
      <c r="Z850" s="129">
        <f t="shared" si="166"/>
        <v>2</v>
      </c>
      <c r="AA850" s="127" t="s">
        <v>1862</v>
      </c>
      <c r="AB850" s="127" t="s">
        <v>1847</v>
      </c>
      <c r="AC850" s="121">
        <v>211231</v>
      </c>
      <c r="AD850" s="121" t="s">
        <v>1279</v>
      </c>
      <c r="AE850" s="122">
        <f>VLOOKUP(AC850,[3]Hoja1!$A$10:$K$1357,11,0)</f>
        <v>-7490344</v>
      </c>
      <c r="AF850" s="122"/>
      <c r="AG850" s="122">
        <f t="shared" si="167"/>
        <v>-7490344</v>
      </c>
      <c r="AH850" s="122">
        <f t="shared" si="168"/>
        <v>-7490</v>
      </c>
    </row>
    <row r="851" spans="1:34" s="51" customFormat="1" ht="12.75" customHeight="1">
      <c r="A851" s="127"/>
      <c r="B851" s="127"/>
      <c r="C851" s="128"/>
      <c r="D851" s="129"/>
      <c r="E851" s="129"/>
      <c r="F851" s="128"/>
      <c r="G851" s="127"/>
      <c r="H851" s="127"/>
      <c r="I851" s="128"/>
      <c r="J851" s="127"/>
      <c r="K851" s="127"/>
      <c r="L851" s="128"/>
      <c r="M851" s="129"/>
      <c r="N851" s="129"/>
      <c r="O851" s="130"/>
      <c r="P851" s="127"/>
      <c r="Q851" s="127"/>
      <c r="R851" s="128"/>
      <c r="S851" s="129"/>
      <c r="T851" s="129"/>
      <c r="U851" s="128"/>
      <c r="V851" s="129"/>
      <c r="W851" s="129"/>
      <c r="X851" s="131"/>
      <c r="Y851" s="129"/>
      <c r="Z851" s="129">
        <f t="shared" si="166"/>
        <v>2</v>
      </c>
      <c r="AA851" s="129"/>
      <c r="AB851" s="129"/>
      <c r="AC851" s="121">
        <v>211232</v>
      </c>
      <c r="AD851" s="121" t="s">
        <v>249</v>
      </c>
      <c r="AE851" s="122">
        <v>0</v>
      </c>
      <c r="AF851" s="122"/>
      <c r="AG851" s="122">
        <f t="shared" si="167"/>
        <v>0</v>
      </c>
      <c r="AH851" s="122">
        <f t="shared" si="168"/>
        <v>0</v>
      </c>
    </row>
    <row r="852" spans="1:34" s="51" customFormat="1" ht="12.75" customHeight="1">
      <c r="A852" s="127">
        <v>5214260</v>
      </c>
      <c r="B852" s="127" t="s">
        <v>1765</v>
      </c>
      <c r="C852" s="128"/>
      <c r="D852" s="129"/>
      <c r="E852" s="129"/>
      <c r="F852" s="128"/>
      <c r="G852" s="127"/>
      <c r="H852" s="127"/>
      <c r="I852" s="128"/>
      <c r="J852" s="127"/>
      <c r="K852" s="127"/>
      <c r="L852" s="128"/>
      <c r="M852" s="129"/>
      <c r="N852" s="129"/>
      <c r="O852" s="130"/>
      <c r="P852" s="127"/>
      <c r="Q852" s="127"/>
      <c r="R852" s="128"/>
      <c r="S852" s="129"/>
      <c r="T852" s="129"/>
      <c r="U852" s="128"/>
      <c r="V852" s="129"/>
      <c r="W852" s="129"/>
      <c r="X852" s="131" t="str">
        <f>+Y852&amp;Z852</f>
        <v>222</v>
      </c>
      <c r="Y852" s="129">
        <v>22</v>
      </c>
      <c r="Z852" s="129">
        <f t="shared" si="166"/>
        <v>2</v>
      </c>
      <c r="AA852" s="127" t="s">
        <v>1862</v>
      </c>
      <c r="AB852" s="127" t="s">
        <v>1846</v>
      </c>
      <c r="AC852" s="121">
        <v>211233</v>
      </c>
      <c r="AD852" s="121" t="s">
        <v>1280</v>
      </c>
      <c r="AE852" s="122">
        <f>VLOOKUP(AC852,[3]Hoja1!$A$10:$K$1357,11,0)</f>
        <v>-883881712</v>
      </c>
      <c r="AF852" s="122">
        <v>0</v>
      </c>
      <c r="AG852" s="122">
        <f t="shared" si="167"/>
        <v>-883881712</v>
      </c>
      <c r="AH852" s="122">
        <f t="shared" si="168"/>
        <v>-883882</v>
      </c>
    </row>
    <row r="853" spans="1:34" s="51" customFormat="1" ht="12.75" customHeight="1">
      <c r="A853" s="127"/>
      <c r="B853" s="127"/>
      <c r="C853" s="128"/>
      <c r="D853" s="129"/>
      <c r="E853" s="129"/>
      <c r="F853" s="128"/>
      <c r="G853" s="127"/>
      <c r="H853" s="127"/>
      <c r="I853" s="128"/>
      <c r="J853" s="127"/>
      <c r="K853" s="127"/>
      <c r="L853" s="128"/>
      <c r="M853" s="129"/>
      <c r="N853" s="129"/>
      <c r="O853" s="130"/>
      <c r="P853" s="127"/>
      <c r="Q853" s="127"/>
      <c r="R853" s="128"/>
      <c r="S853" s="129"/>
      <c r="T853" s="129"/>
      <c r="U853" s="128"/>
      <c r="V853" s="129"/>
      <c r="W853" s="129"/>
      <c r="X853" s="131"/>
      <c r="Y853" s="129"/>
      <c r="Z853" s="129">
        <f t="shared" si="166"/>
        <v>2</v>
      </c>
      <c r="AA853" s="129"/>
      <c r="AB853" s="129"/>
      <c r="AC853" s="121">
        <v>211234</v>
      </c>
      <c r="AD853" s="121" t="s">
        <v>1281</v>
      </c>
      <c r="AE853" s="122">
        <v>0</v>
      </c>
      <c r="AF853" s="122"/>
      <c r="AG853" s="122">
        <f t="shared" si="167"/>
        <v>0</v>
      </c>
      <c r="AH853" s="122">
        <f t="shared" si="168"/>
        <v>0</v>
      </c>
    </row>
    <row r="854" spans="1:34" s="51" customFormat="1" ht="12.75" customHeight="1">
      <c r="A854" s="127">
        <v>5214260</v>
      </c>
      <c r="B854" s="127" t="s">
        <v>1765</v>
      </c>
      <c r="C854" s="128"/>
      <c r="D854" s="129"/>
      <c r="E854" s="129"/>
      <c r="F854" s="128"/>
      <c r="G854" s="127"/>
      <c r="H854" s="127"/>
      <c r="I854" s="128"/>
      <c r="J854" s="127"/>
      <c r="K854" s="127"/>
      <c r="L854" s="128"/>
      <c r="M854" s="129"/>
      <c r="N854" s="129"/>
      <c r="O854" s="130"/>
      <c r="P854" s="127"/>
      <c r="Q854" s="127"/>
      <c r="R854" s="128"/>
      <c r="S854" s="129"/>
      <c r="T854" s="129"/>
      <c r="U854" s="128"/>
      <c r="V854" s="129"/>
      <c r="W854" s="129"/>
      <c r="X854" s="131" t="str">
        <f>+Y854&amp;Z854</f>
        <v>222</v>
      </c>
      <c r="Y854" s="129">
        <v>22</v>
      </c>
      <c r="Z854" s="129">
        <f t="shared" si="166"/>
        <v>2</v>
      </c>
      <c r="AA854" s="127" t="s">
        <v>1862</v>
      </c>
      <c r="AB854" s="127" t="s">
        <v>1846</v>
      </c>
      <c r="AC854" s="121">
        <v>211235</v>
      </c>
      <c r="AD854" s="121" t="s">
        <v>861</v>
      </c>
      <c r="AE854" s="122">
        <f>VLOOKUP(AC854,[3]Hoja1!$A$10:$K$1357,11,0)</f>
        <v>-467518354</v>
      </c>
      <c r="AF854" s="122">
        <f>-AE854</f>
        <v>467518354</v>
      </c>
      <c r="AG854" s="122">
        <f t="shared" si="167"/>
        <v>0</v>
      </c>
      <c r="AH854" s="122">
        <f t="shared" si="168"/>
        <v>0</v>
      </c>
    </row>
    <row r="855" spans="1:34" s="51" customFormat="1" ht="12.75" customHeight="1">
      <c r="A855" s="127">
        <v>5214260</v>
      </c>
      <c r="B855" s="127" t="s">
        <v>1765</v>
      </c>
      <c r="C855" s="128"/>
      <c r="D855" s="129"/>
      <c r="E855" s="129"/>
      <c r="F855" s="128"/>
      <c r="G855" s="127"/>
      <c r="H855" s="127"/>
      <c r="I855" s="128"/>
      <c r="J855" s="127"/>
      <c r="K855" s="127"/>
      <c r="L855" s="128"/>
      <c r="M855" s="129"/>
      <c r="N855" s="129"/>
      <c r="O855" s="130"/>
      <c r="P855" s="127"/>
      <c r="Q855" s="127"/>
      <c r="R855" s="128"/>
      <c r="S855" s="129"/>
      <c r="T855" s="129"/>
      <c r="U855" s="128"/>
      <c r="V855" s="129"/>
      <c r="W855" s="129"/>
      <c r="X855" s="131" t="str">
        <f>+Y855&amp;Z855</f>
        <v>222</v>
      </c>
      <c r="Y855" s="129">
        <v>22</v>
      </c>
      <c r="Z855" s="129">
        <f t="shared" si="166"/>
        <v>2</v>
      </c>
      <c r="AA855" s="127" t="s">
        <v>1862</v>
      </c>
      <c r="AB855" s="129"/>
      <c r="AC855" s="121">
        <v>211236</v>
      </c>
      <c r="AD855" s="121" t="s">
        <v>1282</v>
      </c>
      <c r="AE855" s="122">
        <f>VLOOKUP(AC855,[3]Hoja1!$A$10:$K$1357,11,0)</f>
        <v>0</v>
      </c>
      <c r="AF855" s="122"/>
      <c r="AG855" s="122">
        <f t="shared" si="167"/>
        <v>0</v>
      </c>
      <c r="AH855" s="122">
        <f t="shared" si="168"/>
        <v>0</v>
      </c>
    </row>
    <row r="856" spans="1:34" s="51" customFormat="1" ht="12.75" customHeight="1">
      <c r="A856" s="127">
        <v>5214260</v>
      </c>
      <c r="B856" s="127" t="s">
        <v>1765</v>
      </c>
      <c r="C856" s="128"/>
      <c r="D856" s="129"/>
      <c r="E856" s="129"/>
      <c r="F856" s="128"/>
      <c r="G856" s="127"/>
      <c r="H856" s="127"/>
      <c r="I856" s="128"/>
      <c r="J856" s="127"/>
      <c r="K856" s="127"/>
      <c r="L856" s="128"/>
      <c r="M856" s="129"/>
      <c r="N856" s="129"/>
      <c r="O856" s="130"/>
      <c r="P856" s="127"/>
      <c r="Q856" s="127"/>
      <c r="R856" s="128"/>
      <c r="S856" s="129"/>
      <c r="T856" s="129"/>
      <c r="U856" s="128"/>
      <c r="V856" s="129"/>
      <c r="W856" s="129"/>
      <c r="X856" s="131"/>
      <c r="Y856" s="129"/>
      <c r="Z856" s="129">
        <f t="shared" si="166"/>
        <v>2</v>
      </c>
      <c r="AA856" s="127" t="s">
        <v>1862</v>
      </c>
      <c r="AB856" s="129"/>
      <c r="AC856" s="121">
        <v>211237</v>
      </c>
      <c r="AD856" s="121" t="s">
        <v>1677</v>
      </c>
      <c r="AE856" s="122">
        <f>VLOOKUP(AC856,[3]Hoja1!$A$10:$K$1357,11,0)</f>
        <v>-11606427383</v>
      </c>
      <c r="AF856" s="122">
        <f>-AF422</f>
        <v>11606427383</v>
      </c>
      <c r="AG856" s="122">
        <f t="shared" si="167"/>
        <v>0</v>
      </c>
      <c r="AH856" s="122">
        <f t="shared" si="168"/>
        <v>0</v>
      </c>
    </row>
    <row r="857" spans="1:34" s="51" customFormat="1" ht="12.75" customHeight="1">
      <c r="A857" s="127">
        <v>5214260</v>
      </c>
      <c r="B857" s="127" t="s">
        <v>1765</v>
      </c>
      <c r="C857" s="128"/>
      <c r="D857" s="129"/>
      <c r="E857" s="129"/>
      <c r="F857" s="128"/>
      <c r="G857" s="127"/>
      <c r="H857" s="127"/>
      <c r="I857" s="128"/>
      <c r="J857" s="127"/>
      <c r="K857" s="127"/>
      <c r="L857" s="128"/>
      <c r="M857" s="129"/>
      <c r="N857" s="129"/>
      <c r="O857" s="130"/>
      <c r="P857" s="127"/>
      <c r="Q857" s="127"/>
      <c r="R857" s="128"/>
      <c r="S857" s="129"/>
      <c r="T857" s="129"/>
      <c r="U857" s="128"/>
      <c r="V857" s="129"/>
      <c r="W857" s="129"/>
      <c r="X857" s="131" t="str">
        <f>+Y857&amp;Z857</f>
        <v>222</v>
      </c>
      <c r="Y857" s="129">
        <v>22</v>
      </c>
      <c r="Z857" s="129">
        <f t="shared" si="166"/>
        <v>2</v>
      </c>
      <c r="AA857" s="127" t="s">
        <v>1862</v>
      </c>
      <c r="AB857" s="127" t="s">
        <v>1847</v>
      </c>
      <c r="AC857" s="121">
        <v>211238</v>
      </c>
      <c r="AD857" s="121" t="s">
        <v>1283</v>
      </c>
      <c r="AE857" s="122">
        <f>VLOOKUP(AC857,[3]Hoja1!$A$10:$K$1357,11,0)</f>
        <v>-17340928</v>
      </c>
      <c r="AF857" s="122"/>
      <c r="AG857" s="122">
        <f t="shared" si="167"/>
        <v>-17340928</v>
      </c>
      <c r="AH857" s="122">
        <f t="shared" si="168"/>
        <v>-17341</v>
      </c>
    </row>
    <row r="858" spans="1:34" s="51" customFormat="1" ht="12.75" customHeight="1">
      <c r="A858" s="127">
        <v>5214260</v>
      </c>
      <c r="B858" s="127" t="s">
        <v>1765</v>
      </c>
      <c r="C858" s="128"/>
      <c r="D858" s="129"/>
      <c r="E858" s="129"/>
      <c r="F858" s="128"/>
      <c r="G858" s="127"/>
      <c r="H858" s="127"/>
      <c r="I858" s="128"/>
      <c r="J858" s="127"/>
      <c r="K858" s="127"/>
      <c r="L858" s="128"/>
      <c r="M858" s="129"/>
      <c r="N858" s="129"/>
      <c r="O858" s="130"/>
      <c r="P858" s="127"/>
      <c r="Q858" s="127"/>
      <c r="R858" s="128"/>
      <c r="S858" s="129"/>
      <c r="T858" s="129"/>
      <c r="U858" s="128"/>
      <c r="V858" s="129"/>
      <c r="W858" s="129"/>
      <c r="X858" s="131"/>
      <c r="Y858" s="129"/>
      <c r="Z858" s="129">
        <f t="shared" si="166"/>
        <v>2</v>
      </c>
      <c r="AA858" s="127" t="s">
        <v>1862</v>
      </c>
      <c r="AB858" s="127" t="s">
        <v>190</v>
      </c>
      <c r="AC858" s="121">
        <v>211239</v>
      </c>
      <c r="AD858" s="121" t="s">
        <v>622</v>
      </c>
      <c r="AE858" s="122">
        <f>VLOOKUP(AC858,[3]Hoja1!$A$10:$K$1357,11,0)</f>
        <v>-412410</v>
      </c>
      <c r="AF858" s="122"/>
      <c r="AG858" s="122">
        <f t="shared" si="167"/>
        <v>-412410</v>
      </c>
      <c r="AH858" s="122">
        <f t="shared" si="168"/>
        <v>-412</v>
      </c>
    </row>
    <row r="859" spans="1:34" s="51" customFormat="1" ht="12.75" customHeight="1">
      <c r="A859" s="127">
        <v>5214260</v>
      </c>
      <c r="B859" s="127" t="s">
        <v>1765</v>
      </c>
      <c r="C859" s="128"/>
      <c r="D859" s="129"/>
      <c r="E859" s="129"/>
      <c r="F859" s="128"/>
      <c r="G859" s="127"/>
      <c r="H859" s="127"/>
      <c r="I859" s="128"/>
      <c r="J859" s="127"/>
      <c r="K859" s="127"/>
      <c r="L859" s="128"/>
      <c r="M859" s="129"/>
      <c r="N859" s="129"/>
      <c r="O859" s="130"/>
      <c r="P859" s="127"/>
      <c r="Q859" s="127"/>
      <c r="R859" s="128"/>
      <c r="S859" s="129"/>
      <c r="T859" s="129"/>
      <c r="U859" s="128"/>
      <c r="V859" s="129"/>
      <c r="W859" s="129"/>
      <c r="X859" s="131"/>
      <c r="Y859" s="129"/>
      <c r="Z859" s="129">
        <f t="shared" si="166"/>
        <v>2</v>
      </c>
      <c r="AA859" s="127" t="s">
        <v>1862</v>
      </c>
      <c r="AB859" s="127" t="s">
        <v>190</v>
      </c>
      <c r="AC859" s="121">
        <v>211240</v>
      </c>
      <c r="AD859" s="121" t="s">
        <v>1284</v>
      </c>
      <c r="AE859" s="122">
        <f>VLOOKUP(AC859,[3]Hoja1!$A$10:$K$1357,11,0)</f>
        <v>-95585</v>
      </c>
      <c r="AF859" s="122"/>
      <c r="AG859" s="122">
        <f t="shared" si="167"/>
        <v>-95585</v>
      </c>
      <c r="AH859" s="122">
        <f t="shared" si="168"/>
        <v>-96</v>
      </c>
    </row>
    <row r="860" spans="1:34" s="51" customFormat="1" ht="12.75" customHeight="1">
      <c r="A860" s="127">
        <v>5214260</v>
      </c>
      <c r="B860" s="127" t="s">
        <v>1765</v>
      </c>
      <c r="C860" s="128"/>
      <c r="D860" s="129"/>
      <c r="E860" s="129"/>
      <c r="F860" s="128"/>
      <c r="G860" s="127"/>
      <c r="H860" s="127"/>
      <c r="I860" s="128"/>
      <c r="J860" s="127"/>
      <c r="K860" s="127"/>
      <c r="L860" s="128"/>
      <c r="M860" s="129"/>
      <c r="N860" s="129"/>
      <c r="O860" s="130"/>
      <c r="P860" s="127"/>
      <c r="Q860" s="127"/>
      <c r="R860" s="128"/>
      <c r="S860" s="129"/>
      <c r="T860" s="129"/>
      <c r="U860" s="128"/>
      <c r="V860" s="129"/>
      <c r="W860" s="129"/>
      <c r="X860" s="131"/>
      <c r="Y860" s="129"/>
      <c r="Z860" s="129">
        <f t="shared" si="166"/>
        <v>2</v>
      </c>
      <c r="AA860" s="127" t="s">
        <v>1862</v>
      </c>
      <c r="AB860" s="127" t="s">
        <v>190</v>
      </c>
      <c r="AC860" s="121">
        <v>211241</v>
      </c>
      <c r="AD860" s="121" t="s">
        <v>623</v>
      </c>
      <c r="AE860" s="122">
        <f>VLOOKUP(AC860,[3]Hoja1!$A$10:$K$1357,11,0)</f>
        <v>-58214</v>
      </c>
      <c r="AF860" s="122"/>
      <c r="AG860" s="122">
        <f t="shared" si="167"/>
        <v>-58214</v>
      </c>
      <c r="AH860" s="122">
        <f t="shared" si="168"/>
        <v>-58</v>
      </c>
    </row>
    <row r="861" spans="1:34" s="51" customFormat="1" ht="12.75" customHeight="1">
      <c r="A861" s="127">
        <v>5214260</v>
      </c>
      <c r="B861" s="127" t="s">
        <v>1765</v>
      </c>
      <c r="C861" s="128"/>
      <c r="D861" s="129"/>
      <c r="E861" s="129"/>
      <c r="F861" s="128"/>
      <c r="G861" s="127"/>
      <c r="H861" s="127"/>
      <c r="I861" s="128"/>
      <c r="J861" s="127"/>
      <c r="K861" s="127"/>
      <c r="L861" s="128"/>
      <c r="M861" s="129"/>
      <c r="N861" s="129"/>
      <c r="O861" s="130"/>
      <c r="P861" s="127"/>
      <c r="Q861" s="127"/>
      <c r="R861" s="128"/>
      <c r="S861" s="129"/>
      <c r="T861" s="129"/>
      <c r="U861" s="128"/>
      <c r="V861" s="129"/>
      <c r="W861" s="129"/>
      <c r="X861" s="131"/>
      <c r="Y861" s="129"/>
      <c r="Z861" s="129">
        <f t="shared" si="166"/>
        <v>2</v>
      </c>
      <c r="AA861" s="127" t="s">
        <v>1862</v>
      </c>
      <c r="AB861" s="127" t="s">
        <v>190</v>
      </c>
      <c r="AC861" s="121">
        <v>211242</v>
      </c>
      <c r="AD861" s="121" t="s">
        <v>624</v>
      </c>
      <c r="AE861" s="122">
        <f>VLOOKUP(AC861,[3]Hoja1!$A$10:$K$1357,11,0)</f>
        <v>0</v>
      </c>
      <c r="AF861" s="122"/>
      <c r="AG861" s="122">
        <f t="shared" si="167"/>
        <v>0</v>
      </c>
      <c r="AH861" s="122">
        <f t="shared" si="168"/>
        <v>0</v>
      </c>
    </row>
    <row r="862" spans="1:34" s="51" customFormat="1" ht="12.75" customHeight="1">
      <c r="A862" s="127">
        <v>5214260</v>
      </c>
      <c r="B862" s="127" t="s">
        <v>1765</v>
      </c>
      <c r="C862" s="128"/>
      <c r="D862" s="129"/>
      <c r="E862" s="129"/>
      <c r="F862" s="128"/>
      <c r="G862" s="127"/>
      <c r="H862" s="127"/>
      <c r="I862" s="128"/>
      <c r="J862" s="127"/>
      <c r="K862" s="127"/>
      <c r="L862" s="128"/>
      <c r="M862" s="129"/>
      <c r="N862" s="129"/>
      <c r="O862" s="130"/>
      <c r="P862" s="127"/>
      <c r="Q862" s="127"/>
      <c r="R862" s="128"/>
      <c r="S862" s="129"/>
      <c r="T862" s="129"/>
      <c r="U862" s="128"/>
      <c r="V862" s="129"/>
      <c r="W862" s="129"/>
      <c r="X862" s="131"/>
      <c r="Y862" s="129"/>
      <c r="Z862" s="129">
        <f t="shared" si="166"/>
        <v>2</v>
      </c>
      <c r="AA862" s="127" t="s">
        <v>1862</v>
      </c>
      <c r="AB862" s="127" t="s">
        <v>190</v>
      </c>
      <c r="AC862" s="121">
        <v>211243</v>
      </c>
      <c r="AD862" s="121" t="s">
        <v>625</v>
      </c>
      <c r="AE862" s="122">
        <f>VLOOKUP(AC862,[3]Hoja1!$A$10:$K$1357,11,0)</f>
        <v>0</v>
      </c>
      <c r="AF862" s="122"/>
      <c r="AG862" s="122">
        <f t="shared" si="167"/>
        <v>0</v>
      </c>
      <c r="AH862" s="122">
        <f t="shared" si="168"/>
        <v>0</v>
      </c>
    </row>
    <row r="863" spans="1:34" s="51" customFormat="1" ht="12.75" customHeight="1">
      <c r="A863" s="127">
        <v>5214230</v>
      </c>
      <c r="B863" s="127" t="s">
        <v>188</v>
      </c>
      <c r="C863" s="128"/>
      <c r="D863" s="129"/>
      <c r="E863" s="129"/>
      <c r="F863" s="128"/>
      <c r="G863" s="127"/>
      <c r="H863" s="127"/>
      <c r="I863" s="128"/>
      <c r="J863" s="127"/>
      <c r="K863" s="127"/>
      <c r="L863" s="128"/>
      <c r="M863" s="129"/>
      <c r="N863" s="129"/>
      <c r="O863" s="130"/>
      <c r="P863" s="127"/>
      <c r="Q863" s="127"/>
      <c r="R863" s="128"/>
      <c r="S863" s="129"/>
      <c r="T863" s="129"/>
      <c r="U863" s="128"/>
      <c r="V863" s="129"/>
      <c r="W863" s="129"/>
      <c r="X863" s="131"/>
      <c r="Y863" s="129"/>
      <c r="Z863" s="129">
        <f t="shared" si="166"/>
        <v>2</v>
      </c>
      <c r="AA863" s="129"/>
      <c r="AB863" s="129"/>
      <c r="AC863" s="121">
        <v>211244</v>
      </c>
      <c r="AD863" s="121" t="s">
        <v>412</v>
      </c>
      <c r="AE863" s="122">
        <f>VLOOKUP(AC863,[3]Hoja1!$A$10:$K$1357,11,0)</f>
        <v>0</v>
      </c>
      <c r="AF863" s="122"/>
      <c r="AG863" s="122">
        <f t="shared" si="167"/>
        <v>0</v>
      </c>
      <c r="AH863" s="122">
        <f t="shared" si="168"/>
        <v>0</v>
      </c>
    </row>
    <row r="864" spans="1:34" s="51" customFormat="1" ht="12.75" customHeight="1">
      <c r="A864" s="127">
        <v>5214230</v>
      </c>
      <c r="B864" s="127" t="s">
        <v>188</v>
      </c>
      <c r="C864" s="128"/>
      <c r="D864" s="129"/>
      <c r="E864" s="129"/>
      <c r="F864" s="128"/>
      <c r="G864" s="127"/>
      <c r="H864" s="127"/>
      <c r="I864" s="128"/>
      <c r="J864" s="127"/>
      <c r="K864" s="127"/>
      <c r="L864" s="128"/>
      <c r="M864" s="129"/>
      <c r="N864" s="129"/>
      <c r="O864" s="130"/>
      <c r="P864" s="127"/>
      <c r="Q864" s="127"/>
      <c r="R864" s="128"/>
      <c r="S864" s="129"/>
      <c r="T864" s="129"/>
      <c r="U864" s="128"/>
      <c r="V864" s="129"/>
      <c r="W864" s="129"/>
      <c r="X864" s="131"/>
      <c r="Y864" s="129"/>
      <c r="Z864" s="129">
        <f t="shared" si="166"/>
        <v>2</v>
      </c>
      <c r="AA864" s="129"/>
      <c r="AB864" s="129"/>
      <c r="AC864" s="121">
        <v>211245</v>
      </c>
      <c r="AD864" s="121" t="s">
        <v>626</v>
      </c>
      <c r="AE864" s="122">
        <f>VLOOKUP(AC864,[3]Hoja1!$A$10:$K$1357,11,0)</f>
        <v>0</v>
      </c>
      <c r="AF864" s="122"/>
      <c r="AG864" s="122">
        <f t="shared" si="167"/>
        <v>0</v>
      </c>
      <c r="AH864" s="122">
        <f t="shared" si="168"/>
        <v>0</v>
      </c>
    </row>
    <row r="865" spans="1:34" s="51" customFormat="1" ht="12.75" customHeight="1">
      <c r="A865" s="127"/>
      <c r="B865" s="127"/>
      <c r="C865" s="128"/>
      <c r="D865" s="129"/>
      <c r="E865" s="129"/>
      <c r="F865" s="128"/>
      <c r="G865" s="127"/>
      <c r="H865" s="127"/>
      <c r="I865" s="128"/>
      <c r="J865" s="127"/>
      <c r="K865" s="127"/>
      <c r="L865" s="128"/>
      <c r="M865" s="129"/>
      <c r="N865" s="129"/>
      <c r="O865" s="130"/>
      <c r="P865" s="127"/>
      <c r="Q865" s="127"/>
      <c r="R865" s="128"/>
      <c r="S865" s="129"/>
      <c r="T865" s="129"/>
      <c r="U865" s="128"/>
      <c r="V865" s="129"/>
      <c r="W865" s="129"/>
      <c r="X865" s="131"/>
      <c r="Y865" s="129"/>
      <c r="Z865" s="129">
        <f t="shared" si="166"/>
        <v>2</v>
      </c>
      <c r="AA865" s="129"/>
      <c r="AB865" s="129"/>
      <c r="AC865" s="121">
        <v>211246</v>
      </c>
      <c r="AD865" s="121" t="s">
        <v>627</v>
      </c>
      <c r="AE865" s="122">
        <v>0</v>
      </c>
      <c r="AF865" s="122"/>
      <c r="AG865" s="122">
        <f t="shared" si="167"/>
        <v>0</v>
      </c>
      <c r="AH865" s="122">
        <f t="shared" si="168"/>
        <v>0</v>
      </c>
    </row>
    <row r="866" spans="1:34" s="51" customFormat="1" ht="12.75" customHeight="1">
      <c r="A866" s="127">
        <v>5214260</v>
      </c>
      <c r="B866" s="127" t="s">
        <v>1765</v>
      </c>
      <c r="C866" s="128"/>
      <c r="D866" s="129"/>
      <c r="E866" s="129"/>
      <c r="F866" s="128"/>
      <c r="G866" s="127"/>
      <c r="H866" s="127"/>
      <c r="I866" s="128"/>
      <c r="J866" s="127"/>
      <c r="K866" s="127"/>
      <c r="L866" s="128"/>
      <c r="M866" s="129"/>
      <c r="N866" s="129"/>
      <c r="O866" s="130"/>
      <c r="P866" s="127"/>
      <c r="Q866" s="127"/>
      <c r="R866" s="128"/>
      <c r="S866" s="129"/>
      <c r="T866" s="129"/>
      <c r="U866" s="128"/>
      <c r="V866" s="129"/>
      <c r="W866" s="129"/>
      <c r="X866" s="131"/>
      <c r="Y866" s="129"/>
      <c r="Z866" s="129">
        <f t="shared" si="166"/>
        <v>2</v>
      </c>
      <c r="AA866" s="127" t="s">
        <v>1862</v>
      </c>
      <c r="AB866" s="127" t="s">
        <v>190</v>
      </c>
      <c r="AC866" s="121">
        <v>211247</v>
      </c>
      <c r="AD866" s="121" t="s">
        <v>1285</v>
      </c>
      <c r="AE866" s="122">
        <f>VLOOKUP(AC866,[3]Hoja1!$A$10:$K$1357,11,0)</f>
        <v>0</v>
      </c>
      <c r="AF866" s="122"/>
      <c r="AG866" s="122">
        <f t="shared" si="167"/>
        <v>0</v>
      </c>
      <c r="AH866" s="122">
        <f t="shared" si="168"/>
        <v>0</v>
      </c>
    </row>
    <row r="867" spans="1:34" s="51" customFormat="1" ht="12.75" customHeight="1">
      <c r="A867" s="127">
        <v>5214260</v>
      </c>
      <c r="B867" s="127" t="s">
        <v>1765</v>
      </c>
      <c r="C867" s="128"/>
      <c r="D867" s="129"/>
      <c r="E867" s="129"/>
      <c r="F867" s="128"/>
      <c r="G867" s="127"/>
      <c r="H867" s="127"/>
      <c r="I867" s="128"/>
      <c r="J867" s="127"/>
      <c r="K867" s="127"/>
      <c r="L867" s="128"/>
      <c r="M867" s="129"/>
      <c r="N867" s="129"/>
      <c r="O867" s="130"/>
      <c r="P867" s="127"/>
      <c r="Q867" s="127"/>
      <c r="R867" s="128"/>
      <c r="S867" s="129"/>
      <c r="T867" s="129"/>
      <c r="U867" s="128"/>
      <c r="V867" s="129"/>
      <c r="W867" s="129"/>
      <c r="X867" s="131"/>
      <c r="Y867" s="129"/>
      <c r="Z867" s="129">
        <f t="shared" si="166"/>
        <v>2</v>
      </c>
      <c r="AA867" s="127" t="s">
        <v>1862</v>
      </c>
      <c r="AB867" s="127" t="s">
        <v>190</v>
      </c>
      <c r="AC867" s="121">
        <v>211248</v>
      </c>
      <c r="AD867" s="121" t="s">
        <v>1286</v>
      </c>
      <c r="AE867" s="122">
        <f>VLOOKUP(AC867,[3]Hoja1!$A$10:$K$1357,11,0)</f>
        <v>0</v>
      </c>
      <c r="AF867" s="122"/>
      <c r="AG867" s="122">
        <f t="shared" si="167"/>
        <v>0</v>
      </c>
      <c r="AH867" s="122">
        <f t="shared" si="168"/>
        <v>0</v>
      </c>
    </row>
    <row r="868" spans="1:34" s="51" customFormat="1" ht="12.75" customHeight="1">
      <c r="A868" s="127"/>
      <c r="B868" s="127"/>
      <c r="C868" s="128"/>
      <c r="D868" s="129"/>
      <c r="E868" s="129"/>
      <c r="F868" s="128"/>
      <c r="G868" s="127"/>
      <c r="H868" s="127"/>
      <c r="I868" s="128"/>
      <c r="J868" s="127"/>
      <c r="K868" s="127"/>
      <c r="L868" s="128"/>
      <c r="M868" s="129"/>
      <c r="N868" s="129"/>
      <c r="O868" s="130"/>
      <c r="P868" s="127"/>
      <c r="Q868" s="127"/>
      <c r="R868" s="128"/>
      <c r="S868" s="129"/>
      <c r="T868" s="129"/>
      <c r="U868" s="128"/>
      <c r="V868" s="129"/>
      <c r="W868" s="129"/>
      <c r="X868" s="131"/>
      <c r="Y868" s="129"/>
      <c r="Z868" s="129">
        <f t="shared" si="166"/>
        <v>2</v>
      </c>
      <c r="AA868" s="129"/>
      <c r="AB868" s="129"/>
      <c r="AC868" s="121">
        <v>211249</v>
      </c>
      <c r="AD868" s="121" t="s">
        <v>98</v>
      </c>
      <c r="AE868" s="122">
        <v>0</v>
      </c>
      <c r="AF868" s="122"/>
      <c r="AG868" s="122">
        <f t="shared" si="167"/>
        <v>0</v>
      </c>
      <c r="AH868" s="122">
        <f t="shared" si="168"/>
        <v>0</v>
      </c>
    </row>
    <row r="869" spans="1:34" s="51" customFormat="1" ht="12.75" customHeight="1">
      <c r="A869" s="127">
        <v>5214260</v>
      </c>
      <c r="B869" s="127" t="s">
        <v>1765</v>
      </c>
      <c r="C869" s="128" t="str">
        <f>+D869&amp;E869</f>
        <v/>
      </c>
      <c r="D869" s="129"/>
      <c r="E869" s="129"/>
      <c r="F869" s="128" t="str">
        <f>+G869&amp;H869</f>
        <v/>
      </c>
      <c r="G869" s="127"/>
      <c r="H869" s="127"/>
      <c r="I869" s="128" t="str">
        <f>+J869&amp;K869</f>
        <v/>
      </c>
      <c r="J869" s="127"/>
      <c r="K869" s="127"/>
      <c r="L869" s="128" t="str">
        <f>+M869&amp;N869</f>
        <v/>
      </c>
      <c r="M869" s="129"/>
      <c r="N869" s="129"/>
      <c r="O869" s="130" t="str">
        <f>+P869&amp;Q869</f>
        <v/>
      </c>
      <c r="P869" s="127"/>
      <c r="Q869" s="127"/>
      <c r="R869" s="128" t="str">
        <f>+S869&amp;T869</f>
        <v/>
      </c>
      <c r="S869" s="129"/>
      <c r="T869" s="129"/>
      <c r="U869" s="128" t="str">
        <f>+V869&amp;W869</f>
        <v/>
      </c>
      <c r="V869" s="129"/>
      <c r="W869" s="129"/>
      <c r="X869" s="131" t="str">
        <f>+Y869&amp;Z869</f>
        <v>222</v>
      </c>
      <c r="Y869" s="129">
        <v>22</v>
      </c>
      <c r="Z869" s="129">
        <f t="shared" si="166"/>
        <v>2</v>
      </c>
      <c r="AA869" s="127" t="s">
        <v>1862</v>
      </c>
      <c r="AB869" s="129"/>
      <c r="AC869" s="121">
        <v>211250</v>
      </c>
      <c r="AD869" s="121" t="s">
        <v>604</v>
      </c>
      <c r="AE869" s="122">
        <f>VLOOKUP(AC869,[3]Hoja1!$A$10:$K$1357,11,0)</f>
        <v>0</v>
      </c>
      <c r="AF869" s="122"/>
      <c r="AG869" s="122">
        <f t="shared" si="167"/>
        <v>0</v>
      </c>
      <c r="AH869" s="122">
        <f t="shared" si="168"/>
        <v>0</v>
      </c>
    </row>
    <row r="870" spans="1:34" s="51" customFormat="1" ht="12.75" customHeight="1">
      <c r="A870" s="127">
        <v>5214260</v>
      </c>
      <c r="B870" s="127" t="s">
        <v>1765</v>
      </c>
      <c r="C870" s="128" t="str">
        <f>+D870&amp;E870</f>
        <v/>
      </c>
      <c r="D870" s="129"/>
      <c r="E870" s="129"/>
      <c r="F870" s="128" t="str">
        <f>+G870&amp;H870</f>
        <v/>
      </c>
      <c r="G870" s="127"/>
      <c r="H870" s="127"/>
      <c r="I870" s="128" t="str">
        <f>+J870&amp;K870</f>
        <v/>
      </c>
      <c r="J870" s="127"/>
      <c r="K870" s="127"/>
      <c r="L870" s="128" t="str">
        <f>+M870&amp;N870</f>
        <v/>
      </c>
      <c r="M870" s="129"/>
      <c r="N870" s="129"/>
      <c r="O870" s="130" t="str">
        <f>+P870&amp;Q870</f>
        <v/>
      </c>
      <c r="P870" s="127"/>
      <c r="Q870" s="127"/>
      <c r="R870" s="128" t="str">
        <f>+S870&amp;T870</f>
        <v/>
      </c>
      <c r="S870" s="129"/>
      <c r="T870" s="129"/>
      <c r="U870" s="128" t="str">
        <f>+V870&amp;W870</f>
        <v/>
      </c>
      <c r="V870" s="129"/>
      <c r="W870" s="129"/>
      <c r="X870" s="131" t="str">
        <f>+Y870&amp;Z870</f>
        <v>222</v>
      </c>
      <c r="Y870" s="129">
        <v>22</v>
      </c>
      <c r="Z870" s="129">
        <f t="shared" si="166"/>
        <v>2</v>
      </c>
      <c r="AA870" s="127" t="s">
        <v>1862</v>
      </c>
      <c r="AB870" s="129"/>
      <c r="AC870" s="121">
        <v>211251</v>
      </c>
      <c r="AD870" s="121" t="s">
        <v>605</v>
      </c>
      <c r="AE870" s="122">
        <f>VLOOKUP(AC870,[3]Hoja1!$A$10:$K$1357,11,0)</f>
        <v>0</v>
      </c>
      <c r="AF870" s="122">
        <f>-AF876</f>
        <v>0</v>
      </c>
      <c r="AG870" s="122">
        <f t="shared" si="167"/>
        <v>0</v>
      </c>
      <c r="AH870" s="122">
        <f t="shared" si="168"/>
        <v>0</v>
      </c>
    </row>
    <row r="871" spans="1:34" s="51" customFormat="1" ht="12.75" customHeight="1">
      <c r="A871" s="127">
        <v>5214260</v>
      </c>
      <c r="B871" s="127" t="s">
        <v>1765</v>
      </c>
      <c r="C871" s="128" t="str">
        <f>+D871&amp;E871</f>
        <v/>
      </c>
      <c r="D871" s="129"/>
      <c r="E871" s="129"/>
      <c r="F871" s="128" t="str">
        <f>+G871&amp;H871</f>
        <v/>
      </c>
      <c r="G871" s="127"/>
      <c r="H871" s="127"/>
      <c r="I871" s="128" t="str">
        <f>+J871&amp;K871</f>
        <v/>
      </c>
      <c r="J871" s="127"/>
      <c r="K871" s="127"/>
      <c r="L871" s="128" t="str">
        <f>+M871&amp;N871</f>
        <v/>
      </c>
      <c r="M871" s="129"/>
      <c r="N871" s="129"/>
      <c r="O871" s="130" t="str">
        <f>+P871&amp;Q871</f>
        <v/>
      </c>
      <c r="P871" s="127"/>
      <c r="Q871" s="127"/>
      <c r="R871" s="128" t="str">
        <f>+S871&amp;T871</f>
        <v/>
      </c>
      <c r="S871" s="129"/>
      <c r="T871" s="129"/>
      <c r="U871" s="128" t="str">
        <f>+V871&amp;W871</f>
        <v/>
      </c>
      <c r="V871" s="129"/>
      <c r="W871" s="129"/>
      <c r="X871" s="131" t="str">
        <f>+Y871&amp;Z871</f>
        <v>222</v>
      </c>
      <c r="Y871" s="129">
        <v>22</v>
      </c>
      <c r="Z871" s="129">
        <f t="shared" si="166"/>
        <v>2</v>
      </c>
      <c r="AA871" s="127" t="s">
        <v>1862</v>
      </c>
      <c r="AB871" s="127" t="s">
        <v>190</v>
      </c>
      <c r="AC871" s="121">
        <v>211252</v>
      </c>
      <c r="AD871" s="121" t="s">
        <v>1287</v>
      </c>
      <c r="AE871" s="122">
        <f>VLOOKUP(AC871,[3]Hoja1!$A$10:$K$1357,11,0)</f>
        <v>253080</v>
      </c>
      <c r="AF871" s="122"/>
      <c r="AG871" s="122">
        <f t="shared" si="167"/>
        <v>253080</v>
      </c>
      <c r="AH871" s="122">
        <f t="shared" si="168"/>
        <v>253</v>
      </c>
    </row>
    <row r="872" spans="1:34" s="51" customFormat="1" ht="12.75" customHeight="1">
      <c r="A872" s="127">
        <v>5214260</v>
      </c>
      <c r="B872" s="127" t="s">
        <v>1765</v>
      </c>
      <c r="C872" s="128" t="str">
        <f>+D872&amp;E872</f>
        <v/>
      </c>
      <c r="D872" s="129"/>
      <c r="E872" s="129"/>
      <c r="F872" s="128" t="str">
        <f>+G872&amp;H872</f>
        <v/>
      </c>
      <c r="G872" s="127"/>
      <c r="H872" s="127"/>
      <c r="I872" s="128" t="str">
        <f>+J872&amp;K872</f>
        <v/>
      </c>
      <c r="J872" s="127"/>
      <c r="K872" s="127"/>
      <c r="L872" s="128" t="str">
        <f>+M872&amp;N872</f>
        <v/>
      </c>
      <c r="M872" s="129"/>
      <c r="N872" s="129"/>
      <c r="O872" s="130" t="str">
        <f>+P872&amp;Q872</f>
        <v/>
      </c>
      <c r="P872" s="127"/>
      <c r="Q872" s="127"/>
      <c r="R872" s="128" t="str">
        <f>+S872&amp;T872</f>
        <v/>
      </c>
      <c r="S872" s="129"/>
      <c r="T872" s="129"/>
      <c r="U872" s="128" t="str">
        <f>+V872&amp;W872</f>
        <v/>
      </c>
      <c r="V872" s="129"/>
      <c r="W872" s="129"/>
      <c r="X872" s="131" t="str">
        <f>+Y872&amp;Z872</f>
        <v>222</v>
      </c>
      <c r="Y872" s="129">
        <v>22</v>
      </c>
      <c r="Z872" s="129">
        <f t="shared" si="166"/>
        <v>2</v>
      </c>
      <c r="AA872" s="127" t="s">
        <v>1862</v>
      </c>
      <c r="AB872" s="127" t="s">
        <v>1842</v>
      </c>
      <c r="AC872" s="121">
        <v>211253</v>
      </c>
      <c r="AD872" s="121" t="s">
        <v>1288</v>
      </c>
      <c r="AE872" s="122">
        <f>VLOOKUP(AC872,[3]Hoja1!$A$10:$K$1357,11,0)</f>
        <v>-440454</v>
      </c>
      <c r="AF872" s="122">
        <f>-AF621</f>
        <v>316520</v>
      </c>
      <c r="AG872" s="122">
        <f t="shared" si="167"/>
        <v>-123934</v>
      </c>
      <c r="AH872" s="122">
        <f t="shared" si="168"/>
        <v>-124</v>
      </c>
    </row>
    <row r="873" spans="1:34" s="51" customFormat="1" ht="12.75" customHeight="1">
      <c r="A873" s="127">
        <v>5214260</v>
      </c>
      <c r="B873" s="127" t="s">
        <v>1765</v>
      </c>
      <c r="C873" s="128"/>
      <c r="D873" s="129"/>
      <c r="E873" s="129"/>
      <c r="F873" s="128"/>
      <c r="G873" s="127"/>
      <c r="H873" s="127"/>
      <c r="I873" s="128"/>
      <c r="J873" s="127"/>
      <c r="K873" s="127"/>
      <c r="L873" s="128"/>
      <c r="M873" s="129"/>
      <c r="N873" s="129"/>
      <c r="O873" s="130"/>
      <c r="P873" s="127"/>
      <c r="Q873" s="127"/>
      <c r="R873" s="128"/>
      <c r="S873" s="129"/>
      <c r="T873" s="129"/>
      <c r="U873" s="128"/>
      <c r="V873" s="129"/>
      <c r="W873" s="129"/>
      <c r="X873" s="131"/>
      <c r="Y873" s="129"/>
      <c r="Z873" s="129">
        <f t="shared" si="166"/>
        <v>2</v>
      </c>
      <c r="AA873" s="127" t="s">
        <v>1862</v>
      </c>
      <c r="AB873" s="127"/>
      <c r="AC873" s="121">
        <v>211254</v>
      </c>
      <c r="AD873" s="121" t="s">
        <v>1678</v>
      </c>
      <c r="AE873" s="122">
        <f>VLOOKUP(AC873,[3]Hoja1!$A$10:$K$1357,11,0)</f>
        <v>-6894746383</v>
      </c>
      <c r="AF873" s="122">
        <f>-AF426</f>
        <v>6894746383</v>
      </c>
      <c r="AG873" s="122">
        <f t="shared" si="167"/>
        <v>0</v>
      </c>
      <c r="AH873" s="122">
        <f t="shared" si="168"/>
        <v>0</v>
      </c>
    </row>
    <row r="874" spans="1:34" s="51" customFormat="1" ht="12.75" customHeight="1">
      <c r="A874" s="127"/>
      <c r="B874" s="127"/>
      <c r="C874" s="128"/>
      <c r="D874" s="129"/>
      <c r="E874" s="129"/>
      <c r="F874" s="128"/>
      <c r="G874" s="127"/>
      <c r="H874" s="127"/>
      <c r="I874" s="128"/>
      <c r="J874" s="127"/>
      <c r="K874" s="127"/>
      <c r="L874" s="128"/>
      <c r="M874" s="129"/>
      <c r="N874" s="129"/>
      <c r="O874" s="130"/>
      <c r="P874" s="127"/>
      <c r="Q874" s="127"/>
      <c r="R874" s="128"/>
      <c r="S874" s="129"/>
      <c r="T874" s="129"/>
      <c r="U874" s="128"/>
      <c r="V874" s="129"/>
      <c r="W874" s="129"/>
      <c r="X874" s="131"/>
      <c r="Y874" s="129"/>
      <c r="Z874" s="129">
        <f t="shared" si="166"/>
        <v>2</v>
      </c>
      <c r="AA874" s="129"/>
      <c r="AB874" s="129"/>
      <c r="AC874" s="121">
        <v>211255</v>
      </c>
      <c r="AD874" s="121" t="s">
        <v>250</v>
      </c>
      <c r="AE874" s="122">
        <v>0</v>
      </c>
      <c r="AF874" s="122"/>
      <c r="AG874" s="122">
        <f t="shared" si="167"/>
        <v>0</v>
      </c>
      <c r="AH874" s="122">
        <f t="shared" si="168"/>
        <v>0</v>
      </c>
    </row>
    <row r="875" spans="1:34" s="51" customFormat="1" ht="12.75" customHeight="1">
      <c r="A875" s="127">
        <v>5214260</v>
      </c>
      <c r="B875" s="127" t="s">
        <v>1765</v>
      </c>
      <c r="C875" s="128"/>
      <c r="D875" s="129"/>
      <c r="E875" s="129"/>
      <c r="F875" s="128"/>
      <c r="G875" s="127"/>
      <c r="H875" s="127"/>
      <c r="I875" s="128"/>
      <c r="J875" s="127"/>
      <c r="K875" s="127"/>
      <c r="L875" s="128"/>
      <c r="M875" s="129"/>
      <c r="N875" s="129"/>
      <c r="O875" s="130"/>
      <c r="P875" s="127"/>
      <c r="Q875" s="127"/>
      <c r="R875" s="128"/>
      <c r="S875" s="129"/>
      <c r="T875" s="129"/>
      <c r="U875" s="128"/>
      <c r="V875" s="129"/>
      <c r="W875" s="129"/>
      <c r="X875" s="131" t="str">
        <f>+Y875&amp;Z875</f>
        <v>222</v>
      </c>
      <c r="Y875" s="129">
        <v>22</v>
      </c>
      <c r="Z875" s="129">
        <f t="shared" si="166"/>
        <v>2</v>
      </c>
      <c r="AA875" s="127" t="s">
        <v>1862</v>
      </c>
      <c r="AB875" s="127" t="s">
        <v>190</v>
      </c>
      <c r="AC875" s="121">
        <v>211256</v>
      </c>
      <c r="AD875" s="121" t="s">
        <v>842</v>
      </c>
      <c r="AE875" s="122">
        <f>VLOOKUP(AC875,[3]Hoja1!$A$10:$K$1357,11,0)</f>
        <v>-46463721</v>
      </c>
      <c r="AF875" s="122"/>
      <c r="AG875" s="122">
        <f t="shared" si="167"/>
        <v>-46463721</v>
      </c>
      <c r="AH875" s="122">
        <f t="shared" si="168"/>
        <v>-46464</v>
      </c>
    </row>
    <row r="876" spans="1:34" s="51" customFormat="1" ht="12.75" customHeight="1">
      <c r="A876" s="127">
        <v>5214260</v>
      </c>
      <c r="B876" s="127" t="s">
        <v>1765</v>
      </c>
      <c r="C876" s="128" t="str">
        <f>+D876&amp;E876</f>
        <v/>
      </c>
      <c r="D876" s="129"/>
      <c r="E876" s="129"/>
      <c r="F876" s="128" t="str">
        <f>+G876&amp;H876</f>
        <v/>
      </c>
      <c r="G876" s="127"/>
      <c r="H876" s="127"/>
      <c r="I876" s="128" t="str">
        <f>+J876&amp;K876</f>
        <v/>
      </c>
      <c r="J876" s="127"/>
      <c r="K876" s="127"/>
      <c r="L876" s="128" t="str">
        <f>+M876&amp;N876</f>
        <v/>
      </c>
      <c r="M876" s="129"/>
      <c r="N876" s="129"/>
      <c r="O876" s="130" t="str">
        <f>+P876&amp;Q876</f>
        <v/>
      </c>
      <c r="P876" s="127"/>
      <c r="Q876" s="127"/>
      <c r="R876" s="128" t="str">
        <f>+S876&amp;T876</f>
        <v/>
      </c>
      <c r="S876" s="129"/>
      <c r="T876" s="129"/>
      <c r="U876" s="128" t="str">
        <f>+V876&amp;W876</f>
        <v/>
      </c>
      <c r="V876" s="129"/>
      <c r="W876" s="129"/>
      <c r="X876" s="131" t="str">
        <f>+Y876&amp;Z876</f>
        <v>222</v>
      </c>
      <c r="Y876" s="129">
        <v>22</v>
      </c>
      <c r="Z876" s="129">
        <f t="shared" si="166"/>
        <v>2</v>
      </c>
      <c r="AA876" s="127" t="s">
        <v>1862</v>
      </c>
      <c r="AB876" s="127"/>
      <c r="AC876" s="121">
        <v>211257</v>
      </c>
      <c r="AD876" s="121" t="s">
        <v>1</v>
      </c>
      <c r="AE876" s="122">
        <f>VLOOKUP(AC876,[3]Hoja1!$A$10:$K$1357,11,0)</f>
        <v>0</v>
      </c>
      <c r="AF876" s="122">
        <f>-AE876</f>
        <v>0</v>
      </c>
      <c r="AG876" s="122">
        <f t="shared" si="167"/>
        <v>0</v>
      </c>
      <c r="AH876" s="122">
        <f t="shared" si="168"/>
        <v>0</v>
      </c>
    </row>
    <row r="877" spans="1:34" s="51" customFormat="1" ht="12.75" customHeight="1">
      <c r="A877" s="127">
        <v>5214230</v>
      </c>
      <c r="B877" s="127" t="s">
        <v>188</v>
      </c>
      <c r="C877" s="128"/>
      <c r="D877" s="129"/>
      <c r="E877" s="129"/>
      <c r="F877" s="128"/>
      <c r="G877" s="127"/>
      <c r="H877" s="127"/>
      <c r="I877" s="128"/>
      <c r="J877" s="127"/>
      <c r="K877" s="127"/>
      <c r="L877" s="128"/>
      <c r="M877" s="129"/>
      <c r="N877" s="129"/>
      <c r="O877" s="130"/>
      <c r="P877" s="127"/>
      <c r="Q877" s="127"/>
      <c r="R877" s="128"/>
      <c r="S877" s="129"/>
      <c r="T877" s="129"/>
      <c r="U877" s="128"/>
      <c r="V877" s="129"/>
      <c r="W877" s="129"/>
      <c r="X877" s="131"/>
      <c r="Y877" s="129"/>
      <c r="Z877" s="129">
        <f t="shared" si="166"/>
        <v>2</v>
      </c>
      <c r="AA877" s="129"/>
      <c r="AB877" s="129"/>
      <c r="AC877" s="121">
        <v>211258</v>
      </c>
      <c r="AD877" s="121" t="s">
        <v>0</v>
      </c>
      <c r="AE877" s="122">
        <f>VLOOKUP(AC877,[3]Hoja1!$A$10:$K$1357,11,0)</f>
        <v>-4992726</v>
      </c>
      <c r="AF877" s="122"/>
      <c r="AG877" s="122">
        <f t="shared" si="167"/>
        <v>-4992726</v>
      </c>
      <c r="AH877" s="122">
        <f t="shared" si="168"/>
        <v>-4993</v>
      </c>
    </row>
    <row r="878" spans="1:34" s="51" customFormat="1" ht="12.75" customHeight="1">
      <c r="A878" s="127">
        <v>5214230</v>
      </c>
      <c r="B878" s="127" t="s">
        <v>188</v>
      </c>
      <c r="C878" s="128"/>
      <c r="D878" s="129"/>
      <c r="E878" s="129"/>
      <c r="F878" s="128"/>
      <c r="G878" s="127"/>
      <c r="H878" s="127"/>
      <c r="I878" s="128"/>
      <c r="J878" s="127"/>
      <c r="K878" s="127"/>
      <c r="L878" s="128"/>
      <c r="M878" s="129"/>
      <c r="N878" s="129"/>
      <c r="O878" s="130"/>
      <c r="P878" s="127"/>
      <c r="Q878" s="127"/>
      <c r="R878" s="128"/>
      <c r="S878" s="129"/>
      <c r="T878" s="129"/>
      <c r="U878" s="128"/>
      <c r="V878" s="129"/>
      <c r="W878" s="129"/>
      <c r="X878" s="131"/>
      <c r="Y878" s="129"/>
      <c r="Z878" s="129">
        <f t="shared" si="166"/>
        <v>2</v>
      </c>
      <c r="AA878" s="129"/>
      <c r="AB878" s="129"/>
      <c r="AC878" s="121">
        <v>211259</v>
      </c>
      <c r="AD878" s="121" t="s">
        <v>2</v>
      </c>
      <c r="AE878" s="122">
        <f>VLOOKUP(AC878,[3]Hoja1!$A$10:$K$1357,11,0)</f>
        <v>-856093433</v>
      </c>
      <c r="AF878" s="122"/>
      <c r="AG878" s="122">
        <f t="shared" si="167"/>
        <v>-856093433</v>
      </c>
      <c r="AH878" s="122">
        <f t="shared" si="168"/>
        <v>-856093</v>
      </c>
    </row>
    <row r="879" spans="1:34" s="51" customFormat="1" ht="12.75" customHeight="1">
      <c r="A879" s="127">
        <v>5214260</v>
      </c>
      <c r="B879" s="127" t="s">
        <v>1765</v>
      </c>
      <c r="C879" s="128" t="str">
        <f>+D879&amp;E879</f>
        <v/>
      </c>
      <c r="D879" s="129"/>
      <c r="E879" s="129"/>
      <c r="F879" s="128" t="str">
        <f>+G879&amp;H879</f>
        <v/>
      </c>
      <c r="G879" s="127"/>
      <c r="H879" s="127"/>
      <c r="I879" s="128" t="str">
        <f>+J879&amp;K879</f>
        <v/>
      </c>
      <c r="J879" s="127"/>
      <c r="K879" s="127"/>
      <c r="L879" s="128" t="str">
        <f>+M879&amp;N879</f>
        <v/>
      </c>
      <c r="M879" s="129"/>
      <c r="N879" s="129"/>
      <c r="O879" s="130" t="str">
        <f>+P879&amp;Q879</f>
        <v/>
      </c>
      <c r="P879" s="127"/>
      <c r="Q879" s="127"/>
      <c r="R879" s="128" t="str">
        <f>+S879&amp;T879</f>
        <v/>
      </c>
      <c r="S879" s="129"/>
      <c r="T879" s="129"/>
      <c r="U879" s="128" t="str">
        <f>+V879&amp;W879</f>
        <v/>
      </c>
      <c r="V879" s="129"/>
      <c r="W879" s="129"/>
      <c r="X879" s="131" t="str">
        <f t="shared" ref="X879:X907" si="170">+Y879&amp;Z879</f>
        <v>222</v>
      </c>
      <c r="Y879" s="129">
        <v>22</v>
      </c>
      <c r="Z879" s="129">
        <f t="shared" si="166"/>
        <v>2</v>
      </c>
      <c r="AA879" s="127" t="s">
        <v>1862</v>
      </c>
      <c r="AB879" s="127" t="s">
        <v>190</v>
      </c>
      <c r="AC879" s="121">
        <v>211260</v>
      </c>
      <c r="AD879" s="121" t="s">
        <v>1289</v>
      </c>
      <c r="AE879" s="122">
        <f>VLOOKUP(AC879,[3]Hoja1!$A$10:$K$1357,11,0)</f>
        <v>-145356616</v>
      </c>
      <c r="AF879" s="122"/>
      <c r="AG879" s="122">
        <f t="shared" si="167"/>
        <v>-145356616</v>
      </c>
      <c r="AH879" s="122">
        <f t="shared" si="168"/>
        <v>-145357</v>
      </c>
    </row>
    <row r="880" spans="1:34" s="51" customFormat="1" ht="12.75" customHeight="1">
      <c r="A880" s="127">
        <v>5214260</v>
      </c>
      <c r="B880" s="127" t="s">
        <v>1765</v>
      </c>
      <c r="C880" s="128" t="str">
        <f>+D880&amp;E880</f>
        <v/>
      </c>
      <c r="D880" s="129"/>
      <c r="E880" s="129"/>
      <c r="F880" s="128" t="str">
        <f>+G880&amp;H880</f>
        <v/>
      </c>
      <c r="G880" s="127"/>
      <c r="H880" s="127"/>
      <c r="I880" s="128" t="str">
        <f>+J880&amp;K880</f>
        <v/>
      </c>
      <c r="J880" s="127"/>
      <c r="K880" s="127"/>
      <c r="L880" s="128" t="str">
        <f>+M880&amp;N880</f>
        <v/>
      </c>
      <c r="M880" s="129"/>
      <c r="N880" s="129"/>
      <c r="O880" s="130" t="str">
        <f>+P880&amp;Q880</f>
        <v/>
      </c>
      <c r="P880" s="127"/>
      <c r="Q880" s="127"/>
      <c r="R880" s="128" t="str">
        <f>+S880&amp;T880</f>
        <v/>
      </c>
      <c r="S880" s="129"/>
      <c r="T880" s="129"/>
      <c r="U880" s="128" t="str">
        <f>+V880&amp;W880</f>
        <v/>
      </c>
      <c r="V880" s="129"/>
      <c r="W880" s="129"/>
      <c r="X880" s="131" t="str">
        <f t="shared" si="170"/>
        <v>222</v>
      </c>
      <c r="Y880" s="129">
        <v>22</v>
      </c>
      <c r="Z880" s="129">
        <f t="shared" si="166"/>
        <v>2</v>
      </c>
      <c r="AA880" s="127" t="s">
        <v>1862</v>
      </c>
      <c r="AB880" s="127" t="s">
        <v>190</v>
      </c>
      <c r="AC880" s="121">
        <v>211261</v>
      </c>
      <c r="AD880" s="121" t="s">
        <v>3</v>
      </c>
      <c r="AE880" s="122">
        <f>VLOOKUP(AC880,[3]Hoja1!$A$10:$K$1357,11,0)</f>
        <v>-315243212</v>
      </c>
      <c r="AF880" s="122"/>
      <c r="AG880" s="122">
        <f t="shared" si="167"/>
        <v>-315243212</v>
      </c>
      <c r="AH880" s="122">
        <f t="shared" si="168"/>
        <v>-315243</v>
      </c>
    </row>
    <row r="881" spans="1:34" s="51" customFormat="1" ht="12.75" customHeight="1">
      <c r="A881" s="127">
        <v>5214260</v>
      </c>
      <c r="B881" s="127" t="s">
        <v>1765</v>
      </c>
      <c r="C881" s="128"/>
      <c r="D881" s="129"/>
      <c r="E881" s="129"/>
      <c r="F881" s="128"/>
      <c r="G881" s="127"/>
      <c r="H881" s="127"/>
      <c r="I881" s="128"/>
      <c r="J881" s="127"/>
      <c r="K881" s="127"/>
      <c r="L881" s="128"/>
      <c r="M881" s="129"/>
      <c r="N881" s="129"/>
      <c r="O881" s="130"/>
      <c r="P881" s="127"/>
      <c r="Q881" s="127"/>
      <c r="R881" s="128"/>
      <c r="S881" s="129"/>
      <c r="T881" s="129"/>
      <c r="U881" s="128"/>
      <c r="V881" s="129"/>
      <c r="W881" s="129"/>
      <c r="X881" s="131" t="str">
        <f t="shared" si="170"/>
        <v xml:space="preserve"> 2</v>
      </c>
      <c r="Y881" s="129" t="s">
        <v>936</v>
      </c>
      <c r="Z881" s="129">
        <f t="shared" si="166"/>
        <v>2</v>
      </c>
      <c r="AA881" s="127" t="s">
        <v>1862</v>
      </c>
      <c r="AB881" s="127" t="s">
        <v>190</v>
      </c>
      <c r="AC881" s="121">
        <v>211262</v>
      </c>
      <c r="AD881" s="121" t="s">
        <v>4</v>
      </c>
      <c r="AE881" s="122">
        <f>VLOOKUP(AC881,[3]Hoja1!$A$10:$K$1357,11,0)</f>
        <v>0</v>
      </c>
      <c r="AF881" s="122"/>
      <c r="AG881" s="122">
        <f t="shared" si="167"/>
        <v>0</v>
      </c>
      <c r="AH881" s="122">
        <f t="shared" si="168"/>
        <v>0</v>
      </c>
    </row>
    <row r="882" spans="1:34" s="51" customFormat="1" ht="12.75" customHeight="1">
      <c r="A882" s="127"/>
      <c r="B882" s="127"/>
      <c r="C882" s="128" t="str">
        <f t="shared" ref="C882:C887" si="171">+D882&amp;E882</f>
        <v/>
      </c>
      <c r="D882" s="127"/>
      <c r="E882" s="127"/>
      <c r="F882" s="128" t="str">
        <f t="shared" ref="F882:F887" si="172">+G882&amp;H882</f>
        <v/>
      </c>
      <c r="G882" s="127"/>
      <c r="H882" s="127"/>
      <c r="I882" s="128" t="str">
        <f t="shared" ref="I882:I887" si="173">+J882&amp;K882</f>
        <v/>
      </c>
      <c r="J882" s="129"/>
      <c r="K882" s="129"/>
      <c r="L882" s="128" t="str">
        <f t="shared" ref="L882:L887" si="174">+M882&amp;N882</f>
        <v/>
      </c>
      <c r="M882" s="129"/>
      <c r="N882" s="129"/>
      <c r="O882" s="130" t="str">
        <f t="shared" ref="O882:O887" si="175">+P882&amp;Q882</f>
        <v/>
      </c>
      <c r="P882" s="127"/>
      <c r="Q882" s="127"/>
      <c r="R882" s="128" t="str">
        <f t="shared" ref="R882:R887" si="176">+S882&amp;T882</f>
        <v/>
      </c>
      <c r="S882" s="129"/>
      <c r="T882" s="129"/>
      <c r="U882" s="128" t="str">
        <f t="shared" ref="U882:U887" si="177">+V882&amp;W882</f>
        <v/>
      </c>
      <c r="V882" s="129"/>
      <c r="W882" s="129"/>
      <c r="X882" s="131" t="str">
        <f t="shared" si="170"/>
        <v>222</v>
      </c>
      <c r="Y882" s="129">
        <v>22</v>
      </c>
      <c r="Z882" s="129">
        <f t="shared" si="166"/>
        <v>2</v>
      </c>
      <c r="AA882" s="129"/>
      <c r="AB882" s="129"/>
      <c r="AC882" s="121">
        <v>211263</v>
      </c>
      <c r="AD882" s="121" t="s">
        <v>1290</v>
      </c>
      <c r="AE882" s="122">
        <v>0</v>
      </c>
      <c r="AF882" s="122"/>
      <c r="AG882" s="122">
        <f t="shared" si="167"/>
        <v>0</v>
      </c>
      <c r="AH882" s="122">
        <f t="shared" si="168"/>
        <v>0</v>
      </c>
    </row>
    <row r="883" spans="1:34" s="51" customFormat="1" ht="12.75" customHeight="1">
      <c r="A883" s="127">
        <v>5214230</v>
      </c>
      <c r="B883" s="127" t="s">
        <v>188</v>
      </c>
      <c r="C883" s="128" t="str">
        <f t="shared" si="171"/>
        <v/>
      </c>
      <c r="D883" s="129"/>
      <c r="E883" s="129"/>
      <c r="F883" s="128" t="str">
        <f t="shared" si="172"/>
        <v/>
      </c>
      <c r="G883" s="127"/>
      <c r="H883" s="127"/>
      <c r="I883" s="128" t="str">
        <f t="shared" si="173"/>
        <v/>
      </c>
      <c r="J883" s="127"/>
      <c r="K883" s="127"/>
      <c r="L883" s="128" t="str">
        <f t="shared" si="174"/>
        <v/>
      </c>
      <c r="M883" s="129"/>
      <c r="N883" s="129"/>
      <c r="O883" s="130" t="str">
        <f t="shared" si="175"/>
        <v/>
      </c>
      <c r="P883" s="127"/>
      <c r="Q883" s="127"/>
      <c r="R883" s="128" t="str">
        <f t="shared" si="176"/>
        <v/>
      </c>
      <c r="S883" s="129"/>
      <c r="T883" s="129"/>
      <c r="U883" s="128" t="str">
        <f t="shared" si="177"/>
        <v/>
      </c>
      <c r="V883" s="129"/>
      <c r="W883" s="129"/>
      <c r="X883" s="131" t="str">
        <f t="shared" si="170"/>
        <v>222</v>
      </c>
      <c r="Y883" s="129">
        <v>22</v>
      </c>
      <c r="Z883" s="129">
        <f t="shared" si="166"/>
        <v>2</v>
      </c>
      <c r="AA883" s="129"/>
      <c r="AB883" s="129"/>
      <c r="AC883" s="121">
        <v>211264</v>
      </c>
      <c r="AD883" s="121" t="s">
        <v>147</v>
      </c>
      <c r="AE883" s="122">
        <f>VLOOKUP(AC883,[3]Hoja1!$A$10:$K$1357,11,0)</f>
        <v>0</v>
      </c>
      <c r="AF883" s="123">
        <f>-AE883</f>
        <v>0</v>
      </c>
      <c r="AG883" s="122">
        <f t="shared" si="167"/>
        <v>0</v>
      </c>
      <c r="AH883" s="122">
        <f t="shared" si="168"/>
        <v>0</v>
      </c>
    </row>
    <row r="884" spans="1:34" s="51" customFormat="1" ht="12.75" customHeight="1">
      <c r="A884" s="127">
        <v>5214230</v>
      </c>
      <c r="B884" s="127" t="s">
        <v>188</v>
      </c>
      <c r="C884" s="128" t="str">
        <f t="shared" si="171"/>
        <v/>
      </c>
      <c r="D884" s="129"/>
      <c r="E884" s="129"/>
      <c r="F884" s="128" t="str">
        <f t="shared" si="172"/>
        <v/>
      </c>
      <c r="G884" s="127"/>
      <c r="H884" s="127"/>
      <c r="I884" s="128" t="str">
        <f t="shared" si="173"/>
        <v/>
      </c>
      <c r="J884" s="127"/>
      <c r="K884" s="127"/>
      <c r="L884" s="128" t="str">
        <f t="shared" si="174"/>
        <v/>
      </c>
      <c r="M884" s="129"/>
      <c r="N884" s="129"/>
      <c r="O884" s="130" t="str">
        <f t="shared" si="175"/>
        <v/>
      </c>
      <c r="P884" s="127"/>
      <c r="Q884" s="127"/>
      <c r="R884" s="128" t="str">
        <f t="shared" si="176"/>
        <v/>
      </c>
      <c r="S884" s="129"/>
      <c r="T884" s="129"/>
      <c r="U884" s="128" t="str">
        <f t="shared" si="177"/>
        <v/>
      </c>
      <c r="V884" s="129"/>
      <c r="W884" s="129"/>
      <c r="X884" s="131" t="str">
        <f t="shared" si="170"/>
        <v>222</v>
      </c>
      <c r="Y884" s="129">
        <v>22</v>
      </c>
      <c r="Z884" s="129">
        <f t="shared" si="166"/>
        <v>2</v>
      </c>
      <c r="AA884" s="129"/>
      <c r="AB884" s="129"/>
      <c r="AC884" s="121">
        <v>211265</v>
      </c>
      <c r="AD884" s="121" t="s">
        <v>1291</v>
      </c>
      <c r="AE884" s="122">
        <f>VLOOKUP(AC884,[3]Hoja1!$A$10:$K$1357,11,0)</f>
        <v>-201841801</v>
      </c>
      <c r="AF884" s="123"/>
      <c r="AG884" s="122">
        <f t="shared" si="167"/>
        <v>-201841801</v>
      </c>
      <c r="AH884" s="122">
        <f t="shared" si="168"/>
        <v>-201842</v>
      </c>
    </row>
    <row r="885" spans="1:34" s="51" customFormat="1" ht="12.75" customHeight="1">
      <c r="A885" s="127">
        <v>5214230</v>
      </c>
      <c r="B885" s="127" t="s">
        <v>188</v>
      </c>
      <c r="C885" s="128" t="str">
        <f t="shared" si="171"/>
        <v/>
      </c>
      <c r="D885" s="129"/>
      <c r="E885" s="129"/>
      <c r="F885" s="128" t="str">
        <f t="shared" si="172"/>
        <v/>
      </c>
      <c r="G885" s="127"/>
      <c r="H885" s="127"/>
      <c r="I885" s="128" t="str">
        <f t="shared" si="173"/>
        <v/>
      </c>
      <c r="J885" s="127"/>
      <c r="K885" s="127"/>
      <c r="L885" s="128" t="str">
        <f t="shared" si="174"/>
        <v/>
      </c>
      <c r="M885" s="129"/>
      <c r="N885" s="129"/>
      <c r="O885" s="130" t="str">
        <f t="shared" si="175"/>
        <v/>
      </c>
      <c r="P885" s="127"/>
      <c r="Q885" s="127"/>
      <c r="R885" s="128" t="str">
        <f t="shared" si="176"/>
        <v/>
      </c>
      <c r="S885" s="129"/>
      <c r="T885" s="129"/>
      <c r="U885" s="128" t="str">
        <f t="shared" si="177"/>
        <v/>
      </c>
      <c r="V885" s="129"/>
      <c r="W885" s="129"/>
      <c r="X885" s="131" t="str">
        <f t="shared" si="170"/>
        <v>222</v>
      </c>
      <c r="Y885" s="129">
        <v>22</v>
      </c>
      <c r="Z885" s="129">
        <f t="shared" si="166"/>
        <v>2</v>
      </c>
      <c r="AA885" s="129"/>
      <c r="AB885" s="129"/>
      <c r="AC885" s="121">
        <v>211266</v>
      </c>
      <c r="AD885" s="121" t="s">
        <v>1292</v>
      </c>
      <c r="AE885" s="122">
        <f>VLOOKUP(AC885,[3]Hoja1!$A$10:$K$1357,11,0)</f>
        <v>-146939211</v>
      </c>
      <c r="AF885" s="123"/>
      <c r="AG885" s="122">
        <f t="shared" si="167"/>
        <v>-146939211</v>
      </c>
      <c r="AH885" s="122">
        <f t="shared" si="168"/>
        <v>-146939</v>
      </c>
    </row>
    <row r="886" spans="1:34" s="51" customFormat="1" ht="12.75" customHeight="1">
      <c r="A886" s="127">
        <v>5213210</v>
      </c>
      <c r="B886" s="127" t="s">
        <v>1753</v>
      </c>
      <c r="C886" s="128" t="str">
        <f t="shared" si="171"/>
        <v/>
      </c>
      <c r="D886" s="127"/>
      <c r="E886" s="127"/>
      <c r="F886" s="128" t="str">
        <f t="shared" si="172"/>
        <v/>
      </c>
      <c r="G886" s="127"/>
      <c r="H886" s="127"/>
      <c r="I886" s="128" t="str">
        <f t="shared" si="173"/>
        <v/>
      </c>
      <c r="J886" s="129"/>
      <c r="K886" s="129"/>
      <c r="L886" s="128" t="str">
        <f t="shared" si="174"/>
        <v/>
      </c>
      <c r="M886" s="129"/>
      <c r="N886" s="129"/>
      <c r="O886" s="130" t="str">
        <f t="shared" si="175"/>
        <v/>
      </c>
      <c r="P886" s="127"/>
      <c r="Q886" s="127"/>
      <c r="R886" s="128" t="str">
        <f t="shared" si="176"/>
        <v/>
      </c>
      <c r="S886" s="129"/>
      <c r="T886" s="129"/>
      <c r="U886" s="128" t="str">
        <f t="shared" si="177"/>
        <v/>
      </c>
      <c r="V886" s="129"/>
      <c r="W886" s="129"/>
      <c r="X886" s="131" t="str">
        <f t="shared" si="170"/>
        <v>222</v>
      </c>
      <c r="Y886" s="129">
        <v>22</v>
      </c>
      <c r="Z886" s="129">
        <f t="shared" si="166"/>
        <v>2</v>
      </c>
      <c r="AA886" s="129"/>
      <c r="AB886" s="129"/>
      <c r="AC886" s="121">
        <v>211267</v>
      </c>
      <c r="AD886" s="121" t="s">
        <v>869</v>
      </c>
      <c r="AE886" s="122">
        <f>VLOOKUP(AC886,[3]Hoja1!$A$10:$K$1357,11,0)</f>
        <v>-1725240753</v>
      </c>
      <c r="AF886" s="122"/>
      <c r="AG886" s="122">
        <f t="shared" si="167"/>
        <v>-1725240753</v>
      </c>
      <c r="AH886" s="122">
        <f t="shared" si="168"/>
        <v>-1725241</v>
      </c>
    </row>
    <row r="887" spans="1:34" s="51" customFormat="1" ht="12.75" customHeight="1">
      <c r="A887" s="127"/>
      <c r="B887" s="127"/>
      <c r="C887" s="128" t="str">
        <f t="shared" si="171"/>
        <v/>
      </c>
      <c r="D887" s="127"/>
      <c r="E887" s="127"/>
      <c r="F887" s="128" t="str">
        <f t="shared" si="172"/>
        <v/>
      </c>
      <c r="G887" s="127"/>
      <c r="H887" s="127"/>
      <c r="I887" s="128" t="str">
        <f t="shared" si="173"/>
        <v/>
      </c>
      <c r="J887" s="129"/>
      <c r="K887" s="129"/>
      <c r="L887" s="128" t="str">
        <f t="shared" si="174"/>
        <v/>
      </c>
      <c r="M887" s="129"/>
      <c r="N887" s="129"/>
      <c r="O887" s="130" t="str">
        <f t="shared" si="175"/>
        <v/>
      </c>
      <c r="P887" s="127"/>
      <c r="Q887" s="127"/>
      <c r="R887" s="128" t="str">
        <f t="shared" si="176"/>
        <v/>
      </c>
      <c r="S887" s="129"/>
      <c r="T887" s="129"/>
      <c r="U887" s="128" t="str">
        <f t="shared" si="177"/>
        <v/>
      </c>
      <c r="V887" s="129"/>
      <c r="W887" s="129"/>
      <c r="X887" s="131" t="str">
        <f t="shared" si="170"/>
        <v>222</v>
      </c>
      <c r="Y887" s="129">
        <v>22</v>
      </c>
      <c r="Z887" s="129">
        <f t="shared" si="166"/>
        <v>2</v>
      </c>
      <c r="AA887" s="129"/>
      <c r="AB887" s="129"/>
      <c r="AC887" s="121">
        <v>211268</v>
      </c>
      <c r="AD887" s="121" t="s">
        <v>870</v>
      </c>
      <c r="AE887" s="122">
        <v>0</v>
      </c>
      <c r="AF887" s="122"/>
      <c r="AG887" s="122">
        <f t="shared" si="167"/>
        <v>0</v>
      </c>
      <c r="AH887" s="122">
        <f t="shared" si="168"/>
        <v>0</v>
      </c>
    </row>
    <row r="888" spans="1:34" s="51" customFormat="1" ht="12.75" customHeight="1">
      <c r="A888" s="127">
        <v>5214260</v>
      </c>
      <c r="B888" s="127" t="s">
        <v>1765</v>
      </c>
      <c r="C888" s="128" t="str">
        <f>+D888&amp;E888</f>
        <v/>
      </c>
      <c r="D888" s="127"/>
      <c r="E888" s="127"/>
      <c r="F888" s="128" t="str">
        <f>+G888&amp;H888</f>
        <v/>
      </c>
      <c r="G888" s="127"/>
      <c r="H888" s="127"/>
      <c r="I888" s="128" t="str">
        <f>+J888&amp;K888</f>
        <v/>
      </c>
      <c r="J888" s="129"/>
      <c r="K888" s="129"/>
      <c r="L888" s="128" t="str">
        <f>+M888&amp;N888</f>
        <v/>
      </c>
      <c r="M888" s="129"/>
      <c r="N888" s="129"/>
      <c r="O888" s="130" t="str">
        <f>+P888&amp;Q888</f>
        <v/>
      </c>
      <c r="P888" s="127"/>
      <c r="Q888" s="127"/>
      <c r="R888" s="128" t="str">
        <f>+S888&amp;T888</f>
        <v/>
      </c>
      <c r="S888" s="129"/>
      <c r="T888" s="129"/>
      <c r="U888" s="128" t="str">
        <f>+V888&amp;W888</f>
        <v/>
      </c>
      <c r="V888" s="129"/>
      <c r="W888" s="129"/>
      <c r="X888" s="131" t="str">
        <f t="shared" si="170"/>
        <v>222</v>
      </c>
      <c r="Y888" s="129">
        <v>22</v>
      </c>
      <c r="Z888" s="129">
        <f t="shared" si="166"/>
        <v>2</v>
      </c>
      <c r="AA888" s="127" t="s">
        <v>1862</v>
      </c>
      <c r="AB888" s="127" t="s">
        <v>1842</v>
      </c>
      <c r="AC888" s="121">
        <v>211269</v>
      </c>
      <c r="AD888" s="121" t="s">
        <v>1293</v>
      </c>
      <c r="AE888" s="122">
        <f>VLOOKUP(AC888,[3]Hoja1!$A$10:$K$1357,11,0)</f>
        <v>-1063254456</v>
      </c>
      <c r="AF888" s="122">
        <f>-AF889</f>
        <v>-165845581</v>
      </c>
      <c r="AG888" s="122">
        <f t="shared" si="167"/>
        <v>-1229100037</v>
      </c>
      <c r="AH888" s="122">
        <f t="shared" si="168"/>
        <v>-1229100</v>
      </c>
    </row>
    <row r="889" spans="1:34" s="51" customFormat="1" ht="12.75" customHeight="1">
      <c r="A889" s="127">
        <v>5153500</v>
      </c>
      <c r="B889" s="127" t="s">
        <v>775</v>
      </c>
      <c r="C889" s="128" t="str">
        <f>+D889&amp;E889</f>
        <v/>
      </c>
      <c r="D889" s="127"/>
      <c r="E889" s="127"/>
      <c r="F889" s="128" t="str">
        <f>+G889&amp;H889</f>
        <v/>
      </c>
      <c r="G889" s="127"/>
      <c r="H889" s="127"/>
      <c r="I889" s="128" t="str">
        <f>+J889&amp;K889</f>
        <v/>
      </c>
      <c r="J889" s="129"/>
      <c r="K889" s="129"/>
      <c r="L889" s="128" t="str">
        <f>+M889&amp;N889</f>
        <v/>
      </c>
      <c r="M889" s="127"/>
      <c r="N889" s="129"/>
      <c r="O889" s="130" t="str">
        <f>+P889&amp;Q889</f>
        <v/>
      </c>
      <c r="P889" s="133"/>
      <c r="Q889" s="133"/>
      <c r="R889" s="128" t="str">
        <f>+S889&amp;T889</f>
        <v/>
      </c>
      <c r="S889" s="129"/>
      <c r="T889" s="129"/>
      <c r="U889" s="128" t="str">
        <f>+V889&amp;W889</f>
        <v/>
      </c>
      <c r="V889" s="129"/>
      <c r="W889" s="129"/>
      <c r="X889" s="131" t="str">
        <f t="shared" si="170"/>
        <v>222</v>
      </c>
      <c r="Y889" s="129">
        <v>22</v>
      </c>
      <c r="Z889" s="129">
        <f t="shared" si="166"/>
        <v>2</v>
      </c>
      <c r="AA889" s="127" t="s">
        <v>1848</v>
      </c>
      <c r="AB889" s="127" t="s">
        <v>1839</v>
      </c>
      <c r="AC889" s="139">
        <v>211269</v>
      </c>
      <c r="AD889" s="121" t="s">
        <v>1293</v>
      </c>
      <c r="AE889" s="122">
        <v>0</v>
      </c>
      <c r="AF889" s="135">
        <v>165845581</v>
      </c>
      <c r="AG889" s="122">
        <f t="shared" si="167"/>
        <v>165845581</v>
      </c>
      <c r="AH889" s="122">
        <f t="shared" si="168"/>
        <v>165846</v>
      </c>
    </row>
    <row r="890" spans="1:34" s="51" customFormat="1" ht="12.75" customHeight="1">
      <c r="A890" s="127">
        <v>5214260</v>
      </c>
      <c r="B890" s="127" t="s">
        <v>1765</v>
      </c>
      <c r="C890" s="128" t="str">
        <f t="shared" ref="C890:C901" si="178">+D890&amp;E890</f>
        <v/>
      </c>
      <c r="D890" s="127"/>
      <c r="E890" s="127"/>
      <c r="F890" s="128" t="str">
        <f t="shared" ref="F890:F901" si="179">+G890&amp;H890</f>
        <v/>
      </c>
      <c r="G890" s="127"/>
      <c r="H890" s="127"/>
      <c r="I890" s="128" t="str">
        <f t="shared" ref="I890:I901" si="180">+J890&amp;K890</f>
        <v/>
      </c>
      <c r="J890" s="129"/>
      <c r="K890" s="129"/>
      <c r="L890" s="128" t="str">
        <f t="shared" ref="L890:L901" si="181">+M890&amp;N890</f>
        <v/>
      </c>
      <c r="M890" s="129"/>
      <c r="N890" s="129"/>
      <c r="O890" s="130" t="str">
        <f t="shared" ref="O890:O901" si="182">+P890&amp;Q890</f>
        <v/>
      </c>
      <c r="P890" s="127"/>
      <c r="Q890" s="127"/>
      <c r="R890" s="128" t="str">
        <f t="shared" ref="R890:R901" si="183">+S890&amp;T890</f>
        <v/>
      </c>
      <c r="S890" s="129"/>
      <c r="T890" s="129"/>
      <c r="U890" s="128" t="str">
        <f t="shared" ref="U890:U901" si="184">+V890&amp;W890</f>
        <v/>
      </c>
      <c r="V890" s="129"/>
      <c r="W890" s="129"/>
      <c r="X890" s="131" t="str">
        <f t="shared" si="170"/>
        <v>222</v>
      </c>
      <c r="Y890" s="129">
        <v>22</v>
      </c>
      <c r="Z890" s="129">
        <f t="shared" si="166"/>
        <v>2</v>
      </c>
      <c r="AA890" s="127" t="s">
        <v>1862</v>
      </c>
      <c r="AB890" s="127"/>
      <c r="AC890" s="121">
        <v>211270</v>
      </c>
      <c r="AD890" s="121" t="s">
        <v>287</v>
      </c>
      <c r="AE890" s="122">
        <v>0</v>
      </c>
      <c r="AF890" s="122"/>
      <c r="AG890" s="122">
        <f t="shared" si="167"/>
        <v>0</v>
      </c>
      <c r="AH890" s="122">
        <f t="shared" si="168"/>
        <v>0</v>
      </c>
    </row>
    <row r="891" spans="1:34" s="51" customFormat="1" ht="12.75" customHeight="1">
      <c r="A891" s="127">
        <v>5214260</v>
      </c>
      <c r="B891" s="127" t="s">
        <v>1765</v>
      </c>
      <c r="C891" s="128" t="str">
        <f t="shared" si="178"/>
        <v/>
      </c>
      <c r="D891" s="127"/>
      <c r="E891" s="127"/>
      <c r="F891" s="128" t="str">
        <f t="shared" si="179"/>
        <v/>
      </c>
      <c r="G891" s="127"/>
      <c r="H891" s="127"/>
      <c r="I891" s="128" t="str">
        <f t="shared" si="180"/>
        <v/>
      </c>
      <c r="J891" s="129"/>
      <c r="K891" s="129"/>
      <c r="L891" s="128" t="str">
        <f t="shared" si="181"/>
        <v/>
      </c>
      <c r="M891" s="129"/>
      <c r="N891" s="129"/>
      <c r="O891" s="130" t="str">
        <f t="shared" si="182"/>
        <v/>
      </c>
      <c r="P891" s="127"/>
      <c r="Q891" s="127"/>
      <c r="R891" s="128" t="str">
        <f t="shared" si="183"/>
        <v/>
      </c>
      <c r="S891" s="129"/>
      <c r="T891" s="129"/>
      <c r="U891" s="128" t="str">
        <f t="shared" si="184"/>
        <v/>
      </c>
      <c r="V891" s="129"/>
      <c r="W891" s="129"/>
      <c r="X891" s="131" t="str">
        <f t="shared" si="170"/>
        <v>222</v>
      </c>
      <c r="Y891" s="129">
        <v>22</v>
      </c>
      <c r="Z891" s="129">
        <f t="shared" si="166"/>
        <v>2</v>
      </c>
      <c r="AA891" s="127" t="s">
        <v>1862</v>
      </c>
      <c r="AB891" s="127" t="s">
        <v>190</v>
      </c>
      <c r="AC891" s="121">
        <v>211271</v>
      </c>
      <c r="AD891" s="121" t="s">
        <v>288</v>
      </c>
      <c r="AE891" s="122">
        <f>VLOOKUP(AC891,[3]Hoja1!$A$10:$K$1357,11,0)</f>
        <v>-79106992</v>
      </c>
      <c r="AF891" s="122"/>
      <c r="AG891" s="122">
        <f t="shared" si="167"/>
        <v>-79106992</v>
      </c>
      <c r="AH891" s="122">
        <f t="shared" si="168"/>
        <v>-79107</v>
      </c>
    </row>
    <row r="892" spans="1:34" s="51" customFormat="1" ht="12.75" customHeight="1">
      <c r="A892" s="127"/>
      <c r="B892" s="127"/>
      <c r="C892" s="128" t="str">
        <f t="shared" si="178"/>
        <v/>
      </c>
      <c r="D892" s="127"/>
      <c r="E892" s="127"/>
      <c r="F892" s="128" t="str">
        <f t="shared" si="179"/>
        <v/>
      </c>
      <c r="G892" s="127"/>
      <c r="H892" s="127"/>
      <c r="I892" s="128" t="str">
        <f t="shared" si="180"/>
        <v/>
      </c>
      <c r="J892" s="129"/>
      <c r="K892" s="129"/>
      <c r="L892" s="128" t="str">
        <f t="shared" si="181"/>
        <v/>
      </c>
      <c r="M892" s="129"/>
      <c r="N892" s="129"/>
      <c r="O892" s="130" t="str">
        <f t="shared" si="182"/>
        <v/>
      </c>
      <c r="P892" s="127"/>
      <c r="Q892" s="127"/>
      <c r="R892" s="128" t="str">
        <f t="shared" si="183"/>
        <v/>
      </c>
      <c r="S892" s="129"/>
      <c r="T892" s="129"/>
      <c r="U892" s="128" t="str">
        <f t="shared" si="184"/>
        <v/>
      </c>
      <c r="V892" s="129"/>
      <c r="W892" s="129"/>
      <c r="X892" s="131" t="str">
        <f t="shared" si="170"/>
        <v>222</v>
      </c>
      <c r="Y892" s="129">
        <v>22</v>
      </c>
      <c r="Z892" s="129">
        <f t="shared" si="166"/>
        <v>2</v>
      </c>
      <c r="AA892" s="129"/>
      <c r="AB892" s="129"/>
      <c r="AC892" s="121">
        <v>211272</v>
      </c>
      <c r="AD892" s="121" t="s">
        <v>1294</v>
      </c>
      <c r="AE892" s="122">
        <v>0</v>
      </c>
      <c r="AF892" s="122"/>
      <c r="AG892" s="122">
        <f t="shared" si="167"/>
        <v>0</v>
      </c>
      <c r="AH892" s="122">
        <f t="shared" si="168"/>
        <v>0</v>
      </c>
    </row>
    <row r="893" spans="1:34" s="51" customFormat="1" ht="12.75" customHeight="1">
      <c r="A893" s="127">
        <v>5214260</v>
      </c>
      <c r="B893" s="127" t="s">
        <v>1765</v>
      </c>
      <c r="C893" s="128" t="str">
        <f t="shared" si="178"/>
        <v/>
      </c>
      <c r="D893" s="127"/>
      <c r="E893" s="127"/>
      <c r="F893" s="128" t="str">
        <f t="shared" si="179"/>
        <v/>
      </c>
      <c r="G893" s="127"/>
      <c r="H893" s="127"/>
      <c r="I893" s="128" t="str">
        <f t="shared" si="180"/>
        <v/>
      </c>
      <c r="J893" s="129"/>
      <c r="K893" s="129"/>
      <c r="L893" s="128" t="str">
        <f t="shared" si="181"/>
        <v/>
      </c>
      <c r="M893" s="129"/>
      <c r="N893" s="129"/>
      <c r="O893" s="130" t="str">
        <f t="shared" si="182"/>
        <v/>
      </c>
      <c r="P893" s="127"/>
      <c r="Q893" s="127"/>
      <c r="R893" s="128" t="str">
        <f t="shared" si="183"/>
        <v/>
      </c>
      <c r="S893" s="129"/>
      <c r="T893" s="129"/>
      <c r="U893" s="128" t="str">
        <f t="shared" si="184"/>
        <v/>
      </c>
      <c r="V893" s="129"/>
      <c r="W893" s="129"/>
      <c r="X893" s="131" t="str">
        <f t="shared" si="170"/>
        <v>222</v>
      </c>
      <c r="Y893" s="129">
        <v>22</v>
      </c>
      <c r="Z893" s="129">
        <f t="shared" si="166"/>
        <v>2</v>
      </c>
      <c r="AA893" s="127" t="s">
        <v>1862</v>
      </c>
      <c r="AB893" s="127"/>
      <c r="AC893" s="121">
        <v>211273</v>
      </c>
      <c r="AD893" s="121" t="s">
        <v>233</v>
      </c>
      <c r="AE893" s="122">
        <f>VLOOKUP(AC893,[3]Hoja1!$A$10:$K$1357,11,0)</f>
        <v>0</v>
      </c>
      <c r="AF893" s="122"/>
      <c r="AG893" s="122">
        <f t="shared" si="167"/>
        <v>0</v>
      </c>
      <c r="AH893" s="122">
        <f t="shared" si="168"/>
        <v>0</v>
      </c>
    </row>
    <row r="894" spans="1:34" s="51" customFormat="1" ht="12.75" customHeight="1">
      <c r="A894" s="127">
        <v>5214260</v>
      </c>
      <c r="B894" s="127" t="s">
        <v>1765</v>
      </c>
      <c r="C894" s="128" t="str">
        <f t="shared" si="178"/>
        <v/>
      </c>
      <c r="D894" s="127"/>
      <c r="E894" s="127"/>
      <c r="F894" s="128" t="str">
        <f t="shared" si="179"/>
        <v/>
      </c>
      <c r="G894" s="127"/>
      <c r="H894" s="127"/>
      <c r="I894" s="128" t="str">
        <f t="shared" si="180"/>
        <v/>
      </c>
      <c r="J894" s="129"/>
      <c r="K894" s="129"/>
      <c r="L894" s="128" t="str">
        <f t="shared" si="181"/>
        <v/>
      </c>
      <c r="M894" s="129"/>
      <c r="N894" s="129"/>
      <c r="O894" s="130" t="str">
        <f t="shared" si="182"/>
        <v/>
      </c>
      <c r="P894" s="127"/>
      <c r="Q894" s="127"/>
      <c r="R894" s="128" t="str">
        <f t="shared" si="183"/>
        <v/>
      </c>
      <c r="S894" s="129"/>
      <c r="T894" s="129"/>
      <c r="U894" s="128" t="str">
        <f t="shared" si="184"/>
        <v/>
      </c>
      <c r="V894" s="129"/>
      <c r="W894" s="129"/>
      <c r="X894" s="131" t="str">
        <f t="shared" si="170"/>
        <v>222</v>
      </c>
      <c r="Y894" s="129">
        <v>22</v>
      </c>
      <c r="Z894" s="129">
        <f t="shared" si="166"/>
        <v>2</v>
      </c>
      <c r="AA894" s="127" t="s">
        <v>1862</v>
      </c>
      <c r="AB894" s="127"/>
      <c r="AC894" s="121">
        <v>211274</v>
      </c>
      <c r="AD894" s="121" t="s">
        <v>871</v>
      </c>
      <c r="AE894" s="122">
        <f>VLOOKUP(AC894,[3]Hoja1!$A$10:$K$1357,11,0)</f>
        <v>0</v>
      </c>
      <c r="AF894" s="122"/>
      <c r="AG894" s="122">
        <f t="shared" si="167"/>
        <v>0</v>
      </c>
      <c r="AH894" s="122">
        <f t="shared" si="168"/>
        <v>0</v>
      </c>
    </row>
    <row r="895" spans="1:34" s="51" customFormat="1" ht="12.75" customHeight="1">
      <c r="A895" s="127">
        <v>5214260</v>
      </c>
      <c r="B895" s="127" t="s">
        <v>1765</v>
      </c>
      <c r="C895" s="128" t="str">
        <f t="shared" si="178"/>
        <v/>
      </c>
      <c r="D895" s="127"/>
      <c r="E895" s="127"/>
      <c r="F895" s="128" t="str">
        <f t="shared" si="179"/>
        <v/>
      </c>
      <c r="G895" s="127"/>
      <c r="H895" s="127"/>
      <c r="I895" s="128" t="str">
        <f t="shared" si="180"/>
        <v/>
      </c>
      <c r="J895" s="129"/>
      <c r="K895" s="129"/>
      <c r="L895" s="128" t="str">
        <f t="shared" si="181"/>
        <v/>
      </c>
      <c r="M895" s="129"/>
      <c r="N895" s="129"/>
      <c r="O895" s="130" t="str">
        <f t="shared" si="182"/>
        <v/>
      </c>
      <c r="P895" s="127"/>
      <c r="Q895" s="127"/>
      <c r="R895" s="128" t="str">
        <f t="shared" si="183"/>
        <v/>
      </c>
      <c r="S895" s="129"/>
      <c r="T895" s="129"/>
      <c r="U895" s="128" t="str">
        <f t="shared" si="184"/>
        <v/>
      </c>
      <c r="V895" s="129"/>
      <c r="W895" s="129"/>
      <c r="X895" s="131" t="str">
        <f t="shared" si="170"/>
        <v>222</v>
      </c>
      <c r="Y895" s="129">
        <v>22</v>
      </c>
      <c r="Z895" s="129">
        <f t="shared" si="166"/>
        <v>2</v>
      </c>
      <c r="AA895" s="127" t="s">
        <v>1862</v>
      </c>
      <c r="AB895" s="127" t="s">
        <v>190</v>
      </c>
      <c r="AC895" s="121">
        <v>211275</v>
      </c>
      <c r="AD895" s="121" t="s">
        <v>110</v>
      </c>
      <c r="AE895" s="122">
        <f>VLOOKUP(AC895,[3]Hoja1!$A$10:$K$1357,11,0)</f>
        <v>-244707702</v>
      </c>
      <c r="AF895" s="122"/>
      <c r="AG895" s="122">
        <f t="shared" si="167"/>
        <v>-244707702</v>
      </c>
      <c r="AH895" s="122">
        <f t="shared" si="168"/>
        <v>-244708</v>
      </c>
    </row>
    <row r="896" spans="1:34" s="51" customFormat="1" ht="12.75" customHeight="1">
      <c r="A896" s="127">
        <v>5214260</v>
      </c>
      <c r="B896" s="127" t="s">
        <v>1765</v>
      </c>
      <c r="C896" s="128" t="str">
        <f t="shared" si="178"/>
        <v/>
      </c>
      <c r="D896" s="129"/>
      <c r="E896" s="129"/>
      <c r="F896" s="128" t="str">
        <f t="shared" si="179"/>
        <v/>
      </c>
      <c r="G896" s="127"/>
      <c r="H896" s="127"/>
      <c r="I896" s="128" t="str">
        <f t="shared" si="180"/>
        <v/>
      </c>
      <c r="J896" s="127"/>
      <c r="K896" s="127"/>
      <c r="L896" s="128" t="str">
        <f t="shared" si="181"/>
        <v/>
      </c>
      <c r="M896" s="129"/>
      <c r="N896" s="129"/>
      <c r="O896" s="130" t="str">
        <f t="shared" si="182"/>
        <v/>
      </c>
      <c r="P896" s="127"/>
      <c r="Q896" s="127"/>
      <c r="R896" s="128" t="str">
        <f t="shared" si="183"/>
        <v/>
      </c>
      <c r="S896" s="129"/>
      <c r="T896" s="129"/>
      <c r="U896" s="128" t="str">
        <f t="shared" si="184"/>
        <v/>
      </c>
      <c r="V896" s="129"/>
      <c r="W896" s="129"/>
      <c r="X896" s="131" t="str">
        <f t="shared" si="170"/>
        <v>222</v>
      </c>
      <c r="Y896" s="129">
        <v>22</v>
      </c>
      <c r="Z896" s="129">
        <f t="shared" si="166"/>
        <v>2</v>
      </c>
      <c r="AA896" s="127" t="s">
        <v>1862</v>
      </c>
      <c r="AB896" s="129"/>
      <c r="AC896" s="121">
        <v>211276</v>
      </c>
      <c r="AD896" s="121" t="s">
        <v>1295</v>
      </c>
      <c r="AE896" s="122">
        <f>VLOOKUP(AC896,[3]Hoja1!$A$10:$K$1357,11,0)</f>
        <v>0</v>
      </c>
      <c r="AF896" s="122"/>
      <c r="AG896" s="122">
        <f t="shared" si="167"/>
        <v>0</v>
      </c>
      <c r="AH896" s="122">
        <f t="shared" si="168"/>
        <v>0</v>
      </c>
    </row>
    <row r="897" spans="1:34" s="51" customFormat="1" ht="12.75" customHeight="1">
      <c r="A897" s="127">
        <v>5153400</v>
      </c>
      <c r="B897" s="127" t="s">
        <v>475</v>
      </c>
      <c r="C897" s="128" t="str">
        <f t="shared" si="178"/>
        <v/>
      </c>
      <c r="D897" s="129"/>
      <c r="E897" s="129"/>
      <c r="F897" s="128" t="str">
        <f t="shared" si="179"/>
        <v/>
      </c>
      <c r="G897" s="127"/>
      <c r="H897" s="127"/>
      <c r="I897" s="128" t="str">
        <f t="shared" si="180"/>
        <v/>
      </c>
      <c r="J897" s="127"/>
      <c r="K897" s="127"/>
      <c r="L897" s="128" t="str">
        <f t="shared" si="181"/>
        <v/>
      </c>
      <c r="M897" s="129"/>
      <c r="N897" s="129"/>
      <c r="O897" s="130" t="str">
        <f t="shared" si="182"/>
        <v/>
      </c>
      <c r="P897" s="127"/>
      <c r="Q897" s="127"/>
      <c r="R897" s="128" t="str">
        <f t="shared" si="183"/>
        <v/>
      </c>
      <c r="S897" s="129"/>
      <c r="T897" s="129"/>
      <c r="U897" s="128" t="str">
        <f t="shared" si="184"/>
        <v/>
      </c>
      <c r="V897" s="129"/>
      <c r="W897" s="129"/>
      <c r="X897" s="131" t="str">
        <f t="shared" si="170"/>
        <v>222</v>
      </c>
      <c r="Y897" s="129">
        <v>22</v>
      </c>
      <c r="Z897" s="129">
        <f t="shared" si="166"/>
        <v>2</v>
      </c>
      <c r="AA897" s="129"/>
      <c r="AB897" s="129"/>
      <c r="AC897" s="121">
        <v>211277</v>
      </c>
      <c r="AD897" s="121" t="s">
        <v>8</v>
      </c>
      <c r="AE897" s="122">
        <f>VLOOKUP(AC897,[3]Hoja1!$A$10:$K$1357,11,0)</f>
        <v>209738</v>
      </c>
      <c r="AF897" s="122"/>
      <c r="AG897" s="122">
        <f t="shared" si="167"/>
        <v>209738</v>
      </c>
      <c r="AH897" s="122">
        <f t="shared" si="168"/>
        <v>210</v>
      </c>
    </row>
    <row r="898" spans="1:34" s="51" customFormat="1" ht="12.75" customHeight="1">
      <c r="A898" s="127"/>
      <c r="B898" s="127"/>
      <c r="C898" s="128" t="str">
        <f t="shared" si="178"/>
        <v/>
      </c>
      <c r="D898" s="129"/>
      <c r="E898" s="129"/>
      <c r="F898" s="128" t="str">
        <f t="shared" si="179"/>
        <v/>
      </c>
      <c r="G898" s="127"/>
      <c r="H898" s="127"/>
      <c r="I898" s="128" t="str">
        <f t="shared" si="180"/>
        <v/>
      </c>
      <c r="J898" s="127"/>
      <c r="K898" s="127"/>
      <c r="L898" s="128" t="str">
        <f t="shared" si="181"/>
        <v/>
      </c>
      <c r="M898" s="129"/>
      <c r="N898" s="129"/>
      <c r="O898" s="130" t="str">
        <f t="shared" si="182"/>
        <v/>
      </c>
      <c r="P898" s="127"/>
      <c r="Q898" s="127"/>
      <c r="R898" s="128" t="str">
        <f t="shared" si="183"/>
        <v/>
      </c>
      <c r="S898" s="129"/>
      <c r="T898" s="129"/>
      <c r="U898" s="128" t="str">
        <f t="shared" si="184"/>
        <v/>
      </c>
      <c r="V898" s="129"/>
      <c r="W898" s="129"/>
      <c r="X898" s="131" t="str">
        <f t="shared" si="170"/>
        <v>222</v>
      </c>
      <c r="Y898" s="129">
        <v>22</v>
      </c>
      <c r="Z898" s="129">
        <f t="shared" si="166"/>
        <v>2</v>
      </c>
      <c r="AA898" s="129"/>
      <c r="AB898" s="129"/>
      <c r="AC898" s="121">
        <v>211278</v>
      </c>
      <c r="AD898" s="121" t="s">
        <v>9</v>
      </c>
      <c r="AE898" s="122">
        <v>0</v>
      </c>
      <c r="AF898" s="122"/>
      <c r="AG898" s="122">
        <f t="shared" si="167"/>
        <v>0</v>
      </c>
      <c r="AH898" s="122">
        <f t="shared" si="168"/>
        <v>0</v>
      </c>
    </row>
    <row r="899" spans="1:34" s="51" customFormat="1" ht="12.75" customHeight="1">
      <c r="A899" s="127">
        <v>5214260</v>
      </c>
      <c r="B899" s="127" t="s">
        <v>1765</v>
      </c>
      <c r="C899" s="128" t="str">
        <f t="shared" si="178"/>
        <v/>
      </c>
      <c r="D899" s="129"/>
      <c r="E899" s="129"/>
      <c r="F899" s="128" t="str">
        <f t="shared" si="179"/>
        <v/>
      </c>
      <c r="G899" s="127"/>
      <c r="H899" s="127"/>
      <c r="I899" s="128" t="str">
        <f t="shared" si="180"/>
        <v/>
      </c>
      <c r="J899" s="127"/>
      <c r="K899" s="127"/>
      <c r="L899" s="128" t="str">
        <f t="shared" si="181"/>
        <v/>
      </c>
      <c r="M899" s="129"/>
      <c r="N899" s="129"/>
      <c r="O899" s="130" t="str">
        <f t="shared" si="182"/>
        <v/>
      </c>
      <c r="P899" s="127"/>
      <c r="Q899" s="127"/>
      <c r="R899" s="128" t="str">
        <f t="shared" si="183"/>
        <v/>
      </c>
      <c r="S899" s="129"/>
      <c r="T899" s="129"/>
      <c r="U899" s="128" t="str">
        <f t="shared" si="184"/>
        <v/>
      </c>
      <c r="V899" s="129"/>
      <c r="W899" s="129"/>
      <c r="X899" s="131" t="str">
        <f t="shared" si="170"/>
        <v>222</v>
      </c>
      <c r="Y899" s="129">
        <v>22</v>
      </c>
      <c r="Z899" s="129">
        <f t="shared" si="166"/>
        <v>2</v>
      </c>
      <c r="AA899" s="127" t="s">
        <v>1862</v>
      </c>
      <c r="AB899" s="127" t="s">
        <v>1842</v>
      </c>
      <c r="AC899" s="121">
        <v>211279</v>
      </c>
      <c r="AD899" s="121" t="s">
        <v>1296</v>
      </c>
      <c r="AE899" s="122">
        <f>VLOOKUP(AC899,[3]Hoja1!$A$10:$K$1357,11,0)</f>
        <v>-7904523</v>
      </c>
      <c r="AF899" s="122"/>
      <c r="AG899" s="122">
        <f t="shared" si="167"/>
        <v>-7904523</v>
      </c>
      <c r="AH899" s="122">
        <f t="shared" si="168"/>
        <v>-7905</v>
      </c>
    </row>
    <row r="900" spans="1:34" s="51" customFormat="1" ht="12.75" customHeight="1">
      <c r="A900" s="127"/>
      <c r="B900" s="127"/>
      <c r="C900" s="128" t="str">
        <f t="shared" si="178"/>
        <v/>
      </c>
      <c r="D900" s="129"/>
      <c r="E900" s="129"/>
      <c r="F900" s="128" t="str">
        <f t="shared" si="179"/>
        <v/>
      </c>
      <c r="G900" s="127"/>
      <c r="H900" s="127"/>
      <c r="I900" s="128" t="str">
        <f t="shared" si="180"/>
        <v/>
      </c>
      <c r="J900" s="127"/>
      <c r="K900" s="127"/>
      <c r="L900" s="128" t="str">
        <f t="shared" si="181"/>
        <v/>
      </c>
      <c r="M900" s="129"/>
      <c r="N900" s="129"/>
      <c r="O900" s="130" t="str">
        <f t="shared" si="182"/>
        <v/>
      </c>
      <c r="P900" s="127"/>
      <c r="Q900" s="127"/>
      <c r="R900" s="128" t="str">
        <f t="shared" si="183"/>
        <v/>
      </c>
      <c r="S900" s="129"/>
      <c r="T900" s="129"/>
      <c r="U900" s="128" t="str">
        <f t="shared" si="184"/>
        <v/>
      </c>
      <c r="V900" s="129"/>
      <c r="W900" s="129"/>
      <c r="X900" s="131" t="str">
        <f t="shared" si="170"/>
        <v>222</v>
      </c>
      <c r="Y900" s="129">
        <v>22</v>
      </c>
      <c r="Z900" s="129">
        <f t="shared" si="166"/>
        <v>2</v>
      </c>
      <c r="AA900" s="129"/>
      <c r="AB900" s="129"/>
      <c r="AC900" s="121">
        <v>211280</v>
      </c>
      <c r="AD900" s="121" t="s">
        <v>10</v>
      </c>
      <c r="AE900" s="122">
        <v>0</v>
      </c>
      <c r="AF900" s="122"/>
      <c r="AG900" s="122">
        <f t="shared" si="167"/>
        <v>0</v>
      </c>
      <c r="AH900" s="122">
        <f t="shared" si="168"/>
        <v>0</v>
      </c>
    </row>
    <row r="901" spans="1:34" s="51" customFormat="1" ht="12.75" customHeight="1">
      <c r="A901" s="127">
        <v>5214260</v>
      </c>
      <c r="B901" s="127" t="s">
        <v>1765</v>
      </c>
      <c r="C901" s="128" t="str">
        <f t="shared" si="178"/>
        <v/>
      </c>
      <c r="D901" s="129"/>
      <c r="E901" s="129"/>
      <c r="F901" s="128" t="str">
        <f t="shared" si="179"/>
        <v/>
      </c>
      <c r="G901" s="127"/>
      <c r="H901" s="127"/>
      <c r="I901" s="128" t="str">
        <f t="shared" si="180"/>
        <v/>
      </c>
      <c r="J901" s="127"/>
      <c r="K901" s="127"/>
      <c r="L901" s="128" t="str">
        <f t="shared" si="181"/>
        <v/>
      </c>
      <c r="M901" s="129"/>
      <c r="N901" s="129"/>
      <c r="O901" s="130" t="str">
        <f t="shared" si="182"/>
        <v/>
      </c>
      <c r="P901" s="127"/>
      <c r="Q901" s="127"/>
      <c r="R901" s="128" t="str">
        <f t="shared" si="183"/>
        <v/>
      </c>
      <c r="S901" s="129"/>
      <c r="T901" s="129"/>
      <c r="U901" s="128" t="str">
        <f t="shared" si="184"/>
        <v/>
      </c>
      <c r="V901" s="129"/>
      <c r="W901" s="129"/>
      <c r="X901" s="131" t="str">
        <f t="shared" si="170"/>
        <v>222</v>
      </c>
      <c r="Y901" s="129">
        <v>22</v>
      </c>
      <c r="Z901" s="129">
        <f t="shared" si="166"/>
        <v>2</v>
      </c>
      <c r="AA901" s="127" t="s">
        <v>1862</v>
      </c>
      <c r="AB901" s="129"/>
      <c r="AC901" s="121">
        <v>211281</v>
      </c>
      <c r="AD901" s="121" t="s">
        <v>11</v>
      </c>
      <c r="AE901" s="122">
        <f>VLOOKUP(AC901,[3]Hoja1!$A$10:$K$1357,11,0)</f>
        <v>0</v>
      </c>
      <c r="AF901" s="122"/>
      <c r="AG901" s="122">
        <f t="shared" si="167"/>
        <v>0</v>
      </c>
      <c r="AH901" s="122">
        <f t="shared" si="168"/>
        <v>0</v>
      </c>
    </row>
    <row r="902" spans="1:34" s="51" customFormat="1" ht="12.75" customHeight="1">
      <c r="A902" s="127">
        <v>5214260</v>
      </c>
      <c r="B902" s="127" t="s">
        <v>1765</v>
      </c>
      <c r="C902" s="128"/>
      <c r="D902" s="129"/>
      <c r="E902" s="129"/>
      <c r="F902" s="128"/>
      <c r="G902" s="127"/>
      <c r="H902" s="127"/>
      <c r="I902" s="128"/>
      <c r="J902" s="127"/>
      <c r="K902" s="127"/>
      <c r="L902" s="128"/>
      <c r="M902" s="129"/>
      <c r="N902" s="129"/>
      <c r="O902" s="130"/>
      <c r="P902" s="127"/>
      <c r="Q902" s="127"/>
      <c r="R902" s="128"/>
      <c r="S902" s="129"/>
      <c r="T902" s="129"/>
      <c r="U902" s="128"/>
      <c r="V902" s="129"/>
      <c r="W902" s="129"/>
      <c r="X902" s="131" t="str">
        <f t="shared" si="170"/>
        <v>222</v>
      </c>
      <c r="Y902" s="129">
        <v>22</v>
      </c>
      <c r="Z902" s="129">
        <f t="shared" si="166"/>
        <v>2</v>
      </c>
      <c r="AA902" s="127" t="s">
        <v>1862</v>
      </c>
      <c r="AB902" s="127" t="s">
        <v>190</v>
      </c>
      <c r="AC902" s="121">
        <v>211282</v>
      </c>
      <c r="AD902" s="121" t="s">
        <v>229</v>
      </c>
      <c r="AE902" s="122">
        <f>VLOOKUP(AC902,[3]Hoja1!$A$10:$K$1357,11,0)</f>
        <v>-22532729</v>
      </c>
      <c r="AF902" s="122"/>
      <c r="AG902" s="122">
        <f t="shared" si="167"/>
        <v>-22532729</v>
      </c>
      <c r="AH902" s="122">
        <f t="shared" si="168"/>
        <v>-22533</v>
      </c>
    </row>
    <row r="903" spans="1:34" s="51" customFormat="1" ht="12.75" customHeight="1">
      <c r="A903" s="127">
        <v>5214260</v>
      </c>
      <c r="B903" s="127" t="s">
        <v>1765</v>
      </c>
      <c r="C903" s="128"/>
      <c r="D903" s="129"/>
      <c r="E903" s="129"/>
      <c r="F903" s="128"/>
      <c r="G903" s="127"/>
      <c r="H903" s="127"/>
      <c r="I903" s="128"/>
      <c r="J903" s="127"/>
      <c r="K903" s="127"/>
      <c r="L903" s="128"/>
      <c r="M903" s="129"/>
      <c r="N903" s="129"/>
      <c r="O903" s="130"/>
      <c r="P903" s="127"/>
      <c r="Q903" s="127"/>
      <c r="R903" s="128"/>
      <c r="S903" s="129"/>
      <c r="T903" s="129"/>
      <c r="U903" s="128"/>
      <c r="V903" s="129"/>
      <c r="W903" s="129"/>
      <c r="X903" s="131" t="str">
        <f t="shared" si="170"/>
        <v>222</v>
      </c>
      <c r="Y903" s="129">
        <v>22</v>
      </c>
      <c r="Z903" s="129">
        <f t="shared" si="166"/>
        <v>2</v>
      </c>
      <c r="AA903" s="127" t="s">
        <v>1862</v>
      </c>
      <c r="AB903" s="129"/>
      <c r="AC903" s="121">
        <v>211283</v>
      </c>
      <c r="AD903" s="121" t="s">
        <v>827</v>
      </c>
      <c r="AE903" s="122">
        <f>VLOOKUP(AC903,[3]Hoja1!$A$10:$K$1357,11,0)</f>
        <v>0</v>
      </c>
      <c r="AF903" s="122"/>
      <c r="AG903" s="122">
        <f t="shared" si="167"/>
        <v>0</v>
      </c>
      <c r="AH903" s="122">
        <f t="shared" si="168"/>
        <v>0</v>
      </c>
    </row>
    <row r="904" spans="1:34" s="51" customFormat="1" ht="12.75" customHeight="1">
      <c r="A904" s="127">
        <v>5214260</v>
      </c>
      <c r="B904" s="127" t="s">
        <v>1765</v>
      </c>
      <c r="C904" s="128"/>
      <c r="D904" s="129"/>
      <c r="E904" s="129"/>
      <c r="F904" s="128"/>
      <c r="G904" s="127"/>
      <c r="H904" s="127"/>
      <c r="I904" s="128"/>
      <c r="J904" s="127"/>
      <c r="K904" s="127"/>
      <c r="L904" s="128"/>
      <c r="M904" s="129"/>
      <c r="N904" s="129"/>
      <c r="O904" s="130"/>
      <c r="P904" s="127"/>
      <c r="Q904" s="127"/>
      <c r="R904" s="128"/>
      <c r="S904" s="129"/>
      <c r="T904" s="129"/>
      <c r="U904" s="128"/>
      <c r="V904" s="129"/>
      <c r="W904" s="129"/>
      <c r="X904" s="131" t="str">
        <f t="shared" si="170"/>
        <v>222</v>
      </c>
      <c r="Y904" s="129">
        <v>22</v>
      </c>
      <c r="Z904" s="129">
        <f t="shared" ref="Z904:Z967" si="185">VALUE(LEFT(AC904,1))</f>
        <v>2</v>
      </c>
      <c r="AA904" s="127" t="s">
        <v>1862</v>
      </c>
      <c r="AB904" s="129"/>
      <c r="AC904" s="121">
        <v>211284</v>
      </c>
      <c r="AD904" s="121" t="s">
        <v>1297</v>
      </c>
      <c r="AE904" s="122">
        <v>0</v>
      </c>
      <c r="AF904" s="122"/>
      <c r="AG904" s="122">
        <f t="shared" ref="AG904:AG967" si="186">AE904+AF904</f>
        <v>0</v>
      </c>
      <c r="AH904" s="122">
        <f t="shared" ref="AH904:AH967" si="187">ROUND((AE904+AF904)/$AH$2,0)</f>
        <v>0</v>
      </c>
    </row>
    <row r="905" spans="1:34" s="51" customFormat="1" ht="12.75" customHeight="1">
      <c r="A905" s="127">
        <v>5214260</v>
      </c>
      <c r="B905" s="127" t="s">
        <v>1765</v>
      </c>
      <c r="C905" s="128"/>
      <c r="D905" s="129"/>
      <c r="E905" s="129"/>
      <c r="F905" s="128"/>
      <c r="G905" s="127"/>
      <c r="H905" s="127"/>
      <c r="I905" s="128"/>
      <c r="J905" s="127"/>
      <c r="K905" s="127"/>
      <c r="L905" s="128"/>
      <c r="M905" s="129"/>
      <c r="N905" s="129"/>
      <c r="O905" s="130"/>
      <c r="P905" s="127"/>
      <c r="Q905" s="127"/>
      <c r="R905" s="128"/>
      <c r="S905" s="129"/>
      <c r="T905" s="129"/>
      <c r="U905" s="128"/>
      <c r="V905" s="129"/>
      <c r="W905" s="129"/>
      <c r="X905" s="131" t="str">
        <f t="shared" si="170"/>
        <v>222</v>
      </c>
      <c r="Y905" s="129">
        <v>22</v>
      </c>
      <c r="Z905" s="129">
        <f t="shared" si="185"/>
        <v>2</v>
      </c>
      <c r="AA905" s="127" t="s">
        <v>1862</v>
      </c>
      <c r="AB905" s="129"/>
      <c r="AC905" s="121">
        <v>211285</v>
      </c>
      <c r="AD905" s="121" t="s">
        <v>849</v>
      </c>
      <c r="AE905" s="122">
        <f>VLOOKUP(AC905,[3]Hoja1!$A$10:$K$1357,11,0)</f>
        <v>0</v>
      </c>
      <c r="AF905" s="122"/>
      <c r="AG905" s="122">
        <f t="shared" si="186"/>
        <v>0</v>
      </c>
      <c r="AH905" s="122">
        <f t="shared" si="187"/>
        <v>0</v>
      </c>
    </row>
    <row r="906" spans="1:34" s="51" customFormat="1" ht="12.75" customHeight="1">
      <c r="A906" s="127">
        <v>5214260</v>
      </c>
      <c r="B906" s="127" t="s">
        <v>1765</v>
      </c>
      <c r="C906" s="128"/>
      <c r="D906" s="129"/>
      <c r="E906" s="129"/>
      <c r="F906" s="128"/>
      <c r="G906" s="127"/>
      <c r="H906" s="127"/>
      <c r="I906" s="128"/>
      <c r="J906" s="127"/>
      <c r="K906" s="127"/>
      <c r="L906" s="128"/>
      <c r="M906" s="129"/>
      <c r="N906" s="129"/>
      <c r="O906" s="130"/>
      <c r="P906" s="127"/>
      <c r="Q906" s="127"/>
      <c r="R906" s="128"/>
      <c r="S906" s="129"/>
      <c r="T906" s="129"/>
      <c r="U906" s="128"/>
      <c r="V906" s="129"/>
      <c r="W906" s="129"/>
      <c r="X906" s="131" t="str">
        <f t="shared" si="170"/>
        <v>222</v>
      </c>
      <c r="Y906" s="129">
        <v>22</v>
      </c>
      <c r="Z906" s="129">
        <f t="shared" si="185"/>
        <v>2</v>
      </c>
      <c r="AA906" s="127" t="s">
        <v>1862</v>
      </c>
      <c r="AB906" s="127" t="s">
        <v>190</v>
      </c>
      <c r="AC906" s="121">
        <v>211286</v>
      </c>
      <c r="AD906" s="121" t="s">
        <v>1298</v>
      </c>
      <c r="AE906" s="122">
        <f>VLOOKUP(AC906,[3]Hoja1!$A$10:$K$1357,11,0)</f>
        <v>-43595492</v>
      </c>
      <c r="AF906" s="122"/>
      <c r="AG906" s="122">
        <f t="shared" si="186"/>
        <v>-43595492</v>
      </c>
      <c r="AH906" s="122">
        <f t="shared" si="187"/>
        <v>-43595</v>
      </c>
    </row>
    <row r="907" spans="1:34" s="51" customFormat="1" ht="12.75" customHeight="1">
      <c r="A907" s="127">
        <v>5214260</v>
      </c>
      <c r="B907" s="127" t="s">
        <v>1765</v>
      </c>
      <c r="C907" s="128"/>
      <c r="D907" s="129"/>
      <c r="E907" s="129"/>
      <c r="F907" s="128"/>
      <c r="G907" s="127"/>
      <c r="H907" s="127"/>
      <c r="I907" s="128"/>
      <c r="J907" s="127"/>
      <c r="K907" s="127"/>
      <c r="L907" s="128"/>
      <c r="M907" s="129"/>
      <c r="N907" s="129"/>
      <c r="O907" s="130"/>
      <c r="P907" s="127"/>
      <c r="Q907" s="127"/>
      <c r="R907" s="128"/>
      <c r="S907" s="129"/>
      <c r="T907" s="129"/>
      <c r="U907" s="128"/>
      <c r="V907" s="129"/>
      <c r="W907" s="129"/>
      <c r="X907" s="131" t="str">
        <f t="shared" si="170"/>
        <v>222</v>
      </c>
      <c r="Y907" s="129">
        <v>22</v>
      </c>
      <c r="Z907" s="129">
        <f t="shared" si="185"/>
        <v>2</v>
      </c>
      <c r="AA907" s="127" t="s">
        <v>1862</v>
      </c>
      <c r="AB907" s="127"/>
      <c r="AC907" s="121">
        <v>211287</v>
      </c>
      <c r="AD907" s="121" t="s">
        <v>1299</v>
      </c>
      <c r="AE907" s="122">
        <f>VLOOKUP(AC907,[3]Hoja1!$A$10:$K$1357,11,0)</f>
        <v>0</v>
      </c>
      <c r="AF907" s="122"/>
      <c r="AG907" s="122">
        <f t="shared" si="186"/>
        <v>0</v>
      </c>
      <c r="AH907" s="122">
        <f t="shared" si="187"/>
        <v>0</v>
      </c>
    </row>
    <row r="908" spans="1:34" s="51" customFormat="1" ht="12.75" customHeight="1">
      <c r="A908" s="127"/>
      <c r="B908" s="127"/>
      <c r="C908" s="128"/>
      <c r="D908" s="129"/>
      <c r="E908" s="129"/>
      <c r="F908" s="128"/>
      <c r="G908" s="127"/>
      <c r="H908" s="127"/>
      <c r="I908" s="128"/>
      <c r="J908" s="127"/>
      <c r="K908" s="127"/>
      <c r="L908" s="128"/>
      <c r="M908" s="129"/>
      <c r="N908" s="129"/>
      <c r="O908" s="130"/>
      <c r="P908" s="127"/>
      <c r="Q908" s="127"/>
      <c r="R908" s="128"/>
      <c r="S908" s="129"/>
      <c r="T908" s="129"/>
      <c r="U908" s="128"/>
      <c r="V908" s="129"/>
      <c r="W908" s="129"/>
      <c r="X908" s="131"/>
      <c r="Y908" s="129"/>
      <c r="Z908" s="129">
        <f t="shared" si="185"/>
        <v>2</v>
      </c>
      <c r="AA908" s="129"/>
      <c r="AB908" s="129"/>
      <c r="AC908" s="121">
        <v>211288</v>
      </c>
      <c r="AD908" s="121" t="s">
        <v>99</v>
      </c>
      <c r="AE908" s="122">
        <v>0</v>
      </c>
      <c r="AF908" s="122"/>
      <c r="AG908" s="122">
        <f t="shared" si="186"/>
        <v>0</v>
      </c>
      <c r="AH908" s="122">
        <f t="shared" si="187"/>
        <v>0</v>
      </c>
    </row>
    <row r="909" spans="1:34" s="51" customFormat="1" ht="12.75" customHeight="1">
      <c r="A909" s="127"/>
      <c r="B909" s="127"/>
      <c r="C909" s="128"/>
      <c r="D909" s="129"/>
      <c r="E909" s="129"/>
      <c r="F909" s="128"/>
      <c r="G909" s="127"/>
      <c r="H909" s="127"/>
      <c r="I909" s="128"/>
      <c r="J909" s="127"/>
      <c r="K909" s="127"/>
      <c r="L909" s="128"/>
      <c r="M909" s="129"/>
      <c r="N909" s="129"/>
      <c r="O909" s="130"/>
      <c r="P909" s="127"/>
      <c r="Q909" s="127"/>
      <c r="R909" s="128"/>
      <c r="S909" s="129"/>
      <c r="T909" s="129"/>
      <c r="U909" s="128"/>
      <c r="V909" s="129"/>
      <c r="W909" s="129"/>
      <c r="X909" s="131"/>
      <c r="Y909" s="129"/>
      <c r="Z909" s="129">
        <f t="shared" si="185"/>
        <v>2</v>
      </c>
      <c r="AA909" s="129"/>
      <c r="AB909" s="129"/>
      <c r="AC909" s="121">
        <v>211289</v>
      </c>
      <c r="AD909" s="121" t="s">
        <v>885</v>
      </c>
      <c r="AE909" s="122">
        <v>0</v>
      </c>
      <c r="AF909" s="122">
        <v>0</v>
      </c>
      <c r="AG909" s="122">
        <f t="shared" si="186"/>
        <v>0</v>
      </c>
      <c r="AH909" s="122">
        <f t="shared" si="187"/>
        <v>0</v>
      </c>
    </row>
    <row r="910" spans="1:34" s="51" customFormat="1" ht="12.75" customHeight="1">
      <c r="A910" s="127"/>
      <c r="B910" s="127"/>
      <c r="C910" s="128"/>
      <c r="D910" s="129"/>
      <c r="E910" s="129"/>
      <c r="F910" s="128"/>
      <c r="G910" s="127"/>
      <c r="H910" s="127"/>
      <c r="I910" s="128"/>
      <c r="J910" s="127"/>
      <c r="K910" s="127"/>
      <c r="L910" s="128"/>
      <c r="M910" s="129"/>
      <c r="N910" s="129"/>
      <c r="O910" s="130"/>
      <c r="P910" s="127"/>
      <c r="Q910" s="127"/>
      <c r="R910" s="128"/>
      <c r="S910" s="129"/>
      <c r="T910" s="129"/>
      <c r="U910" s="128"/>
      <c r="V910" s="129"/>
      <c r="W910" s="129"/>
      <c r="X910" s="131"/>
      <c r="Y910" s="129"/>
      <c r="Z910" s="129">
        <f t="shared" si="185"/>
        <v>2</v>
      </c>
      <c r="AA910" s="129"/>
      <c r="AB910" s="129"/>
      <c r="AC910" s="121">
        <v>211290</v>
      </c>
      <c r="AD910" s="121" t="s">
        <v>1300</v>
      </c>
      <c r="AE910" s="122">
        <v>0</v>
      </c>
      <c r="AF910" s="122"/>
      <c r="AG910" s="122">
        <f t="shared" si="186"/>
        <v>0</v>
      </c>
      <c r="AH910" s="122">
        <f t="shared" si="187"/>
        <v>0</v>
      </c>
    </row>
    <row r="911" spans="1:34" s="51" customFormat="1" ht="12.75" customHeight="1">
      <c r="A911" s="127"/>
      <c r="B911" s="127"/>
      <c r="C911" s="128"/>
      <c r="D911" s="129"/>
      <c r="E911" s="129"/>
      <c r="F911" s="128"/>
      <c r="G911" s="127"/>
      <c r="H911" s="127"/>
      <c r="I911" s="128"/>
      <c r="J911" s="127"/>
      <c r="K911" s="127"/>
      <c r="L911" s="128"/>
      <c r="M911" s="129"/>
      <c r="N911" s="129"/>
      <c r="O911" s="130"/>
      <c r="P911" s="127"/>
      <c r="Q911" s="127"/>
      <c r="R911" s="128"/>
      <c r="S911" s="129"/>
      <c r="T911" s="129"/>
      <c r="U911" s="128"/>
      <c r="V911" s="129"/>
      <c r="W911" s="129"/>
      <c r="X911" s="131"/>
      <c r="Y911" s="129"/>
      <c r="Z911" s="129">
        <f t="shared" si="185"/>
        <v>2</v>
      </c>
      <c r="AA911" s="129"/>
      <c r="AB911" s="129"/>
      <c r="AC911" s="121">
        <v>211291</v>
      </c>
      <c r="AD911" s="121" t="s">
        <v>886</v>
      </c>
      <c r="AE911" s="122">
        <v>0</v>
      </c>
      <c r="AF911" s="122"/>
      <c r="AG911" s="122">
        <f t="shared" si="186"/>
        <v>0</v>
      </c>
      <c r="AH911" s="122">
        <f t="shared" si="187"/>
        <v>0</v>
      </c>
    </row>
    <row r="912" spans="1:34" s="51" customFormat="1" ht="12.75" customHeight="1">
      <c r="A912" s="127"/>
      <c r="B912" s="127"/>
      <c r="C912" s="128"/>
      <c r="D912" s="129"/>
      <c r="E912" s="129"/>
      <c r="F912" s="128"/>
      <c r="G912" s="127"/>
      <c r="H912" s="127"/>
      <c r="I912" s="128"/>
      <c r="J912" s="127"/>
      <c r="K912" s="127"/>
      <c r="L912" s="128"/>
      <c r="M912" s="129"/>
      <c r="N912" s="129"/>
      <c r="O912" s="130"/>
      <c r="P912" s="127"/>
      <c r="Q912" s="127"/>
      <c r="R912" s="128"/>
      <c r="S912" s="129"/>
      <c r="T912" s="129"/>
      <c r="U912" s="128"/>
      <c r="V912" s="129"/>
      <c r="W912" s="129"/>
      <c r="X912" s="131"/>
      <c r="Y912" s="129"/>
      <c r="Z912" s="129">
        <f t="shared" si="185"/>
        <v>2</v>
      </c>
      <c r="AA912" s="129"/>
      <c r="AB912" s="129"/>
      <c r="AC912" s="121">
        <v>211292</v>
      </c>
      <c r="AD912" s="121" t="s">
        <v>887</v>
      </c>
      <c r="AE912" s="122">
        <v>0</v>
      </c>
      <c r="AF912" s="122"/>
      <c r="AG912" s="122">
        <f t="shared" si="186"/>
        <v>0</v>
      </c>
      <c r="AH912" s="122">
        <f t="shared" si="187"/>
        <v>0</v>
      </c>
    </row>
    <row r="913" spans="1:34" s="51" customFormat="1" ht="12.75" customHeight="1">
      <c r="A913" s="127"/>
      <c r="B913" s="127"/>
      <c r="C913" s="128" t="str">
        <f>+D913&amp;E913</f>
        <v/>
      </c>
      <c r="D913" s="129"/>
      <c r="E913" s="129"/>
      <c r="F913" s="128" t="str">
        <f>+G913&amp;H913</f>
        <v/>
      </c>
      <c r="G913" s="127"/>
      <c r="H913" s="127"/>
      <c r="I913" s="128" t="str">
        <f>+J913&amp;K913</f>
        <v/>
      </c>
      <c r="J913" s="127"/>
      <c r="K913" s="127"/>
      <c r="L913" s="128" t="str">
        <f>+M913&amp;N913</f>
        <v/>
      </c>
      <c r="M913" s="129"/>
      <c r="N913" s="129"/>
      <c r="O913" s="130" t="str">
        <f>+P913&amp;Q913</f>
        <v/>
      </c>
      <c r="P913" s="127"/>
      <c r="Q913" s="127"/>
      <c r="R913" s="128" t="str">
        <f>+S913&amp;T913</f>
        <v/>
      </c>
      <c r="S913" s="129"/>
      <c r="T913" s="129"/>
      <c r="U913" s="128" t="str">
        <f>+V913&amp;W913</f>
        <v/>
      </c>
      <c r="V913" s="129"/>
      <c r="W913" s="129"/>
      <c r="X913" s="131" t="str">
        <f t="shared" ref="X913:X929" si="188">+Y913&amp;Z913</f>
        <v>222</v>
      </c>
      <c r="Y913" s="129">
        <v>22</v>
      </c>
      <c r="Z913" s="129">
        <f t="shared" si="185"/>
        <v>2</v>
      </c>
      <c r="AA913" s="129"/>
      <c r="AB913" s="129"/>
      <c r="AC913" s="121">
        <v>211293</v>
      </c>
      <c r="AD913" s="121" t="s">
        <v>888</v>
      </c>
      <c r="AE913" s="122">
        <v>0</v>
      </c>
      <c r="AF913" s="122"/>
      <c r="AG913" s="122">
        <f t="shared" si="186"/>
        <v>0</v>
      </c>
      <c r="AH913" s="122">
        <f t="shared" si="187"/>
        <v>0</v>
      </c>
    </row>
    <row r="914" spans="1:34" s="51" customFormat="1" ht="12.75" customHeight="1">
      <c r="A914" s="127"/>
      <c r="B914" s="127"/>
      <c r="C914" s="128"/>
      <c r="D914" s="129"/>
      <c r="E914" s="129"/>
      <c r="F914" s="128"/>
      <c r="G914" s="127"/>
      <c r="H914" s="127"/>
      <c r="I914" s="128"/>
      <c r="J914" s="127"/>
      <c r="K914" s="127"/>
      <c r="L914" s="128"/>
      <c r="M914" s="129"/>
      <c r="N914" s="129"/>
      <c r="O914" s="130"/>
      <c r="P914" s="127"/>
      <c r="Q914" s="127"/>
      <c r="R914" s="128"/>
      <c r="S914" s="129"/>
      <c r="T914" s="129"/>
      <c r="U914" s="128"/>
      <c r="V914" s="129"/>
      <c r="W914" s="129"/>
      <c r="X914" s="131" t="str">
        <f t="shared" si="188"/>
        <v>222</v>
      </c>
      <c r="Y914" s="129">
        <v>22</v>
      </c>
      <c r="Z914" s="129">
        <f t="shared" si="185"/>
        <v>2</v>
      </c>
      <c r="AA914" s="129"/>
      <c r="AB914" s="129"/>
      <c r="AC914" s="121">
        <v>211294</v>
      </c>
      <c r="AD914" s="121" t="s">
        <v>889</v>
      </c>
      <c r="AE914" s="122">
        <v>0</v>
      </c>
      <c r="AF914" s="122"/>
      <c r="AG914" s="122">
        <f t="shared" si="186"/>
        <v>0</v>
      </c>
      <c r="AH914" s="122">
        <f t="shared" si="187"/>
        <v>0</v>
      </c>
    </row>
    <row r="915" spans="1:34" s="51" customFormat="1" ht="12.75" customHeight="1">
      <c r="A915" s="127"/>
      <c r="B915" s="127"/>
      <c r="C915" s="128"/>
      <c r="D915" s="129"/>
      <c r="E915" s="129"/>
      <c r="F915" s="128"/>
      <c r="G915" s="127"/>
      <c r="H915" s="127"/>
      <c r="I915" s="128"/>
      <c r="J915" s="127"/>
      <c r="K915" s="127"/>
      <c r="L915" s="128"/>
      <c r="M915" s="129"/>
      <c r="N915" s="129"/>
      <c r="O915" s="130"/>
      <c r="P915" s="127"/>
      <c r="Q915" s="127"/>
      <c r="R915" s="128"/>
      <c r="S915" s="129"/>
      <c r="T915" s="129"/>
      <c r="U915" s="128"/>
      <c r="V915" s="129"/>
      <c r="W915" s="129"/>
      <c r="X915" s="131" t="str">
        <f t="shared" si="188"/>
        <v>222</v>
      </c>
      <c r="Y915" s="129">
        <v>22</v>
      </c>
      <c r="Z915" s="129">
        <f t="shared" si="185"/>
        <v>2</v>
      </c>
      <c r="AA915" s="129"/>
      <c r="AB915" s="129"/>
      <c r="AC915" s="121">
        <v>211295</v>
      </c>
      <c r="AD915" s="121" t="s">
        <v>26</v>
      </c>
      <c r="AE915" s="122">
        <v>0</v>
      </c>
      <c r="AF915" s="122"/>
      <c r="AG915" s="122">
        <f t="shared" si="186"/>
        <v>0</v>
      </c>
      <c r="AH915" s="122">
        <f t="shared" si="187"/>
        <v>0</v>
      </c>
    </row>
    <row r="916" spans="1:34" s="51" customFormat="1" ht="12.75" customHeight="1">
      <c r="A916" s="127"/>
      <c r="B916" s="127"/>
      <c r="C916" s="128"/>
      <c r="D916" s="129"/>
      <c r="E916" s="129"/>
      <c r="F916" s="128"/>
      <c r="G916" s="127"/>
      <c r="H916" s="127"/>
      <c r="I916" s="128"/>
      <c r="J916" s="127"/>
      <c r="K916" s="127"/>
      <c r="L916" s="128"/>
      <c r="M916" s="129"/>
      <c r="N916" s="129"/>
      <c r="O916" s="130"/>
      <c r="P916" s="127"/>
      <c r="Q916" s="127"/>
      <c r="R916" s="128"/>
      <c r="S916" s="129"/>
      <c r="T916" s="129"/>
      <c r="U916" s="128"/>
      <c r="V916" s="129"/>
      <c r="W916" s="129"/>
      <c r="X916" s="131" t="str">
        <f t="shared" si="188"/>
        <v>222</v>
      </c>
      <c r="Y916" s="129">
        <v>22</v>
      </c>
      <c r="Z916" s="129">
        <f t="shared" si="185"/>
        <v>2</v>
      </c>
      <c r="AA916" s="129"/>
      <c r="AB916" s="129"/>
      <c r="AC916" s="121">
        <v>211296</v>
      </c>
      <c r="AD916" s="121" t="s">
        <v>27</v>
      </c>
      <c r="AE916" s="122">
        <v>0</v>
      </c>
      <c r="AF916" s="122"/>
      <c r="AG916" s="122">
        <f t="shared" si="186"/>
        <v>0</v>
      </c>
      <c r="AH916" s="122">
        <f t="shared" si="187"/>
        <v>0</v>
      </c>
    </row>
    <row r="917" spans="1:34" s="51" customFormat="1" ht="12.75" customHeight="1">
      <c r="A917" s="127"/>
      <c r="B917" s="127"/>
      <c r="C917" s="128"/>
      <c r="D917" s="129"/>
      <c r="E917" s="129"/>
      <c r="F917" s="128"/>
      <c r="G917" s="127"/>
      <c r="H917" s="127"/>
      <c r="I917" s="128"/>
      <c r="J917" s="127"/>
      <c r="K917" s="127"/>
      <c r="L917" s="128"/>
      <c r="M917" s="129"/>
      <c r="N917" s="129"/>
      <c r="O917" s="130"/>
      <c r="P917" s="127"/>
      <c r="Q917" s="127"/>
      <c r="R917" s="128"/>
      <c r="S917" s="129"/>
      <c r="T917" s="129"/>
      <c r="U917" s="128"/>
      <c r="V917" s="129"/>
      <c r="W917" s="129"/>
      <c r="X917" s="131" t="str">
        <f t="shared" si="188"/>
        <v>222</v>
      </c>
      <c r="Y917" s="129">
        <v>22</v>
      </c>
      <c r="Z917" s="129">
        <f t="shared" si="185"/>
        <v>2</v>
      </c>
      <c r="AA917" s="129"/>
      <c r="AB917" s="129"/>
      <c r="AC917" s="121">
        <v>211297</v>
      </c>
      <c r="AD917" s="121" t="s">
        <v>1301</v>
      </c>
      <c r="AE917" s="122">
        <v>0</v>
      </c>
      <c r="AF917" s="122"/>
      <c r="AG917" s="122">
        <f t="shared" si="186"/>
        <v>0</v>
      </c>
      <c r="AH917" s="122">
        <f t="shared" si="187"/>
        <v>0</v>
      </c>
    </row>
    <row r="918" spans="1:34" s="51" customFormat="1" ht="12.75" customHeight="1">
      <c r="A918" s="127"/>
      <c r="B918" s="127"/>
      <c r="C918" s="128"/>
      <c r="D918" s="129"/>
      <c r="E918" s="129"/>
      <c r="F918" s="128"/>
      <c r="G918" s="127"/>
      <c r="H918" s="127"/>
      <c r="I918" s="128"/>
      <c r="J918" s="127"/>
      <c r="K918" s="127"/>
      <c r="L918" s="128"/>
      <c r="M918" s="129"/>
      <c r="N918" s="129"/>
      <c r="O918" s="130"/>
      <c r="P918" s="127"/>
      <c r="Q918" s="127"/>
      <c r="R918" s="128"/>
      <c r="S918" s="129"/>
      <c r="T918" s="129"/>
      <c r="U918" s="128"/>
      <c r="V918" s="129"/>
      <c r="W918" s="129"/>
      <c r="X918" s="131" t="str">
        <f t="shared" si="188"/>
        <v>222</v>
      </c>
      <c r="Y918" s="129">
        <v>22</v>
      </c>
      <c r="Z918" s="129">
        <f t="shared" si="185"/>
        <v>2</v>
      </c>
      <c r="AA918" s="129"/>
      <c r="AB918" s="129"/>
      <c r="AC918" s="121">
        <v>211298</v>
      </c>
      <c r="AD918" s="121" t="s">
        <v>28</v>
      </c>
      <c r="AE918" s="122">
        <v>0</v>
      </c>
      <c r="AF918" s="122"/>
      <c r="AG918" s="122">
        <f t="shared" si="186"/>
        <v>0</v>
      </c>
      <c r="AH918" s="122">
        <f t="shared" si="187"/>
        <v>0</v>
      </c>
    </row>
    <row r="919" spans="1:34" s="51" customFormat="1" ht="12.75" customHeight="1">
      <c r="A919" s="127">
        <v>5214230</v>
      </c>
      <c r="B919" s="127" t="s">
        <v>188</v>
      </c>
      <c r="C919" s="128"/>
      <c r="D919" s="129"/>
      <c r="E919" s="129"/>
      <c r="F919" s="128"/>
      <c r="G919" s="127"/>
      <c r="H919" s="127"/>
      <c r="I919" s="128"/>
      <c r="J919" s="127"/>
      <c r="K919" s="127"/>
      <c r="L919" s="128"/>
      <c r="M919" s="129"/>
      <c r="N919" s="129"/>
      <c r="O919" s="130"/>
      <c r="P919" s="127"/>
      <c r="Q919" s="127"/>
      <c r="R919" s="128"/>
      <c r="S919" s="129"/>
      <c r="T919" s="129"/>
      <c r="U919" s="128"/>
      <c r="V919" s="129"/>
      <c r="W919" s="129"/>
      <c r="X919" s="131" t="str">
        <f t="shared" si="188"/>
        <v>222</v>
      </c>
      <c r="Y919" s="129">
        <v>22</v>
      </c>
      <c r="Z919" s="129">
        <f t="shared" si="185"/>
        <v>2</v>
      </c>
      <c r="AA919" s="129"/>
      <c r="AB919" s="129"/>
      <c r="AC919" s="121">
        <v>211299</v>
      </c>
      <c r="AD919" s="121" t="s">
        <v>857</v>
      </c>
      <c r="AE919" s="122">
        <f>VLOOKUP(AC919,[3]Hoja1!$A$10:$K$1357,11,0)</f>
        <v>-10471002</v>
      </c>
      <c r="AF919" s="122"/>
      <c r="AG919" s="122">
        <f t="shared" si="186"/>
        <v>-10471002</v>
      </c>
      <c r="AH919" s="122">
        <f t="shared" si="187"/>
        <v>-10471</v>
      </c>
    </row>
    <row r="920" spans="1:34" s="51" customFormat="1" ht="12.75" customHeight="1">
      <c r="A920" s="127">
        <v>5214230</v>
      </c>
      <c r="B920" s="127" t="s">
        <v>188</v>
      </c>
      <c r="C920" s="128"/>
      <c r="D920" s="129"/>
      <c r="E920" s="129"/>
      <c r="F920" s="128"/>
      <c r="G920" s="127"/>
      <c r="H920" s="127"/>
      <c r="I920" s="128"/>
      <c r="J920" s="127"/>
      <c r="K920" s="127"/>
      <c r="L920" s="128"/>
      <c r="M920" s="129"/>
      <c r="N920" s="129"/>
      <c r="O920" s="130"/>
      <c r="P920" s="127"/>
      <c r="Q920" s="127"/>
      <c r="R920" s="128"/>
      <c r="S920" s="129"/>
      <c r="T920" s="129"/>
      <c r="U920" s="128"/>
      <c r="V920" s="129"/>
      <c r="W920" s="129"/>
      <c r="X920" s="131" t="str">
        <f t="shared" si="188"/>
        <v>222</v>
      </c>
      <c r="Y920" s="129">
        <v>22</v>
      </c>
      <c r="Z920" s="129">
        <f t="shared" si="185"/>
        <v>2</v>
      </c>
      <c r="AA920" s="129"/>
      <c r="AB920" s="129"/>
      <c r="AC920" s="121">
        <v>211300</v>
      </c>
      <c r="AD920" s="121" t="s">
        <v>29</v>
      </c>
      <c r="AE920" s="122">
        <f>VLOOKUP(AC920,[3]Hoja1!$A$10:$K$1357,11,0)</f>
        <v>0</v>
      </c>
      <c r="AF920" s="122"/>
      <c r="AG920" s="122">
        <f t="shared" si="186"/>
        <v>0</v>
      </c>
      <c r="AH920" s="122">
        <f t="shared" si="187"/>
        <v>0</v>
      </c>
    </row>
    <row r="921" spans="1:34" s="51" customFormat="1" ht="12.75" customHeight="1">
      <c r="A921" s="127"/>
      <c r="B921" s="127"/>
      <c r="C921" s="128"/>
      <c r="D921" s="129"/>
      <c r="E921" s="129"/>
      <c r="F921" s="128"/>
      <c r="G921" s="127"/>
      <c r="H921" s="127"/>
      <c r="I921" s="128"/>
      <c r="J921" s="127"/>
      <c r="K921" s="127"/>
      <c r="L921" s="128"/>
      <c r="M921" s="129"/>
      <c r="N921" s="129"/>
      <c r="O921" s="130"/>
      <c r="P921" s="127"/>
      <c r="Q921" s="127"/>
      <c r="R921" s="128"/>
      <c r="S921" s="129"/>
      <c r="T921" s="129"/>
      <c r="U921" s="128"/>
      <c r="V921" s="129"/>
      <c r="W921" s="129"/>
      <c r="X921" s="131" t="str">
        <f t="shared" si="188"/>
        <v>222</v>
      </c>
      <c r="Y921" s="129">
        <v>22</v>
      </c>
      <c r="Z921" s="129">
        <f t="shared" si="185"/>
        <v>2</v>
      </c>
      <c r="AA921" s="129"/>
      <c r="AB921" s="129"/>
      <c r="AC921" s="121">
        <v>211301</v>
      </c>
      <c r="AD921" s="121" t="s">
        <v>950</v>
      </c>
      <c r="AE921" s="122">
        <f>VLOOKUP(AC921,[3]Hoja1!$A$10:$K$1357,11,0)</f>
        <v>0</v>
      </c>
      <c r="AF921" s="122"/>
      <c r="AG921" s="122">
        <f t="shared" si="186"/>
        <v>0</v>
      </c>
      <c r="AH921" s="122">
        <f t="shared" si="187"/>
        <v>0</v>
      </c>
    </row>
    <row r="922" spans="1:34" s="51" customFormat="1" ht="12.75" customHeight="1">
      <c r="A922" s="127"/>
      <c r="B922" s="127"/>
      <c r="C922" s="128"/>
      <c r="D922" s="129"/>
      <c r="E922" s="129"/>
      <c r="F922" s="128"/>
      <c r="G922" s="127"/>
      <c r="H922" s="127"/>
      <c r="I922" s="128"/>
      <c r="J922" s="127"/>
      <c r="K922" s="127"/>
      <c r="L922" s="128"/>
      <c r="M922" s="129"/>
      <c r="N922" s="129"/>
      <c r="O922" s="130"/>
      <c r="P922" s="127"/>
      <c r="Q922" s="127"/>
      <c r="R922" s="128"/>
      <c r="S922" s="129"/>
      <c r="T922" s="129"/>
      <c r="U922" s="128"/>
      <c r="V922" s="129"/>
      <c r="W922" s="129"/>
      <c r="X922" s="131" t="str">
        <f t="shared" si="188"/>
        <v>222</v>
      </c>
      <c r="Y922" s="129">
        <v>22</v>
      </c>
      <c r="Z922" s="129">
        <f t="shared" si="185"/>
        <v>2</v>
      </c>
      <c r="AA922" s="129"/>
      <c r="AB922" s="129"/>
      <c r="AC922" s="121">
        <v>211302</v>
      </c>
      <c r="AD922" s="121" t="s">
        <v>1302</v>
      </c>
      <c r="AE922" s="122">
        <v>0</v>
      </c>
      <c r="AF922" s="122"/>
      <c r="AG922" s="122">
        <f t="shared" si="186"/>
        <v>0</v>
      </c>
      <c r="AH922" s="122">
        <f t="shared" si="187"/>
        <v>0</v>
      </c>
    </row>
    <row r="923" spans="1:34" s="51" customFormat="1" ht="12.75" customHeight="1">
      <c r="A923" s="127"/>
      <c r="B923" s="127"/>
      <c r="C923" s="128"/>
      <c r="D923" s="129"/>
      <c r="E923" s="129"/>
      <c r="F923" s="128"/>
      <c r="G923" s="127"/>
      <c r="H923" s="127"/>
      <c r="I923" s="128"/>
      <c r="J923" s="127"/>
      <c r="K923" s="127"/>
      <c r="L923" s="128"/>
      <c r="M923" s="129"/>
      <c r="N923" s="129"/>
      <c r="O923" s="130"/>
      <c r="P923" s="127"/>
      <c r="Q923" s="127"/>
      <c r="R923" s="128"/>
      <c r="S923" s="129"/>
      <c r="T923" s="129"/>
      <c r="U923" s="128"/>
      <c r="V923" s="129"/>
      <c r="W923" s="129"/>
      <c r="X923" s="131" t="str">
        <f t="shared" si="188"/>
        <v>222</v>
      </c>
      <c r="Y923" s="129">
        <v>22</v>
      </c>
      <c r="Z923" s="129">
        <f t="shared" si="185"/>
        <v>2</v>
      </c>
      <c r="AA923" s="129"/>
      <c r="AB923" s="129"/>
      <c r="AC923" s="121">
        <v>211303</v>
      </c>
      <c r="AD923" s="121" t="s">
        <v>1303</v>
      </c>
      <c r="AE923" s="122">
        <v>0</v>
      </c>
      <c r="AF923" s="122"/>
      <c r="AG923" s="122">
        <f t="shared" si="186"/>
        <v>0</v>
      </c>
      <c r="AH923" s="122">
        <f t="shared" si="187"/>
        <v>0</v>
      </c>
    </row>
    <row r="924" spans="1:34" s="51" customFormat="1" ht="12.75" customHeight="1">
      <c r="A924" s="127"/>
      <c r="B924" s="127"/>
      <c r="C924" s="128"/>
      <c r="D924" s="129"/>
      <c r="E924" s="129"/>
      <c r="F924" s="128"/>
      <c r="G924" s="127"/>
      <c r="H924" s="127"/>
      <c r="I924" s="128"/>
      <c r="J924" s="127"/>
      <c r="K924" s="127"/>
      <c r="L924" s="128"/>
      <c r="M924" s="129"/>
      <c r="N924" s="129"/>
      <c r="O924" s="130"/>
      <c r="P924" s="127"/>
      <c r="Q924" s="127"/>
      <c r="R924" s="128"/>
      <c r="S924" s="129"/>
      <c r="T924" s="129"/>
      <c r="U924" s="128"/>
      <c r="V924" s="129"/>
      <c r="W924" s="129"/>
      <c r="X924" s="131" t="str">
        <f t="shared" si="188"/>
        <v>222</v>
      </c>
      <c r="Y924" s="129">
        <v>22</v>
      </c>
      <c r="Z924" s="129">
        <f t="shared" si="185"/>
        <v>2</v>
      </c>
      <c r="AA924" s="129"/>
      <c r="AB924" s="129"/>
      <c r="AC924" s="121">
        <v>211304</v>
      </c>
      <c r="AD924" s="121" t="s">
        <v>951</v>
      </c>
      <c r="AE924" s="122">
        <v>0</v>
      </c>
      <c r="AF924" s="122"/>
      <c r="AG924" s="122">
        <f t="shared" si="186"/>
        <v>0</v>
      </c>
      <c r="AH924" s="122">
        <f t="shared" si="187"/>
        <v>0</v>
      </c>
    </row>
    <row r="925" spans="1:34" s="51" customFormat="1" ht="12.75" customHeight="1">
      <c r="A925" s="127"/>
      <c r="B925" s="127"/>
      <c r="C925" s="128"/>
      <c r="D925" s="129"/>
      <c r="E925" s="129"/>
      <c r="F925" s="128"/>
      <c r="G925" s="127"/>
      <c r="H925" s="127"/>
      <c r="I925" s="128"/>
      <c r="J925" s="127"/>
      <c r="K925" s="127"/>
      <c r="L925" s="128"/>
      <c r="M925" s="129"/>
      <c r="N925" s="129"/>
      <c r="O925" s="130"/>
      <c r="P925" s="127"/>
      <c r="Q925" s="127"/>
      <c r="R925" s="128"/>
      <c r="S925" s="129"/>
      <c r="T925" s="129"/>
      <c r="U925" s="128"/>
      <c r="V925" s="129"/>
      <c r="W925" s="129"/>
      <c r="X925" s="131" t="str">
        <f t="shared" si="188"/>
        <v>222</v>
      </c>
      <c r="Y925" s="129">
        <v>22</v>
      </c>
      <c r="Z925" s="129">
        <f t="shared" si="185"/>
        <v>2</v>
      </c>
      <c r="AA925" s="129"/>
      <c r="AB925" s="129"/>
      <c r="AC925" s="121">
        <v>211305</v>
      </c>
      <c r="AD925" s="121" t="s">
        <v>642</v>
      </c>
      <c r="AE925" s="122">
        <v>0</v>
      </c>
      <c r="AF925" s="122"/>
      <c r="AG925" s="122">
        <f t="shared" si="186"/>
        <v>0</v>
      </c>
      <c r="AH925" s="122">
        <f t="shared" si="187"/>
        <v>0</v>
      </c>
    </row>
    <row r="926" spans="1:34" s="51" customFormat="1" ht="12.75" customHeight="1">
      <c r="A926" s="127"/>
      <c r="B926" s="127"/>
      <c r="C926" s="128"/>
      <c r="D926" s="129"/>
      <c r="E926" s="129"/>
      <c r="F926" s="128"/>
      <c r="G926" s="127"/>
      <c r="H926" s="127"/>
      <c r="I926" s="128"/>
      <c r="J926" s="127"/>
      <c r="K926" s="127"/>
      <c r="L926" s="128"/>
      <c r="M926" s="129"/>
      <c r="N926" s="129"/>
      <c r="O926" s="130"/>
      <c r="P926" s="127"/>
      <c r="Q926" s="127"/>
      <c r="R926" s="128"/>
      <c r="S926" s="129"/>
      <c r="T926" s="129"/>
      <c r="U926" s="128"/>
      <c r="V926" s="129"/>
      <c r="W926" s="129"/>
      <c r="X926" s="131" t="str">
        <f t="shared" si="188"/>
        <v>222</v>
      </c>
      <c r="Y926" s="129">
        <v>22</v>
      </c>
      <c r="Z926" s="129">
        <f t="shared" si="185"/>
        <v>2</v>
      </c>
      <c r="AA926" s="129"/>
      <c r="AB926" s="129"/>
      <c r="AC926" s="121">
        <v>211306</v>
      </c>
      <c r="AD926" s="121" t="s">
        <v>402</v>
      </c>
      <c r="AE926" s="122">
        <v>0</v>
      </c>
      <c r="AF926" s="122"/>
      <c r="AG926" s="122">
        <f t="shared" si="186"/>
        <v>0</v>
      </c>
      <c r="AH926" s="122">
        <f t="shared" si="187"/>
        <v>0</v>
      </c>
    </row>
    <row r="927" spans="1:34" s="51" customFormat="1" ht="12.75" customHeight="1">
      <c r="A927" s="127"/>
      <c r="B927" s="127"/>
      <c r="C927" s="128"/>
      <c r="D927" s="129"/>
      <c r="E927" s="129"/>
      <c r="F927" s="128"/>
      <c r="G927" s="127"/>
      <c r="H927" s="127"/>
      <c r="I927" s="128"/>
      <c r="J927" s="127"/>
      <c r="K927" s="127"/>
      <c r="L927" s="128"/>
      <c r="M927" s="129"/>
      <c r="N927" s="129"/>
      <c r="O927" s="130"/>
      <c r="P927" s="127"/>
      <c r="Q927" s="127"/>
      <c r="R927" s="128"/>
      <c r="S927" s="129"/>
      <c r="T927" s="129"/>
      <c r="U927" s="128"/>
      <c r="V927" s="129"/>
      <c r="W927" s="129"/>
      <c r="X927" s="131" t="str">
        <f t="shared" si="188"/>
        <v>222</v>
      </c>
      <c r="Y927" s="129">
        <v>22</v>
      </c>
      <c r="Z927" s="129">
        <f t="shared" si="185"/>
        <v>2</v>
      </c>
      <c r="AA927" s="129"/>
      <c r="AB927" s="129"/>
      <c r="AC927" s="121">
        <v>211307</v>
      </c>
      <c r="AD927" s="121" t="s">
        <v>403</v>
      </c>
      <c r="AE927" s="122">
        <v>0</v>
      </c>
      <c r="AF927" s="122"/>
      <c r="AG927" s="122">
        <f t="shared" si="186"/>
        <v>0</v>
      </c>
      <c r="AH927" s="122">
        <f t="shared" si="187"/>
        <v>0</v>
      </c>
    </row>
    <row r="928" spans="1:34" s="51" customFormat="1" ht="12.75" customHeight="1">
      <c r="A928" s="127"/>
      <c r="B928" s="127"/>
      <c r="C928" s="128"/>
      <c r="D928" s="129"/>
      <c r="E928" s="129"/>
      <c r="F928" s="128"/>
      <c r="G928" s="127"/>
      <c r="H928" s="127"/>
      <c r="I928" s="128"/>
      <c r="J928" s="127"/>
      <c r="K928" s="127"/>
      <c r="L928" s="128"/>
      <c r="M928" s="129"/>
      <c r="N928" s="129"/>
      <c r="O928" s="130"/>
      <c r="P928" s="127"/>
      <c r="Q928" s="127"/>
      <c r="R928" s="128"/>
      <c r="S928" s="129"/>
      <c r="T928" s="129"/>
      <c r="U928" s="128"/>
      <c r="V928" s="129"/>
      <c r="W928" s="129"/>
      <c r="X928" s="131" t="str">
        <f t="shared" si="188"/>
        <v>222</v>
      </c>
      <c r="Y928" s="129">
        <v>22</v>
      </c>
      <c r="Z928" s="129">
        <f t="shared" si="185"/>
        <v>2</v>
      </c>
      <c r="AA928" s="129"/>
      <c r="AB928" s="129"/>
      <c r="AC928" s="121">
        <v>211308</v>
      </c>
      <c r="AD928" s="121" t="s">
        <v>894</v>
      </c>
      <c r="AE928" s="122">
        <v>0</v>
      </c>
      <c r="AF928" s="122"/>
      <c r="AG928" s="122">
        <f t="shared" si="186"/>
        <v>0</v>
      </c>
      <c r="AH928" s="122">
        <f t="shared" si="187"/>
        <v>0</v>
      </c>
    </row>
    <row r="929" spans="1:34" s="51" customFormat="1" ht="12.75" customHeight="1">
      <c r="A929" s="127"/>
      <c r="B929" s="127"/>
      <c r="C929" s="128"/>
      <c r="D929" s="129"/>
      <c r="E929" s="129"/>
      <c r="F929" s="128"/>
      <c r="G929" s="127"/>
      <c r="H929" s="127"/>
      <c r="I929" s="128"/>
      <c r="J929" s="127"/>
      <c r="K929" s="127"/>
      <c r="L929" s="128"/>
      <c r="M929" s="129"/>
      <c r="N929" s="129"/>
      <c r="O929" s="130"/>
      <c r="P929" s="127"/>
      <c r="Q929" s="127"/>
      <c r="R929" s="128"/>
      <c r="S929" s="129"/>
      <c r="T929" s="129"/>
      <c r="U929" s="128"/>
      <c r="V929" s="129"/>
      <c r="W929" s="129"/>
      <c r="X929" s="131" t="str">
        <f t="shared" si="188"/>
        <v>222</v>
      </c>
      <c r="Y929" s="129">
        <v>22</v>
      </c>
      <c r="Z929" s="129">
        <f t="shared" si="185"/>
        <v>2</v>
      </c>
      <c r="AA929" s="129"/>
      <c r="AB929" s="129"/>
      <c r="AC929" s="121">
        <v>211309</v>
      </c>
      <c r="AD929" s="121" t="s">
        <v>895</v>
      </c>
      <c r="AE929" s="122">
        <v>0</v>
      </c>
      <c r="AF929" s="122"/>
      <c r="AG929" s="122">
        <f t="shared" si="186"/>
        <v>0</v>
      </c>
      <c r="AH929" s="122">
        <f t="shared" si="187"/>
        <v>0</v>
      </c>
    </row>
    <row r="930" spans="1:34" s="51" customFormat="1" ht="12.75" customHeight="1">
      <c r="A930" s="127"/>
      <c r="B930" s="127"/>
      <c r="C930" s="128"/>
      <c r="D930" s="129"/>
      <c r="E930" s="129"/>
      <c r="F930" s="128"/>
      <c r="G930" s="127"/>
      <c r="H930" s="127"/>
      <c r="I930" s="128"/>
      <c r="J930" s="127"/>
      <c r="K930" s="127"/>
      <c r="L930" s="128"/>
      <c r="M930" s="129"/>
      <c r="N930" s="129"/>
      <c r="O930" s="130"/>
      <c r="P930" s="127"/>
      <c r="Q930" s="127"/>
      <c r="R930" s="128"/>
      <c r="S930" s="129"/>
      <c r="T930" s="129"/>
      <c r="U930" s="128"/>
      <c r="V930" s="129"/>
      <c r="W930" s="129"/>
      <c r="X930" s="131"/>
      <c r="Y930" s="129"/>
      <c r="Z930" s="129">
        <f t="shared" si="185"/>
        <v>2</v>
      </c>
      <c r="AA930" s="129"/>
      <c r="AB930" s="129"/>
      <c r="AC930" s="121">
        <v>211310</v>
      </c>
      <c r="AD930" s="121" t="s">
        <v>896</v>
      </c>
      <c r="AE930" s="122">
        <v>0</v>
      </c>
      <c r="AF930" s="122"/>
      <c r="AG930" s="122">
        <f t="shared" si="186"/>
        <v>0</v>
      </c>
      <c r="AH930" s="122">
        <f t="shared" si="187"/>
        <v>0</v>
      </c>
    </row>
    <row r="931" spans="1:34" s="51" customFormat="1" ht="12.75" customHeight="1">
      <c r="A931" s="127"/>
      <c r="B931" s="127"/>
      <c r="C931" s="128"/>
      <c r="D931" s="129"/>
      <c r="E931" s="129"/>
      <c r="F931" s="128"/>
      <c r="G931" s="127"/>
      <c r="H931" s="127"/>
      <c r="I931" s="128"/>
      <c r="J931" s="127"/>
      <c r="K931" s="127"/>
      <c r="L931" s="128"/>
      <c r="M931" s="129"/>
      <c r="N931" s="129"/>
      <c r="O931" s="130"/>
      <c r="P931" s="127"/>
      <c r="Q931" s="127"/>
      <c r="R931" s="128"/>
      <c r="S931" s="129"/>
      <c r="T931" s="129"/>
      <c r="U931" s="128"/>
      <c r="V931" s="129"/>
      <c r="W931" s="129"/>
      <c r="X931" s="131" t="str">
        <f>+Y931&amp;Z931</f>
        <v>222</v>
      </c>
      <c r="Y931" s="129">
        <v>22</v>
      </c>
      <c r="Z931" s="129">
        <f t="shared" si="185"/>
        <v>2</v>
      </c>
      <c r="AA931" s="129"/>
      <c r="AB931" s="129"/>
      <c r="AC931" s="121">
        <v>211311</v>
      </c>
      <c r="AD931" s="121" t="s">
        <v>1304</v>
      </c>
      <c r="AE931" s="122">
        <v>0</v>
      </c>
      <c r="AF931" s="122"/>
      <c r="AG931" s="122">
        <f t="shared" si="186"/>
        <v>0</v>
      </c>
      <c r="AH931" s="122">
        <f t="shared" si="187"/>
        <v>0</v>
      </c>
    </row>
    <row r="932" spans="1:34" s="51" customFormat="1" ht="12.75" customHeight="1">
      <c r="A932" s="127">
        <v>5214260</v>
      </c>
      <c r="B932" s="127" t="s">
        <v>1765</v>
      </c>
      <c r="C932" s="128" t="str">
        <f>+D932&amp;E932</f>
        <v/>
      </c>
      <c r="D932" s="129"/>
      <c r="E932" s="129"/>
      <c r="F932" s="128" t="str">
        <f>+G932&amp;H932</f>
        <v/>
      </c>
      <c r="G932" s="127"/>
      <c r="H932" s="127"/>
      <c r="I932" s="128" t="str">
        <f>+J932&amp;K932</f>
        <v/>
      </c>
      <c r="J932" s="127"/>
      <c r="K932" s="127"/>
      <c r="L932" s="128" t="str">
        <f>+M932&amp;N932</f>
        <v/>
      </c>
      <c r="M932" s="129"/>
      <c r="N932" s="129"/>
      <c r="O932" s="130" t="str">
        <f>+P932&amp;Q932</f>
        <v/>
      </c>
      <c r="P932" s="127"/>
      <c r="Q932" s="127"/>
      <c r="R932" s="128" t="str">
        <f>+S932&amp;T932</f>
        <v/>
      </c>
      <c r="S932" s="129"/>
      <c r="T932" s="129"/>
      <c r="U932" s="128" t="str">
        <f>+V932&amp;W932</f>
        <v/>
      </c>
      <c r="V932" s="129"/>
      <c r="W932" s="129"/>
      <c r="X932" s="131" t="str">
        <f>+Y932&amp;Z932</f>
        <v>222</v>
      </c>
      <c r="Y932" s="129">
        <v>22</v>
      </c>
      <c r="Z932" s="129">
        <f t="shared" si="185"/>
        <v>2</v>
      </c>
      <c r="AA932" s="127" t="s">
        <v>1862</v>
      </c>
      <c r="AB932" s="127" t="s">
        <v>190</v>
      </c>
      <c r="AC932" s="121">
        <v>211312</v>
      </c>
      <c r="AD932" s="121" t="s">
        <v>953</v>
      </c>
      <c r="AE932" s="122">
        <f>VLOOKUP(AC932,[3]Hoja1!$A$10:$K$1357,11,0)</f>
        <v>-56902521</v>
      </c>
      <c r="AF932" s="122"/>
      <c r="AG932" s="122">
        <f t="shared" si="186"/>
        <v>-56902521</v>
      </c>
      <c r="AH932" s="122">
        <f t="shared" si="187"/>
        <v>-56903</v>
      </c>
    </row>
    <row r="933" spans="1:34" s="51" customFormat="1" ht="12.75" customHeight="1">
      <c r="A933" s="127">
        <v>5214260</v>
      </c>
      <c r="B933" s="127" t="s">
        <v>1765</v>
      </c>
      <c r="C933" s="128"/>
      <c r="D933" s="129"/>
      <c r="E933" s="129"/>
      <c r="F933" s="128"/>
      <c r="G933" s="127"/>
      <c r="H933" s="127"/>
      <c r="I933" s="128"/>
      <c r="J933" s="127"/>
      <c r="K933" s="127"/>
      <c r="L933" s="128"/>
      <c r="M933" s="129"/>
      <c r="N933" s="129"/>
      <c r="O933" s="130"/>
      <c r="P933" s="127"/>
      <c r="Q933" s="127"/>
      <c r="R933" s="128"/>
      <c r="S933" s="129"/>
      <c r="T933" s="129"/>
      <c r="U933" s="128"/>
      <c r="V933" s="129"/>
      <c r="W933" s="129"/>
      <c r="X933" s="131" t="str">
        <f>+Y933&amp;Z933</f>
        <v>222</v>
      </c>
      <c r="Y933" s="129">
        <v>22</v>
      </c>
      <c r="Z933" s="129">
        <f t="shared" si="185"/>
        <v>2</v>
      </c>
      <c r="AA933" s="127" t="s">
        <v>1862</v>
      </c>
      <c r="AB933" s="129"/>
      <c r="AC933" s="121">
        <v>211313</v>
      </c>
      <c r="AD933" s="121" t="s">
        <v>1305</v>
      </c>
      <c r="AE933" s="122">
        <f>VLOOKUP(AC933,[3]Hoja1!$A$10:$K$1357,11,0)</f>
        <v>0</v>
      </c>
      <c r="AF933" s="122"/>
      <c r="AG933" s="122">
        <f t="shared" si="186"/>
        <v>0</v>
      </c>
      <c r="AH933" s="122">
        <f t="shared" si="187"/>
        <v>0</v>
      </c>
    </row>
    <row r="934" spans="1:34" s="51" customFormat="1" ht="12.75" customHeight="1">
      <c r="A934" s="127">
        <v>5214260</v>
      </c>
      <c r="B934" s="127" t="s">
        <v>1765</v>
      </c>
      <c r="C934" s="128"/>
      <c r="D934" s="129"/>
      <c r="E934" s="129"/>
      <c r="F934" s="128"/>
      <c r="G934" s="127"/>
      <c r="H934" s="127"/>
      <c r="I934" s="128"/>
      <c r="J934" s="127"/>
      <c r="K934" s="127"/>
      <c r="L934" s="128"/>
      <c r="M934" s="129"/>
      <c r="N934" s="129"/>
      <c r="O934" s="130"/>
      <c r="P934" s="127"/>
      <c r="Q934" s="127"/>
      <c r="R934" s="128"/>
      <c r="S934" s="129"/>
      <c r="T934" s="129"/>
      <c r="U934" s="128"/>
      <c r="V934" s="129"/>
      <c r="W934" s="129"/>
      <c r="X934" s="131" t="str">
        <f>+Y934&amp;Z934</f>
        <v>222</v>
      </c>
      <c r="Y934" s="129">
        <v>22</v>
      </c>
      <c r="Z934" s="129">
        <f t="shared" si="185"/>
        <v>2</v>
      </c>
      <c r="AA934" s="127" t="s">
        <v>1862</v>
      </c>
      <c r="AB934" s="127" t="s">
        <v>190</v>
      </c>
      <c r="AC934" s="121">
        <v>211314</v>
      </c>
      <c r="AD934" s="121" t="s">
        <v>1306</v>
      </c>
      <c r="AE934" s="122">
        <f>VLOOKUP(AC934,[3]Hoja1!$A$10:$K$1357,11,0)</f>
        <v>0</v>
      </c>
      <c r="AF934" s="122"/>
      <c r="AG934" s="122">
        <f t="shared" si="186"/>
        <v>0</v>
      </c>
      <c r="AH934" s="122">
        <f t="shared" si="187"/>
        <v>0</v>
      </c>
    </row>
    <row r="935" spans="1:34" s="51" customFormat="1" ht="12.75" customHeight="1">
      <c r="A935" s="127">
        <v>5214260</v>
      </c>
      <c r="B935" s="127" t="s">
        <v>1765</v>
      </c>
      <c r="C935" s="128"/>
      <c r="D935" s="129"/>
      <c r="E935" s="129"/>
      <c r="F935" s="128"/>
      <c r="G935" s="127"/>
      <c r="H935" s="127"/>
      <c r="I935" s="128"/>
      <c r="J935" s="127"/>
      <c r="K935" s="127"/>
      <c r="L935" s="128"/>
      <c r="M935" s="129"/>
      <c r="N935" s="129"/>
      <c r="O935" s="130"/>
      <c r="P935" s="127"/>
      <c r="Q935" s="127"/>
      <c r="R935" s="128"/>
      <c r="S935" s="129"/>
      <c r="T935" s="129"/>
      <c r="U935" s="128"/>
      <c r="V935" s="129"/>
      <c r="W935" s="129"/>
      <c r="X935" s="131" t="str">
        <f>+Y935&amp;Z935</f>
        <v>222</v>
      </c>
      <c r="Y935" s="129">
        <v>22</v>
      </c>
      <c r="Z935" s="129">
        <f t="shared" si="185"/>
        <v>2</v>
      </c>
      <c r="AA935" s="127" t="s">
        <v>1862</v>
      </c>
      <c r="AB935" s="127" t="s">
        <v>190</v>
      </c>
      <c r="AC935" s="121">
        <v>211315</v>
      </c>
      <c r="AD935" s="121" t="s">
        <v>1307</v>
      </c>
      <c r="AE935" s="122">
        <f>VLOOKUP(AC935,[3]Hoja1!$A$10:$K$1357,11,0)</f>
        <v>-6754736</v>
      </c>
      <c r="AF935" s="122"/>
      <c r="AG935" s="122">
        <f t="shared" si="186"/>
        <v>-6754736</v>
      </c>
      <c r="AH935" s="122">
        <f t="shared" si="187"/>
        <v>-6755</v>
      </c>
    </row>
    <row r="936" spans="1:34" s="51" customFormat="1" ht="12.75" customHeight="1">
      <c r="A936" s="127">
        <v>5214230</v>
      </c>
      <c r="B936" s="127" t="s">
        <v>188</v>
      </c>
      <c r="C936" s="128"/>
      <c r="D936" s="129"/>
      <c r="E936" s="129"/>
      <c r="F936" s="128"/>
      <c r="G936" s="127"/>
      <c r="H936" s="127"/>
      <c r="I936" s="128"/>
      <c r="J936" s="127"/>
      <c r="K936" s="127"/>
      <c r="L936" s="128"/>
      <c r="M936" s="129"/>
      <c r="N936" s="129"/>
      <c r="O936" s="130"/>
      <c r="P936" s="127"/>
      <c r="Q936" s="127"/>
      <c r="R936" s="128"/>
      <c r="S936" s="129"/>
      <c r="T936" s="129"/>
      <c r="U936" s="128"/>
      <c r="V936" s="129"/>
      <c r="W936" s="129"/>
      <c r="X936" s="131"/>
      <c r="Y936" s="129"/>
      <c r="Z936" s="129">
        <f t="shared" si="185"/>
        <v>2</v>
      </c>
      <c r="AA936" s="129"/>
      <c r="AB936" s="129"/>
      <c r="AC936" s="121">
        <v>211316</v>
      </c>
      <c r="AD936" s="121" t="s">
        <v>1308</v>
      </c>
      <c r="AE936" s="122">
        <f>VLOOKUP(AC936,[3]Hoja1!$A$10:$K$1357,11,0)</f>
        <v>-14695695</v>
      </c>
      <c r="AF936" s="122"/>
      <c r="AG936" s="122">
        <f t="shared" si="186"/>
        <v>-14695695</v>
      </c>
      <c r="AH936" s="122">
        <f t="shared" si="187"/>
        <v>-14696</v>
      </c>
    </row>
    <row r="937" spans="1:34" s="51" customFormat="1" ht="12.75" customHeight="1">
      <c r="A937" s="127">
        <v>5214260</v>
      </c>
      <c r="B937" s="127" t="s">
        <v>1765</v>
      </c>
      <c r="C937" s="128"/>
      <c r="D937" s="129"/>
      <c r="E937" s="129"/>
      <c r="F937" s="128"/>
      <c r="G937" s="127"/>
      <c r="H937" s="127"/>
      <c r="I937" s="128"/>
      <c r="J937" s="127"/>
      <c r="K937" s="127"/>
      <c r="L937" s="128"/>
      <c r="M937" s="129"/>
      <c r="N937" s="129"/>
      <c r="O937" s="130"/>
      <c r="P937" s="127"/>
      <c r="Q937" s="127"/>
      <c r="R937" s="128"/>
      <c r="S937" s="129"/>
      <c r="T937" s="129"/>
      <c r="U937" s="128"/>
      <c r="V937" s="129"/>
      <c r="W937" s="129"/>
      <c r="X937" s="131"/>
      <c r="Y937" s="129"/>
      <c r="Z937" s="129">
        <f t="shared" si="185"/>
        <v>2</v>
      </c>
      <c r="AA937" s="127" t="s">
        <v>1862</v>
      </c>
      <c r="AB937" s="127" t="s">
        <v>1842</v>
      </c>
      <c r="AC937" s="121">
        <v>211317</v>
      </c>
      <c r="AD937" s="121" t="s">
        <v>1309</v>
      </c>
      <c r="AE937" s="122">
        <f>VLOOKUP(AC937,[3]Hoja1!$A$10:$K$1357,11,0)</f>
        <v>-953284896</v>
      </c>
      <c r="AF937" s="122"/>
      <c r="AG937" s="122">
        <f t="shared" si="186"/>
        <v>-953284896</v>
      </c>
      <c r="AH937" s="122">
        <f t="shared" si="187"/>
        <v>-953285</v>
      </c>
    </row>
    <row r="938" spans="1:34" s="51" customFormat="1" ht="12.75" customHeight="1">
      <c r="A938" s="127">
        <v>5214260</v>
      </c>
      <c r="B938" s="127" t="s">
        <v>1765</v>
      </c>
      <c r="C938" s="128"/>
      <c r="D938" s="129"/>
      <c r="E938" s="129"/>
      <c r="F938" s="128"/>
      <c r="G938" s="127"/>
      <c r="H938" s="127"/>
      <c r="I938" s="128"/>
      <c r="J938" s="127"/>
      <c r="K938" s="127"/>
      <c r="L938" s="128"/>
      <c r="M938" s="129"/>
      <c r="N938" s="129"/>
      <c r="O938" s="130"/>
      <c r="P938" s="127"/>
      <c r="Q938" s="127"/>
      <c r="R938" s="128"/>
      <c r="S938" s="129"/>
      <c r="T938" s="129"/>
      <c r="U938" s="128"/>
      <c r="V938" s="129"/>
      <c r="W938" s="129"/>
      <c r="X938" s="131"/>
      <c r="Y938" s="129"/>
      <c r="Z938" s="129">
        <f t="shared" si="185"/>
        <v>2</v>
      </c>
      <c r="AA938" s="127" t="s">
        <v>1862</v>
      </c>
      <c r="AB938" s="127" t="s">
        <v>1842</v>
      </c>
      <c r="AC938" s="121">
        <v>211318</v>
      </c>
      <c r="AD938" s="121" t="s">
        <v>1310</v>
      </c>
      <c r="AE938" s="122">
        <f>VLOOKUP(AC938,[3]Hoja1!$A$10:$K$1357,11,0)</f>
        <v>-627721869</v>
      </c>
      <c r="AF938" s="122"/>
      <c r="AG938" s="122">
        <f t="shared" si="186"/>
        <v>-627721869</v>
      </c>
      <c r="AH938" s="122">
        <f t="shared" si="187"/>
        <v>-627722</v>
      </c>
    </row>
    <row r="939" spans="1:34" s="51" customFormat="1" ht="12.75" customHeight="1">
      <c r="A939" s="127">
        <v>5214260</v>
      </c>
      <c r="B939" s="127" t="s">
        <v>1765</v>
      </c>
      <c r="C939" s="128"/>
      <c r="D939" s="129"/>
      <c r="E939" s="129"/>
      <c r="F939" s="128"/>
      <c r="G939" s="127"/>
      <c r="H939" s="127"/>
      <c r="I939" s="128"/>
      <c r="J939" s="127"/>
      <c r="K939" s="127"/>
      <c r="L939" s="128"/>
      <c r="M939" s="129"/>
      <c r="N939" s="129"/>
      <c r="O939" s="130"/>
      <c r="P939" s="127"/>
      <c r="Q939" s="127"/>
      <c r="R939" s="128"/>
      <c r="S939" s="129"/>
      <c r="T939" s="129"/>
      <c r="U939" s="128"/>
      <c r="V939" s="129"/>
      <c r="W939" s="129"/>
      <c r="X939" s="131"/>
      <c r="Y939" s="129"/>
      <c r="Z939" s="129">
        <f t="shared" si="185"/>
        <v>2</v>
      </c>
      <c r="AA939" s="127" t="s">
        <v>1862</v>
      </c>
      <c r="AB939" s="127" t="s">
        <v>1842</v>
      </c>
      <c r="AC939" s="121">
        <v>211319</v>
      </c>
      <c r="AD939" s="121" t="s">
        <v>1311</v>
      </c>
      <c r="AE939" s="122">
        <f>VLOOKUP(AC939,[3]Hoja1!$A$10:$K$1357,11,0)</f>
        <v>-23976695</v>
      </c>
      <c r="AF939" s="122"/>
      <c r="AG939" s="122">
        <f t="shared" si="186"/>
        <v>-23976695</v>
      </c>
      <c r="AH939" s="122">
        <f t="shared" si="187"/>
        <v>-23977</v>
      </c>
    </row>
    <row r="940" spans="1:34" s="51" customFormat="1" ht="12.75" customHeight="1">
      <c r="A940" s="127">
        <v>5214230</v>
      </c>
      <c r="B940" s="127" t="s">
        <v>188</v>
      </c>
      <c r="C940" s="128"/>
      <c r="D940" s="129"/>
      <c r="E940" s="129"/>
      <c r="F940" s="128"/>
      <c r="G940" s="127"/>
      <c r="H940" s="127"/>
      <c r="I940" s="128"/>
      <c r="J940" s="127"/>
      <c r="K940" s="127"/>
      <c r="L940" s="128"/>
      <c r="M940" s="129"/>
      <c r="N940" s="129"/>
      <c r="O940" s="130"/>
      <c r="P940" s="127"/>
      <c r="Q940" s="127"/>
      <c r="R940" s="128"/>
      <c r="S940" s="129"/>
      <c r="T940" s="129"/>
      <c r="U940" s="128"/>
      <c r="V940" s="129"/>
      <c r="W940" s="129"/>
      <c r="X940" s="131"/>
      <c r="Y940" s="129"/>
      <c r="Z940" s="129">
        <f t="shared" si="185"/>
        <v>2</v>
      </c>
      <c r="AA940" s="129"/>
      <c r="AB940" s="129"/>
      <c r="AC940" s="121">
        <v>211320</v>
      </c>
      <c r="AD940" s="121" t="s">
        <v>802</v>
      </c>
      <c r="AE940" s="122">
        <f>VLOOKUP(AC940,[3]Hoja1!$A$10:$K$1357,11,0)</f>
        <v>-14533664</v>
      </c>
      <c r="AF940" s="122"/>
      <c r="AG940" s="122">
        <f t="shared" si="186"/>
        <v>-14533664</v>
      </c>
      <c r="AH940" s="122">
        <f t="shared" si="187"/>
        <v>-14534</v>
      </c>
    </row>
    <row r="941" spans="1:34" s="51" customFormat="1" ht="12.75" customHeight="1">
      <c r="A941" s="127">
        <v>5214260</v>
      </c>
      <c r="B941" s="127" t="s">
        <v>1765</v>
      </c>
      <c r="C941" s="128"/>
      <c r="D941" s="129"/>
      <c r="E941" s="129"/>
      <c r="F941" s="128"/>
      <c r="G941" s="127"/>
      <c r="H941" s="127"/>
      <c r="I941" s="128"/>
      <c r="J941" s="127"/>
      <c r="K941" s="127"/>
      <c r="L941" s="128"/>
      <c r="M941" s="129"/>
      <c r="N941" s="129"/>
      <c r="O941" s="130"/>
      <c r="P941" s="127"/>
      <c r="Q941" s="127"/>
      <c r="R941" s="128"/>
      <c r="S941" s="129"/>
      <c r="T941" s="129"/>
      <c r="U941" s="128"/>
      <c r="V941" s="129"/>
      <c r="W941" s="129"/>
      <c r="X941" s="131" t="str">
        <f t="shared" ref="X941:X971" si="189">+Y941&amp;Z941</f>
        <v>222</v>
      </c>
      <c r="Y941" s="129">
        <v>22</v>
      </c>
      <c r="Z941" s="129">
        <f t="shared" si="185"/>
        <v>2</v>
      </c>
      <c r="AA941" s="127" t="s">
        <v>1862</v>
      </c>
      <c r="AB941" s="127" t="s">
        <v>190</v>
      </c>
      <c r="AC941" s="121">
        <v>211321</v>
      </c>
      <c r="AD941" s="121" t="s">
        <v>742</v>
      </c>
      <c r="AE941" s="122">
        <f>VLOOKUP(AC941,[3]Hoja1!$A$10:$K$1357,11,0)</f>
        <v>-24103894</v>
      </c>
      <c r="AF941" s="122"/>
      <c r="AG941" s="122">
        <f t="shared" si="186"/>
        <v>-24103894</v>
      </c>
      <c r="AH941" s="122">
        <f t="shared" si="187"/>
        <v>-24104</v>
      </c>
    </row>
    <row r="942" spans="1:34" s="51" customFormat="1" ht="12.75" customHeight="1">
      <c r="A942" s="127">
        <v>5214260</v>
      </c>
      <c r="B942" s="127" t="s">
        <v>1765</v>
      </c>
      <c r="C942" s="128"/>
      <c r="D942" s="127"/>
      <c r="E942" s="127"/>
      <c r="F942" s="128"/>
      <c r="G942" s="127"/>
      <c r="H942" s="127"/>
      <c r="I942" s="128"/>
      <c r="J942" s="129"/>
      <c r="K942" s="129"/>
      <c r="L942" s="128"/>
      <c r="M942" s="127"/>
      <c r="N942" s="129"/>
      <c r="O942" s="130"/>
      <c r="P942" s="133"/>
      <c r="Q942" s="133"/>
      <c r="R942" s="128"/>
      <c r="S942" s="129"/>
      <c r="T942" s="129"/>
      <c r="U942" s="128"/>
      <c r="V942" s="129"/>
      <c r="W942" s="129"/>
      <c r="X942" s="131" t="str">
        <f t="shared" si="189"/>
        <v>222</v>
      </c>
      <c r="Y942" s="129">
        <v>22</v>
      </c>
      <c r="Z942" s="129">
        <f t="shared" si="185"/>
        <v>2</v>
      </c>
      <c r="AA942" s="127" t="s">
        <v>1862</v>
      </c>
      <c r="AB942" s="127" t="s">
        <v>1864</v>
      </c>
      <c r="AC942" s="121">
        <v>211322</v>
      </c>
      <c r="AD942" s="121" t="s">
        <v>589</v>
      </c>
      <c r="AE942" s="122">
        <f>VLOOKUP(AC942,[3]Hoja1!$A$10:$K$1357,11,0)</f>
        <v>-66467686</v>
      </c>
      <c r="AF942" s="122"/>
      <c r="AG942" s="122">
        <f t="shared" si="186"/>
        <v>-66467686</v>
      </c>
      <c r="AH942" s="122">
        <f t="shared" si="187"/>
        <v>-66468</v>
      </c>
    </row>
    <row r="943" spans="1:34" s="51" customFormat="1" ht="12.75" customHeight="1">
      <c r="A943" s="127">
        <v>5214260</v>
      </c>
      <c r="B943" s="127" t="s">
        <v>1765</v>
      </c>
      <c r="C943" s="128"/>
      <c r="D943" s="129"/>
      <c r="E943" s="129"/>
      <c r="F943" s="128"/>
      <c r="G943" s="127"/>
      <c r="H943" s="127"/>
      <c r="I943" s="128"/>
      <c r="J943" s="127"/>
      <c r="K943" s="127"/>
      <c r="L943" s="128"/>
      <c r="M943" s="129"/>
      <c r="N943" s="129"/>
      <c r="O943" s="130"/>
      <c r="P943" s="127"/>
      <c r="Q943" s="127"/>
      <c r="R943" s="128"/>
      <c r="S943" s="129"/>
      <c r="T943" s="129"/>
      <c r="U943" s="128"/>
      <c r="V943" s="129"/>
      <c r="W943" s="129"/>
      <c r="X943" s="131" t="str">
        <f t="shared" si="189"/>
        <v>222</v>
      </c>
      <c r="Y943" s="129">
        <v>22</v>
      </c>
      <c r="Z943" s="129">
        <f t="shared" si="185"/>
        <v>2</v>
      </c>
      <c r="AA943" s="127" t="s">
        <v>1862</v>
      </c>
      <c r="AB943" s="127" t="s">
        <v>190</v>
      </c>
      <c r="AC943" s="121">
        <v>211323</v>
      </c>
      <c r="AD943" s="121" t="s">
        <v>1312</v>
      </c>
      <c r="AE943" s="122">
        <f>VLOOKUP(AC943,[3]Hoja1!$A$10:$K$1357,11,0)</f>
        <v>-12503045</v>
      </c>
      <c r="AF943" s="122"/>
      <c r="AG943" s="122">
        <f t="shared" si="186"/>
        <v>-12503045</v>
      </c>
      <c r="AH943" s="122">
        <f t="shared" si="187"/>
        <v>-12503</v>
      </c>
    </row>
    <row r="944" spans="1:34" s="51" customFormat="1" ht="12.75" customHeight="1">
      <c r="A944" s="127">
        <v>5214260</v>
      </c>
      <c r="B944" s="127" t="s">
        <v>1765</v>
      </c>
      <c r="C944" s="128"/>
      <c r="D944" s="129"/>
      <c r="E944" s="129"/>
      <c r="F944" s="128"/>
      <c r="G944" s="127"/>
      <c r="H944" s="127"/>
      <c r="I944" s="128"/>
      <c r="J944" s="127"/>
      <c r="K944" s="127"/>
      <c r="L944" s="128"/>
      <c r="M944" s="129"/>
      <c r="N944" s="129"/>
      <c r="O944" s="130"/>
      <c r="P944" s="127"/>
      <c r="Q944" s="127"/>
      <c r="R944" s="128"/>
      <c r="S944" s="129"/>
      <c r="T944" s="129"/>
      <c r="U944" s="128"/>
      <c r="V944" s="129"/>
      <c r="W944" s="129"/>
      <c r="X944" s="131" t="str">
        <f t="shared" si="189"/>
        <v>222</v>
      </c>
      <c r="Y944" s="129">
        <v>22</v>
      </c>
      <c r="Z944" s="129">
        <f t="shared" si="185"/>
        <v>2</v>
      </c>
      <c r="AA944" s="127" t="s">
        <v>1862</v>
      </c>
      <c r="AB944" s="127" t="s">
        <v>190</v>
      </c>
      <c r="AC944" s="121">
        <v>211325</v>
      </c>
      <c r="AD944" s="121" t="s">
        <v>1313</v>
      </c>
      <c r="AE944" s="122">
        <f>VLOOKUP(AC944,[3]Hoja1!$A$10:$K$1357,11,0)</f>
        <v>-340889</v>
      </c>
      <c r="AF944" s="122"/>
      <c r="AG944" s="122">
        <f t="shared" si="186"/>
        <v>-340889</v>
      </c>
      <c r="AH944" s="122">
        <f t="shared" si="187"/>
        <v>-341</v>
      </c>
    </row>
    <row r="945" spans="1:34" s="51" customFormat="1" ht="12.75" customHeight="1">
      <c r="A945" s="127">
        <v>5214260</v>
      </c>
      <c r="B945" s="127" t="s">
        <v>1765</v>
      </c>
      <c r="C945" s="128" t="str">
        <f>+D945&amp;E945</f>
        <v/>
      </c>
      <c r="D945" s="127"/>
      <c r="E945" s="127"/>
      <c r="F945" s="128" t="str">
        <f>+G945&amp;H945</f>
        <v/>
      </c>
      <c r="G945" s="127"/>
      <c r="H945" s="127"/>
      <c r="I945" s="128" t="str">
        <f>+J945&amp;K945</f>
        <v/>
      </c>
      <c r="J945" s="129"/>
      <c r="K945" s="129"/>
      <c r="L945" s="128" t="str">
        <f>+M945&amp;N945</f>
        <v/>
      </c>
      <c r="M945" s="129"/>
      <c r="N945" s="129"/>
      <c r="O945" s="130" t="str">
        <f>+P945&amp;Q945</f>
        <v/>
      </c>
      <c r="P945" s="127"/>
      <c r="Q945" s="127"/>
      <c r="R945" s="128" t="str">
        <f>+S945&amp;T945</f>
        <v/>
      </c>
      <c r="S945" s="129"/>
      <c r="T945" s="129"/>
      <c r="U945" s="128" t="str">
        <f>+V945&amp;W945</f>
        <v/>
      </c>
      <c r="V945" s="129"/>
      <c r="W945" s="129"/>
      <c r="X945" s="131" t="str">
        <f t="shared" si="189"/>
        <v>222</v>
      </c>
      <c r="Y945" s="129">
        <v>22</v>
      </c>
      <c r="Z945" s="129">
        <f t="shared" si="185"/>
        <v>2</v>
      </c>
      <c r="AA945" s="127" t="s">
        <v>1862</v>
      </c>
      <c r="AB945" s="127" t="s">
        <v>1864</v>
      </c>
      <c r="AC945" s="121">
        <v>211326</v>
      </c>
      <c r="AD945" s="121" t="s">
        <v>1314</v>
      </c>
      <c r="AE945" s="122">
        <f>VLOOKUP(AC945,[3]Hoja1!$A$10:$K$1357,11,0)</f>
        <v>-377057</v>
      </c>
      <c r="AF945" s="122"/>
      <c r="AG945" s="122">
        <f t="shared" si="186"/>
        <v>-377057</v>
      </c>
      <c r="AH945" s="122">
        <f t="shared" si="187"/>
        <v>-377</v>
      </c>
    </row>
    <row r="946" spans="1:34" s="51" customFormat="1" ht="12.75" customHeight="1">
      <c r="A946" s="127">
        <v>5214260</v>
      </c>
      <c r="B946" s="127" t="s">
        <v>1765</v>
      </c>
      <c r="C946" s="128"/>
      <c r="D946" s="129"/>
      <c r="E946" s="129"/>
      <c r="F946" s="128"/>
      <c r="G946" s="127"/>
      <c r="H946" s="127"/>
      <c r="I946" s="128"/>
      <c r="J946" s="127"/>
      <c r="K946" s="127"/>
      <c r="L946" s="128"/>
      <c r="M946" s="129"/>
      <c r="N946" s="129"/>
      <c r="O946" s="130"/>
      <c r="P946" s="127"/>
      <c r="Q946" s="127"/>
      <c r="R946" s="128"/>
      <c r="S946" s="129"/>
      <c r="T946" s="129"/>
      <c r="U946" s="128"/>
      <c r="V946" s="129"/>
      <c r="W946" s="129"/>
      <c r="X946" s="131" t="str">
        <f t="shared" si="189"/>
        <v>222</v>
      </c>
      <c r="Y946" s="129">
        <v>22</v>
      </c>
      <c r="Z946" s="129">
        <f t="shared" si="185"/>
        <v>2</v>
      </c>
      <c r="AA946" s="127" t="s">
        <v>1862</v>
      </c>
      <c r="AB946" s="127" t="s">
        <v>190</v>
      </c>
      <c r="AC946" s="121">
        <v>211350</v>
      </c>
      <c r="AD946" s="121" t="s">
        <v>594</v>
      </c>
      <c r="AE946" s="122">
        <f>VLOOKUP(AC946,[3]Hoja1!$A$10:$K$1357,11,0)</f>
        <v>0</v>
      </c>
      <c r="AF946" s="122">
        <f>-AF626</f>
        <v>0</v>
      </c>
      <c r="AG946" s="122">
        <f t="shared" si="186"/>
        <v>0</v>
      </c>
      <c r="AH946" s="122">
        <f t="shared" si="187"/>
        <v>0</v>
      </c>
    </row>
    <row r="947" spans="1:34" s="51" customFormat="1" ht="12.75" customHeight="1">
      <c r="A947" s="127">
        <v>5214260</v>
      </c>
      <c r="B947" s="127" t="s">
        <v>1765</v>
      </c>
      <c r="C947" s="128"/>
      <c r="D947" s="129"/>
      <c r="E947" s="129"/>
      <c r="F947" s="128"/>
      <c r="G947" s="127"/>
      <c r="H947" s="127"/>
      <c r="I947" s="128"/>
      <c r="J947" s="127"/>
      <c r="K947" s="127"/>
      <c r="L947" s="128"/>
      <c r="M947" s="129"/>
      <c r="N947" s="129"/>
      <c r="O947" s="130"/>
      <c r="P947" s="127"/>
      <c r="Q947" s="127"/>
      <c r="R947" s="128"/>
      <c r="S947" s="129"/>
      <c r="T947" s="129"/>
      <c r="U947" s="128"/>
      <c r="V947" s="129"/>
      <c r="W947" s="129"/>
      <c r="X947" s="131" t="str">
        <f t="shared" si="189"/>
        <v>222</v>
      </c>
      <c r="Y947" s="129">
        <v>22</v>
      </c>
      <c r="Z947" s="129">
        <f t="shared" si="185"/>
        <v>2</v>
      </c>
      <c r="AA947" s="127" t="s">
        <v>1862</v>
      </c>
      <c r="AB947" s="127" t="s">
        <v>190</v>
      </c>
      <c r="AC947" s="121">
        <v>211351</v>
      </c>
      <c r="AD947" s="121" t="s">
        <v>1315</v>
      </c>
      <c r="AE947" s="122">
        <f>VLOOKUP(AC947,[3]Hoja1!$A$10:$K$1357,11,0)</f>
        <v>-181561217</v>
      </c>
      <c r="AF947" s="122"/>
      <c r="AG947" s="122">
        <f t="shared" si="186"/>
        <v>-181561217</v>
      </c>
      <c r="AH947" s="122">
        <f t="shared" si="187"/>
        <v>-181561</v>
      </c>
    </row>
    <row r="948" spans="1:34" s="51" customFormat="1" ht="12.75" customHeight="1">
      <c r="A948" s="127"/>
      <c r="B948" s="127"/>
      <c r="C948" s="128"/>
      <c r="D948" s="127"/>
      <c r="E948" s="127"/>
      <c r="F948" s="128"/>
      <c r="G948" s="127"/>
      <c r="H948" s="127"/>
      <c r="I948" s="128"/>
      <c r="J948" s="129"/>
      <c r="K948" s="129"/>
      <c r="L948" s="128"/>
      <c r="M948" s="127"/>
      <c r="N948" s="129"/>
      <c r="O948" s="130"/>
      <c r="P948" s="133"/>
      <c r="Q948" s="133"/>
      <c r="R948" s="128"/>
      <c r="S948" s="129"/>
      <c r="T948" s="129"/>
      <c r="U948" s="128"/>
      <c r="V948" s="129"/>
      <c r="W948" s="129"/>
      <c r="X948" s="131" t="str">
        <f t="shared" si="189"/>
        <v>222</v>
      </c>
      <c r="Y948" s="129">
        <v>22</v>
      </c>
      <c r="Z948" s="129">
        <f t="shared" si="185"/>
        <v>2</v>
      </c>
      <c r="AA948" s="129"/>
      <c r="AB948" s="129"/>
      <c r="AC948" s="121">
        <v>211352</v>
      </c>
      <c r="AD948" s="121" t="s">
        <v>94</v>
      </c>
      <c r="AE948" s="122">
        <f>VLOOKUP(AC948,[3]Hoja1!$A$10:$K$1357,11,0)</f>
        <v>0</v>
      </c>
      <c r="AF948" s="122">
        <f>-AE948</f>
        <v>0</v>
      </c>
      <c r="AG948" s="122">
        <f t="shared" si="186"/>
        <v>0</v>
      </c>
      <c r="AH948" s="122">
        <f t="shared" si="187"/>
        <v>0</v>
      </c>
    </row>
    <row r="949" spans="1:34" s="51" customFormat="1" ht="12.75" customHeight="1">
      <c r="A949" s="127">
        <v>5214260</v>
      </c>
      <c r="B949" s="127" t="s">
        <v>1765</v>
      </c>
      <c r="C949" s="128"/>
      <c r="D949" s="129"/>
      <c r="E949" s="129"/>
      <c r="F949" s="128"/>
      <c r="G949" s="127"/>
      <c r="H949" s="127"/>
      <c r="I949" s="128"/>
      <c r="J949" s="127"/>
      <c r="K949" s="127"/>
      <c r="L949" s="128"/>
      <c r="M949" s="129"/>
      <c r="N949" s="129"/>
      <c r="O949" s="130"/>
      <c r="P949" s="127"/>
      <c r="Q949" s="127"/>
      <c r="R949" s="128"/>
      <c r="S949" s="129"/>
      <c r="T949" s="129"/>
      <c r="U949" s="128"/>
      <c r="V949" s="129"/>
      <c r="W949" s="129"/>
      <c r="X949" s="131" t="str">
        <f t="shared" si="189"/>
        <v>222</v>
      </c>
      <c r="Y949" s="129">
        <v>22</v>
      </c>
      <c r="Z949" s="129">
        <f t="shared" si="185"/>
        <v>2</v>
      </c>
      <c r="AA949" s="127" t="s">
        <v>1862</v>
      </c>
      <c r="AB949" s="127" t="s">
        <v>190</v>
      </c>
      <c r="AC949" s="121">
        <v>211353</v>
      </c>
      <c r="AD949" s="121" t="s">
        <v>1316</v>
      </c>
      <c r="AE949" s="122">
        <f>VLOOKUP(AC949,[3]Hoja1!$A$10:$K$1357,11,0)</f>
        <v>-100659279</v>
      </c>
      <c r="AF949" s="122"/>
      <c r="AG949" s="122">
        <f t="shared" si="186"/>
        <v>-100659279</v>
      </c>
      <c r="AH949" s="122">
        <f t="shared" si="187"/>
        <v>-100659</v>
      </c>
    </row>
    <row r="950" spans="1:34" s="51" customFormat="1" ht="12.75" customHeight="1">
      <c r="A950" s="127">
        <v>5214260</v>
      </c>
      <c r="B950" s="127" t="s">
        <v>1765</v>
      </c>
      <c r="C950" s="128"/>
      <c r="D950" s="129"/>
      <c r="E950" s="129"/>
      <c r="F950" s="128"/>
      <c r="G950" s="127"/>
      <c r="H950" s="127"/>
      <c r="I950" s="128"/>
      <c r="J950" s="127"/>
      <c r="K950" s="127"/>
      <c r="L950" s="128"/>
      <c r="M950" s="129"/>
      <c r="N950" s="129"/>
      <c r="O950" s="130"/>
      <c r="P950" s="127"/>
      <c r="Q950" s="127"/>
      <c r="R950" s="128"/>
      <c r="S950" s="129"/>
      <c r="T950" s="129"/>
      <c r="U950" s="128"/>
      <c r="V950" s="129"/>
      <c r="W950" s="129"/>
      <c r="X950" s="131" t="str">
        <f t="shared" si="189"/>
        <v>222</v>
      </c>
      <c r="Y950" s="129">
        <v>22</v>
      </c>
      <c r="Z950" s="129">
        <f t="shared" si="185"/>
        <v>2</v>
      </c>
      <c r="AA950" s="127" t="s">
        <v>1862</v>
      </c>
      <c r="AB950" s="127" t="s">
        <v>190</v>
      </c>
      <c r="AC950" s="121">
        <v>211354</v>
      </c>
      <c r="AD950" s="121" t="s">
        <v>1317</v>
      </c>
      <c r="AE950" s="122">
        <f>VLOOKUP(AC950,[3]Hoja1!$A$10:$K$1357,11,0)</f>
        <v>-6473996</v>
      </c>
      <c r="AF950" s="122"/>
      <c r="AG950" s="122">
        <f t="shared" si="186"/>
        <v>-6473996</v>
      </c>
      <c r="AH950" s="122">
        <f t="shared" si="187"/>
        <v>-6474</v>
      </c>
    </row>
    <row r="951" spans="1:34" s="51" customFormat="1" ht="12.75" customHeight="1">
      <c r="A951" s="127">
        <v>5214260</v>
      </c>
      <c r="B951" s="127" t="s">
        <v>1765</v>
      </c>
      <c r="C951" s="128"/>
      <c r="D951" s="129"/>
      <c r="E951" s="129"/>
      <c r="F951" s="128"/>
      <c r="G951" s="127"/>
      <c r="H951" s="127"/>
      <c r="I951" s="128"/>
      <c r="J951" s="127"/>
      <c r="K951" s="127"/>
      <c r="L951" s="128"/>
      <c r="M951" s="129"/>
      <c r="N951" s="129"/>
      <c r="O951" s="130"/>
      <c r="P951" s="127"/>
      <c r="Q951" s="127"/>
      <c r="R951" s="128"/>
      <c r="S951" s="129"/>
      <c r="T951" s="129"/>
      <c r="U951" s="128"/>
      <c r="V951" s="129"/>
      <c r="W951" s="129"/>
      <c r="X951" s="131" t="str">
        <f t="shared" si="189"/>
        <v>222</v>
      </c>
      <c r="Y951" s="129">
        <v>22</v>
      </c>
      <c r="Z951" s="129">
        <f t="shared" si="185"/>
        <v>2</v>
      </c>
      <c r="AA951" s="127" t="s">
        <v>1862</v>
      </c>
      <c r="AB951" s="129"/>
      <c r="AC951" s="121">
        <v>211356</v>
      </c>
      <c r="AD951" s="121" t="s">
        <v>1318</v>
      </c>
      <c r="AE951" s="122">
        <f>VLOOKUP(AC951,[3]Hoja1!$A$10:$K$1357,11,0)</f>
        <v>0</v>
      </c>
      <c r="AF951" s="122">
        <f>+AE527</f>
        <v>0</v>
      </c>
      <c r="AG951" s="122">
        <f t="shared" si="186"/>
        <v>0</v>
      </c>
      <c r="AH951" s="122">
        <f t="shared" si="187"/>
        <v>0</v>
      </c>
    </row>
    <row r="952" spans="1:34" s="51" customFormat="1" ht="12.75" customHeight="1">
      <c r="A952" s="127">
        <v>5214260</v>
      </c>
      <c r="B952" s="127" t="s">
        <v>1765</v>
      </c>
      <c r="C952" s="128"/>
      <c r="D952" s="129"/>
      <c r="E952" s="129"/>
      <c r="F952" s="128"/>
      <c r="G952" s="127"/>
      <c r="H952" s="127"/>
      <c r="I952" s="128"/>
      <c r="J952" s="127"/>
      <c r="K952" s="127"/>
      <c r="L952" s="128"/>
      <c r="M952" s="129"/>
      <c r="N952" s="129"/>
      <c r="O952" s="130"/>
      <c r="P952" s="127"/>
      <c r="Q952" s="127"/>
      <c r="R952" s="128"/>
      <c r="S952" s="129"/>
      <c r="T952" s="129"/>
      <c r="U952" s="128"/>
      <c r="V952" s="129"/>
      <c r="W952" s="129"/>
      <c r="X952" s="131" t="str">
        <f t="shared" si="189"/>
        <v>222</v>
      </c>
      <c r="Y952" s="129">
        <v>22</v>
      </c>
      <c r="Z952" s="129">
        <f t="shared" si="185"/>
        <v>2</v>
      </c>
      <c r="AA952" s="127" t="s">
        <v>1862</v>
      </c>
      <c r="AB952" s="127" t="s">
        <v>1845</v>
      </c>
      <c r="AC952" s="121">
        <v>211370</v>
      </c>
      <c r="AD952" s="121" t="s">
        <v>1613</v>
      </c>
      <c r="AE952" s="122">
        <f>VLOOKUP(AC952,[3]Hoja1!$A$10:$K$1357,11,0)</f>
        <v>-1233562448</v>
      </c>
      <c r="AF952" s="122"/>
      <c r="AG952" s="122">
        <f t="shared" si="186"/>
        <v>-1233562448</v>
      </c>
      <c r="AH952" s="122">
        <f t="shared" si="187"/>
        <v>-1233562</v>
      </c>
    </row>
    <row r="953" spans="1:34" s="51" customFormat="1" ht="12.75" customHeight="1">
      <c r="A953" s="127">
        <v>5214260</v>
      </c>
      <c r="B953" s="127" t="s">
        <v>1765</v>
      </c>
      <c r="C953" s="128" t="str">
        <f>+D953&amp;E953</f>
        <v/>
      </c>
      <c r="D953" s="129"/>
      <c r="E953" s="129"/>
      <c r="F953" s="128" t="str">
        <f>+G953&amp;H953</f>
        <v/>
      </c>
      <c r="G953" s="127"/>
      <c r="H953" s="127"/>
      <c r="I953" s="128" t="str">
        <f>+J953&amp;K953</f>
        <v/>
      </c>
      <c r="J953" s="127"/>
      <c r="K953" s="127"/>
      <c r="L953" s="128" t="str">
        <f>+M953&amp;N953</f>
        <v/>
      </c>
      <c r="M953" s="129"/>
      <c r="N953" s="129"/>
      <c r="O953" s="130" t="str">
        <f>+P953&amp;Q953</f>
        <v/>
      </c>
      <c r="P953" s="127"/>
      <c r="Q953" s="127"/>
      <c r="R953" s="128" t="str">
        <f>+S953&amp;T953</f>
        <v/>
      </c>
      <c r="S953" s="129"/>
      <c r="T953" s="129"/>
      <c r="U953" s="128" t="str">
        <f>+V953&amp;W953</f>
        <v/>
      </c>
      <c r="V953" s="129"/>
      <c r="W953" s="129"/>
      <c r="X953" s="131" t="str">
        <f t="shared" si="189"/>
        <v>222</v>
      </c>
      <c r="Y953" s="129">
        <v>22</v>
      </c>
      <c r="Z953" s="129">
        <f t="shared" si="185"/>
        <v>2</v>
      </c>
      <c r="AA953" s="127" t="s">
        <v>1862</v>
      </c>
      <c r="AB953" s="127" t="s">
        <v>1842</v>
      </c>
      <c r="AC953" s="121">
        <v>211402</v>
      </c>
      <c r="AD953" s="121" t="s">
        <v>1319</v>
      </c>
      <c r="AE953" s="122">
        <f>VLOOKUP(AC953,[3]Hoja1!$A$10:$K$1357,11,0)</f>
        <v>-643990134</v>
      </c>
      <c r="AF953" s="122"/>
      <c r="AG953" s="122">
        <f t="shared" si="186"/>
        <v>-643990134</v>
      </c>
      <c r="AH953" s="122">
        <f t="shared" si="187"/>
        <v>-643990</v>
      </c>
    </row>
    <row r="954" spans="1:34" s="51" customFormat="1" ht="12.75" customHeight="1">
      <c r="A954" s="127"/>
      <c r="B954" s="127"/>
      <c r="C954" s="128" t="str">
        <f t="shared" ref="C954:C1017" si="190">+D954&amp;E954</f>
        <v/>
      </c>
      <c r="D954" s="129"/>
      <c r="E954" s="129"/>
      <c r="F954" s="128" t="str">
        <f t="shared" ref="F954:F1017" si="191">+G954&amp;H954</f>
        <v/>
      </c>
      <c r="G954" s="127"/>
      <c r="H954" s="127"/>
      <c r="I954" s="128" t="str">
        <f t="shared" ref="I954:I1017" si="192">+J954&amp;K954</f>
        <v/>
      </c>
      <c r="J954" s="127"/>
      <c r="K954" s="127"/>
      <c r="L954" s="128" t="str">
        <f t="shared" ref="L954:L1017" si="193">+M954&amp;N954</f>
        <v/>
      </c>
      <c r="M954" s="129"/>
      <c r="N954" s="129"/>
      <c r="O954" s="130" t="str">
        <f t="shared" ref="O954:O1017" si="194">+P954&amp;Q954</f>
        <v/>
      </c>
      <c r="P954" s="127"/>
      <c r="Q954" s="127"/>
      <c r="R954" s="128" t="str">
        <f t="shared" ref="R954:R1017" si="195">+S954&amp;T954</f>
        <v/>
      </c>
      <c r="S954" s="129"/>
      <c r="T954" s="129"/>
      <c r="U954" s="128" t="str">
        <f t="shared" ref="U954:U1017" si="196">+V954&amp;W954</f>
        <v/>
      </c>
      <c r="V954" s="129"/>
      <c r="W954" s="129"/>
      <c r="X954" s="131" t="str">
        <f t="shared" si="189"/>
        <v>2</v>
      </c>
      <c r="Y954" s="129"/>
      <c r="Z954" s="129">
        <f t="shared" si="185"/>
        <v>2</v>
      </c>
      <c r="AA954" s="129"/>
      <c r="AB954" s="129"/>
      <c r="AC954" s="121">
        <v>211404</v>
      </c>
      <c r="AD954" s="121" t="s">
        <v>1320</v>
      </c>
      <c r="AE954" s="122">
        <v>0</v>
      </c>
      <c r="AF954" s="122"/>
      <c r="AG954" s="122">
        <f t="shared" si="186"/>
        <v>0</v>
      </c>
      <c r="AH954" s="122">
        <f t="shared" si="187"/>
        <v>0</v>
      </c>
    </row>
    <row r="955" spans="1:34" s="51" customFormat="1" ht="12.75" customHeight="1">
      <c r="A955" s="127">
        <v>5214260</v>
      </c>
      <c r="B955" s="127" t="s">
        <v>1765</v>
      </c>
      <c r="C955" s="128" t="str">
        <f t="shared" si="190"/>
        <v/>
      </c>
      <c r="D955" s="129"/>
      <c r="E955" s="129"/>
      <c r="F955" s="128" t="str">
        <f t="shared" si="191"/>
        <v/>
      </c>
      <c r="G955" s="127"/>
      <c r="H955" s="127"/>
      <c r="I955" s="128" t="str">
        <f t="shared" si="192"/>
        <v/>
      </c>
      <c r="J955" s="127"/>
      <c r="K955" s="127"/>
      <c r="L955" s="128" t="str">
        <f t="shared" si="193"/>
        <v/>
      </c>
      <c r="M955" s="129"/>
      <c r="N955" s="129"/>
      <c r="O955" s="130" t="str">
        <f t="shared" si="194"/>
        <v/>
      </c>
      <c r="P955" s="127"/>
      <c r="Q955" s="127"/>
      <c r="R955" s="128" t="str">
        <f t="shared" si="195"/>
        <v/>
      </c>
      <c r="S955" s="129"/>
      <c r="T955" s="129"/>
      <c r="U955" s="128" t="str">
        <f t="shared" si="196"/>
        <v/>
      </c>
      <c r="V955" s="129"/>
      <c r="W955" s="129"/>
      <c r="X955" s="131" t="str">
        <f t="shared" si="189"/>
        <v>222</v>
      </c>
      <c r="Y955" s="129">
        <v>22</v>
      </c>
      <c r="Z955" s="129">
        <f t="shared" si="185"/>
        <v>2</v>
      </c>
      <c r="AA955" s="127" t="s">
        <v>1862</v>
      </c>
      <c r="AB955" s="127" t="s">
        <v>1847</v>
      </c>
      <c r="AC955" s="121">
        <v>211408</v>
      </c>
      <c r="AD955" s="121" t="s">
        <v>1321</v>
      </c>
      <c r="AE955" s="122">
        <f>VLOOKUP(AC955,[3]Hoja1!$A$10:$K$1357,11,0)</f>
        <v>-86394349</v>
      </c>
      <c r="AF955" s="122">
        <f>-AF316-AF409-AF9</f>
        <v>86394348</v>
      </c>
      <c r="AG955" s="122">
        <f t="shared" si="186"/>
        <v>-1</v>
      </c>
      <c r="AH955" s="122">
        <f t="shared" si="187"/>
        <v>0</v>
      </c>
    </row>
    <row r="956" spans="1:34" s="51" customFormat="1" ht="12.75" customHeight="1">
      <c r="A956" s="127">
        <v>5214260</v>
      </c>
      <c r="B956" s="127" t="s">
        <v>1765</v>
      </c>
      <c r="C956" s="128" t="str">
        <f t="shared" si="190"/>
        <v/>
      </c>
      <c r="D956" s="129"/>
      <c r="E956" s="129"/>
      <c r="F956" s="128" t="str">
        <f t="shared" si="191"/>
        <v/>
      </c>
      <c r="G956" s="127"/>
      <c r="H956" s="127"/>
      <c r="I956" s="128" t="str">
        <f t="shared" si="192"/>
        <v/>
      </c>
      <c r="J956" s="127"/>
      <c r="K956" s="127"/>
      <c r="L956" s="128" t="str">
        <f t="shared" si="193"/>
        <v/>
      </c>
      <c r="M956" s="129"/>
      <c r="N956" s="129"/>
      <c r="O956" s="130" t="str">
        <f t="shared" si="194"/>
        <v/>
      </c>
      <c r="P956" s="127"/>
      <c r="Q956" s="127"/>
      <c r="R956" s="128" t="str">
        <f t="shared" si="195"/>
        <v/>
      </c>
      <c r="S956" s="129"/>
      <c r="T956" s="129"/>
      <c r="U956" s="128" t="str">
        <f t="shared" si="196"/>
        <v/>
      </c>
      <c r="V956" s="129"/>
      <c r="W956" s="129"/>
      <c r="X956" s="131" t="str">
        <f t="shared" si="189"/>
        <v>222</v>
      </c>
      <c r="Y956" s="129">
        <v>22</v>
      </c>
      <c r="Z956" s="129">
        <f t="shared" si="185"/>
        <v>2</v>
      </c>
      <c r="AA956" s="127" t="s">
        <v>1862</v>
      </c>
      <c r="AB956" s="129"/>
      <c r="AC956" s="121">
        <v>211414</v>
      </c>
      <c r="AD956" s="121" t="s">
        <v>7</v>
      </c>
      <c r="AE956" s="122">
        <f>VLOOKUP(AC956,[3]Hoja1!$A$10:$K$1357,11,0)</f>
        <v>0</v>
      </c>
      <c r="AF956" s="123">
        <f>-AF392</f>
        <v>0</v>
      </c>
      <c r="AG956" s="122">
        <f t="shared" si="186"/>
        <v>0</v>
      </c>
      <c r="AH956" s="122">
        <f t="shared" si="187"/>
        <v>0</v>
      </c>
    </row>
    <row r="957" spans="1:34" s="51" customFormat="1" ht="12.75" customHeight="1">
      <c r="A957" s="127">
        <v>5214230</v>
      </c>
      <c r="B957" s="127" t="s">
        <v>188</v>
      </c>
      <c r="C957" s="128" t="str">
        <f t="shared" si="190"/>
        <v/>
      </c>
      <c r="D957" s="129"/>
      <c r="E957" s="129"/>
      <c r="F957" s="128" t="str">
        <f t="shared" si="191"/>
        <v/>
      </c>
      <c r="G957" s="127"/>
      <c r="H957" s="127"/>
      <c r="I957" s="128" t="str">
        <f t="shared" si="192"/>
        <v/>
      </c>
      <c r="J957" s="127"/>
      <c r="K957" s="127"/>
      <c r="L957" s="128" t="str">
        <f t="shared" si="193"/>
        <v/>
      </c>
      <c r="M957" s="129"/>
      <c r="N957" s="129"/>
      <c r="O957" s="130" t="str">
        <f t="shared" si="194"/>
        <v/>
      </c>
      <c r="P957" s="127"/>
      <c r="Q957" s="127"/>
      <c r="R957" s="128" t="str">
        <f t="shared" si="195"/>
        <v/>
      </c>
      <c r="S957" s="129"/>
      <c r="T957" s="129"/>
      <c r="U957" s="128" t="str">
        <f t="shared" si="196"/>
        <v/>
      </c>
      <c r="V957" s="129"/>
      <c r="W957" s="129"/>
      <c r="X957" s="131" t="str">
        <f t="shared" si="189"/>
        <v>2</v>
      </c>
      <c r="Y957" s="129"/>
      <c r="Z957" s="129">
        <f t="shared" si="185"/>
        <v>2</v>
      </c>
      <c r="AA957" s="129"/>
      <c r="AB957" s="129"/>
      <c r="AC957" s="121">
        <v>211415</v>
      </c>
      <c r="AD957" s="121" t="s">
        <v>195</v>
      </c>
      <c r="AE957" s="122">
        <f>VLOOKUP(AC957,[3]Hoja1!$A$10:$K$1357,11,0)</f>
        <v>-46517157</v>
      </c>
      <c r="AF957" s="123">
        <f>-AF384-AF385</f>
        <v>46508115</v>
      </c>
      <c r="AG957" s="122">
        <f t="shared" si="186"/>
        <v>-9042</v>
      </c>
      <c r="AH957" s="122">
        <f t="shared" si="187"/>
        <v>-9</v>
      </c>
    </row>
    <row r="958" spans="1:34" s="51" customFormat="1" ht="12.75" customHeight="1">
      <c r="A958" s="127">
        <v>5122000</v>
      </c>
      <c r="B958" s="127" t="s">
        <v>1706</v>
      </c>
      <c r="C958" s="128" t="str">
        <f t="shared" si="190"/>
        <v/>
      </c>
      <c r="D958" s="127"/>
      <c r="E958" s="127"/>
      <c r="F958" s="128" t="str">
        <f t="shared" si="191"/>
        <v/>
      </c>
      <c r="G958" s="127"/>
      <c r="H958" s="127"/>
      <c r="I958" s="128" t="str">
        <f t="shared" si="192"/>
        <v/>
      </c>
      <c r="J958" s="129"/>
      <c r="K958" s="129"/>
      <c r="L958" s="128" t="str">
        <f t="shared" si="193"/>
        <v/>
      </c>
      <c r="M958" s="129"/>
      <c r="N958" s="129"/>
      <c r="O958" s="130" t="str">
        <f t="shared" si="194"/>
        <v/>
      </c>
      <c r="P958" s="127"/>
      <c r="Q958" s="127"/>
      <c r="R958" s="128" t="str">
        <f t="shared" si="195"/>
        <v/>
      </c>
      <c r="S958" s="129"/>
      <c r="T958" s="129"/>
      <c r="U958" s="128" t="str">
        <f t="shared" si="196"/>
        <v/>
      </c>
      <c r="V958" s="129"/>
      <c r="W958" s="129"/>
      <c r="X958" s="131" t="str">
        <f t="shared" si="189"/>
        <v>222</v>
      </c>
      <c r="Y958" s="129">
        <v>22</v>
      </c>
      <c r="Z958" s="129">
        <f t="shared" si="185"/>
        <v>2</v>
      </c>
      <c r="AA958" s="129"/>
      <c r="AB958" s="129"/>
      <c r="AC958" s="121">
        <v>211422</v>
      </c>
      <c r="AD958" s="121" t="s">
        <v>286</v>
      </c>
      <c r="AE958" s="122">
        <f>VLOOKUP(AC958,[3]Hoja1!$A$10:$K$1357,11,0)</f>
        <v>-359556701</v>
      </c>
      <c r="AF958" s="123">
        <f>-AE958</f>
        <v>359556701</v>
      </c>
      <c r="AG958" s="122">
        <f t="shared" si="186"/>
        <v>0</v>
      </c>
      <c r="AH958" s="122">
        <f t="shared" si="187"/>
        <v>0</v>
      </c>
    </row>
    <row r="959" spans="1:34" s="51" customFormat="1" ht="12.75" customHeight="1">
      <c r="A959" s="127">
        <v>5214260</v>
      </c>
      <c r="B959" s="127" t="s">
        <v>1765</v>
      </c>
      <c r="C959" s="128" t="str">
        <f t="shared" si="190"/>
        <v/>
      </c>
      <c r="D959" s="127"/>
      <c r="E959" s="127"/>
      <c r="F959" s="128" t="str">
        <f t="shared" si="191"/>
        <v/>
      </c>
      <c r="G959" s="127"/>
      <c r="H959" s="127"/>
      <c r="I959" s="128" t="str">
        <f t="shared" si="192"/>
        <v/>
      </c>
      <c r="J959" s="129"/>
      <c r="K959" s="129"/>
      <c r="L959" s="128" t="str">
        <f t="shared" si="193"/>
        <v/>
      </c>
      <c r="M959" s="129"/>
      <c r="N959" s="129"/>
      <c r="O959" s="130" t="str">
        <f t="shared" si="194"/>
        <v/>
      </c>
      <c r="P959" s="127"/>
      <c r="Q959" s="127"/>
      <c r="R959" s="128" t="str">
        <f t="shared" si="195"/>
        <v/>
      </c>
      <c r="S959" s="129"/>
      <c r="T959" s="129"/>
      <c r="U959" s="128" t="str">
        <f t="shared" si="196"/>
        <v/>
      </c>
      <c r="V959" s="129"/>
      <c r="W959" s="129"/>
      <c r="X959" s="131" t="str">
        <f t="shared" si="189"/>
        <v>222</v>
      </c>
      <c r="Y959" s="129">
        <v>22</v>
      </c>
      <c r="Z959" s="129">
        <f t="shared" si="185"/>
        <v>2</v>
      </c>
      <c r="AA959" s="127" t="s">
        <v>1862</v>
      </c>
      <c r="AB959" s="129"/>
      <c r="AC959" s="121">
        <v>211428</v>
      </c>
      <c r="AD959" s="121" t="s">
        <v>233</v>
      </c>
      <c r="AE959" s="122">
        <v>0</v>
      </c>
      <c r="AF959" s="122"/>
      <c r="AG959" s="122">
        <f t="shared" si="186"/>
        <v>0</v>
      </c>
      <c r="AH959" s="122">
        <f t="shared" si="187"/>
        <v>0</v>
      </c>
    </row>
    <row r="960" spans="1:34" s="51" customFormat="1" ht="12.75" customHeight="1">
      <c r="A960" s="127">
        <v>5214260</v>
      </c>
      <c r="B960" s="127" t="s">
        <v>1765</v>
      </c>
      <c r="C960" s="128" t="str">
        <f>+D960&amp;E960</f>
        <v/>
      </c>
      <c r="D960" s="127"/>
      <c r="E960" s="127"/>
      <c r="F960" s="128" t="str">
        <f>+G960&amp;H960</f>
        <v/>
      </c>
      <c r="G960" s="127"/>
      <c r="H960" s="127"/>
      <c r="I960" s="128" t="str">
        <f>+J960&amp;K960</f>
        <v/>
      </c>
      <c r="J960" s="129"/>
      <c r="K960" s="129"/>
      <c r="L960" s="128" t="str">
        <f>+M960&amp;N960</f>
        <v/>
      </c>
      <c r="M960" s="129"/>
      <c r="N960" s="129"/>
      <c r="O960" s="130" t="str">
        <f>+P960&amp;Q960</f>
        <v/>
      </c>
      <c r="P960" s="127"/>
      <c r="Q960" s="127"/>
      <c r="R960" s="128" t="str">
        <f>+S960&amp;T960</f>
        <v/>
      </c>
      <c r="S960" s="129"/>
      <c r="T960" s="129"/>
      <c r="U960" s="128" t="str">
        <f>+V960&amp;W960</f>
        <v/>
      </c>
      <c r="V960" s="129"/>
      <c r="W960" s="129"/>
      <c r="X960" s="131" t="str">
        <f t="shared" si="189"/>
        <v>222</v>
      </c>
      <c r="Y960" s="129">
        <v>22</v>
      </c>
      <c r="Z960" s="129">
        <f t="shared" si="185"/>
        <v>2</v>
      </c>
      <c r="AA960" s="127" t="s">
        <v>1862</v>
      </c>
      <c r="AB960" s="129"/>
      <c r="AC960" s="121">
        <v>211432</v>
      </c>
      <c r="AD960" s="121" t="s">
        <v>684</v>
      </c>
      <c r="AE960" s="122">
        <f>VLOOKUP(AC960,[3]Hoja1!$A$10:$K$1357,11,0)</f>
        <v>-3621757</v>
      </c>
      <c r="AF960" s="122">
        <f>-AE960</f>
        <v>3621757</v>
      </c>
      <c r="AG960" s="122">
        <f t="shared" si="186"/>
        <v>0</v>
      </c>
      <c r="AH960" s="122">
        <f t="shared" si="187"/>
        <v>0</v>
      </c>
    </row>
    <row r="961" spans="1:34" s="51" customFormat="1" ht="12.75" customHeight="1">
      <c r="A961" s="127">
        <v>5214260</v>
      </c>
      <c r="B961" s="127" t="s">
        <v>1765</v>
      </c>
      <c r="C961" s="128"/>
      <c r="D961" s="127"/>
      <c r="E961" s="127"/>
      <c r="F961" s="128"/>
      <c r="G961" s="127"/>
      <c r="H961" s="127"/>
      <c r="I961" s="128"/>
      <c r="J961" s="129"/>
      <c r="K961" s="129"/>
      <c r="L961" s="128"/>
      <c r="M961" s="129"/>
      <c r="N961" s="129"/>
      <c r="O961" s="130"/>
      <c r="P961" s="127"/>
      <c r="Q961" s="127"/>
      <c r="R961" s="128"/>
      <c r="S961" s="129"/>
      <c r="T961" s="129"/>
      <c r="U961" s="128"/>
      <c r="V961" s="129"/>
      <c r="W961" s="129"/>
      <c r="X961" s="131" t="str">
        <f t="shared" si="189"/>
        <v>222</v>
      </c>
      <c r="Y961" s="129">
        <v>22</v>
      </c>
      <c r="Z961" s="129">
        <f t="shared" si="185"/>
        <v>2</v>
      </c>
      <c r="AA961" s="127" t="s">
        <v>1862</v>
      </c>
      <c r="AB961" s="127" t="s">
        <v>1847</v>
      </c>
      <c r="AC961" s="121">
        <v>211433</v>
      </c>
      <c r="AD961" s="121" t="s">
        <v>106</v>
      </c>
      <c r="AE961" s="122">
        <f>VLOOKUP(AC961,[3]Hoja1!$A$10:$K$1357,11,0)</f>
        <v>0</v>
      </c>
      <c r="AF961" s="122"/>
      <c r="AG961" s="122">
        <f t="shared" si="186"/>
        <v>0</v>
      </c>
      <c r="AH961" s="122">
        <f t="shared" si="187"/>
        <v>0</v>
      </c>
    </row>
    <row r="962" spans="1:34" s="51" customFormat="1" ht="12.75" customHeight="1">
      <c r="A962" s="127">
        <v>5214100</v>
      </c>
      <c r="B962" s="127" t="s">
        <v>1759</v>
      </c>
      <c r="C962" s="128"/>
      <c r="D962" s="127"/>
      <c r="E962" s="127"/>
      <c r="F962" s="128"/>
      <c r="G962" s="127"/>
      <c r="H962" s="127"/>
      <c r="I962" s="128"/>
      <c r="J962" s="129"/>
      <c r="K962" s="129"/>
      <c r="L962" s="128"/>
      <c r="M962" s="129"/>
      <c r="N962" s="129"/>
      <c r="O962" s="130"/>
      <c r="P962" s="127"/>
      <c r="Q962" s="127"/>
      <c r="R962" s="128"/>
      <c r="S962" s="129"/>
      <c r="T962" s="129"/>
      <c r="U962" s="128"/>
      <c r="V962" s="129"/>
      <c r="W962" s="129"/>
      <c r="X962" s="131" t="str">
        <f t="shared" si="189"/>
        <v>222</v>
      </c>
      <c r="Y962" s="129">
        <v>22</v>
      </c>
      <c r="Z962" s="129">
        <f t="shared" si="185"/>
        <v>2</v>
      </c>
      <c r="AA962" s="129"/>
      <c r="AB962" s="129"/>
      <c r="AC962" s="121">
        <v>211434</v>
      </c>
      <c r="AD962" s="121" t="s">
        <v>194</v>
      </c>
      <c r="AE962" s="122">
        <f>VLOOKUP(AC962,[3]Hoja1!$A$10:$K$1357,11,0)</f>
        <v>-392733538</v>
      </c>
      <c r="AF962" s="122">
        <f>228350837+31382700</f>
        <v>259733537</v>
      </c>
      <c r="AG962" s="122">
        <f t="shared" si="186"/>
        <v>-133000001</v>
      </c>
      <c r="AH962" s="122">
        <f t="shared" si="187"/>
        <v>-133000</v>
      </c>
    </row>
    <row r="963" spans="1:34" s="51" customFormat="1" ht="12.75" customHeight="1">
      <c r="A963" s="127">
        <v>5214260</v>
      </c>
      <c r="B963" s="127" t="s">
        <v>1765</v>
      </c>
      <c r="C963" s="128"/>
      <c r="D963" s="127"/>
      <c r="E963" s="127"/>
      <c r="F963" s="128"/>
      <c r="G963" s="127"/>
      <c r="H963" s="127"/>
      <c r="I963" s="128"/>
      <c r="J963" s="129"/>
      <c r="K963" s="129"/>
      <c r="L963" s="128"/>
      <c r="M963" s="129"/>
      <c r="N963" s="129"/>
      <c r="O963" s="130"/>
      <c r="P963" s="127"/>
      <c r="Q963" s="127"/>
      <c r="R963" s="128"/>
      <c r="S963" s="129"/>
      <c r="T963" s="129"/>
      <c r="U963" s="128"/>
      <c r="V963" s="129"/>
      <c r="W963" s="129"/>
      <c r="X963" s="131" t="str">
        <f t="shared" si="189"/>
        <v>222</v>
      </c>
      <c r="Y963" s="129">
        <v>22</v>
      </c>
      <c r="Z963" s="129">
        <f t="shared" si="185"/>
        <v>2</v>
      </c>
      <c r="AA963" s="127" t="s">
        <v>1862</v>
      </c>
      <c r="AB963" s="127" t="s">
        <v>1847</v>
      </c>
      <c r="AC963" s="121">
        <v>211435</v>
      </c>
      <c r="AD963" s="121" t="s">
        <v>1322</v>
      </c>
      <c r="AE963" s="122">
        <f>VLOOKUP(AC963,[3]Hoja1!$A$10:$K$1357,11,0)</f>
        <v>-55327951</v>
      </c>
      <c r="AF963" s="122">
        <f>-AF318-AF319</f>
        <v>55327951</v>
      </c>
      <c r="AG963" s="122">
        <f t="shared" si="186"/>
        <v>0</v>
      </c>
      <c r="AH963" s="122">
        <f t="shared" si="187"/>
        <v>0</v>
      </c>
    </row>
    <row r="964" spans="1:34" s="51" customFormat="1" ht="12.75" customHeight="1">
      <c r="A964" s="127">
        <v>5214260</v>
      </c>
      <c r="B964" s="127" t="s">
        <v>1765</v>
      </c>
      <c r="C964" s="128"/>
      <c r="D964" s="127"/>
      <c r="E964" s="127"/>
      <c r="F964" s="128"/>
      <c r="G964" s="127"/>
      <c r="H964" s="127"/>
      <c r="I964" s="128"/>
      <c r="J964" s="129"/>
      <c r="K964" s="129"/>
      <c r="L964" s="128"/>
      <c r="M964" s="129"/>
      <c r="N964" s="129"/>
      <c r="O964" s="130"/>
      <c r="P964" s="127"/>
      <c r="Q964" s="127"/>
      <c r="R964" s="128"/>
      <c r="S964" s="129"/>
      <c r="T964" s="129"/>
      <c r="U964" s="128"/>
      <c r="V964" s="129"/>
      <c r="W964" s="129"/>
      <c r="X964" s="131" t="str">
        <f t="shared" si="189"/>
        <v xml:space="preserve"> 2</v>
      </c>
      <c r="Y964" s="129" t="s">
        <v>936</v>
      </c>
      <c r="Z964" s="129">
        <f t="shared" si="185"/>
        <v>2</v>
      </c>
      <c r="AA964" s="127" t="s">
        <v>1862</v>
      </c>
      <c r="AB964" s="127" t="s">
        <v>190</v>
      </c>
      <c r="AC964" s="121">
        <v>211436</v>
      </c>
      <c r="AD964" s="121" t="s">
        <v>1323</v>
      </c>
      <c r="AE964" s="122">
        <f>VLOOKUP(AC964,[3]Hoja1!$A$10:$K$1357,11,0)</f>
        <v>-22328813</v>
      </c>
      <c r="AF964" s="122"/>
      <c r="AG964" s="122">
        <f t="shared" si="186"/>
        <v>-22328813</v>
      </c>
      <c r="AH964" s="122">
        <f t="shared" si="187"/>
        <v>-22329</v>
      </c>
    </row>
    <row r="965" spans="1:34" s="51" customFormat="1" ht="12.75" customHeight="1">
      <c r="A965" s="127">
        <v>5214260</v>
      </c>
      <c r="B965" s="127" t="s">
        <v>1765</v>
      </c>
      <c r="C965" s="128"/>
      <c r="D965" s="127"/>
      <c r="E965" s="127"/>
      <c r="F965" s="128"/>
      <c r="G965" s="127"/>
      <c r="H965" s="127"/>
      <c r="I965" s="128"/>
      <c r="J965" s="129"/>
      <c r="K965" s="129"/>
      <c r="L965" s="128"/>
      <c r="M965" s="129"/>
      <c r="N965" s="129"/>
      <c r="O965" s="130"/>
      <c r="P965" s="127"/>
      <c r="Q965" s="127"/>
      <c r="R965" s="128"/>
      <c r="S965" s="129"/>
      <c r="T965" s="129"/>
      <c r="U965" s="128"/>
      <c r="V965" s="129"/>
      <c r="W965" s="129"/>
      <c r="X965" s="131" t="str">
        <f t="shared" si="189"/>
        <v xml:space="preserve"> 2</v>
      </c>
      <c r="Y965" s="129" t="s">
        <v>936</v>
      </c>
      <c r="Z965" s="129">
        <f t="shared" si="185"/>
        <v>2</v>
      </c>
      <c r="AA965" s="127" t="s">
        <v>1862</v>
      </c>
      <c r="AB965" s="127" t="s">
        <v>1842</v>
      </c>
      <c r="AC965" s="121">
        <v>211437</v>
      </c>
      <c r="AD965" s="121" t="s">
        <v>1324</v>
      </c>
      <c r="AE965" s="122">
        <f>VLOOKUP(AC965,[3]Hoja1!$A$10:$K$1357,11,0)</f>
        <v>-341080317</v>
      </c>
      <c r="AF965" s="122"/>
      <c r="AG965" s="122">
        <f t="shared" si="186"/>
        <v>-341080317</v>
      </c>
      <c r="AH965" s="122">
        <f t="shared" si="187"/>
        <v>-341080</v>
      </c>
    </row>
    <row r="966" spans="1:34" s="51" customFormat="1" ht="12.75" customHeight="1">
      <c r="A966" s="127">
        <v>5214212</v>
      </c>
      <c r="B966" s="127" t="s">
        <v>1762</v>
      </c>
      <c r="C966" s="128" t="str">
        <f t="shared" si="190"/>
        <v/>
      </c>
      <c r="D966" s="127"/>
      <c r="E966" s="127"/>
      <c r="F966" s="128" t="str">
        <f t="shared" si="191"/>
        <v/>
      </c>
      <c r="G966" s="127"/>
      <c r="H966" s="127"/>
      <c r="I966" s="128" t="str">
        <f t="shared" si="192"/>
        <v/>
      </c>
      <c r="J966" s="129"/>
      <c r="K966" s="129"/>
      <c r="L966" s="128" t="str">
        <f t="shared" si="193"/>
        <v/>
      </c>
      <c r="M966" s="129"/>
      <c r="N966" s="129"/>
      <c r="O966" s="130" t="str">
        <f t="shared" si="194"/>
        <v/>
      </c>
      <c r="P966" s="127"/>
      <c r="Q966" s="127"/>
      <c r="R966" s="128" t="str">
        <f t="shared" si="195"/>
        <v/>
      </c>
      <c r="S966" s="129"/>
      <c r="T966" s="129"/>
      <c r="U966" s="128" t="str">
        <f t="shared" si="196"/>
        <v/>
      </c>
      <c r="V966" s="129"/>
      <c r="W966" s="129"/>
      <c r="X966" s="131" t="str">
        <f t="shared" si="189"/>
        <v>2</v>
      </c>
      <c r="Y966" s="129"/>
      <c r="Z966" s="129">
        <f t="shared" si="185"/>
        <v>2</v>
      </c>
      <c r="AA966" s="129"/>
      <c r="AB966" s="129"/>
      <c r="AC966" s="121">
        <v>211501</v>
      </c>
      <c r="AD966" s="121" t="s">
        <v>1325</v>
      </c>
      <c r="AE966" s="122">
        <f>VLOOKUP(AC966,[3]Hoja1!$A$10:$K$1357,11,0)</f>
        <v>-2811144917</v>
      </c>
      <c r="AF966" s="122"/>
      <c r="AG966" s="122">
        <f t="shared" si="186"/>
        <v>-2811144917</v>
      </c>
      <c r="AH966" s="122">
        <f t="shared" si="187"/>
        <v>-2811145</v>
      </c>
    </row>
    <row r="967" spans="1:34" s="51" customFormat="1" ht="12.75" customHeight="1">
      <c r="A967" s="127"/>
      <c r="B967" s="127"/>
      <c r="C967" s="128" t="str">
        <f t="shared" si="190"/>
        <v/>
      </c>
      <c r="D967" s="129"/>
      <c r="E967" s="129"/>
      <c r="F967" s="128" t="str">
        <f t="shared" si="191"/>
        <v/>
      </c>
      <c r="G967" s="127"/>
      <c r="H967" s="127"/>
      <c r="I967" s="128" t="str">
        <f t="shared" si="192"/>
        <v/>
      </c>
      <c r="J967" s="127"/>
      <c r="K967" s="127"/>
      <c r="L967" s="128" t="str">
        <f t="shared" si="193"/>
        <v/>
      </c>
      <c r="M967" s="129"/>
      <c r="N967" s="129"/>
      <c r="O967" s="130" t="str">
        <f t="shared" si="194"/>
        <v/>
      </c>
      <c r="P967" s="129"/>
      <c r="Q967" s="127"/>
      <c r="R967" s="128" t="str">
        <f t="shared" si="195"/>
        <v/>
      </c>
      <c r="S967" s="129"/>
      <c r="T967" s="129"/>
      <c r="U967" s="128" t="str">
        <f t="shared" si="196"/>
        <v/>
      </c>
      <c r="V967" s="129"/>
      <c r="W967" s="129"/>
      <c r="X967" s="131" t="str">
        <f t="shared" si="189"/>
        <v>2</v>
      </c>
      <c r="Y967" s="129"/>
      <c r="Z967" s="129">
        <f t="shared" si="185"/>
        <v>2</v>
      </c>
      <c r="AA967" s="129"/>
      <c r="AB967" s="129"/>
      <c r="AC967" s="121">
        <v>211502</v>
      </c>
      <c r="AD967" s="121" t="s">
        <v>1326</v>
      </c>
      <c r="AE967" s="122">
        <v>0</v>
      </c>
      <c r="AF967" s="122"/>
      <c r="AG967" s="122">
        <f t="shared" si="186"/>
        <v>0</v>
      </c>
      <c r="AH967" s="122">
        <f t="shared" si="187"/>
        <v>0</v>
      </c>
    </row>
    <row r="968" spans="1:34" s="51" customFormat="1" ht="12.75" customHeight="1">
      <c r="A968" s="127"/>
      <c r="B968" s="127"/>
      <c r="C968" s="128" t="str">
        <f t="shared" si="190"/>
        <v/>
      </c>
      <c r="D968" s="129"/>
      <c r="E968" s="129"/>
      <c r="F968" s="128" t="str">
        <f t="shared" si="191"/>
        <v/>
      </c>
      <c r="G968" s="127"/>
      <c r="H968" s="127"/>
      <c r="I968" s="128" t="str">
        <f t="shared" si="192"/>
        <v/>
      </c>
      <c r="J968" s="127"/>
      <c r="K968" s="127"/>
      <c r="L968" s="128" t="str">
        <f t="shared" si="193"/>
        <v/>
      </c>
      <c r="M968" s="129"/>
      <c r="N968" s="129"/>
      <c r="O968" s="130" t="str">
        <f t="shared" si="194"/>
        <v/>
      </c>
      <c r="P968" s="129"/>
      <c r="Q968" s="127"/>
      <c r="R968" s="128" t="str">
        <f t="shared" si="195"/>
        <v/>
      </c>
      <c r="S968" s="129"/>
      <c r="T968" s="129"/>
      <c r="U968" s="128" t="str">
        <f t="shared" si="196"/>
        <v/>
      </c>
      <c r="V968" s="129"/>
      <c r="W968" s="129"/>
      <c r="X968" s="131" t="str">
        <f t="shared" si="189"/>
        <v>222</v>
      </c>
      <c r="Y968" s="129">
        <v>22</v>
      </c>
      <c r="Z968" s="129">
        <f t="shared" ref="Z968:Z1031" si="197">VALUE(LEFT(AC968,1))</f>
        <v>2</v>
      </c>
      <c r="AA968" s="129"/>
      <c r="AB968" s="129"/>
      <c r="AC968" s="121">
        <v>211601</v>
      </c>
      <c r="AD968" s="121" t="s">
        <v>1327</v>
      </c>
      <c r="AE968" s="122">
        <v>0</v>
      </c>
      <c r="AF968" s="122">
        <f>-AE968</f>
        <v>0</v>
      </c>
      <c r="AG968" s="122">
        <f t="shared" ref="AG968:AG1031" si="198">AE968+AF968</f>
        <v>0</v>
      </c>
      <c r="AH968" s="122">
        <f t="shared" ref="AH968:AH1031" si="199">ROUND((AE968+AF968)/$AH$2,0)</f>
        <v>0</v>
      </c>
    </row>
    <row r="969" spans="1:34" s="51" customFormat="1" ht="12.75" customHeight="1">
      <c r="A969" s="127"/>
      <c r="B969" s="127"/>
      <c r="C969" s="128" t="str">
        <f t="shared" si="190"/>
        <v/>
      </c>
      <c r="D969" s="129"/>
      <c r="E969" s="129"/>
      <c r="F969" s="128" t="str">
        <f t="shared" si="191"/>
        <v/>
      </c>
      <c r="G969" s="127"/>
      <c r="H969" s="127"/>
      <c r="I969" s="128" t="str">
        <f t="shared" si="192"/>
        <v/>
      </c>
      <c r="J969" s="127"/>
      <c r="K969" s="127"/>
      <c r="L969" s="128" t="str">
        <f t="shared" si="193"/>
        <v/>
      </c>
      <c r="M969" s="129"/>
      <c r="N969" s="129"/>
      <c r="O969" s="130" t="str">
        <f t="shared" si="194"/>
        <v/>
      </c>
      <c r="P969" s="129"/>
      <c r="Q969" s="127"/>
      <c r="R969" s="128" t="str">
        <f t="shared" si="195"/>
        <v/>
      </c>
      <c r="S969" s="129"/>
      <c r="T969" s="129"/>
      <c r="U969" s="128" t="str">
        <f t="shared" si="196"/>
        <v/>
      </c>
      <c r="V969" s="129"/>
      <c r="W969" s="129"/>
      <c r="X969" s="131" t="str">
        <f t="shared" si="189"/>
        <v>222</v>
      </c>
      <c r="Y969" s="129">
        <v>22</v>
      </c>
      <c r="Z969" s="129">
        <f t="shared" si="197"/>
        <v>2</v>
      </c>
      <c r="AA969" s="129"/>
      <c r="AB969" s="129"/>
      <c r="AC969" s="121">
        <v>211602</v>
      </c>
      <c r="AD969" s="121" t="s">
        <v>1328</v>
      </c>
      <c r="AE969" s="122">
        <v>0</v>
      </c>
      <c r="AF969" s="122"/>
      <c r="AG969" s="122">
        <f t="shared" si="198"/>
        <v>0</v>
      </c>
      <c r="AH969" s="122">
        <f t="shared" si="199"/>
        <v>0</v>
      </c>
    </row>
    <row r="970" spans="1:34" s="51" customFormat="1" ht="12.75" customHeight="1">
      <c r="A970" s="127"/>
      <c r="B970" s="127"/>
      <c r="C970" s="128" t="str">
        <f t="shared" si="190"/>
        <v/>
      </c>
      <c r="D970" s="129"/>
      <c r="E970" s="129"/>
      <c r="F970" s="128" t="str">
        <f t="shared" si="191"/>
        <v/>
      </c>
      <c r="G970" s="127"/>
      <c r="H970" s="127"/>
      <c r="I970" s="128" t="str">
        <f t="shared" si="192"/>
        <v/>
      </c>
      <c r="J970" s="127"/>
      <c r="K970" s="127"/>
      <c r="L970" s="128" t="str">
        <f t="shared" si="193"/>
        <v/>
      </c>
      <c r="M970" s="129"/>
      <c r="N970" s="129"/>
      <c r="O970" s="130" t="str">
        <f t="shared" si="194"/>
        <v/>
      </c>
      <c r="P970" s="129"/>
      <c r="Q970" s="127"/>
      <c r="R970" s="128" t="str">
        <f t="shared" si="195"/>
        <v/>
      </c>
      <c r="S970" s="129"/>
      <c r="T970" s="129"/>
      <c r="U970" s="128" t="str">
        <f t="shared" si="196"/>
        <v/>
      </c>
      <c r="V970" s="129"/>
      <c r="W970" s="129"/>
      <c r="X970" s="131" t="str">
        <f t="shared" si="189"/>
        <v>222</v>
      </c>
      <c r="Y970" s="129">
        <v>22</v>
      </c>
      <c r="Z970" s="129">
        <f t="shared" si="197"/>
        <v>2</v>
      </c>
      <c r="AA970" s="129"/>
      <c r="AB970" s="129"/>
      <c r="AC970" s="121">
        <v>211603</v>
      </c>
      <c r="AD970" s="121" t="s">
        <v>1329</v>
      </c>
      <c r="AE970" s="122">
        <v>0</v>
      </c>
      <c r="AF970" s="122"/>
      <c r="AG970" s="122">
        <f t="shared" si="198"/>
        <v>0</v>
      </c>
      <c r="AH970" s="122">
        <f t="shared" si="199"/>
        <v>0</v>
      </c>
    </row>
    <row r="971" spans="1:34" s="51" customFormat="1" ht="12.75" customHeight="1">
      <c r="A971" s="127">
        <v>5214260</v>
      </c>
      <c r="B971" s="127" t="s">
        <v>1765</v>
      </c>
      <c r="C971" s="128" t="str">
        <f t="shared" si="190"/>
        <v/>
      </c>
      <c r="D971" s="129"/>
      <c r="E971" s="129"/>
      <c r="F971" s="128" t="str">
        <f t="shared" si="191"/>
        <v/>
      </c>
      <c r="G971" s="127"/>
      <c r="H971" s="127"/>
      <c r="I971" s="128" t="str">
        <f t="shared" si="192"/>
        <v/>
      </c>
      <c r="J971" s="127"/>
      <c r="K971" s="127"/>
      <c r="L971" s="128" t="str">
        <f t="shared" si="193"/>
        <v/>
      </c>
      <c r="M971" s="129"/>
      <c r="N971" s="129"/>
      <c r="O971" s="130" t="str">
        <f t="shared" si="194"/>
        <v/>
      </c>
      <c r="P971" s="127"/>
      <c r="Q971" s="127"/>
      <c r="R971" s="128" t="str">
        <f t="shared" si="195"/>
        <v/>
      </c>
      <c r="S971" s="129"/>
      <c r="T971" s="129"/>
      <c r="U971" s="128" t="str">
        <f t="shared" si="196"/>
        <v/>
      </c>
      <c r="V971" s="129"/>
      <c r="W971" s="129"/>
      <c r="X971" s="131" t="str">
        <f t="shared" si="189"/>
        <v>2</v>
      </c>
      <c r="Y971" s="129"/>
      <c r="Z971" s="129">
        <f t="shared" si="197"/>
        <v>2</v>
      </c>
      <c r="AA971" s="127" t="s">
        <v>1862</v>
      </c>
      <c r="AB971" s="127" t="s">
        <v>190</v>
      </c>
      <c r="AC971" s="121">
        <v>211701</v>
      </c>
      <c r="AD971" s="121" t="s">
        <v>48</v>
      </c>
      <c r="AE971" s="122">
        <f>VLOOKUP(AC971,[3]Hoja1!$A$10:$K$1357,11,0)</f>
        <v>0</v>
      </c>
      <c r="AF971" s="122"/>
      <c r="AG971" s="122">
        <f t="shared" si="198"/>
        <v>0</v>
      </c>
      <c r="AH971" s="122">
        <f t="shared" si="199"/>
        <v>0</v>
      </c>
    </row>
    <row r="972" spans="1:34" s="51" customFormat="1" ht="12.75" customHeight="1">
      <c r="A972" s="127">
        <v>5214260</v>
      </c>
      <c r="B972" s="127" t="s">
        <v>1765</v>
      </c>
      <c r="C972" s="128"/>
      <c r="D972" s="129"/>
      <c r="E972" s="129"/>
      <c r="F972" s="128"/>
      <c r="G972" s="127"/>
      <c r="H972" s="127"/>
      <c r="I972" s="128"/>
      <c r="J972" s="127"/>
      <c r="K972" s="127"/>
      <c r="L972" s="128"/>
      <c r="M972" s="129"/>
      <c r="N972" s="129"/>
      <c r="O972" s="130"/>
      <c r="P972" s="127"/>
      <c r="Q972" s="127"/>
      <c r="R972" s="128"/>
      <c r="S972" s="129"/>
      <c r="T972" s="129"/>
      <c r="U972" s="128"/>
      <c r="V972" s="129"/>
      <c r="W972" s="129"/>
      <c r="X972" s="131"/>
      <c r="Y972" s="129"/>
      <c r="Z972" s="129">
        <f t="shared" si="197"/>
        <v>2</v>
      </c>
      <c r="AA972" s="127" t="s">
        <v>1862</v>
      </c>
      <c r="AB972" s="127" t="s">
        <v>190</v>
      </c>
      <c r="AC972" s="121">
        <v>211702</v>
      </c>
      <c r="AD972" s="121" t="s">
        <v>230</v>
      </c>
      <c r="AE972" s="122">
        <f>VLOOKUP(AC972,[3]Hoja1!$A$10:$K$1357,11,0)</f>
        <v>0</v>
      </c>
      <c r="AF972" s="122"/>
      <c r="AG972" s="122">
        <f t="shared" si="198"/>
        <v>0</v>
      </c>
      <c r="AH972" s="122">
        <f t="shared" si="199"/>
        <v>0</v>
      </c>
    </row>
    <row r="973" spans="1:34" s="51" customFormat="1" ht="12.75" customHeight="1">
      <c r="A973" s="127"/>
      <c r="B973" s="127"/>
      <c r="C973" s="128"/>
      <c r="D973" s="129"/>
      <c r="E973" s="129"/>
      <c r="F973" s="128"/>
      <c r="G973" s="127"/>
      <c r="H973" s="127"/>
      <c r="I973" s="128"/>
      <c r="J973" s="127"/>
      <c r="K973" s="127"/>
      <c r="L973" s="128"/>
      <c r="M973" s="129"/>
      <c r="N973" s="129"/>
      <c r="O973" s="130"/>
      <c r="P973" s="127"/>
      <c r="Q973" s="127"/>
      <c r="R973" s="128"/>
      <c r="S973" s="129"/>
      <c r="T973" s="129"/>
      <c r="U973" s="128"/>
      <c r="V973" s="129"/>
      <c r="W973" s="129"/>
      <c r="X973" s="131"/>
      <c r="Y973" s="129"/>
      <c r="Z973" s="129">
        <f t="shared" si="197"/>
        <v>2</v>
      </c>
      <c r="AA973" s="129"/>
      <c r="AB973" s="129"/>
      <c r="AC973" s="121">
        <v>211711</v>
      </c>
      <c r="AD973" s="121" t="s">
        <v>12</v>
      </c>
      <c r="AE973" s="122">
        <v>0</v>
      </c>
      <c r="AF973" s="122"/>
      <c r="AG973" s="122">
        <f t="shared" si="198"/>
        <v>0</v>
      </c>
      <c r="AH973" s="122">
        <f t="shared" si="199"/>
        <v>0</v>
      </c>
    </row>
    <row r="974" spans="1:34" s="51" customFormat="1" ht="12.75" customHeight="1">
      <c r="A974" s="127">
        <v>5214220</v>
      </c>
      <c r="B974" s="127" t="s">
        <v>1763</v>
      </c>
      <c r="C974" s="128"/>
      <c r="D974" s="129"/>
      <c r="E974" s="129"/>
      <c r="F974" s="128"/>
      <c r="G974" s="127"/>
      <c r="H974" s="127"/>
      <c r="I974" s="128"/>
      <c r="J974" s="127"/>
      <c r="K974" s="127"/>
      <c r="L974" s="128"/>
      <c r="M974" s="129"/>
      <c r="N974" s="129"/>
      <c r="O974" s="130"/>
      <c r="P974" s="127"/>
      <c r="Q974" s="127"/>
      <c r="R974" s="128"/>
      <c r="S974" s="129"/>
      <c r="T974" s="129"/>
      <c r="U974" s="128"/>
      <c r="V974" s="129"/>
      <c r="W974" s="129"/>
      <c r="X974" s="131" t="str">
        <f>+Y974&amp;Z974</f>
        <v>222</v>
      </c>
      <c r="Y974" s="129">
        <v>22</v>
      </c>
      <c r="Z974" s="129">
        <f t="shared" si="197"/>
        <v>2</v>
      </c>
      <c r="AA974" s="129"/>
      <c r="AB974" s="129"/>
      <c r="AC974" s="121">
        <v>211712</v>
      </c>
      <c r="AD974" s="121" t="s">
        <v>1330</v>
      </c>
      <c r="AE974" s="122">
        <f>VLOOKUP(AC974,[3]Hoja1!$A$10:$K$1357,11,0)</f>
        <v>-375230089</v>
      </c>
      <c r="AF974" s="122"/>
      <c r="AG974" s="122">
        <f t="shared" si="198"/>
        <v>-375230089</v>
      </c>
      <c r="AH974" s="122">
        <f t="shared" si="199"/>
        <v>-375230</v>
      </c>
    </row>
    <row r="975" spans="1:34" s="51" customFormat="1" ht="12.75" customHeight="1">
      <c r="A975" s="127"/>
      <c r="B975" s="127"/>
      <c r="C975" s="128" t="str">
        <f t="shared" si="190"/>
        <v/>
      </c>
      <c r="D975" s="129"/>
      <c r="E975" s="129"/>
      <c r="F975" s="128" t="str">
        <f t="shared" si="191"/>
        <v/>
      </c>
      <c r="G975" s="127"/>
      <c r="H975" s="127"/>
      <c r="I975" s="128" t="str">
        <f t="shared" si="192"/>
        <v/>
      </c>
      <c r="J975" s="127"/>
      <c r="K975" s="127"/>
      <c r="L975" s="128" t="str">
        <f t="shared" si="193"/>
        <v/>
      </c>
      <c r="M975" s="129"/>
      <c r="N975" s="129"/>
      <c r="O975" s="130" t="str">
        <f t="shared" si="194"/>
        <v/>
      </c>
      <c r="P975" s="129"/>
      <c r="Q975" s="127"/>
      <c r="R975" s="128" t="str">
        <f t="shared" si="195"/>
        <v/>
      </c>
      <c r="S975" s="129"/>
      <c r="T975" s="129"/>
      <c r="U975" s="128" t="str">
        <f t="shared" si="196"/>
        <v/>
      </c>
      <c r="V975" s="129"/>
      <c r="W975" s="129"/>
      <c r="X975" s="131" t="str">
        <f>+Y975&amp;Z975</f>
        <v>2</v>
      </c>
      <c r="Y975" s="129"/>
      <c r="Z975" s="129">
        <f t="shared" si="197"/>
        <v>2</v>
      </c>
      <c r="AA975" s="129"/>
      <c r="AB975" s="129"/>
      <c r="AC975" s="121">
        <v>211801</v>
      </c>
      <c r="AD975" s="121" t="s">
        <v>1331</v>
      </c>
      <c r="AE975" s="122">
        <f>VLOOKUP(AC975,[3]Hoja1!$A$10:$K$1357,11,0)</f>
        <v>0</v>
      </c>
      <c r="AF975" s="122"/>
      <c r="AG975" s="122">
        <f t="shared" si="198"/>
        <v>0</v>
      </c>
      <c r="AH975" s="122">
        <f t="shared" si="199"/>
        <v>0</v>
      </c>
    </row>
    <row r="976" spans="1:34" s="51" customFormat="1" ht="12.75" customHeight="1">
      <c r="A976" s="127">
        <v>5214260</v>
      </c>
      <c r="B976" s="127" t="s">
        <v>1765</v>
      </c>
      <c r="C976" s="128" t="str">
        <f t="shared" si="190"/>
        <v/>
      </c>
      <c r="D976" s="129"/>
      <c r="E976" s="129"/>
      <c r="F976" s="128" t="str">
        <f t="shared" si="191"/>
        <v/>
      </c>
      <c r="G976" s="127"/>
      <c r="H976" s="127"/>
      <c r="I976" s="128" t="str">
        <f t="shared" si="192"/>
        <v/>
      </c>
      <c r="J976" s="127"/>
      <c r="K976" s="127"/>
      <c r="L976" s="128" t="str">
        <f t="shared" si="193"/>
        <v/>
      </c>
      <c r="M976" s="129"/>
      <c r="N976" s="129"/>
      <c r="O976" s="130" t="str">
        <f t="shared" si="194"/>
        <v/>
      </c>
      <c r="P976" s="129"/>
      <c r="Q976" s="127"/>
      <c r="R976" s="128" t="str">
        <f t="shared" si="195"/>
        <v/>
      </c>
      <c r="S976" s="129"/>
      <c r="T976" s="129"/>
      <c r="U976" s="128" t="str">
        <f t="shared" si="196"/>
        <v/>
      </c>
      <c r="V976" s="129"/>
      <c r="W976" s="129"/>
      <c r="X976" s="131" t="str">
        <f>+Y976&amp;Z976</f>
        <v>222</v>
      </c>
      <c r="Y976" s="129">
        <v>22</v>
      </c>
      <c r="Z976" s="129">
        <f t="shared" si="197"/>
        <v>2</v>
      </c>
      <c r="AA976" s="127" t="s">
        <v>1862</v>
      </c>
      <c r="AB976" s="127" t="s">
        <v>1847</v>
      </c>
      <c r="AC976" s="121">
        <v>211802</v>
      </c>
      <c r="AD976" s="121" t="s">
        <v>1332</v>
      </c>
      <c r="AE976" s="122">
        <f>VLOOKUP(AC976,[3]Hoja1!$A$10:$K$1357,11,0)</f>
        <v>-11500000</v>
      </c>
      <c r="AF976" s="122">
        <v>0</v>
      </c>
      <c r="AG976" s="122">
        <f t="shared" si="198"/>
        <v>-11500000</v>
      </c>
      <c r="AH976" s="122">
        <f t="shared" si="199"/>
        <v>-11500</v>
      </c>
    </row>
    <row r="977" spans="1:34" s="51" customFormat="1" ht="12.75" customHeight="1">
      <c r="A977" s="127">
        <v>5214260</v>
      </c>
      <c r="B977" s="127" t="s">
        <v>1765</v>
      </c>
      <c r="C977" s="128"/>
      <c r="D977" s="129"/>
      <c r="E977" s="129"/>
      <c r="F977" s="128"/>
      <c r="G977" s="127"/>
      <c r="H977" s="127"/>
      <c r="I977" s="128"/>
      <c r="J977" s="127"/>
      <c r="K977" s="127"/>
      <c r="L977" s="128"/>
      <c r="M977" s="129"/>
      <c r="N977" s="129"/>
      <c r="O977" s="130"/>
      <c r="P977" s="129"/>
      <c r="Q977" s="127"/>
      <c r="R977" s="128"/>
      <c r="S977" s="129"/>
      <c r="T977" s="129"/>
      <c r="U977" s="128"/>
      <c r="V977" s="129"/>
      <c r="W977" s="129"/>
      <c r="X977" s="131" t="str">
        <f>+Y977&amp;Z977</f>
        <v>222</v>
      </c>
      <c r="Y977" s="129">
        <v>22</v>
      </c>
      <c r="Z977" s="129">
        <f t="shared" si="197"/>
        <v>2</v>
      </c>
      <c r="AA977" s="127" t="s">
        <v>1862</v>
      </c>
      <c r="AB977" s="127"/>
      <c r="AC977" s="121">
        <v>211805</v>
      </c>
      <c r="AD977" s="121" t="s">
        <v>1333</v>
      </c>
      <c r="AE977" s="122">
        <f>VLOOKUP(AC977,[3]Hoja1!$A$10:$K$1357,11,0)</f>
        <v>0</v>
      </c>
      <c r="AF977" s="122"/>
      <c r="AG977" s="122">
        <f t="shared" si="198"/>
        <v>0</v>
      </c>
      <c r="AH977" s="122">
        <f t="shared" si="199"/>
        <v>0</v>
      </c>
    </row>
    <row r="978" spans="1:34" s="51" customFormat="1" ht="12.75" customHeight="1">
      <c r="A978" s="127">
        <v>5214260</v>
      </c>
      <c r="B978" s="127" t="s">
        <v>1765</v>
      </c>
      <c r="C978" s="128"/>
      <c r="D978" s="129"/>
      <c r="E978" s="129"/>
      <c r="F978" s="128"/>
      <c r="G978" s="127"/>
      <c r="H978" s="127"/>
      <c r="I978" s="128"/>
      <c r="J978" s="127"/>
      <c r="K978" s="127"/>
      <c r="L978" s="128"/>
      <c r="M978" s="129"/>
      <c r="N978" s="129"/>
      <c r="O978" s="130"/>
      <c r="P978" s="129"/>
      <c r="Q978" s="127"/>
      <c r="R978" s="128"/>
      <c r="S978" s="129"/>
      <c r="T978" s="129"/>
      <c r="U978" s="128"/>
      <c r="V978" s="129"/>
      <c r="W978" s="129"/>
      <c r="X978" s="131" t="str">
        <f>+Y978&amp;Z978</f>
        <v>222</v>
      </c>
      <c r="Y978" s="129">
        <v>22</v>
      </c>
      <c r="Z978" s="129">
        <f t="shared" si="197"/>
        <v>2</v>
      </c>
      <c r="AA978" s="127" t="s">
        <v>1862</v>
      </c>
      <c r="AB978" s="127" t="s">
        <v>1845</v>
      </c>
      <c r="AC978" s="121">
        <v>211806</v>
      </c>
      <c r="AD978" s="121" t="s">
        <v>1331</v>
      </c>
      <c r="AE978" s="122">
        <f>VLOOKUP(AC978,[3]Hoja1!$A$10:$K$1357,11,0)</f>
        <v>-7636032</v>
      </c>
      <c r="AF978" s="122"/>
      <c r="AG978" s="122">
        <f t="shared" si="198"/>
        <v>-7636032</v>
      </c>
      <c r="AH978" s="122">
        <f t="shared" si="199"/>
        <v>-7636</v>
      </c>
    </row>
    <row r="979" spans="1:34" s="51" customFormat="1" ht="12.75" customHeight="1">
      <c r="A979" s="127">
        <v>5214260</v>
      </c>
      <c r="B979" s="127" t="s">
        <v>1765</v>
      </c>
      <c r="C979" s="128"/>
      <c r="D979" s="129"/>
      <c r="E979" s="129"/>
      <c r="F979" s="128"/>
      <c r="G979" s="127"/>
      <c r="H979" s="127"/>
      <c r="I979" s="128"/>
      <c r="J979" s="127"/>
      <c r="K979" s="127"/>
      <c r="L979" s="128"/>
      <c r="M979" s="129"/>
      <c r="N979" s="129"/>
      <c r="O979" s="130"/>
      <c r="P979" s="129"/>
      <c r="Q979" s="127"/>
      <c r="R979" s="128"/>
      <c r="S979" s="129"/>
      <c r="T979" s="129"/>
      <c r="U979" s="128"/>
      <c r="V979" s="129"/>
      <c r="W979" s="129"/>
      <c r="X979" s="131"/>
      <c r="Y979" s="129"/>
      <c r="Z979" s="129">
        <f t="shared" si="197"/>
        <v>2</v>
      </c>
      <c r="AA979" s="127" t="s">
        <v>1862</v>
      </c>
      <c r="AB979" s="127" t="s">
        <v>1847</v>
      </c>
      <c r="AC979" s="121">
        <v>211807</v>
      </c>
      <c r="AD979" s="121" t="s">
        <v>1679</v>
      </c>
      <c r="AE979" s="122">
        <f>VLOOKUP(AC979,[3]Hoja1!$A$10:$K$1357,11,0)</f>
        <v>-1017363089</v>
      </c>
      <c r="AF979" s="122"/>
      <c r="AG979" s="122">
        <f t="shared" si="198"/>
        <v>-1017363089</v>
      </c>
      <c r="AH979" s="122">
        <f t="shared" si="199"/>
        <v>-1017363</v>
      </c>
    </row>
    <row r="980" spans="1:34" s="51" customFormat="1" ht="12.75" customHeight="1">
      <c r="A980" s="127">
        <v>5214260</v>
      </c>
      <c r="B980" s="127" t="s">
        <v>1765</v>
      </c>
      <c r="C980" s="128" t="str">
        <f>+D980&amp;E980</f>
        <v/>
      </c>
      <c r="D980" s="129"/>
      <c r="E980" s="129"/>
      <c r="F980" s="128" t="str">
        <f>+G980&amp;H980</f>
        <v/>
      </c>
      <c r="G980" s="127"/>
      <c r="H980" s="127"/>
      <c r="I980" s="128" t="str">
        <f>+J980&amp;K980</f>
        <v/>
      </c>
      <c r="J980" s="127"/>
      <c r="K980" s="127"/>
      <c r="L980" s="128" t="str">
        <f>+M980&amp;N980</f>
        <v/>
      </c>
      <c r="M980" s="129"/>
      <c r="N980" s="129"/>
      <c r="O980" s="130" t="str">
        <f>+P980&amp;Q980</f>
        <v/>
      </c>
      <c r="P980" s="129"/>
      <c r="Q980" s="127"/>
      <c r="R980" s="128" t="str">
        <f>+S980&amp;T980</f>
        <v/>
      </c>
      <c r="S980" s="129"/>
      <c r="T980" s="129"/>
      <c r="U980" s="128" t="str">
        <f>+V980&amp;W980</f>
        <v/>
      </c>
      <c r="V980" s="129"/>
      <c r="W980" s="129"/>
      <c r="X980" s="131" t="str">
        <f>+Y980&amp;Z980</f>
        <v>222</v>
      </c>
      <c r="Y980" s="129">
        <v>22</v>
      </c>
      <c r="Z980" s="129">
        <f t="shared" si="197"/>
        <v>2</v>
      </c>
      <c r="AA980" s="127" t="s">
        <v>1862</v>
      </c>
      <c r="AB980" s="129"/>
      <c r="AC980" s="121">
        <v>211810</v>
      </c>
      <c r="AD980" s="121" t="s">
        <v>1334</v>
      </c>
      <c r="AE980" s="122">
        <f>VLOOKUP(AC980,[3]Hoja1!$A$10:$K$1357,11,0)</f>
        <v>0</v>
      </c>
      <c r="AF980" s="122"/>
      <c r="AG980" s="122">
        <f t="shared" si="198"/>
        <v>0</v>
      </c>
      <c r="AH980" s="122">
        <f t="shared" si="199"/>
        <v>0</v>
      </c>
    </row>
    <row r="981" spans="1:34" s="51" customFormat="1" ht="12.75" customHeight="1">
      <c r="A981" s="127">
        <v>5214260</v>
      </c>
      <c r="B981" s="127" t="s">
        <v>1765</v>
      </c>
      <c r="C981" s="128"/>
      <c r="D981" s="129"/>
      <c r="E981" s="129"/>
      <c r="F981" s="128"/>
      <c r="G981" s="127"/>
      <c r="H981" s="127"/>
      <c r="I981" s="128"/>
      <c r="J981" s="127"/>
      <c r="K981" s="127"/>
      <c r="L981" s="128"/>
      <c r="M981" s="129"/>
      <c r="N981" s="129"/>
      <c r="O981" s="130"/>
      <c r="P981" s="129"/>
      <c r="Q981" s="127"/>
      <c r="R981" s="128"/>
      <c r="S981" s="129"/>
      <c r="T981" s="129"/>
      <c r="U981" s="128"/>
      <c r="V981" s="129"/>
      <c r="W981" s="129"/>
      <c r="X981" s="131"/>
      <c r="Y981" s="129"/>
      <c r="Z981" s="129">
        <f t="shared" si="197"/>
        <v>2</v>
      </c>
      <c r="AA981" s="127" t="s">
        <v>1862</v>
      </c>
      <c r="AB981" s="127" t="s">
        <v>1847</v>
      </c>
      <c r="AC981" s="121">
        <v>211811</v>
      </c>
      <c r="AD981" s="121" t="s">
        <v>1680</v>
      </c>
      <c r="AE981" s="122">
        <f>VLOOKUP(AC981,[3]Hoja1!$A$10:$K$1357,11,0)</f>
        <v>-317746273</v>
      </c>
      <c r="AF981" s="122"/>
      <c r="AG981" s="122">
        <f t="shared" si="198"/>
        <v>-317746273</v>
      </c>
      <c r="AH981" s="122">
        <f t="shared" si="199"/>
        <v>-317746</v>
      </c>
    </row>
    <row r="982" spans="1:34" s="51" customFormat="1" ht="12.75" customHeight="1">
      <c r="A982" s="127">
        <v>5214260</v>
      </c>
      <c r="B982" s="127" t="s">
        <v>1765</v>
      </c>
      <c r="C982" s="128" t="str">
        <f t="shared" si="190"/>
        <v/>
      </c>
      <c r="D982" s="129"/>
      <c r="E982" s="129"/>
      <c r="F982" s="128" t="str">
        <f t="shared" si="191"/>
        <v/>
      </c>
      <c r="G982" s="127"/>
      <c r="H982" s="127"/>
      <c r="I982" s="128" t="str">
        <f t="shared" si="192"/>
        <v/>
      </c>
      <c r="J982" s="127"/>
      <c r="K982" s="127"/>
      <c r="L982" s="128" t="str">
        <f t="shared" si="193"/>
        <v/>
      </c>
      <c r="M982" s="129"/>
      <c r="N982" s="129"/>
      <c r="O982" s="130" t="str">
        <f t="shared" si="194"/>
        <v/>
      </c>
      <c r="P982" s="129"/>
      <c r="Q982" s="127"/>
      <c r="R982" s="128" t="str">
        <f t="shared" si="195"/>
        <v/>
      </c>
      <c r="S982" s="129"/>
      <c r="T982" s="129"/>
      <c r="U982" s="128" t="str">
        <f t="shared" si="196"/>
        <v/>
      </c>
      <c r="V982" s="129"/>
      <c r="W982" s="129"/>
      <c r="X982" s="131" t="str">
        <f t="shared" ref="X982:X1013" si="200">+Y982&amp;Z982</f>
        <v>222</v>
      </c>
      <c r="Y982" s="129">
        <v>22</v>
      </c>
      <c r="Z982" s="129">
        <f t="shared" si="197"/>
        <v>2</v>
      </c>
      <c r="AA982" s="127" t="s">
        <v>1862</v>
      </c>
      <c r="AB982" s="127" t="s">
        <v>1842</v>
      </c>
      <c r="AC982" s="121">
        <v>211901</v>
      </c>
      <c r="AD982" s="121" t="s">
        <v>234</v>
      </c>
      <c r="AE982" s="122">
        <f>VLOOKUP(AC982,[3]Hoja1!$A$10:$K$1357,11,0)</f>
        <v>-356018979</v>
      </c>
      <c r="AF982" s="122"/>
      <c r="AG982" s="122">
        <f t="shared" si="198"/>
        <v>-356018979</v>
      </c>
      <c r="AH982" s="122">
        <f t="shared" si="199"/>
        <v>-356019</v>
      </c>
    </row>
    <row r="983" spans="1:34" s="51" customFormat="1" ht="12.75" customHeight="1">
      <c r="A983" s="127">
        <v>5213121</v>
      </c>
      <c r="B983" s="127" t="s">
        <v>1745</v>
      </c>
      <c r="C983" s="128" t="str">
        <f t="shared" si="190"/>
        <v/>
      </c>
      <c r="D983" s="129"/>
      <c r="E983" s="129"/>
      <c r="F983" s="128" t="str">
        <f t="shared" si="191"/>
        <v/>
      </c>
      <c r="G983" s="127"/>
      <c r="H983" s="127"/>
      <c r="I983" s="128" t="str">
        <f t="shared" si="192"/>
        <v/>
      </c>
      <c r="J983" s="127"/>
      <c r="K983" s="127"/>
      <c r="L983" s="128" t="str">
        <f t="shared" si="193"/>
        <v>695210000421</v>
      </c>
      <c r="M983" s="129">
        <v>695210000</v>
      </c>
      <c r="N983" s="129">
        <v>421</v>
      </c>
      <c r="O983" s="130" t="str">
        <f t="shared" si="194"/>
        <v/>
      </c>
      <c r="P983" s="129"/>
      <c r="Q983" s="127"/>
      <c r="R983" s="128" t="str">
        <f t="shared" si="195"/>
        <v/>
      </c>
      <c r="S983" s="129"/>
      <c r="T983" s="129"/>
      <c r="U983" s="128" t="str">
        <f t="shared" si="196"/>
        <v/>
      </c>
      <c r="V983" s="129"/>
      <c r="W983" s="129"/>
      <c r="X983" s="131" t="str">
        <f t="shared" si="200"/>
        <v>102</v>
      </c>
      <c r="Y983" s="129">
        <v>10</v>
      </c>
      <c r="Z983" s="129">
        <f t="shared" si="197"/>
        <v>2</v>
      </c>
      <c r="AA983" s="129"/>
      <c r="AB983" s="129"/>
      <c r="AC983" s="121">
        <v>212001</v>
      </c>
      <c r="AD983" s="121" t="s">
        <v>1335</v>
      </c>
      <c r="AE983" s="122">
        <f>VLOOKUP(AC983,[3]Hoja1!$A$10:$K$1357,11,0)</f>
        <v>-1166509695470</v>
      </c>
      <c r="AF983" s="122"/>
      <c r="AG983" s="122">
        <f t="shared" si="198"/>
        <v>-1166509695470</v>
      </c>
      <c r="AH983" s="122">
        <f t="shared" si="199"/>
        <v>-1166509695</v>
      </c>
    </row>
    <row r="984" spans="1:34" s="51" customFormat="1" ht="12.75" customHeight="1">
      <c r="A984" s="127">
        <v>5213121</v>
      </c>
      <c r="B984" s="127" t="s">
        <v>1745</v>
      </c>
      <c r="C984" s="128" t="str">
        <f t="shared" si="190"/>
        <v/>
      </c>
      <c r="D984" s="129"/>
      <c r="E984" s="129"/>
      <c r="F984" s="128" t="str">
        <f t="shared" si="191"/>
        <v/>
      </c>
      <c r="G984" s="127"/>
      <c r="H984" s="127"/>
      <c r="I984" s="128" t="str">
        <f t="shared" si="192"/>
        <v/>
      </c>
      <c r="J984" s="127"/>
      <c r="K984" s="127"/>
      <c r="L984" s="128" t="str">
        <f t="shared" si="193"/>
        <v>695210000422</v>
      </c>
      <c r="M984" s="129">
        <v>695210000</v>
      </c>
      <c r="N984" s="129">
        <v>422</v>
      </c>
      <c r="O984" s="130" t="str">
        <f t="shared" si="194"/>
        <v/>
      </c>
      <c r="P984" s="127"/>
      <c r="Q984" s="127"/>
      <c r="R984" s="128" t="str">
        <f t="shared" si="195"/>
        <v/>
      </c>
      <c r="S984" s="129"/>
      <c r="T984" s="129"/>
      <c r="U984" s="128" t="str">
        <f t="shared" si="196"/>
        <v/>
      </c>
      <c r="V984" s="129"/>
      <c r="W984" s="129"/>
      <c r="X984" s="131" t="str">
        <f t="shared" si="200"/>
        <v>102</v>
      </c>
      <c r="Y984" s="129">
        <v>10</v>
      </c>
      <c r="Z984" s="129">
        <f t="shared" si="197"/>
        <v>2</v>
      </c>
      <c r="AA984" s="129"/>
      <c r="AB984" s="129"/>
      <c r="AC984" s="121">
        <v>212002</v>
      </c>
      <c r="AD984" s="121" t="s">
        <v>1336</v>
      </c>
      <c r="AE984" s="122">
        <f>VLOOKUP(AC984,[3]Hoja1!$A$10:$K$1357,11,0)</f>
        <v>-249275808095</v>
      </c>
      <c r="AF984" s="122"/>
      <c r="AG984" s="122">
        <f t="shared" si="198"/>
        <v>-249275808095</v>
      </c>
      <c r="AH984" s="122">
        <f t="shared" si="199"/>
        <v>-249275808</v>
      </c>
    </row>
    <row r="985" spans="1:34" s="51" customFormat="1" ht="12.75" customHeight="1">
      <c r="A985" s="127">
        <v>5213121</v>
      </c>
      <c r="B985" s="127" t="s">
        <v>1745</v>
      </c>
      <c r="C985" s="128" t="str">
        <f t="shared" si="190"/>
        <v/>
      </c>
      <c r="D985" s="129"/>
      <c r="E985" s="129"/>
      <c r="F985" s="128" t="str">
        <f t="shared" si="191"/>
        <v/>
      </c>
      <c r="G985" s="127"/>
      <c r="H985" s="127"/>
      <c r="I985" s="128" t="str">
        <f t="shared" si="192"/>
        <v/>
      </c>
      <c r="J985" s="127"/>
      <c r="K985" s="127"/>
      <c r="L985" s="128" t="str">
        <f t="shared" si="193"/>
        <v>695210000423</v>
      </c>
      <c r="M985" s="129">
        <v>695210000</v>
      </c>
      <c r="N985" s="129">
        <v>423</v>
      </c>
      <c r="O985" s="130" t="str">
        <f t="shared" si="194"/>
        <v/>
      </c>
      <c r="P985" s="127"/>
      <c r="Q985" s="127"/>
      <c r="R985" s="128" t="str">
        <f t="shared" si="195"/>
        <v/>
      </c>
      <c r="S985" s="129"/>
      <c r="T985" s="129"/>
      <c r="U985" s="128" t="str">
        <f t="shared" si="196"/>
        <v/>
      </c>
      <c r="V985" s="129"/>
      <c r="W985" s="129"/>
      <c r="X985" s="131" t="str">
        <f t="shared" si="200"/>
        <v>102</v>
      </c>
      <c r="Y985" s="129">
        <v>10</v>
      </c>
      <c r="Z985" s="129">
        <f t="shared" si="197"/>
        <v>2</v>
      </c>
      <c r="AA985" s="129"/>
      <c r="AB985" s="129"/>
      <c r="AC985" s="121">
        <v>212003</v>
      </c>
      <c r="AD985" s="121" t="s">
        <v>1337</v>
      </c>
      <c r="AE985" s="122">
        <f>VLOOKUP(AC985,[3]Hoja1!$A$10:$K$1357,11,0)</f>
        <v>-154397041925</v>
      </c>
      <c r="AF985" s="122"/>
      <c r="AG985" s="122">
        <f t="shared" si="198"/>
        <v>-154397041925</v>
      </c>
      <c r="AH985" s="122">
        <f t="shared" si="199"/>
        <v>-154397042</v>
      </c>
    </row>
    <row r="986" spans="1:34" s="51" customFormat="1" ht="12.75" customHeight="1">
      <c r="A986" s="127">
        <v>5213150</v>
      </c>
      <c r="B986" s="127" t="s">
        <v>1747</v>
      </c>
      <c r="C986" s="128" t="str">
        <f t="shared" si="190"/>
        <v/>
      </c>
      <c r="D986" s="129"/>
      <c r="E986" s="129"/>
      <c r="F986" s="128" t="str">
        <f t="shared" si="191"/>
        <v/>
      </c>
      <c r="G986" s="127"/>
      <c r="H986" s="127"/>
      <c r="I986" s="128" t="str">
        <f t="shared" si="192"/>
        <v/>
      </c>
      <c r="J986" s="127"/>
      <c r="K986" s="127"/>
      <c r="L986" s="128" t="str">
        <f t="shared" si="193"/>
        <v>695210000105</v>
      </c>
      <c r="M986" s="129">
        <v>695210000</v>
      </c>
      <c r="N986" s="129">
        <v>105</v>
      </c>
      <c r="O986" s="130" t="str">
        <f t="shared" si="194"/>
        <v/>
      </c>
      <c r="P986" s="127"/>
      <c r="Q986" s="127"/>
      <c r="R986" s="128" t="str">
        <f t="shared" si="195"/>
        <v/>
      </c>
      <c r="S986" s="129"/>
      <c r="T986" s="129"/>
      <c r="U986" s="128" t="str">
        <f t="shared" si="196"/>
        <v/>
      </c>
      <c r="V986" s="129"/>
      <c r="W986" s="129"/>
      <c r="X986" s="131" t="str">
        <f t="shared" si="200"/>
        <v>102</v>
      </c>
      <c r="Y986" s="129">
        <v>10</v>
      </c>
      <c r="Z986" s="129">
        <f t="shared" si="197"/>
        <v>2</v>
      </c>
      <c r="AA986" s="129"/>
      <c r="AB986" s="129"/>
      <c r="AC986" s="121">
        <v>212004</v>
      </c>
      <c r="AD986" s="121" t="s">
        <v>1338</v>
      </c>
      <c r="AE986" s="122">
        <f>VLOOKUP(AC986,[3]Hoja1!$A$10:$K$1357,11,0)</f>
        <v>-19141293322</v>
      </c>
      <c r="AF986" s="122"/>
      <c r="AG986" s="122">
        <f t="shared" si="198"/>
        <v>-19141293322</v>
      </c>
      <c r="AH986" s="122">
        <f t="shared" si="199"/>
        <v>-19141293</v>
      </c>
    </row>
    <row r="987" spans="1:34" s="51" customFormat="1" ht="12.75" customHeight="1">
      <c r="A987" s="127">
        <v>5213121</v>
      </c>
      <c r="B987" s="127" t="s">
        <v>1745</v>
      </c>
      <c r="C987" s="128" t="str">
        <f t="shared" si="190"/>
        <v/>
      </c>
      <c r="D987" s="129"/>
      <c r="E987" s="129"/>
      <c r="F987" s="128" t="str">
        <f t="shared" si="191"/>
        <v/>
      </c>
      <c r="G987" s="127"/>
      <c r="H987" s="127"/>
      <c r="I987" s="128" t="str">
        <f t="shared" si="192"/>
        <v/>
      </c>
      <c r="J987" s="127"/>
      <c r="K987" s="127"/>
      <c r="L987" s="128" t="str">
        <f t="shared" si="193"/>
        <v>695210000421</v>
      </c>
      <c r="M987" s="129">
        <v>695210000</v>
      </c>
      <c r="N987" s="129">
        <v>421</v>
      </c>
      <c r="O987" s="130" t="str">
        <f t="shared" si="194"/>
        <v/>
      </c>
      <c r="P987" s="127"/>
      <c r="Q987" s="127"/>
      <c r="R987" s="128" t="str">
        <f t="shared" si="195"/>
        <v/>
      </c>
      <c r="S987" s="129"/>
      <c r="T987" s="129"/>
      <c r="U987" s="128" t="str">
        <f t="shared" si="196"/>
        <v/>
      </c>
      <c r="V987" s="129"/>
      <c r="W987" s="129"/>
      <c r="X987" s="131" t="str">
        <f t="shared" si="200"/>
        <v>102</v>
      </c>
      <c r="Y987" s="129">
        <v>10</v>
      </c>
      <c r="Z987" s="129">
        <f t="shared" si="197"/>
        <v>2</v>
      </c>
      <c r="AA987" s="129"/>
      <c r="AB987" s="129"/>
      <c r="AC987" s="121">
        <v>212005</v>
      </c>
      <c r="AD987" s="121" t="s">
        <v>1339</v>
      </c>
      <c r="AE987" s="122">
        <f>VLOOKUP(AC987,[3]Hoja1!$A$10:$K$1357,11,0)</f>
        <v>0</v>
      </c>
      <c r="AF987" s="122">
        <f>-AE987</f>
        <v>0</v>
      </c>
      <c r="AG987" s="122">
        <f t="shared" si="198"/>
        <v>0</v>
      </c>
      <c r="AH987" s="122">
        <f t="shared" si="199"/>
        <v>0</v>
      </c>
    </row>
    <row r="988" spans="1:34" s="51" customFormat="1" ht="12.75" customHeight="1">
      <c r="A988" s="127">
        <v>5213121</v>
      </c>
      <c r="B988" s="127" t="s">
        <v>1745</v>
      </c>
      <c r="C988" s="128" t="str">
        <f t="shared" si="190"/>
        <v/>
      </c>
      <c r="D988" s="129"/>
      <c r="E988" s="129"/>
      <c r="F988" s="128" t="str">
        <f t="shared" si="191"/>
        <v/>
      </c>
      <c r="G988" s="127"/>
      <c r="H988" s="127"/>
      <c r="I988" s="128" t="str">
        <f t="shared" si="192"/>
        <v/>
      </c>
      <c r="J988" s="127"/>
      <c r="K988" s="127"/>
      <c r="L988" s="128" t="str">
        <f t="shared" si="193"/>
        <v>695210000424</v>
      </c>
      <c r="M988" s="129">
        <v>695210000</v>
      </c>
      <c r="N988" s="129">
        <v>424</v>
      </c>
      <c r="O988" s="130" t="str">
        <f t="shared" si="194"/>
        <v/>
      </c>
      <c r="P988" s="127"/>
      <c r="Q988" s="127"/>
      <c r="R988" s="128" t="str">
        <f t="shared" si="195"/>
        <v/>
      </c>
      <c r="S988" s="129"/>
      <c r="T988" s="129"/>
      <c r="U988" s="128" t="str">
        <f t="shared" si="196"/>
        <v/>
      </c>
      <c r="V988" s="129"/>
      <c r="W988" s="129"/>
      <c r="X988" s="131" t="str">
        <f t="shared" si="200"/>
        <v>102</v>
      </c>
      <c r="Y988" s="129">
        <v>10</v>
      </c>
      <c r="Z988" s="129">
        <f t="shared" si="197"/>
        <v>2</v>
      </c>
      <c r="AA988" s="129"/>
      <c r="AB988" s="129"/>
      <c r="AC988" s="121">
        <v>212006</v>
      </c>
      <c r="AD988" s="121" t="s">
        <v>235</v>
      </c>
      <c r="AE988" s="122">
        <f>VLOOKUP(AC988,[3]Hoja1!$A$10:$K$1357,11,0)</f>
        <v>-17174453197</v>
      </c>
      <c r="AF988" s="122"/>
      <c r="AG988" s="122">
        <f t="shared" si="198"/>
        <v>-17174453197</v>
      </c>
      <c r="AH988" s="122">
        <f t="shared" si="199"/>
        <v>-17174453</v>
      </c>
    </row>
    <row r="989" spans="1:34" s="51" customFormat="1" ht="12.75" customHeight="1">
      <c r="A989" s="127">
        <v>5213121</v>
      </c>
      <c r="B989" s="127" t="s">
        <v>1745</v>
      </c>
      <c r="C989" s="128" t="str">
        <f t="shared" si="190"/>
        <v/>
      </c>
      <c r="D989" s="129"/>
      <c r="E989" s="129"/>
      <c r="F989" s="128" t="str">
        <f t="shared" si="191"/>
        <v/>
      </c>
      <c r="G989" s="127"/>
      <c r="H989" s="127"/>
      <c r="I989" s="128" t="str">
        <f t="shared" si="192"/>
        <v/>
      </c>
      <c r="J989" s="127"/>
      <c r="K989" s="127"/>
      <c r="L989" s="128" t="str">
        <f t="shared" si="193"/>
        <v/>
      </c>
      <c r="M989" s="129"/>
      <c r="N989" s="129"/>
      <c r="O989" s="130" t="str">
        <f t="shared" si="194"/>
        <v/>
      </c>
      <c r="P989" s="127"/>
      <c r="Q989" s="127"/>
      <c r="R989" s="128" t="str">
        <f t="shared" si="195"/>
        <v/>
      </c>
      <c r="S989" s="129"/>
      <c r="T989" s="129"/>
      <c r="U989" s="128" t="str">
        <f t="shared" si="196"/>
        <v/>
      </c>
      <c r="V989" s="129"/>
      <c r="W989" s="129"/>
      <c r="X989" s="131" t="str">
        <f t="shared" si="200"/>
        <v>102</v>
      </c>
      <c r="Y989" s="129">
        <v>10</v>
      </c>
      <c r="Z989" s="129">
        <f t="shared" si="197"/>
        <v>2</v>
      </c>
      <c r="AA989" s="129"/>
      <c r="AB989" s="129"/>
      <c r="AC989" s="121">
        <v>212101</v>
      </c>
      <c r="AD989" s="121" t="s">
        <v>638</v>
      </c>
      <c r="AE989" s="122">
        <f>VLOOKUP(AC989,[3]Hoja1!$A$10:$K$1357,11,0)</f>
        <v>0</v>
      </c>
      <c r="AF989" s="122"/>
      <c r="AG989" s="122">
        <f t="shared" si="198"/>
        <v>0</v>
      </c>
      <c r="AH989" s="122">
        <f t="shared" si="199"/>
        <v>0</v>
      </c>
    </row>
    <row r="990" spans="1:34" s="51" customFormat="1" ht="12.75" customHeight="1">
      <c r="A990" s="127"/>
      <c r="B990" s="127"/>
      <c r="C990" s="128" t="str">
        <f t="shared" si="190"/>
        <v/>
      </c>
      <c r="D990" s="129"/>
      <c r="E990" s="129"/>
      <c r="F990" s="128" t="str">
        <f t="shared" si="191"/>
        <v/>
      </c>
      <c r="G990" s="127"/>
      <c r="H990" s="127"/>
      <c r="I990" s="128" t="str">
        <f t="shared" si="192"/>
        <v/>
      </c>
      <c r="J990" s="127"/>
      <c r="K990" s="127"/>
      <c r="L990" s="128" t="str">
        <f t="shared" si="193"/>
        <v/>
      </c>
      <c r="M990" s="129"/>
      <c r="N990" s="129"/>
      <c r="O990" s="130" t="str">
        <f t="shared" si="194"/>
        <v/>
      </c>
      <c r="P990" s="127"/>
      <c r="Q990" s="127"/>
      <c r="R990" s="128" t="str">
        <f t="shared" si="195"/>
        <v/>
      </c>
      <c r="S990" s="129"/>
      <c r="T990" s="129"/>
      <c r="U990" s="128" t="str">
        <f t="shared" si="196"/>
        <v/>
      </c>
      <c r="V990" s="129"/>
      <c r="W990" s="129"/>
      <c r="X990" s="131" t="str">
        <f t="shared" si="200"/>
        <v>102</v>
      </c>
      <c r="Y990" s="129">
        <v>10</v>
      </c>
      <c r="Z990" s="129">
        <f t="shared" si="197"/>
        <v>2</v>
      </c>
      <c r="AA990" s="129"/>
      <c r="AB990" s="129"/>
      <c r="AC990" s="121">
        <v>212102</v>
      </c>
      <c r="AD990" s="121" t="s">
        <v>639</v>
      </c>
      <c r="AE990" s="122">
        <v>0</v>
      </c>
      <c r="AF990" s="122"/>
      <c r="AG990" s="122">
        <f t="shared" si="198"/>
        <v>0</v>
      </c>
      <c r="AH990" s="122">
        <f t="shared" si="199"/>
        <v>0</v>
      </c>
    </row>
    <row r="991" spans="1:34" s="51" customFormat="1" ht="12.75" customHeight="1">
      <c r="A991" s="127">
        <v>5213130</v>
      </c>
      <c r="B991" s="127" t="s">
        <v>494</v>
      </c>
      <c r="C991" s="128" t="str">
        <f t="shared" si="190"/>
        <v/>
      </c>
      <c r="D991" s="129"/>
      <c r="E991" s="129"/>
      <c r="F991" s="128" t="str">
        <f t="shared" si="191"/>
        <v/>
      </c>
      <c r="G991" s="127"/>
      <c r="H991" s="127"/>
      <c r="I991" s="128" t="str">
        <f t="shared" si="192"/>
        <v/>
      </c>
      <c r="J991" s="127"/>
      <c r="K991" s="127"/>
      <c r="L991" s="128" t="str">
        <f t="shared" si="193"/>
        <v/>
      </c>
      <c r="M991" s="129"/>
      <c r="N991" s="129"/>
      <c r="O991" s="130" t="str">
        <f t="shared" si="194"/>
        <v/>
      </c>
      <c r="P991" s="127"/>
      <c r="Q991" s="127"/>
      <c r="R991" s="128" t="str">
        <f t="shared" si="195"/>
        <v/>
      </c>
      <c r="S991" s="129"/>
      <c r="T991" s="129"/>
      <c r="U991" s="128" t="str">
        <f t="shared" si="196"/>
        <v/>
      </c>
      <c r="V991" s="129"/>
      <c r="W991" s="129"/>
      <c r="X991" s="131" t="str">
        <f t="shared" si="200"/>
        <v>102</v>
      </c>
      <c r="Y991" s="129">
        <v>10</v>
      </c>
      <c r="Z991" s="129">
        <f t="shared" si="197"/>
        <v>2</v>
      </c>
      <c r="AA991" s="129"/>
      <c r="AB991" s="129"/>
      <c r="AC991" s="121">
        <v>212103</v>
      </c>
      <c r="AD991" s="121" t="s">
        <v>1620</v>
      </c>
      <c r="AE991" s="122">
        <v>0</v>
      </c>
      <c r="AF991" s="122">
        <f>-AF993</f>
        <v>271287011</v>
      </c>
      <c r="AG991" s="122">
        <f t="shared" si="198"/>
        <v>271287011</v>
      </c>
      <c r="AH991" s="122">
        <f t="shared" si="199"/>
        <v>271287</v>
      </c>
    </row>
    <row r="992" spans="1:34" s="51" customFormat="1" ht="12.75" customHeight="1">
      <c r="A992" s="127">
        <v>5213150</v>
      </c>
      <c r="B992" s="127" t="s">
        <v>1747</v>
      </c>
      <c r="C992" s="128" t="str">
        <f t="shared" si="190"/>
        <v/>
      </c>
      <c r="D992" s="129"/>
      <c r="E992" s="129"/>
      <c r="F992" s="128" t="str">
        <f t="shared" si="191"/>
        <v/>
      </c>
      <c r="G992" s="127"/>
      <c r="H992" s="127"/>
      <c r="I992" s="128" t="str">
        <f t="shared" si="192"/>
        <v/>
      </c>
      <c r="J992" s="127"/>
      <c r="K992" s="127"/>
      <c r="L992" s="128" t="str">
        <f t="shared" si="193"/>
        <v/>
      </c>
      <c r="M992" s="129"/>
      <c r="N992" s="129"/>
      <c r="O992" s="130" t="str">
        <f t="shared" si="194"/>
        <v/>
      </c>
      <c r="P992" s="127"/>
      <c r="Q992" s="127"/>
      <c r="R992" s="128" t="str">
        <f t="shared" si="195"/>
        <v/>
      </c>
      <c r="S992" s="129"/>
      <c r="T992" s="129"/>
      <c r="U992" s="128" t="str">
        <f t="shared" si="196"/>
        <v/>
      </c>
      <c r="V992" s="129"/>
      <c r="W992" s="129"/>
      <c r="X992" s="131" t="str">
        <f t="shared" si="200"/>
        <v>102</v>
      </c>
      <c r="Y992" s="129">
        <v>10</v>
      </c>
      <c r="Z992" s="129">
        <f t="shared" si="197"/>
        <v>2</v>
      </c>
      <c r="AA992" s="129"/>
      <c r="AB992" s="129"/>
      <c r="AC992" s="121">
        <v>212104</v>
      </c>
      <c r="AD992" s="121" t="s">
        <v>1340</v>
      </c>
      <c r="AE992" s="122">
        <f>VLOOKUP(AC992,[3]Hoja1!$A$10:$K$1357,11,0)</f>
        <v>-190865364</v>
      </c>
      <c r="AF992" s="122"/>
      <c r="AG992" s="122">
        <f t="shared" si="198"/>
        <v>-190865364</v>
      </c>
      <c r="AH992" s="122">
        <f t="shared" si="199"/>
        <v>-190865</v>
      </c>
    </row>
    <row r="993" spans="1:34" s="51" customFormat="1" ht="12.75" customHeight="1">
      <c r="A993" s="127">
        <v>5213121</v>
      </c>
      <c r="B993" s="127" t="s">
        <v>1745</v>
      </c>
      <c r="C993" s="128" t="str">
        <f t="shared" si="190"/>
        <v/>
      </c>
      <c r="D993" s="129"/>
      <c r="E993" s="129"/>
      <c r="F993" s="128" t="str">
        <f t="shared" si="191"/>
        <v/>
      </c>
      <c r="G993" s="127"/>
      <c r="H993" s="127"/>
      <c r="I993" s="128" t="str">
        <f t="shared" si="192"/>
        <v/>
      </c>
      <c r="J993" s="127"/>
      <c r="K993" s="127"/>
      <c r="L993" s="128" t="str">
        <f t="shared" si="193"/>
        <v/>
      </c>
      <c r="M993" s="129"/>
      <c r="N993" s="129"/>
      <c r="O993" s="130" t="str">
        <f t="shared" si="194"/>
        <v/>
      </c>
      <c r="P993" s="127"/>
      <c r="Q993" s="127"/>
      <c r="R993" s="128" t="str">
        <f t="shared" si="195"/>
        <v/>
      </c>
      <c r="S993" s="129"/>
      <c r="T993" s="129"/>
      <c r="U993" s="128" t="str">
        <f t="shared" si="196"/>
        <v/>
      </c>
      <c r="V993" s="129"/>
      <c r="W993" s="129"/>
      <c r="X993" s="131" t="str">
        <f t="shared" si="200"/>
        <v>102</v>
      </c>
      <c r="Y993" s="129">
        <v>10</v>
      </c>
      <c r="Z993" s="129">
        <f t="shared" si="197"/>
        <v>2</v>
      </c>
      <c r="AA993" s="129"/>
      <c r="AB993" s="129"/>
      <c r="AC993" s="121">
        <v>212105</v>
      </c>
      <c r="AD993" s="121" t="s">
        <v>640</v>
      </c>
      <c r="AE993" s="122">
        <f>VLOOKUP(AC993,[3]Hoja1!$A$10:$K$1357,11,0)</f>
        <v>1848582011</v>
      </c>
      <c r="AF993" s="122">
        <v>-271287011</v>
      </c>
      <c r="AG993" s="122">
        <f t="shared" si="198"/>
        <v>1577295000</v>
      </c>
      <c r="AH993" s="122">
        <f t="shared" si="199"/>
        <v>1577295</v>
      </c>
    </row>
    <row r="994" spans="1:34" s="51" customFormat="1" ht="12.75" customHeight="1">
      <c r="A994" s="127"/>
      <c r="B994" s="127"/>
      <c r="C994" s="128" t="str">
        <f t="shared" si="190"/>
        <v/>
      </c>
      <c r="D994" s="129"/>
      <c r="E994" s="129"/>
      <c r="F994" s="128" t="str">
        <f t="shared" si="191"/>
        <v/>
      </c>
      <c r="G994" s="127"/>
      <c r="H994" s="127"/>
      <c r="I994" s="128" t="str">
        <f t="shared" si="192"/>
        <v/>
      </c>
      <c r="J994" s="127"/>
      <c r="K994" s="127"/>
      <c r="L994" s="128" t="str">
        <f t="shared" si="193"/>
        <v/>
      </c>
      <c r="M994" s="129"/>
      <c r="N994" s="129"/>
      <c r="O994" s="130" t="str">
        <f t="shared" si="194"/>
        <v/>
      </c>
      <c r="P994" s="127"/>
      <c r="Q994" s="127"/>
      <c r="R994" s="128" t="str">
        <f t="shared" si="195"/>
        <v/>
      </c>
      <c r="S994" s="129"/>
      <c r="T994" s="129"/>
      <c r="U994" s="128" t="str">
        <f t="shared" si="196"/>
        <v/>
      </c>
      <c r="V994" s="129"/>
      <c r="W994" s="129"/>
      <c r="X994" s="131" t="str">
        <f t="shared" si="200"/>
        <v>102</v>
      </c>
      <c r="Y994" s="129">
        <v>10</v>
      </c>
      <c r="Z994" s="129">
        <f t="shared" si="197"/>
        <v>2</v>
      </c>
      <c r="AA994" s="129"/>
      <c r="AB994" s="129"/>
      <c r="AC994" s="121">
        <v>212106</v>
      </c>
      <c r="AD994" s="121" t="s">
        <v>236</v>
      </c>
      <c r="AE994" s="122">
        <v>0</v>
      </c>
      <c r="AF994" s="122"/>
      <c r="AG994" s="122">
        <f t="shared" si="198"/>
        <v>0</v>
      </c>
      <c r="AH994" s="122">
        <f t="shared" si="199"/>
        <v>0</v>
      </c>
    </row>
    <row r="995" spans="1:34" s="51" customFormat="1" ht="12.75" customHeight="1">
      <c r="A995" s="127">
        <v>5213130</v>
      </c>
      <c r="B995" s="127" t="s">
        <v>494</v>
      </c>
      <c r="C995" s="128" t="str">
        <f t="shared" si="190"/>
        <v/>
      </c>
      <c r="D995" s="129"/>
      <c r="E995" s="129"/>
      <c r="F995" s="128" t="str">
        <f t="shared" si="191"/>
        <v/>
      </c>
      <c r="G995" s="127"/>
      <c r="H995" s="127"/>
      <c r="I995" s="128" t="str">
        <f t="shared" si="192"/>
        <v>652200000212</v>
      </c>
      <c r="J995" s="127">
        <v>652200000</v>
      </c>
      <c r="K995" s="127">
        <v>212</v>
      </c>
      <c r="L995" s="128" t="str">
        <f t="shared" si="193"/>
        <v/>
      </c>
      <c r="M995" s="129"/>
      <c r="N995" s="129"/>
      <c r="O995" s="130" t="str">
        <f t="shared" si="194"/>
        <v/>
      </c>
      <c r="P995" s="127"/>
      <c r="Q995" s="127"/>
      <c r="R995" s="128" t="str">
        <f t="shared" si="195"/>
        <v>621220000212</v>
      </c>
      <c r="S995" s="129">
        <v>621220000</v>
      </c>
      <c r="T995" s="129">
        <v>212</v>
      </c>
      <c r="U995" s="128" t="str">
        <f t="shared" si="196"/>
        <v/>
      </c>
      <c r="V995" s="129"/>
      <c r="W995" s="129"/>
      <c r="X995" s="131" t="str">
        <f t="shared" si="200"/>
        <v>102</v>
      </c>
      <c r="Y995" s="129">
        <v>10</v>
      </c>
      <c r="Z995" s="129">
        <f t="shared" si="197"/>
        <v>2</v>
      </c>
      <c r="AA995" s="129"/>
      <c r="AB995" s="129"/>
      <c r="AC995" s="121">
        <v>212201</v>
      </c>
      <c r="AD995" s="121" t="s">
        <v>1341</v>
      </c>
      <c r="AE995" s="122">
        <f>VLOOKUP(AC995,[3]Hoja1!$A$10:$K$1357,11,0)</f>
        <v>0</v>
      </c>
      <c r="AF995" s="122"/>
      <c r="AG995" s="122">
        <f t="shared" si="198"/>
        <v>0</v>
      </c>
      <c r="AH995" s="122">
        <f t="shared" si="199"/>
        <v>0</v>
      </c>
    </row>
    <row r="996" spans="1:34" s="51" customFormat="1" ht="12.75" customHeight="1">
      <c r="A996" s="127">
        <v>5213130</v>
      </c>
      <c r="B996" s="127" t="s">
        <v>494</v>
      </c>
      <c r="C996" s="128" t="str">
        <f t="shared" si="190"/>
        <v/>
      </c>
      <c r="D996" s="129"/>
      <c r="E996" s="129"/>
      <c r="F996" s="128" t="str">
        <f t="shared" si="191"/>
        <v/>
      </c>
      <c r="G996" s="127"/>
      <c r="H996" s="127"/>
      <c r="I996" s="128" t="str">
        <f t="shared" si="192"/>
        <v>652200000101</v>
      </c>
      <c r="J996" s="127">
        <v>652200000</v>
      </c>
      <c r="K996" s="127">
        <v>101</v>
      </c>
      <c r="L996" s="128" t="str">
        <f t="shared" si="193"/>
        <v/>
      </c>
      <c r="M996" s="129"/>
      <c r="N996" s="129"/>
      <c r="O996" s="130" t="str">
        <f t="shared" si="194"/>
        <v/>
      </c>
      <c r="P996" s="127"/>
      <c r="Q996" s="127"/>
      <c r="R996" s="128" t="str">
        <f t="shared" si="195"/>
        <v>621220000101</v>
      </c>
      <c r="S996" s="129">
        <v>621220000</v>
      </c>
      <c r="T996" s="129">
        <v>101</v>
      </c>
      <c r="U996" s="128" t="str">
        <f t="shared" si="196"/>
        <v/>
      </c>
      <c r="V996" s="129"/>
      <c r="W996" s="129"/>
      <c r="X996" s="131" t="str">
        <f t="shared" si="200"/>
        <v>102</v>
      </c>
      <c r="Y996" s="129">
        <v>10</v>
      </c>
      <c r="Z996" s="129">
        <f t="shared" si="197"/>
        <v>2</v>
      </c>
      <c r="AA996" s="129"/>
      <c r="AB996" s="129"/>
      <c r="AC996" s="121">
        <v>212202</v>
      </c>
      <c r="AD996" s="121" t="s">
        <v>237</v>
      </c>
      <c r="AE996" s="122">
        <f>VLOOKUP(AC996,[3]Hoja1!$A$10:$K$1357,11,0)</f>
        <v>-4047392781</v>
      </c>
      <c r="AF996" s="122"/>
      <c r="AG996" s="122">
        <f t="shared" si="198"/>
        <v>-4047392781</v>
      </c>
      <c r="AH996" s="122">
        <f t="shared" si="199"/>
        <v>-4047393</v>
      </c>
    </row>
    <row r="997" spans="1:34" s="51" customFormat="1" ht="12.75" customHeight="1">
      <c r="A997" s="127">
        <v>5213130</v>
      </c>
      <c r="B997" s="127" t="s">
        <v>494</v>
      </c>
      <c r="C997" s="128" t="str">
        <f t="shared" si="190"/>
        <v/>
      </c>
      <c r="D997" s="129"/>
      <c r="E997" s="129"/>
      <c r="F997" s="128" t="str">
        <f t="shared" si="191"/>
        <v/>
      </c>
      <c r="G997" s="127"/>
      <c r="H997" s="127"/>
      <c r="I997" s="128" t="str">
        <f t="shared" si="192"/>
        <v>652200000102</v>
      </c>
      <c r="J997" s="127">
        <v>652200000</v>
      </c>
      <c r="K997" s="127">
        <v>102</v>
      </c>
      <c r="L997" s="128" t="str">
        <f t="shared" si="193"/>
        <v/>
      </c>
      <c r="M997" s="129"/>
      <c r="N997" s="129"/>
      <c r="O997" s="130" t="str">
        <f t="shared" si="194"/>
        <v/>
      </c>
      <c r="P997" s="127"/>
      <c r="Q997" s="127"/>
      <c r="R997" s="128" t="str">
        <f t="shared" si="195"/>
        <v>621220000102</v>
      </c>
      <c r="S997" s="129">
        <v>621220000</v>
      </c>
      <c r="T997" s="129">
        <v>102</v>
      </c>
      <c r="U997" s="128" t="str">
        <f t="shared" si="196"/>
        <v/>
      </c>
      <c r="V997" s="129"/>
      <c r="W997" s="129"/>
      <c r="X997" s="131" t="str">
        <f t="shared" si="200"/>
        <v>102</v>
      </c>
      <c r="Y997" s="129">
        <v>10</v>
      </c>
      <c r="Z997" s="129">
        <f t="shared" si="197"/>
        <v>2</v>
      </c>
      <c r="AA997" s="129"/>
      <c r="AB997" s="129"/>
      <c r="AC997" s="121">
        <v>212203</v>
      </c>
      <c r="AD997" s="121" t="s">
        <v>1342</v>
      </c>
      <c r="AE997" s="122">
        <f>VLOOKUP(AC997,[3]Hoja1!$A$10:$K$1357,11,0)</f>
        <v>-620395973</v>
      </c>
      <c r="AF997" s="122"/>
      <c r="AG997" s="122">
        <f t="shared" si="198"/>
        <v>-620395973</v>
      </c>
      <c r="AH997" s="122">
        <f t="shared" si="199"/>
        <v>-620396</v>
      </c>
    </row>
    <row r="998" spans="1:34" s="51" customFormat="1" ht="12.75" customHeight="1">
      <c r="A998" s="127">
        <v>5213130</v>
      </c>
      <c r="B998" s="127" t="s">
        <v>494</v>
      </c>
      <c r="C998" s="128" t="str">
        <f t="shared" si="190"/>
        <v/>
      </c>
      <c r="D998" s="129"/>
      <c r="E998" s="129"/>
      <c r="F998" s="128" t="str">
        <f t="shared" si="191"/>
        <v/>
      </c>
      <c r="G998" s="127"/>
      <c r="H998" s="127"/>
      <c r="I998" s="128" t="str">
        <f t="shared" si="192"/>
        <v>652200000202</v>
      </c>
      <c r="J998" s="127">
        <v>652200000</v>
      </c>
      <c r="K998" s="127">
        <v>202</v>
      </c>
      <c r="L998" s="128" t="str">
        <f t="shared" si="193"/>
        <v/>
      </c>
      <c r="M998" s="129"/>
      <c r="N998" s="129"/>
      <c r="O998" s="130" t="str">
        <f t="shared" si="194"/>
        <v/>
      </c>
      <c r="P998" s="127"/>
      <c r="Q998" s="127"/>
      <c r="R998" s="128" t="str">
        <f t="shared" si="195"/>
        <v>621220000202</v>
      </c>
      <c r="S998" s="129">
        <v>621220000</v>
      </c>
      <c r="T998" s="129">
        <v>202</v>
      </c>
      <c r="U998" s="128" t="str">
        <f t="shared" si="196"/>
        <v/>
      </c>
      <c r="V998" s="129"/>
      <c r="W998" s="129"/>
      <c r="X998" s="131" t="str">
        <f t="shared" si="200"/>
        <v>102</v>
      </c>
      <c r="Y998" s="129">
        <v>10</v>
      </c>
      <c r="Z998" s="129">
        <f t="shared" si="197"/>
        <v>2</v>
      </c>
      <c r="AA998" s="129"/>
      <c r="AB998" s="129"/>
      <c r="AC998" s="121">
        <v>212204</v>
      </c>
      <c r="AD998" s="121" t="s">
        <v>1343</v>
      </c>
      <c r="AE998" s="122">
        <f>VLOOKUP(AC998,[3]Hoja1!$A$10:$K$1357,11,0)</f>
        <v>-1332444303</v>
      </c>
      <c r="AF998" s="122"/>
      <c r="AG998" s="122">
        <f t="shared" si="198"/>
        <v>-1332444303</v>
      </c>
      <c r="AH998" s="122">
        <f t="shared" si="199"/>
        <v>-1332444</v>
      </c>
    </row>
    <row r="999" spans="1:34" s="51" customFormat="1" ht="12.75" customHeight="1">
      <c r="A999" s="127">
        <v>5213130</v>
      </c>
      <c r="B999" s="127" t="s">
        <v>494</v>
      </c>
      <c r="C999" s="128" t="str">
        <f t="shared" si="190"/>
        <v/>
      </c>
      <c r="D999" s="129"/>
      <c r="E999" s="129"/>
      <c r="F999" s="128" t="str">
        <f t="shared" si="191"/>
        <v/>
      </c>
      <c r="G999" s="127"/>
      <c r="H999" s="127"/>
      <c r="I999" s="128" t="str">
        <f t="shared" si="192"/>
        <v>652200000112</v>
      </c>
      <c r="J999" s="127">
        <v>652200000</v>
      </c>
      <c r="K999" s="127">
        <v>112</v>
      </c>
      <c r="L999" s="128" t="str">
        <f t="shared" si="193"/>
        <v/>
      </c>
      <c r="M999" s="129"/>
      <c r="N999" s="129"/>
      <c r="O999" s="130" t="str">
        <f t="shared" si="194"/>
        <v/>
      </c>
      <c r="P999" s="127"/>
      <c r="Q999" s="127"/>
      <c r="R999" s="128" t="str">
        <f t="shared" si="195"/>
        <v>621220000112</v>
      </c>
      <c r="S999" s="129">
        <v>621220000</v>
      </c>
      <c r="T999" s="129">
        <v>112</v>
      </c>
      <c r="U999" s="128" t="str">
        <f t="shared" si="196"/>
        <v/>
      </c>
      <c r="V999" s="129"/>
      <c r="W999" s="129"/>
      <c r="X999" s="131" t="str">
        <f t="shared" si="200"/>
        <v>102</v>
      </c>
      <c r="Y999" s="129">
        <v>10</v>
      </c>
      <c r="Z999" s="129">
        <f t="shared" si="197"/>
        <v>2</v>
      </c>
      <c r="AA999" s="129"/>
      <c r="AB999" s="129"/>
      <c r="AC999" s="121">
        <v>212205</v>
      </c>
      <c r="AD999" s="121" t="s">
        <v>1344</v>
      </c>
      <c r="AE999" s="122">
        <f>VLOOKUP(AC999,[3]Hoja1!$A$10:$K$1357,11,0)</f>
        <v>-28203611</v>
      </c>
      <c r="AF999" s="122"/>
      <c r="AG999" s="122">
        <f t="shared" si="198"/>
        <v>-28203611</v>
      </c>
      <c r="AH999" s="122">
        <f t="shared" si="199"/>
        <v>-28204</v>
      </c>
    </row>
    <row r="1000" spans="1:34" s="51" customFormat="1" ht="12.75" customHeight="1">
      <c r="A1000" s="127">
        <v>5213130</v>
      </c>
      <c r="B1000" s="127" t="s">
        <v>494</v>
      </c>
      <c r="C1000" s="128" t="str">
        <f t="shared" si="190"/>
        <v/>
      </c>
      <c r="D1000" s="129"/>
      <c r="E1000" s="129"/>
      <c r="F1000" s="128" t="str">
        <f t="shared" si="191"/>
        <v/>
      </c>
      <c r="G1000" s="127"/>
      <c r="H1000" s="127"/>
      <c r="I1000" s="128" t="str">
        <f t="shared" si="192"/>
        <v>652200000210</v>
      </c>
      <c r="J1000" s="127">
        <v>652200000</v>
      </c>
      <c r="K1000" s="127">
        <v>210</v>
      </c>
      <c r="L1000" s="128" t="str">
        <f t="shared" si="193"/>
        <v/>
      </c>
      <c r="M1000" s="129"/>
      <c r="N1000" s="129"/>
      <c r="O1000" s="130" t="str">
        <f t="shared" si="194"/>
        <v/>
      </c>
      <c r="P1000" s="127"/>
      <c r="Q1000" s="127"/>
      <c r="R1000" s="128" t="str">
        <f t="shared" si="195"/>
        <v>621220000210</v>
      </c>
      <c r="S1000" s="129">
        <v>621220000</v>
      </c>
      <c r="T1000" s="129">
        <v>210</v>
      </c>
      <c r="U1000" s="128" t="str">
        <f t="shared" si="196"/>
        <v/>
      </c>
      <c r="V1000" s="129"/>
      <c r="W1000" s="129"/>
      <c r="X1000" s="131" t="str">
        <f t="shared" si="200"/>
        <v>102</v>
      </c>
      <c r="Y1000" s="129">
        <v>10</v>
      </c>
      <c r="Z1000" s="129">
        <f t="shared" si="197"/>
        <v>2</v>
      </c>
      <c r="AA1000" s="129"/>
      <c r="AB1000" s="129"/>
      <c r="AC1000" s="121">
        <v>212206</v>
      </c>
      <c r="AD1000" s="121" t="s">
        <v>1345</v>
      </c>
      <c r="AE1000" s="122">
        <f>VLOOKUP(AC1000,[3]Hoja1!$A$10:$K$1357,11,0)</f>
        <v>-3</v>
      </c>
      <c r="AF1000" s="122"/>
      <c r="AG1000" s="122">
        <f t="shared" si="198"/>
        <v>-3</v>
      </c>
      <c r="AH1000" s="122">
        <f t="shared" si="199"/>
        <v>0</v>
      </c>
    </row>
    <row r="1001" spans="1:34" s="51" customFormat="1" ht="12.75" customHeight="1">
      <c r="A1001" s="127"/>
      <c r="B1001" s="127"/>
      <c r="C1001" s="128" t="str">
        <f t="shared" si="190"/>
        <v/>
      </c>
      <c r="D1001" s="129"/>
      <c r="E1001" s="129"/>
      <c r="F1001" s="128" t="str">
        <f t="shared" si="191"/>
        <v/>
      </c>
      <c r="G1001" s="127"/>
      <c r="H1001" s="127"/>
      <c r="I1001" s="128" t="str">
        <f t="shared" si="192"/>
        <v>652200000209</v>
      </c>
      <c r="J1001" s="127">
        <v>652200000</v>
      </c>
      <c r="K1001" s="127">
        <v>209</v>
      </c>
      <c r="L1001" s="128" t="str">
        <f t="shared" si="193"/>
        <v/>
      </c>
      <c r="M1001" s="129"/>
      <c r="N1001" s="129"/>
      <c r="O1001" s="130" t="str">
        <f t="shared" si="194"/>
        <v/>
      </c>
      <c r="P1001" s="127"/>
      <c r="Q1001" s="127"/>
      <c r="R1001" s="128" t="str">
        <f t="shared" si="195"/>
        <v>621220000209</v>
      </c>
      <c r="S1001" s="129">
        <v>621220000</v>
      </c>
      <c r="T1001" s="129">
        <v>209</v>
      </c>
      <c r="U1001" s="128" t="str">
        <f t="shared" si="196"/>
        <v/>
      </c>
      <c r="V1001" s="129"/>
      <c r="W1001" s="129"/>
      <c r="X1001" s="131" t="str">
        <f t="shared" si="200"/>
        <v>102</v>
      </c>
      <c r="Y1001" s="129">
        <v>10</v>
      </c>
      <c r="Z1001" s="129">
        <f t="shared" si="197"/>
        <v>2</v>
      </c>
      <c r="AA1001" s="129"/>
      <c r="AB1001" s="129"/>
      <c r="AC1001" s="121">
        <v>212207</v>
      </c>
      <c r="AD1001" s="121" t="s">
        <v>46</v>
      </c>
      <c r="AE1001" s="122">
        <v>0</v>
      </c>
      <c r="AF1001" s="122"/>
      <c r="AG1001" s="122">
        <f t="shared" si="198"/>
        <v>0</v>
      </c>
      <c r="AH1001" s="122">
        <f t="shared" si="199"/>
        <v>0</v>
      </c>
    </row>
    <row r="1002" spans="1:34" s="51" customFormat="1" ht="12.75" customHeight="1">
      <c r="A1002" s="127"/>
      <c r="B1002" s="127"/>
      <c r="C1002" s="128" t="str">
        <f t="shared" si="190"/>
        <v/>
      </c>
      <c r="D1002" s="129"/>
      <c r="E1002" s="129"/>
      <c r="F1002" s="128" t="str">
        <f t="shared" si="191"/>
        <v/>
      </c>
      <c r="G1002" s="127"/>
      <c r="H1002" s="127"/>
      <c r="I1002" s="128" t="str">
        <f t="shared" si="192"/>
        <v>652200000109</v>
      </c>
      <c r="J1002" s="127">
        <v>652200000</v>
      </c>
      <c r="K1002" s="127">
        <v>109</v>
      </c>
      <c r="L1002" s="128" t="str">
        <f t="shared" si="193"/>
        <v/>
      </c>
      <c r="M1002" s="129"/>
      <c r="N1002" s="129"/>
      <c r="O1002" s="130" t="str">
        <f t="shared" si="194"/>
        <v/>
      </c>
      <c r="P1002" s="127"/>
      <c r="Q1002" s="127"/>
      <c r="R1002" s="128" t="str">
        <f t="shared" si="195"/>
        <v>621220000109</v>
      </c>
      <c r="S1002" s="129">
        <v>621220000</v>
      </c>
      <c r="T1002" s="129">
        <v>109</v>
      </c>
      <c r="U1002" s="128" t="str">
        <f t="shared" si="196"/>
        <v/>
      </c>
      <c r="V1002" s="129"/>
      <c r="W1002" s="129"/>
      <c r="X1002" s="131" t="str">
        <f t="shared" si="200"/>
        <v>102</v>
      </c>
      <c r="Y1002" s="129">
        <v>10</v>
      </c>
      <c r="Z1002" s="129">
        <f t="shared" si="197"/>
        <v>2</v>
      </c>
      <c r="AA1002" s="129"/>
      <c r="AB1002" s="129"/>
      <c r="AC1002" s="121">
        <v>212208</v>
      </c>
      <c r="AD1002" s="121" t="s">
        <v>603</v>
      </c>
      <c r="AE1002" s="122">
        <v>0</v>
      </c>
      <c r="AF1002" s="122"/>
      <c r="AG1002" s="122">
        <f t="shared" si="198"/>
        <v>0</v>
      </c>
      <c r="AH1002" s="122">
        <f t="shared" si="199"/>
        <v>0</v>
      </c>
    </row>
    <row r="1003" spans="1:34" s="51" customFormat="1" ht="12.75" customHeight="1">
      <c r="A1003" s="127"/>
      <c r="B1003" s="127"/>
      <c r="C1003" s="128" t="str">
        <f t="shared" si="190"/>
        <v/>
      </c>
      <c r="D1003" s="129"/>
      <c r="E1003" s="129"/>
      <c r="F1003" s="128" t="str">
        <f t="shared" si="191"/>
        <v/>
      </c>
      <c r="G1003" s="127"/>
      <c r="H1003" s="127"/>
      <c r="I1003" s="128" t="str">
        <f t="shared" si="192"/>
        <v>652200000101</v>
      </c>
      <c r="J1003" s="127">
        <v>652200000</v>
      </c>
      <c r="K1003" s="127">
        <v>101</v>
      </c>
      <c r="L1003" s="128" t="str">
        <f t="shared" si="193"/>
        <v/>
      </c>
      <c r="M1003" s="129"/>
      <c r="N1003" s="129"/>
      <c r="O1003" s="130" t="str">
        <f t="shared" si="194"/>
        <v/>
      </c>
      <c r="P1003" s="127"/>
      <c r="Q1003" s="127"/>
      <c r="R1003" s="128" t="str">
        <f t="shared" si="195"/>
        <v>621220000101</v>
      </c>
      <c r="S1003" s="129">
        <v>621220000</v>
      </c>
      <c r="T1003" s="129">
        <v>101</v>
      </c>
      <c r="U1003" s="128" t="str">
        <f t="shared" si="196"/>
        <v/>
      </c>
      <c r="V1003" s="129"/>
      <c r="W1003" s="129"/>
      <c r="X1003" s="131" t="str">
        <f t="shared" si="200"/>
        <v>102</v>
      </c>
      <c r="Y1003" s="129">
        <v>10</v>
      </c>
      <c r="Z1003" s="129">
        <f t="shared" si="197"/>
        <v>2</v>
      </c>
      <c r="AA1003" s="129"/>
      <c r="AB1003" s="129"/>
      <c r="AC1003" s="121">
        <v>212209</v>
      </c>
      <c r="AD1003" s="121" t="s">
        <v>1346</v>
      </c>
      <c r="AE1003" s="122">
        <v>0</v>
      </c>
      <c r="AF1003" s="122"/>
      <c r="AG1003" s="122">
        <f t="shared" si="198"/>
        <v>0</v>
      </c>
      <c r="AH1003" s="122">
        <f t="shared" si="199"/>
        <v>0</v>
      </c>
    </row>
    <row r="1004" spans="1:34" s="51" customFormat="1" ht="12.75" customHeight="1">
      <c r="A1004" s="127"/>
      <c r="B1004" s="127"/>
      <c r="C1004" s="128" t="str">
        <f t="shared" si="190"/>
        <v/>
      </c>
      <c r="D1004" s="129"/>
      <c r="E1004" s="129"/>
      <c r="F1004" s="128" t="str">
        <f t="shared" si="191"/>
        <v/>
      </c>
      <c r="G1004" s="127"/>
      <c r="H1004" s="127"/>
      <c r="I1004" s="128" t="str">
        <f t="shared" si="192"/>
        <v>653200000103</v>
      </c>
      <c r="J1004" s="127">
        <v>653200000</v>
      </c>
      <c r="K1004" s="127">
        <v>103</v>
      </c>
      <c r="L1004" s="128" t="str">
        <f t="shared" si="193"/>
        <v/>
      </c>
      <c r="M1004" s="129"/>
      <c r="N1004" s="129"/>
      <c r="O1004" s="130" t="str">
        <f t="shared" si="194"/>
        <v/>
      </c>
      <c r="P1004" s="127"/>
      <c r="Q1004" s="127"/>
      <c r="R1004" s="128" t="str">
        <f t="shared" si="195"/>
        <v/>
      </c>
      <c r="S1004" s="129"/>
      <c r="T1004" s="129"/>
      <c r="U1004" s="128" t="str">
        <f t="shared" si="196"/>
        <v/>
      </c>
      <c r="V1004" s="129"/>
      <c r="W1004" s="129"/>
      <c r="X1004" s="131" t="str">
        <f t="shared" si="200"/>
        <v>102</v>
      </c>
      <c r="Y1004" s="129">
        <v>10</v>
      </c>
      <c r="Z1004" s="129">
        <f t="shared" si="197"/>
        <v>2</v>
      </c>
      <c r="AA1004" s="129"/>
      <c r="AB1004" s="129"/>
      <c r="AC1004" s="121">
        <v>212210</v>
      </c>
      <c r="AD1004" s="121" t="s">
        <v>66</v>
      </c>
      <c r="AE1004" s="122">
        <v>0</v>
      </c>
      <c r="AF1004" s="122"/>
      <c r="AG1004" s="122">
        <f t="shared" si="198"/>
        <v>0</v>
      </c>
      <c r="AH1004" s="122">
        <f t="shared" si="199"/>
        <v>0</v>
      </c>
    </row>
    <row r="1005" spans="1:34" s="51" customFormat="1" ht="12.75" customHeight="1">
      <c r="A1005" s="127">
        <v>5213130</v>
      </c>
      <c r="B1005" s="127" t="s">
        <v>494</v>
      </c>
      <c r="C1005" s="128" t="str">
        <f t="shared" si="190"/>
        <v/>
      </c>
      <c r="D1005" s="129"/>
      <c r="E1005" s="129"/>
      <c r="F1005" s="128" t="str">
        <f t="shared" si="191"/>
        <v/>
      </c>
      <c r="G1005" s="127"/>
      <c r="H1005" s="127"/>
      <c r="I1005" s="128" t="str">
        <f t="shared" si="192"/>
        <v>652200000104</v>
      </c>
      <c r="J1005" s="127">
        <v>652200000</v>
      </c>
      <c r="K1005" s="127">
        <v>104</v>
      </c>
      <c r="L1005" s="128" t="str">
        <f t="shared" si="193"/>
        <v/>
      </c>
      <c r="M1005" s="129"/>
      <c r="N1005" s="129"/>
      <c r="O1005" s="130" t="str">
        <f t="shared" si="194"/>
        <v/>
      </c>
      <c r="P1005" s="127"/>
      <c r="Q1005" s="127"/>
      <c r="R1005" s="128" t="str">
        <f t="shared" si="195"/>
        <v>621220000104</v>
      </c>
      <c r="S1005" s="129">
        <v>621220000</v>
      </c>
      <c r="T1005" s="129">
        <v>104</v>
      </c>
      <c r="U1005" s="128" t="str">
        <f t="shared" si="196"/>
        <v/>
      </c>
      <c r="V1005" s="129"/>
      <c r="W1005" s="129"/>
      <c r="X1005" s="131" t="str">
        <f t="shared" si="200"/>
        <v>102</v>
      </c>
      <c r="Y1005" s="129">
        <v>10</v>
      </c>
      <c r="Z1005" s="129">
        <f t="shared" si="197"/>
        <v>2</v>
      </c>
      <c r="AA1005" s="129"/>
      <c r="AB1005" s="129"/>
      <c r="AC1005" s="121">
        <v>212211</v>
      </c>
      <c r="AD1005" s="121" t="s">
        <v>67</v>
      </c>
      <c r="AE1005" s="122">
        <f>VLOOKUP(AC1005,[3]Hoja1!$A$10:$K$1357,11,0)</f>
        <v>-8311484613</v>
      </c>
      <c r="AF1005" s="122"/>
      <c r="AG1005" s="122">
        <f t="shared" si="198"/>
        <v>-8311484613</v>
      </c>
      <c r="AH1005" s="122">
        <f t="shared" si="199"/>
        <v>-8311485</v>
      </c>
    </row>
    <row r="1006" spans="1:34" s="51" customFormat="1" ht="12.75" customHeight="1">
      <c r="A1006" s="127"/>
      <c r="B1006" s="127"/>
      <c r="C1006" s="128" t="str">
        <f t="shared" si="190"/>
        <v/>
      </c>
      <c r="D1006" s="129"/>
      <c r="E1006" s="129"/>
      <c r="F1006" s="128" t="str">
        <f t="shared" si="191"/>
        <v/>
      </c>
      <c r="G1006" s="127"/>
      <c r="H1006" s="127"/>
      <c r="I1006" s="128" t="str">
        <f t="shared" si="192"/>
        <v>652200000108</v>
      </c>
      <c r="J1006" s="127">
        <v>652200000</v>
      </c>
      <c r="K1006" s="127">
        <v>108</v>
      </c>
      <c r="L1006" s="128" t="str">
        <f t="shared" si="193"/>
        <v/>
      </c>
      <c r="M1006" s="129"/>
      <c r="N1006" s="129"/>
      <c r="O1006" s="130" t="str">
        <f t="shared" si="194"/>
        <v/>
      </c>
      <c r="P1006" s="127"/>
      <c r="Q1006" s="127"/>
      <c r="R1006" s="128" t="str">
        <f t="shared" si="195"/>
        <v>621220000108</v>
      </c>
      <c r="S1006" s="129">
        <v>621220000</v>
      </c>
      <c r="T1006" s="129">
        <v>108</v>
      </c>
      <c r="U1006" s="128" t="str">
        <f t="shared" si="196"/>
        <v/>
      </c>
      <c r="V1006" s="129"/>
      <c r="W1006" s="129"/>
      <c r="X1006" s="131" t="str">
        <f t="shared" si="200"/>
        <v>102</v>
      </c>
      <c r="Y1006" s="129">
        <v>10</v>
      </c>
      <c r="Z1006" s="129">
        <f t="shared" si="197"/>
        <v>2</v>
      </c>
      <c r="AA1006" s="129"/>
      <c r="AB1006" s="129"/>
      <c r="AC1006" s="121">
        <v>212212</v>
      </c>
      <c r="AD1006" s="121" t="s">
        <v>1347</v>
      </c>
      <c r="AE1006" s="122">
        <v>0</v>
      </c>
      <c r="AF1006" s="122"/>
      <c r="AG1006" s="122">
        <f t="shared" si="198"/>
        <v>0</v>
      </c>
      <c r="AH1006" s="122">
        <f t="shared" si="199"/>
        <v>0</v>
      </c>
    </row>
    <row r="1007" spans="1:34" s="51" customFormat="1" ht="12.75" customHeight="1">
      <c r="A1007" s="127"/>
      <c r="B1007" s="127"/>
      <c r="C1007" s="128" t="str">
        <f t="shared" si="190"/>
        <v/>
      </c>
      <c r="D1007" s="129"/>
      <c r="E1007" s="129"/>
      <c r="F1007" s="128" t="str">
        <f t="shared" si="191"/>
        <v/>
      </c>
      <c r="G1007" s="127"/>
      <c r="H1007" s="127"/>
      <c r="I1007" s="128" t="str">
        <f t="shared" si="192"/>
        <v>652200000208</v>
      </c>
      <c r="J1007" s="127">
        <v>652200000</v>
      </c>
      <c r="K1007" s="127">
        <v>208</v>
      </c>
      <c r="L1007" s="128" t="str">
        <f t="shared" si="193"/>
        <v/>
      </c>
      <c r="M1007" s="129"/>
      <c r="N1007" s="129"/>
      <c r="O1007" s="130" t="str">
        <f t="shared" si="194"/>
        <v/>
      </c>
      <c r="P1007" s="127"/>
      <c r="Q1007" s="127"/>
      <c r="R1007" s="128" t="str">
        <f t="shared" si="195"/>
        <v>621220000208</v>
      </c>
      <c r="S1007" s="129">
        <v>621220000</v>
      </c>
      <c r="T1007" s="129">
        <v>208</v>
      </c>
      <c r="U1007" s="128" t="str">
        <f t="shared" si="196"/>
        <v/>
      </c>
      <c r="V1007" s="129"/>
      <c r="W1007" s="129"/>
      <c r="X1007" s="131" t="str">
        <f t="shared" si="200"/>
        <v>102</v>
      </c>
      <c r="Y1007" s="129">
        <v>10</v>
      </c>
      <c r="Z1007" s="129">
        <f t="shared" si="197"/>
        <v>2</v>
      </c>
      <c r="AA1007" s="129"/>
      <c r="AB1007" s="129"/>
      <c r="AC1007" s="121">
        <v>212213</v>
      </c>
      <c r="AD1007" s="121" t="s">
        <v>1348</v>
      </c>
      <c r="AE1007" s="122">
        <v>0</v>
      </c>
      <c r="AF1007" s="122"/>
      <c r="AG1007" s="122">
        <f t="shared" si="198"/>
        <v>0</v>
      </c>
      <c r="AH1007" s="122">
        <f t="shared" si="199"/>
        <v>0</v>
      </c>
    </row>
    <row r="1008" spans="1:34" s="51" customFormat="1" ht="12.75" customHeight="1">
      <c r="A1008" s="127"/>
      <c r="B1008" s="127"/>
      <c r="C1008" s="128" t="str">
        <f t="shared" si="190"/>
        <v/>
      </c>
      <c r="D1008" s="129"/>
      <c r="E1008" s="129"/>
      <c r="F1008" s="128" t="str">
        <f t="shared" si="191"/>
        <v/>
      </c>
      <c r="G1008" s="127"/>
      <c r="H1008" s="127"/>
      <c r="I1008" s="128" t="str">
        <f t="shared" si="192"/>
        <v>653200000114</v>
      </c>
      <c r="J1008" s="127">
        <v>653200000</v>
      </c>
      <c r="K1008" s="127">
        <v>114</v>
      </c>
      <c r="L1008" s="128" t="str">
        <f t="shared" si="193"/>
        <v/>
      </c>
      <c r="M1008" s="129"/>
      <c r="N1008" s="129"/>
      <c r="O1008" s="130" t="str">
        <f t="shared" si="194"/>
        <v/>
      </c>
      <c r="P1008" s="127"/>
      <c r="Q1008" s="127"/>
      <c r="R1008" s="128" t="str">
        <f t="shared" si="195"/>
        <v/>
      </c>
      <c r="S1008" s="129"/>
      <c r="T1008" s="129"/>
      <c r="U1008" s="128" t="str">
        <f t="shared" si="196"/>
        <v/>
      </c>
      <c r="V1008" s="129"/>
      <c r="W1008" s="129"/>
      <c r="X1008" s="131" t="str">
        <f t="shared" si="200"/>
        <v>102</v>
      </c>
      <c r="Y1008" s="129">
        <v>10</v>
      </c>
      <c r="Z1008" s="129">
        <f t="shared" si="197"/>
        <v>2</v>
      </c>
      <c r="AA1008" s="129"/>
      <c r="AB1008" s="129"/>
      <c r="AC1008" s="121">
        <v>212214</v>
      </c>
      <c r="AD1008" s="121" t="s">
        <v>489</v>
      </c>
      <c r="AE1008" s="122">
        <v>0</v>
      </c>
      <c r="AF1008" s="122"/>
      <c r="AG1008" s="122">
        <f t="shared" si="198"/>
        <v>0</v>
      </c>
      <c r="AH1008" s="122">
        <f t="shared" si="199"/>
        <v>0</v>
      </c>
    </row>
    <row r="1009" spans="1:34" s="51" customFormat="1" ht="12.75" customHeight="1">
      <c r="A1009" s="127">
        <v>5213130</v>
      </c>
      <c r="B1009" s="127" t="s">
        <v>494</v>
      </c>
      <c r="C1009" s="128" t="str">
        <f t="shared" si="190"/>
        <v/>
      </c>
      <c r="D1009" s="129"/>
      <c r="E1009" s="129"/>
      <c r="F1009" s="128" t="str">
        <f t="shared" si="191"/>
        <v/>
      </c>
      <c r="G1009" s="127"/>
      <c r="H1009" s="127"/>
      <c r="I1009" s="128" t="str">
        <f t="shared" si="192"/>
        <v>652200000206</v>
      </c>
      <c r="J1009" s="127">
        <v>652200000</v>
      </c>
      <c r="K1009" s="127">
        <v>206</v>
      </c>
      <c r="L1009" s="128" t="str">
        <f t="shared" si="193"/>
        <v/>
      </c>
      <c r="M1009" s="129"/>
      <c r="N1009" s="129"/>
      <c r="O1009" s="130" t="str">
        <f t="shared" si="194"/>
        <v/>
      </c>
      <c r="P1009" s="127"/>
      <c r="Q1009" s="127"/>
      <c r="R1009" s="128" t="str">
        <f t="shared" si="195"/>
        <v>621220000206</v>
      </c>
      <c r="S1009" s="129">
        <v>621220000</v>
      </c>
      <c r="T1009" s="129">
        <v>206</v>
      </c>
      <c r="U1009" s="128" t="str">
        <f t="shared" si="196"/>
        <v/>
      </c>
      <c r="V1009" s="129"/>
      <c r="W1009" s="129"/>
      <c r="X1009" s="131" t="str">
        <f t="shared" si="200"/>
        <v>102</v>
      </c>
      <c r="Y1009" s="129">
        <v>10</v>
      </c>
      <c r="Z1009" s="129">
        <f t="shared" si="197"/>
        <v>2</v>
      </c>
      <c r="AA1009" s="129"/>
      <c r="AB1009" s="129"/>
      <c r="AC1009" s="121">
        <v>212215</v>
      </c>
      <c r="AD1009" s="121" t="s">
        <v>490</v>
      </c>
      <c r="AE1009" s="122">
        <f>VLOOKUP(AC1009,[3]Hoja1!$A$10:$K$1357,11,0)</f>
        <v>-4348063612</v>
      </c>
      <c r="AF1009" s="122"/>
      <c r="AG1009" s="122">
        <f t="shared" si="198"/>
        <v>-4348063612</v>
      </c>
      <c r="AH1009" s="122">
        <f t="shared" si="199"/>
        <v>-4348064</v>
      </c>
    </row>
    <row r="1010" spans="1:34" s="51" customFormat="1" ht="12.75" customHeight="1">
      <c r="A1010" s="127"/>
      <c r="B1010" s="127"/>
      <c r="C1010" s="128" t="str">
        <f t="shared" si="190"/>
        <v/>
      </c>
      <c r="D1010" s="129"/>
      <c r="E1010" s="129"/>
      <c r="F1010" s="128" t="str">
        <f t="shared" si="191"/>
        <v/>
      </c>
      <c r="G1010" s="127"/>
      <c r="H1010" s="127"/>
      <c r="I1010" s="128" t="str">
        <f t="shared" si="192"/>
        <v>652200000207</v>
      </c>
      <c r="J1010" s="127">
        <v>652200000</v>
      </c>
      <c r="K1010" s="127">
        <v>207</v>
      </c>
      <c r="L1010" s="128" t="str">
        <f t="shared" si="193"/>
        <v/>
      </c>
      <c r="M1010" s="129"/>
      <c r="N1010" s="129"/>
      <c r="O1010" s="130" t="str">
        <f t="shared" si="194"/>
        <v/>
      </c>
      <c r="P1010" s="127"/>
      <c r="Q1010" s="127"/>
      <c r="R1010" s="128" t="str">
        <f t="shared" si="195"/>
        <v>621220000207</v>
      </c>
      <c r="S1010" s="129">
        <v>621220000</v>
      </c>
      <c r="T1010" s="129">
        <v>207</v>
      </c>
      <c r="U1010" s="128" t="str">
        <f t="shared" si="196"/>
        <v/>
      </c>
      <c r="V1010" s="129"/>
      <c r="W1010" s="129"/>
      <c r="X1010" s="131" t="str">
        <f t="shared" si="200"/>
        <v>102</v>
      </c>
      <c r="Y1010" s="129">
        <v>10</v>
      </c>
      <c r="Z1010" s="129">
        <f t="shared" si="197"/>
        <v>2</v>
      </c>
      <c r="AA1010" s="129"/>
      <c r="AB1010" s="129"/>
      <c r="AC1010" s="121">
        <v>212216</v>
      </c>
      <c r="AD1010" s="121" t="s">
        <v>1349</v>
      </c>
      <c r="AE1010" s="122">
        <v>0</v>
      </c>
      <c r="AF1010" s="122"/>
      <c r="AG1010" s="122">
        <f t="shared" si="198"/>
        <v>0</v>
      </c>
      <c r="AH1010" s="122">
        <f t="shared" si="199"/>
        <v>0</v>
      </c>
    </row>
    <row r="1011" spans="1:34" s="51" customFormat="1" ht="12.75" customHeight="1">
      <c r="A1011" s="127">
        <v>5213130</v>
      </c>
      <c r="B1011" s="127" t="s">
        <v>494</v>
      </c>
      <c r="C1011" s="128" t="str">
        <f t="shared" si="190"/>
        <v/>
      </c>
      <c r="D1011" s="129"/>
      <c r="E1011" s="129"/>
      <c r="F1011" s="128" t="str">
        <f t="shared" si="191"/>
        <v/>
      </c>
      <c r="G1011" s="127"/>
      <c r="H1011" s="127"/>
      <c r="I1011" s="128" t="str">
        <f t="shared" si="192"/>
        <v>652200000212</v>
      </c>
      <c r="J1011" s="127">
        <v>652200000</v>
      </c>
      <c r="K1011" s="127">
        <v>212</v>
      </c>
      <c r="L1011" s="128" t="str">
        <f t="shared" si="193"/>
        <v/>
      </c>
      <c r="M1011" s="129"/>
      <c r="N1011" s="129"/>
      <c r="O1011" s="130" t="str">
        <f t="shared" si="194"/>
        <v/>
      </c>
      <c r="P1011" s="127"/>
      <c r="Q1011" s="127"/>
      <c r="R1011" s="128" t="str">
        <f t="shared" si="195"/>
        <v>621220000212</v>
      </c>
      <c r="S1011" s="129">
        <v>621220000</v>
      </c>
      <c r="T1011" s="129">
        <v>212</v>
      </c>
      <c r="U1011" s="128" t="str">
        <f t="shared" si="196"/>
        <v/>
      </c>
      <c r="V1011" s="129"/>
      <c r="W1011" s="129"/>
      <c r="X1011" s="131" t="str">
        <f t="shared" si="200"/>
        <v>102</v>
      </c>
      <c r="Y1011" s="129">
        <v>10</v>
      </c>
      <c r="Z1011" s="129">
        <f t="shared" si="197"/>
        <v>2</v>
      </c>
      <c r="AA1011" s="129"/>
      <c r="AB1011" s="129"/>
      <c r="AC1011" s="121">
        <v>212217</v>
      </c>
      <c r="AD1011" s="121" t="s">
        <v>557</v>
      </c>
      <c r="AE1011" s="122">
        <f>VLOOKUP(AC1011,[3]Hoja1!$A$10:$K$1357,11,0)</f>
        <v>-3573257883</v>
      </c>
      <c r="AF1011" s="122"/>
      <c r="AG1011" s="122">
        <f t="shared" si="198"/>
        <v>-3573257883</v>
      </c>
      <c r="AH1011" s="122">
        <f t="shared" si="199"/>
        <v>-3573258</v>
      </c>
    </row>
    <row r="1012" spans="1:34" s="51" customFormat="1" ht="12.75" customHeight="1">
      <c r="A1012" s="127">
        <v>5214212</v>
      </c>
      <c r="B1012" s="127" t="s">
        <v>1762</v>
      </c>
      <c r="C1012" s="128" t="str">
        <f t="shared" si="190"/>
        <v/>
      </c>
      <c r="D1012" s="129"/>
      <c r="E1012" s="129"/>
      <c r="F1012" s="128" t="str">
        <f t="shared" si="191"/>
        <v/>
      </c>
      <c r="G1012" s="127"/>
      <c r="H1012" s="127"/>
      <c r="I1012" s="128" t="str">
        <f t="shared" si="192"/>
        <v/>
      </c>
      <c r="J1012" s="127"/>
      <c r="K1012" s="127"/>
      <c r="L1012" s="128" t="str">
        <f t="shared" si="193"/>
        <v/>
      </c>
      <c r="M1012" s="129"/>
      <c r="N1012" s="129"/>
      <c r="O1012" s="130" t="str">
        <f t="shared" si="194"/>
        <v/>
      </c>
      <c r="P1012" s="127"/>
      <c r="Q1012" s="127"/>
      <c r="R1012" s="128" t="str">
        <f t="shared" si="195"/>
        <v/>
      </c>
      <c r="S1012" s="129"/>
      <c r="T1012" s="129"/>
      <c r="U1012" s="128" t="str">
        <f t="shared" si="196"/>
        <v/>
      </c>
      <c r="V1012" s="129"/>
      <c r="W1012" s="129"/>
      <c r="X1012" s="131" t="str">
        <f t="shared" si="200"/>
        <v>2</v>
      </c>
      <c r="Y1012" s="129"/>
      <c r="Z1012" s="129">
        <f t="shared" si="197"/>
        <v>2</v>
      </c>
      <c r="AA1012" s="129"/>
      <c r="AB1012" s="129"/>
      <c r="AC1012" s="121">
        <v>212301</v>
      </c>
      <c r="AD1012" s="121" t="s">
        <v>1350</v>
      </c>
      <c r="AE1012" s="122">
        <f>VLOOKUP(AC1012,[3]Hoja1!$A$10:$K$1357,11,0)</f>
        <v>-1345023436</v>
      </c>
      <c r="AF1012" s="122"/>
      <c r="AG1012" s="122">
        <f t="shared" si="198"/>
        <v>-1345023436</v>
      </c>
      <c r="AH1012" s="122">
        <f t="shared" si="199"/>
        <v>-1345023</v>
      </c>
    </row>
    <row r="1013" spans="1:34" s="51" customFormat="1" ht="12.75" customHeight="1">
      <c r="A1013" s="127"/>
      <c r="B1013" s="127"/>
      <c r="C1013" s="128" t="str">
        <f t="shared" si="190"/>
        <v/>
      </c>
      <c r="D1013" s="129"/>
      <c r="E1013" s="129"/>
      <c r="F1013" s="128" t="str">
        <f t="shared" si="191"/>
        <v/>
      </c>
      <c r="G1013" s="127"/>
      <c r="H1013" s="127"/>
      <c r="I1013" s="128" t="str">
        <f t="shared" si="192"/>
        <v/>
      </c>
      <c r="J1013" s="127"/>
      <c r="K1013" s="127"/>
      <c r="L1013" s="128" t="str">
        <f t="shared" si="193"/>
        <v/>
      </c>
      <c r="M1013" s="129"/>
      <c r="N1013" s="129"/>
      <c r="O1013" s="130" t="str">
        <f t="shared" si="194"/>
        <v/>
      </c>
      <c r="P1013" s="127"/>
      <c r="Q1013" s="127"/>
      <c r="R1013" s="128" t="str">
        <f t="shared" si="195"/>
        <v/>
      </c>
      <c r="S1013" s="129"/>
      <c r="T1013" s="129"/>
      <c r="U1013" s="128" t="str">
        <f t="shared" si="196"/>
        <v/>
      </c>
      <c r="V1013" s="129"/>
      <c r="W1013" s="129"/>
      <c r="X1013" s="131" t="str">
        <f t="shared" si="200"/>
        <v>2</v>
      </c>
      <c r="Y1013" s="129"/>
      <c r="Z1013" s="129">
        <f t="shared" si="197"/>
        <v>2</v>
      </c>
      <c r="AA1013" s="129"/>
      <c r="AB1013" s="129"/>
      <c r="AC1013" s="121">
        <v>212302</v>
      </c>
      <c r="AD1013" s="121" t="s">
        <v>1351</v>
      </c>
      <c r="AE1013" s="122">
        <v>0</v>
      </c>
      <c r="AF1013" s="122"/>
      <c r="AG1013" s="122">
        <f t="shared" si="198"/>
        <v>0</v>
      </c>
      <c r="AH1013" s="122">
        <f t="shared" si="199"/>
        <v>0</v>
      </c>
    </row>
    <row r="1014" spans="1:34" s="51" customFormat="1" ht="12.75" customHeight="1">
      <c r="A1014" s="127">
        <v>5214260</v>
      </c>
      <c r="B1014" s="127" t="s">
        <v>1765</v>
      </c>
      <c r="C1014" s="128"/>
      <c r="D1014" s="129"/>
      <c r="E1014" s="129"/>
      <c r="F1014" s="128"/>
      <c r="G1014" s="127"/>
      <c r="H1014" s="127"/>
      <c r="I1014" s="128"/>
      <c r="J1014" s="127"/>
      <c r="K1014" s="127"/>
      <c r="L1014" s="128"/>
      <c r="M1014" s="129"/>
      <c r="N1014" s="129"/>
      <c r="O1014" s="130"/>
      <c r="P1014" s="127"/>
      <c r="Q1014" s="127"/>
      <c r="R1014" s="128"/>
      <c r="S1014" s="129"/>
      <c r="T1014" s="129"/>
      <c r="U1014" s="128"/>
      <c r="V1014" s="129"/>
      <c r="W1014" s="129"/>
      <c r="X1014" s="131"/>
      <c r="Y1014" s="129"/>
      <c r="Z1014" s="129">
        <f t="shared" si="197"/>
        <v>2</v>
      </c>
      <c r="AA1014" s="127" t="s">
        <v>1862</v>
      </c>
      <c r="AB1014" s="127"/>
      <c r="AC1014" s="121">
        <v>215011</v>
      </c>
      <c r="AD1014" s="121" t="s">
        <v>974</v>
      </c>
      <c r="AE1014" s="122">
        <f>VLOOKUP(AC1014,[3]Hoja1!$A$10:$K$1357,11,0)</f>
        <v>-53269600</v>
      </c>
      <c r="AF1014" s="122">
        <f>-AE1014</f>
        <v>53269600</v>
      </c>
      <c r="AG1014" s="122">
        <f t="shared" si="198"/>
        <v>0</v>
      </c>
      <c r="AH1014" s="122">
        <f t="shared" si="199"/>
        <v>0</v>
      </c>
    </row>
    <row r="1015" spans="1:34" s="51" customFormat="1" ht="12.75" customHeight="1">
      <c r="A1015" s="127">
        <v>5214260</v>
      </c>
      <c r="B1015" s="127" t="s">
        <v>1765</v>
      </c>
      <c r="C1015" s="128"/>
      <c r="D1015" s="129"/>
      <c r="E1015" s="129"/>
      <c r="F1015" s="128"/>
      <c r="G1015" s="127"/>
      <c r="H1015" s="127"/>
      <c r="I1015" s="128"/>
      <c r="J1015" s="127"/>
      <c r="K1015" s="127"/>
      <c r="L1015" s="128"/>
      <c r="M1015" s="129"/>
      <c r="N1015" s="129"/>
      <c r="O1015" s="130"/>
      <c r="P1015" s="127"/>
      <c r="Q1015" s="127"/>
      <c r="R1015" s="128"/>
      <c r="S1015" s="129"/>
      <c r="T1015" s="129"/>
      <c r="U1015" s="128"/>
      <c r="V1015" s="129"/>
      <c r="W1015" s="129"/>
      <c r="X1015" s="131"/>
      <c r="Y1015" s="129"/>
      <c r="Z1015" s="129">
        <f t="shared" si="197"/>
        <v>2</v>
      </c>
      <c r="AA1015" s="127" t="s">
        <v>1862</v>
      </c>
      <c r="AB1015" s="127"/>
      <c r="AC1015" s="121">
        <v>215012</v>
      </c>
      <c r="AD1015" s="121" t="s">
        <v>975</v>
      </c>
      <c r="AE1015" s="122">
        <f>VLOOKUP(AC1015,[3]Hoja1!$A$10:$K$1357,11,0)</f>
        <v>-10382372697</v>
      </c>
      <c r="AF1015" s="122">
        <f>-AE1015</f>
        <v>10382372697</v>
      </c>
      <c r="AG1015" s="122">
        <f t="shared" si="198"/>
        <v>0</v>
      </c>
      <c r="AH1015" s="122">
        <f t="shared" si="199"/>
        <v>0</v>
      </c>
    </row>
    <row r="1016" spans="1:34" s="51" customFormat="1" ht="12.75" customHeight="1">
      <c r="A1016" s="127">
        <v>5214260</v>
      </c>
      <c r="B1016" s="127" t="s">
        <v>1765</v>
      </c>
      <c r="C1016" s="128"/>
      <c r="D1016" s="129"/>
      <c r="E1016" s="129"/>
      <c r="F1016" s="128"/>
      <c r="G1016" s="127"/>
      <c r="H1016" s="127"/>
      <c r="I1016" s="128"/>
      <c r="J1016" s="127"/>
      <c r="K1016" s="127"/>
      <c r="L1016" s="128"/>
      <c r="M1016" s="129"/>
      <c r="N1016" s="129"/>
      <c r="O1016" s="130"/>
      <c r="P1016" s="127"/>
      <c r="Q1016" s="127"/>
      <c r="R1016" s="128"/>
      <c r="S1016" s="129"/>
      <c r="T1016" s="129"/>
      <c r="U1016" s="128"/>
      <c r="V1016" s="129"/>
      <c r="W1016" s="129"/>
      <c r="X1016" s="131"/>
      <c r="Y1016" s="129"/>
      <c r="Z1016" s="129">
        <f t="shared" si="197"/>
        <v>2</v>
      </c>
      <c r="AA1016" s="127" t="s">
        <v>1862</v>
      </c>
      <c r="AB1016" s="127"/>
      <c r="AC1016" s="121">
        <v>220001</v>
      </c>
      <c r="AD1016" s="121" t="s">
        <v>387</v>
      </c>
      <c r="AE1016" s="122">
        <f>VLOOKUP(AC1016,[3]Hoja1!$A$10:$K$1357,11,0)</f>
        <v>0</v>
      </c>
      <c r="AF1016" s="122"/>
      <c r="AG1016" s="122">
        <f t="shared" si="198"/>
        <v>0</v>
      </c>
      <c r="AH1016" s="122">
        <f t="shared" si="199"/>
        <v>0</v>
      </c>
    </row>
    <row r="1017" spans="1:34" s="51" customFormat="1" ht="12.75" customHeight="1">
      <c r="A1017" s="127">
        <v>5221000</v>
      </c>
      <c r="B1017" s="127" t="s">
        <v>600</v>
      </c>
      <c r="C1017" s="128" t="str">
        <f t="shared" si="190"/>
        <v/>
      </c>
      <c r="D1017" s="129"/>
      <c r="E1017" s="129"/>
      <c r="F1017" s="128" t="str">
        <f t="shared" si="191"/>
        <v/>
      </c>
      <c r="G1017" s="127"/>
      <c r="H1017" s="127"/>
      <c r="I1017" s="128" t="str">
        <f t="shared" si="192"/>
        <v/>
      </c>
      <c r="J1017" s="127"/>
      <c r="K1017" s="127"/>
      <c r="L1017" s="128" t="str">
        <f t="shared" si="193"/>
        <v/>
      </c>
      <c r="M1017" s="129"/>
      <c r="N1017" s="129"/>
      <c r="O1017" s="130" t="str">
        <f t="shared" si="194"/>
        <v/>
      </c>
      <c r="P1017" s="127"/>
      <c r="Q1017" s="127"/>
      <c r="R1017" s="128" t="str">
        <f t="shared" si="195"/>
        <v/>
      </c>
      <c r="S1017" s="129"/>
      <c r="T1017" s="129"/>
      <c r="U1017" s="128" t="str">
        <f t="shared" si="196"/>
        <v/>
      </c>
      <c r="V1017" s="129"/>
      <c r="W1017" s="129"/>
      <c r="X1017" s="131" t="str">
        <f t="shared" ref="X1017:X1023" si="201">+Y1017&amp;Z1017</f>
        <v>123</v>
      </c>
      <c r="Y1017" s="129">
        <v>12</v>
      </c>
      <c r="Z1017" s="129">
        <f t="shared" si="197"/>
        <v>3</v>
      </c>
      <c r="AA1017" s="129"/>
      <c r="AB1017" s="129"/>
      <c r="AC1017" s="121">
        <v>310001</v>
      </c>
      <c r="AD1017" s="121" t="s">
        <v>80</v>
      </c>
      <c r="AE1017" s="122">
        <f>VLOOKUP(AC1017,[3]Hoja1!$A$10:$K$1357,11,0)</f>
        <v>-153150666685</v>
      </c>
      <c r="AF1017" s="122">
        <v>-218239700</v>
      </c>
      <c r="AG1017" s="122">
        <f t="shared" si="198"/>
        <v>-153368906385</v>
      </c>
      <c r="AH1017" s="122">
        <f t="shared" si="199"/>
        <v>-153368906</v>
      </c>
    </row>
    <row r="1018" spans="1:34" s="51" customFormat="1" ht="12.75" customHeight="1">
      <c r="A1018" s="127">
        <v>5222000</v>
      </c>
      <c r="B1018" s="127" t="s">
        <v>1767</v>
      </c>
      <c r="C1018" s="128" t="str">
        <f t="shared" ref="C1018:C1034" si="202">+D1018&amp;E1018</f>
        <v/>
      </c>
      <c r="D1018" s="129"/>
      <c r="E1018" s="129"/>
      <c r="F1018" s="128" t="str">
        <f t="shared" ref="F1018:F1034" si="203">+G1018&amp;H1018</f>
        <v/>
      </c>
      <c r="G1018" s="127"/>
      <c r="H1018" s="127"/>
      <c r="I1018" s="128" t="str">
        <f t="shared" ref="I1018:I1034" si="204">+J1018&amp;K1018</f>
        <v/>
      </c>
      <c r="J1018" s="127"/>
      <c r="K1018" s="127"/>
      <c r="L1018" s="128" t="str">
        <f t="shared" ref="L1018:L1034" si="205">+M1018&amp;N1018</f>
        <v/>
      </c>
      <c r="M1018" s="129"/>
      <c r="N1018" s="129"/>
      <c r="O1018" s="130" t="str">
        <f t="shared" ref="O1018:O1034" si="206">+P1018&amp;Q1018</f>
        <v/>
      </c>
      <c r="P1018" s="127"/>
      <c r="Q1018" s="127"/>
      <c r="R1018" s="128" t="str">
        <f t="shared" ref="R1018:R1034" si="207">+S1018&amp;T1018</f>
        <v/>
      </c>
      <c r="S1018" s="129"/>
      <c r="T1018" s="129"/>
      <c r="U1018" s="128" t="str">
        <f t="shared" ref="U1018:U1034" si="208">+V1018&amp;W1018</f>
        <v/>
      </c>
      <c r="V1018" s="129"/>
      <c r="W1018" s="129"/>
      <c r="X1018" s="131" t="str">
        <f t="shared" si="201"/>
        <v>123</v>
      </c>
      <c r="Y1018" s="129">
        <v>12</v>
      </c>
      <c r="Z1018" s="129">
        <f t="shared" si="197"/>
        <v>3</v>
      </c>
      <c r="AA1018" s="129"/>
      <c r="AB1018" s="129"/>
      <c r="AC1018" s="121">
        <v>310002</v>
      </c>
      <c r="AD1018" s="121" t="s">
        <v>1352</v>
      </c>
      <c r="AE1018" s="122">
        <f>VLOOKUP(AC1018,[3]Hoja1!$A$10:$K$1357,11,0)</f>
        <v>-3193809937</v>
      </c>
      <c r="AF1018" s="122"/>
      <c r="AG1018" s="122">
        <f t="shared" si="198"/>
        <v>-3193809937</v>
      </c>
      <c r="AH1018" s="122">
        <f t="shared" si="199"/>
        <v>-3193810</v>
      </c>
    </row>
    <row r="1019" spans="1:34" s="51" customFormat="1" ht="12.75" customHeight="1">
      <c r="A1019" s="127">
        <v>5221000</v>
      </c>
      <c r="B1019" s="127" t="s">
        <v>600</v>
      </c>
      <c r="C1019" s="128" t="str">
        <f t="shared" si="202"/>
        <v/>
      </c>
      <c r="D1019" s="129"/>
      <c r="E1019" s="129"/>
      <c r="F1019" s="128" t="str">
        <f t="shared" si="203"/>
        <v/>
      </c>
      <c r="G1019" s="127"/>
      <c r="H1019" s="127"/>
      <c r="I1019" s="128" t="str">
        <f t="shared" si="204"/>
        <v/>
      </c>
      <c r="J1019" s="127"/>
      <c r="K1019" s="127"/>
      <c r="L1019" s="128" t="str">
        <f t="shared" si="205"/>
        <v/>
      </c>
      <c r="M1019" s="129"/>
      <c r="N1019" s="129"/>
      <c r="O1019" s="130" t="str">
        <f t="shared" si="206"/>
        <v/>
      </c>
      <c r="P1019" s="127"/>
      <c r="Q1019" s="127"/>
      <c r="R1019" s="128" t="str">
        <f t="shared" si="207"/>
        <v/>
      </c>
      <c r="S1019" s="129"/>
      <c r="T1019" s="129"/>
      <c r="U1019" s="128" t="str">
        <f t="shared" si="208"/>
        <v/>
      </c>
      <c r="V1019" s="129"/>
      <c r="W1019" s="129"/>
      <c r="X1019" s="131" t="str">
        <f t="shared" si="201"/>
        <v>123</v>
      </c>
      <c r="Y1019" s="129">
        <v>12</v>
      </c>
      <c r="Z1019" s="129">
        <f t="shared" si="197"/>
        <v>3</v>
      </c>
      <c r="AA1019" s="129"/>
      <c r="AB1019" s="129"/>
      <c r="AC1019" s="121">
        <v>310101</v>
      </c>
      <c r="AD1019" s="121" t="s">
        <v>81</v>
      </c>
      <c r="AE1019" s="122">
        <f>VLOOKUP(AC1019,[3]Hoja1!$A$10:$K$1357,11,0)</f>
        <v>-6199627045</v>
      </c>
      <c r="AF1019" s="122">
        <v>218239700</v>
      </c>
      <c r="AG1019" s="122">
        <f t="shared" si="198"/>
        <v>-5981387345</v>
      </c>
      <c r="AH1019" s="122">
        <f t="shared" si="199"/>
        <v>-5981387</v>
      </c>
    </row>
    <row r="1020" spans="1:34" s="51" customFormat="1" ht="12.75" customHeight="1">
      <c r="A1020" s="127">
        <v>5222000</v>
      </c>
      <c r="B1020" s="127" t="s">
        <v>1767</v>
      </c>
      <c r="C1020" s="128" t="str">
        <f t="shared" si="202"/>
        <v/>
      </c>
      <c r="D1020" s="129"/>
      <c r="E1020" s="129"/>
      <c r="F1020" s="128" t="str">
        <f t="shared" si="203"/>
        <v/>
      </c>
      <c r="G1020" s="127"/>
      <c r="H1020" s="127"/>
      <c r="I1020" s="128" t="str">
        <f t="shared" si="204"/>
        <v/>
      </c>
      <c r="J1020" s="127"/>
      <c r="K1020" s="127"/>
      <c r="L1020" s="128" t="str">
        <f t="shared" si="205"/>
        <v/>
      </c>
      <c r="M1020" s="129"/>
      <c r="N1020" s="129"/>
      <c r="O1020" s="130" t="str">
        <f t="shared" si="206"/>
        <v/>
      </c>
      <c r="P1020" s="127"/>
      <c r="Q1020" s="127"/>
      <c r="R1020" s="128" t="str">
        <f t="shared" si="207"/>
        <v/>
      </c>
      <c r="S1020" s="129"/>
      <c r="T1020" s="129"/>
      <c r="U1020" s="128" t="str">
        <f t="shared" si="208"/>
        <v/>
      </c>
      <c r="V1020" s="129"/>
      <c r="W1020" s="129"/>
      <c r="X1020" s="131" t="str">
        <f t="shared" si="201"/>
        <v>123</v>
      </c>
      <c r="Y1020" s="129">
        <v>12</v>
      </c>
      <c r="Z1020" s="129">
        <f t="shared" si="197"/>
        <v>3</v>
      </c>
      <c r="AA1020" s="129"/>
      <c r="AB1020" s="129"/>
      <c r="AC1020" s="121">
        <v>310102</v>
      </c>
      <c r="AD1020" s="121" t="s">
        <v>1353</v>
      </c>
      <c r="AE1020" s="122">
        <f>VLOOKUP(AC1020,[3]Hoja1!$A$10:$K$1357,11,0)</f>
        <v>-129287265</v>
      </c>
      <c r="AF1020" s="122"/>
      <c r="AG1020" s="122">
        <f t="shared" si="198"/>
        <v>-129287265</v>
      </c>
      <c r="AH1020" s="122">
        <f t="shared" si="199"/>
        <v>-129287</v>
      </c>
    </row>
    <row r="1021" spans="1:34" s="51" customFormat="1" ht="12.75" customHeight="1">
      <c r="A1021" s="127">
        <v>5223100</v>
      </c>
      <c r="B1021" s="127" t="s">
        <v>1769</v>
      </c>
      <c r="C1021" s="128" t="str">
        <f t="shared" si="202"/>
        <v/>
      </c>
      <c r="D1021" s="129"/>
      <c r="E1021" s="129"/>
      <c r="F1021" s="128" t="str">
        <f t="shared" si="203"/>
        <v/>
      </c>
      <c r="G1021" s="127"/>
      <c r="H1021" s="127"/>
      <c r="I1021" s="128" t="str">
        <f t="shared" si="204"/>
        <v/>
      </c>
      <c r="J1021" s="127"/>
      <c r="K1021" s="127"/>
      <c r="L1021" s="128" t="str">
        <f t="shared" si="205"/>
        <v/>
      </c>
      <c r="M1021" s="129"/>
      <c r="N1021" s="129"/>
      <c r="O1021" s="130" t="str">
        <f t="shared" si="206"/>
        <v/>
      </c>
      <c r="P1021" s="127"/>
      <c r="Q1021" s="127"/>
      <c r="R1021" s="128" t="str">
        <f t="shared" si="207"/>
        <v/>
      </c>
      <c r="S1021" s="129"/>
      <c r="T1021" s="129"/>
      <c r="U1021" s="128" t="str">
        <f t="shared" si="208"/>
        <v/>
      </c>
      <c r="V1021" s="129"/>
      <c r="W1021" s="129"/>
      <c r="X1021" s="131" t="str">
        <f t="shared" si="201"/>
        <v>123</v>
      </c>
      <c r="Y1021" s="129">
        <v>12</v>
      </c>
      <c r="Z1021" s="129">
        <f t="shared" si="197"/>
        <v>3</v>
      </c>
      <c r="AA1021" s="129"/>
      <c r="AB1021" s="129"/>
      <c r="AC1021" s="121">
        <v>310103</v>
      </c>
      <c r="AD1021" s="121" t="s">
        <v>82</v>
      </c>
      <c r="AE1021" s="122">
        <f>VLOOKUP(AC1021,[3]Hoja1!$A$10:$K$1357,11,0)</f>
        <v>-4848086388</v>
      </c>
      <c r="AF1021" s="122"/>
      <c r="AG1021" s="122">
        <f t="shared" si="198"/>
        <v>-4848086388</v>
      </c>
      <c r="AH1021" s="122">
        <f t="shared" si="199"/>
        <v>-4848086</v>
      </c>
    </row>
    <row r="1022" spans="1:34" s="51" customFormat="1" ht="12.75" customHeight="1">
      <c r="A1022" s="127">
        <v>5223100</v>
      </c>
      <c r="B1022" s="127" t="s">
        <v>1769</v>
      </c>
      <c r="C1022" s="128" t="str">
        <f t="shared" si="202"/>
        <v/>
      </c>
      <c r="D1022" s="129"/>
      <c r="E1022" s="129"/>
      <c r="F1022" s="128" t="str">
        <f t="shared" si="203"/>
        <v/>
      </c>
      <c r="G1022" s="127"/>
      <c r="H1022" s="127"/>
      <c r="I1022" s="128" t="str">
        <f t="shared" si="204"/>
        <v/>
      </c>
      <c r="J1022" s="127"/>
      <c r="K1022" s="127"/>
      <c r="L1022" s="128" t="str">
        <f t="shared" si="205"/>
        <v/>
      </c>
      <c r="M1022" s="129"/>
      <c r="N1022" s="129"/>
      <c r="O1022" s="130" t="str">
        <f t="shared" si="206"/>
        <v/>
      </c>
      <c r="P1022" s="127"/>
      <c r="Q1022" s="127"/>
      <c r="R1022" s="128" t="str">
        <f t="shared" si="207"/>
        <v/>
      </c>
      <c r="S1022" s="129"/>
      <c r="T1022" s="129"/>
      <c r="U1022" s="128" t="str">
        <f t="shared" si="208"/>
        <v/>
      </c>
      <c r="V1022" s="129"/>
      <c r="W1022" s="129"/>
      <c r="X1022" s="131" t="str">
        <f t="shared" si="201"/>
        <v>3</v>
      </c>
      <c r="Y1022" s="129"/>
      <c r="Z1022" s="129">
        <f t="shared" si="197"/>
        <v>3</v>
      </c>
      <c r="AA1022" s="129"/>
      <c r="AB1022" s="129"/>
      <c r="AC1022" s="121">
        <v>310104</v>
      </c>
      <c r="AD1022" s="121" t="s">
        <v>1354</v>
      </c>
      <c r="AE1022" s="122">
        <f>VLOOKUP(AC1022,[3]Hoja1!$A$10:$K$1357,11,0)</f>
        <v>20321870989</v>
      </c>
      <c r="AF1022" s="122">
        <f>-AE1022</f>
        <v>-20321870989</v>
      </c>
      <c r="AG1022" s="122">
        <f t="shared" si="198"/>
        <v>0</v>
      </c>
      <c r="AH1022" s="122">
        <f t="shared" si="199"/>
        <v>0</v>
      </c>
    </row>
    <row r="1023" spans="1:34" s="51" customFormat="1" ht="12.75" customHeight="1">
      <c r="A1023" s="127"/>
      <c r="B1023" s="127"/>
      <c r="C1023" s="128" t="str">
        <f t="shared" si="202"/>
        <v/>
      </c>
      <c r="D1023" s="129"/>
      <c r="E1023" s="129"/>
      <c r="F1023" s="128" t="str">
        <f t="shared" si="203"/>
        <v/>
      </c>
      <c r="G1023" s="127"/>
      <c r="H1023" s="127"/>
      <c r="I1023" s="128" t="str">
        <f t="shared" si="204"/>
        <v/>
      </c>
      <c r="J1023" s="127"/>
      <c r="K1023" s="127"/>
      <c r="L1023" s="128" t="str">
        <f t="shared" si="205"/>
        <v/>
      </c>
      <c r="M1023" s="129"/>
      <c r="N1023" s="129"/>
      <c r="O1023" s="130" t="str">
        <f t="shared" si="206"/>
        <v/>
      </c>
      <c r="P1023" s="127"/>
      <c r="Q1023" s="127"/>
      <c r="R1023" s="128" t="str">
        <f t="shared" si="207"/>
        <v/>
      </c>
      <c r="S1023" s="129"/>
      <c r="T1023" s="129"/>
      <c r="U1023" s="128" t="str">
        <f t="shared" si="208"/>
        <v/>
      </c>
      <c r="V1023" s="129"/>
      <c r="W1023" s="129"/>
      <c r="X1023" s="131" t="str">
        <f t="shared" si="201"/>
        <v>3</v>
      </c>
      <c r="Y1023" s="129"/>
      <c r="Z1023" s="129">
        <f t="shared" si="197"/>
        <v>3</v>
      </c>
      <c r="AA1023" s="129"/>
      <c r="AB1023" s="129"/>
      <c r="AC1023" s="121">
        <v>310105</v>
      </c>
      <c r="AD1023" s="121" t="s">
        <v>637</v>
      </c>
      <c r="AE1023" s="122">
        <v>0</v>
      </c>
      <c r="AF1023" s="122"/>
      <c r="AG1023" s="122">
        <f t="shared" si="198"/>
        <v>0</v>
      </c>
      <c r="AH1023" s="122">
        <f t="shared" si="199"/>
        <v>0</v>
      </c>
    </row>
    <row r="1024" spans="1:34" s="51" customFormat="1" ht="12.75" customHeight="1">
      <c r="A1024" s="127">
        <v>5223100</v>
      </c>
      <c r="B1024" s="127" t="s">
        <v>1769</v>
      </c>
      <c r="C1024" s="128"/>
      <c r="D1024" s="129"/>
      <c r="E1024" s="129"/>
      <c r="F1024" s="128"/>
      <c r="G1024" s="127"/>
      <c r="H1024" s="127"/>
      <c r="I1024" s="128"/>
      <c r="J1024" s="127"/>
      <c r="K1024" s="127"/>
      <c r="L1024" s="128"/>
      <c r="M1024" s="129"/>
      <c r="N1024" s="129"/>
      <c r="O1024" s="130"/>
      <c r="P1024" s="127"/>
      <c r="Q1024" s="127"/>
      <c r="R1024" s="128"/>
      <c r="S1024" s="129"/>
      <c r="T1024" s="129"/>
      <c r="U1024" s="128"/>
      <c r="V1024" s="129"/>
      <c r="W1024" s="129"/>
      <c r="X1024" s="131"/>
      <c r="Y1024" s="129"/>
      <c r="Z1024" s="129">
        <f t="shared" si="197"/>
        <v>3</v>
      </c>
      <c r="AA1024" s="129"/>
      <c r="AB1024" s="129"/>
      <c r="AC1024" s="121">
        <v>310106</v>
      </c>
      <c r="AD1024" s="121" t="s">
        <v>1355</v>
      </c>
      <c r="AE1024" s="122">
        <f>VLOOKUP(AC1024,[3]Hoja1!$A$10:$K$1357,11,0)</f>
        <v>15133361865</v>
      </c>
      <c r="AF1024" s="122">
        <f>-AE1024</f>
        <v>-15133361865</v>
      </c>
      <c r="AG1024" s="122">
        <f t="shared" si="198"/>
        <v>0</v>
      </c>
      <c r="AH1024" s="122">
        <f t="shared" si="199"/>
        <v>0</v>
      </c>
    </row>
    <row r="1025" spans="1:34" s="51" customFormat="1" ht="12.75" customHeight="1">
      <c r="A1025" s="127">
        <v>5223100</v>
      </c>
      <c r="B1025" s="127" t="s">
        <v>1769</v>
      </c>
      <c r="C1025" s="128"/>
      <c r="D1025" s="129"/>
      <c r="E1025" s="129"/>
      <c r="F1025" s="128"/>
      <c r="G1025" s="127"/>
      <c r="H1025" s="127"/>
      <c r="I1025" s="128"/>
      <c r="J1025" s="127"/>
      <c r="K1025" s="127"/>
      <c r="L1025" s="128"/>
      <c r="M1025" s="129"/>
      <c r="N1025" s="129"/>
      <c r="O1025" s="130"/>
      <c r="P1025" s="127"/>
      <c r="Q1025" s="127"/>
      <c r="R1025" s="128"/>
      <c r="S1025" s="129"/>
      <c r="T1025" s="129"/>
      <c r="U1025" s="128"/>
      <c r="V1025" s="129"/>
      <c r="W1025" s="129"/>
      <c r="X1025" s="131"/>
      <c r="Y1025" s="129"/>
      <c r="Z1025" s="129">
        <f t="shared" si="197"/>
        <v>3</v>
      </c>
      <c r="AA1025" s="129"/>
      <c r="AB1025" s="129"/>
      <c r="AC1025" s="121">
        <v>310107</v>
      </c>
      <c r="AD1025" s="121" t="s">
        <v>759</v>
      </c>
      <c r="AE1025" s="122">
        <f>VLOOKUP(AC1025,[3]Hoja1!$A$10:$K$1357,11,0)</f>
        <v>8436682668</v>
      </c>
      <c r="AF1025" s="122">
        <f>-AE1025</f>
        <v>-8436682668</v>
      </c>
      <c r="AG1025" s="122">
        <f t="shared" si="198"/>
        <v>0</v>
      </c>
      <c r="AH1025" s="122">
        <f t="shared" si="199"/>
        <v>0</v>
      </c>
    </row>
    <row r="1026" spans="1:34" s="51" customFormat="1" ht="12.75" customHeight="1">
      <c r="A1026" s="127">
        <v>5223300</v>
      </c>
      <c r="B1026" s="127" t="s">
        <v>1771</v>
      </c>
      <c r="C1026" s="128"/>
      <c r="D1026" s="129"/>
      <c r="E1026" s="129"/>
      <c r="F1026" s="128"/>
      <c r="G1026" s="127"/>
      <c r="H1026" s="127"/>
      <c r="I1026" s="128"/>
      <c r="J1026" s="127"/>
      <c r="K1026" s="127"/>
      <c r="L1026" s="128"/>
      <c r="M1026" s="129"/>
      <c r="N1026" s="129"/>
      <c r="O1026" s="130"/>
      <c r="P1026" s="127"/>
      <c r="Q1026" s="127"/>
      <c r="R1026" s="128"/>
      <c r="S1026" s="129"/>
      <c r="T1026" s="129"/>
      <c r="U1026" s="128"/>
      <c r="V1026" s="129"/>
      <c r="W1026" s="129"/>
      <c r="X1026" s="131"/>
      <c r="Y1026" s="129"/>
      <c r="Z1026" s="129">
        <f t="shared" si="197"/>
        <v>3</v>
      </c>
      <c r="AA1026" s="129"/>
      <c r="AB1026" s="129"/>
      <c r="AC1026" s="121">
        <v>310108</v>
      </c>
      <c r="AD1026" s="121" t="s">
        <v>1622</v>
      </c>
      <c r="AE1026" s="122">
        <f>VLOOKUP(AC1026,[3]Hoja1!$A$10:$K$1357,11,0)</f>
        <v>11336644059</v>
      </c>
      <c r="AF1026" s="122">
        <f>-AE1026</f>
        <v>-11336644059</v>
      </c>
      <c r="AG1026" s="122">
        <f t="shared" si="198"/>
        <v>0</v>
      </c>
      <c r="AH1026" s="122">
        <f t="shared" si="199"/>
        <v>0</v>
      </c>
    </row>
    <row r="1027" spans="1:34" s="51" customFormat="1" ht="12.75" customHeight="1">
      <c r="A1027" s="127">
        <v>5223100</v>
      </c>
      <c r="B1027" s="127" t="s">
        <v>1769</v>
      </c>
      <c r="C1027" s="128" t="str">
        <f t="shared" si="202"/>
        <v/>
      </c>
      <c r="D1027" s="129"/>
      <c r="E1027" s="129"/>
      <c r="F1027" s="128" t="str">
        <f t="shared" si="203"/>
        <v/>
      </c>
      <c r="G1027" s="127"/>
      <c r="H1027" s="127"/>
      <c r="I1027" s="128" t="str">
        <f t="shared" si="204"/>
        <v/>
      </c>
      <c r="J1027" s="127"/>
      <c r="K1027" s="127"/>
      <c r="L1027" s="128" t="str">
        <f t="shared" si="205"/>
        <v/>
      </c>
      <c r="M1027" s="129"/>
      <c r="N1027" s="129"/>
      <c r="O1027" s="130" t="str">
        <f t="shared" si="206"/>
        <v/>
      </c>
      <c r="P1027" s="127"/>
      <c r="Q1027" s="127"/>
      <c r="R1027" s="128" t="str">
        <f t="shared" si="207"/>
        <v/>
      </c>
      <c r="S1027" s="129"/>
      <c r="T1027" s="129"/>
      <c r="U1027" s="128" t="str">
        <f t="shared" si="208"/>
        <v/>
      </c>
      <c r="V1027" s="129"/>
      <c r="W1027" s="129"/>
      <c r="X1027" s="131" t="str">
        <f t="shared" ref="X1027:X1032" si="209">+Y1027&amp;Z1027</f>
        <v>123</v>
      </c>
      <c r="Y1027" s="129">
        <v>12</v>
      </c>
      <c r="Z1027" s="129">
        <f t="shared" si="197"/>
        <v>3</v>
      </c>
      <c r="AA1027" s="129"/>
      <c r="AB1027" s="129"/>
      <c r="AC1027" s="121">
        <v>310201</v>
      </c>
      <c r="AD1027" s="121" t="s">
        <v>1356</v>
      </c>
      <c r="AE1027" s="122">
        <f>VLOOKUP(AC1027,[3]Hoja1!$A$10:$K$1357,11,0)</f>
        <v>-107978356099</v>
      </c>
      <c r="AF1027" s="122">
        <f>-AF1022-AF1024-AF1025-AF1026</f>
        <v>55228559581</v>
      </c>
      <c r="AG1027" s="122">
        <f t="shared" si="198"/>
        <v>-52749796518</v>
      </c>
      <c r="AH1027" s="122">
        <f t="shared" si="199"/>
        <v>-52749797</v>
      </c>
    </row>
    <row r="1028" spans="1:34" s="51" customFormat="1" ht="12.75" customHeight="1">
      <c r="A1028" s="127"/>
      <c r="B1028" s="127"/>
      <c r="C1028" s="128" t="str">
        <f t="shared" si="202"/>
        <v/>
      </c>
      <c r="D1028" s="129"/>
      <c r="E1028" s="129"/>
      <c r="F1028" s="128" t="str">
        <f t="shared" si="203"/>
        <v/>
      </c>
      <c r="G1028" s="127"/>
      <c r="H1028" s="127"/>
      <c r="I1028" s="128" t="str">
        <f t="shared" si="204"/>
        <v/>
      </c>
      <c r="J1028" s="127"/>
      <c r="K1028" s="127"/>
      <c r="L1028" s="128" t="str">
        <f t="shared" si="205"/>
        <v/>
      </c>
      <c r="M1028" s="129"/>
      <c r="N1028" s="129"/>
      <c r="O1028" s="130" t="str">
        <f t="shared" si="206"/>
        <v/>
      </c>
      <c r="P1028" s="127"/>
      <c r="Q1028" s="127"/>
      <c r="R1028" s="128" t="str">
        <f t="shared" si="207"/>
        <v/>
      </c>
      <c r="S1028" s="129"/>
      <c r="T1028" s="129"/>
      <c r="U1028" s="128" t="str">
        <f t="shared" si="208"/>
        <v/>
      </c>
      <c r="V1028" s="129"/>
      <c r="W1028" s="129"/>
      <c r="X1028" s="131" t="str">
        <f t="shared" si="209"/>
        <v>123</v>
      </c>
      <c r="Y1028" s="129">
        <v>12</v>
      </c>
      <c r="Z1028" s="129">
        <f t="shared" si="197"/>
        <v>3</v>
      </c>
      <c r="AA1028" s="129"/>
      <c r="AB1028" s="129"/>
      <c r="AC1028" s="121">
        <v>310202</v>
      </c>
      <c r="AD1028" s="121" t="s">
        <v>1357</v>
      </c>
      <c r="AE1028" s="122">
        <v>0</v>
      </c>
      <c r="AF1028" s="122"/>
      <c r="AG1028" s="122">
        <f t="shared" si="198"/>
        <v>0</v>
      </c>
      <c r="AH1028" s="122">
        <f t="shared" si="199"/>
        <v>0</v>
      </c>
    </row>
    <row r="1029" spans="1:34" s="51" customFormat="1" ht="12.75" customHeight="1">
      <c r="A1029" s="127"/>
      <c r="B1029" s="127"/>
      <c r="C1029" s="128" t="str">
        <f t="shared" si="202"/>
        <v/>
      </c>
      <c r="D1029" s="129"/>
      <c r="E1029" s="129"/>
      <c r="F1029" s="128" t="str">
        <f t="shared" si="203"/>
        <v/>
      </c>
      <c r="G1029" s="127"/>
      <c r="H1029" s="127"/>
      <c r="I1029" s="128" t="str">
        <f t="shared" si="204"/>
        <v/>
      </c>
      <c r="J1029" s="127"/>
      <c r="K1029" s="127"/>
      <c r="L1029" s="128" t="str">
        <f t="shared" si="205"/>
        <v/>
      </c>
      <c r="M1029" s="129"/>
      <c r="N1029" s="129"/>
      <c r="O1029" s="130" t="str">
        <f t="shared" si="206"/>
        <v/>
      </c>
      <c r="P1029" s="127"/>
      <c r="Q1029" s="127"/>
      <c r="R1029" s="128" t="str">
        <f t="shared" si="207"/>
        <v/>
      </c>
      <c r="S1029" s="129"/>
      <c r="T1029" s="129"/>
      <c r="U1029" s="128" t="str">
        <f t="shared" si="208"/>
        <v/>
      </c>
      <c r="V1029" s="129"/>
      <c r="W1029" s="129"/>
      <c r="X1029" s="131" t="str">
        <f t="shared" si="209"/>
        <v>3</v>
      </c>
      <c r="Y1029" s="129"/>
      <c r="Z1029" s="129">
        <f t="shared" si="197"/>
        <v>3</v>
      </c>
      <c r="AA1029" s="129"/>
      <c r="AB1029" s="129"/>
      <c r="AC1029" s="121">
        <v>310301</v>
      </c>
      <c r="AD1029" s="121" t="s">
        <v>58</v>
      </c>
      <c r="AE1029" s="122">
        <v>0</v>
      </c>
      <c r="AF1029" s="122"/>
      <c r="AG1029" s="122">
        <f t="shared" si="198"/>
        <v>0</v>
      </c>
      <c r="AH1029" s="122">
        <f t="shared" si="199"/>
        <v>0</v>
      </c>
    </row>
    <row r="1030" spans="1:34" s="51" customFormat="1" ht="12.75" customHeight="1">
      <c r="A1030" s="127">
        <v>5222000</v>
      </c>
      <c r="B1030" s="127" t="s">
        <v>1767</v>
      </c>
      <c r="C1030" s="128" t="str">
        <f t="shared" si="202"/>
        <v/>
      </c>
      <c r="D1030" s="129"/>
      <c r="E1030" s="129"/>
      <c r="F1030" s="128" t="str">
        <f t="shared" si="203"/>
        <v/>
      </c>
      <c r="G1030" s="127"/>
      <c r="H1030" s="127"/>
      <c r="I1030" s="128" t="str">
        <f t="shared" si="204"/>
        <v/>
      </c>
      <c r="J1030" s="127"/>
      <c r="K1030" s="127"/>
      <c r="L1030" s="128" t="str">
        <f t="shared" si="205"/>
        <v/>
      </c>
      <c r="M1030" s="129"/>
      <c r="N1030" s="129"/>
      <c r="O1030" s="130" t="str">
        <f t="shared" si="206"/>
        <v/>
      </c>
      <c r="P1030" s="127"/>
      <c r="Q1030" s="127"/>
      <c r="R1030" s="128" t="str">
        <f t="shared" si="207"/>
        <v/>
      </c>
      <c r="S1030" s="129"/>
      <c r="T1030" s="129"/>
      <c r="U1030" s="128" t="str">
        <f t="shared" si="208"/>
        <v/>
      </c>
      <c r="V1030" s="129"/>
      <c r="W1030" s="129"/>
      <c r="X1030" s="131" t="str">
        <f t="shared" si="209"/>
        <v>123</v>
      </c>
      <c r="Y1030" s="129">
        <v>12</v>
      </c>
      <c r="Z1030" s="129">
        <f t="shared" si="197"/>
        <v>3</v>
      </c>
      <c r="AA1030" s="129"/>
      <c r="AB1030" s="129"/>
      <c r="AC1030" s="121">
        <v>310401</v>
      </c>
      <c r="AD1030" s="121" t="s">
        <v>83</v>
      </c>
      <c r="AE1030" s="122">
        <f>VLOOKUP(AC1030,[3]Hoja1!$A$10:$K$1357,11,0)</f>
        <v>-1657716647</v>
      </c>
      <c r="AF1030" s="122"/>
      <c r="AG1030" s="122">
        <f t="shared" si="198"/>
        <v>-1657716647</v>
      </c>
      <c r="AH1030" s="122">
        <f t="shared" si="199"/>
        <v>-1657717</v>
      </c>
    </row>
    <row r="1031" spans="1:34" s="51" customFormat="1" ht="12.75" customHeight="1">
      <c r="A1031" s="127">
        <v>5222000</v>
      </c>
      <c r="B1031" s="127" t="s">
        <v>1767</v>
      </c>
      <c r="C1031" s="128" t="str">
        <f t="shared" si="202"/>
        <v/>
      </c>
      <c r="D1031" s="129"/>
      <c r="E1031" s="129"/>
      <c r="F1031" s="128" t="str">
        <f t="shared" si="203"/>
        <v/>
      </c>
      <c r="G1031" s="127"/>
      <c r="H1031" s="127"/>
      <c r="I1031" s="128" t="str">
        <f t="shared" si="204"/>
        <v/>
      </c>
      <c r="J1031" s="127"/>
      <c r="K1031" s="127"/>
      <c r="L1031" s="128" t="str">
        <f t="shared" si="205"/>
        <v/>
      </c>
      <c r="M1031" s="129"/>
      <c r="N1031" s="129"/>
      <c r="O1031" s="130" t="str">
        <f t="shared" si="206"/>
        <v/>
      </c>
      <c r="P1031" s="127"/>
      <c r="Q1031" s="127"/>
      <c r="R1031" s="128" t="str">
        <f t="shared" si="207"/>
        <v/>
      </c>
      <c r="S1031" s="129"/>
      <c r="T1031" s="129"/>
      <c r="U1031" s="128" t="str">
        <f t="shared" si="208"/>
        <v/>
      </c>
      <c r="V1031" s="129"/>
      <c r="W1031" s="129"/>
      <c r="X1031" s="131" t="str">
        <f t="shared" si="209"/>
        <v>123</v>
      </c>
      <c r="Y1031" s="129">
        <v>12</v>
      </c>
      <c r="Z1031" s="129">
        <f t="shared" si="197"/>
        <v>3</v>
      </c>
      <c r="AA1031" s="129"/>
      <c r="AB1031" s="129"/>
      <c r="AC1031" s="121">
        <v>310402</v>
      </c>
      <c r="AD1031" s="121" t="s">
        <v>92</v>
      </c>
      <c r="AE1031" s="122">
        <f>VLOOKUP(AC1031,[3]Hoja1!$A$10:$K$1357,11,0)</f>
        <v>178504833</v>
      </c>
      <c r="AF1031" s="122"/>
      <c r="AG1031" s="122">
        <f t="shared" si="198"/>
        <v>178504833</v>
      </c>
      <c r="AH1031" s="122">
        <f t="shared" si="199"/>
        <v>178505</v>
      </c>
    </row>
    <row r="1032" spans="1:34" s="51" customFormat="1" ht="12.75" customHeight="1">
      <c r="A1032" s="127">
        <v>5222000</v>
      </c>
      <c r="B1032" s="127" t="s">
        <v>1767</v>
      </c>
      <c r="C1032" s="128" t="str">
        <f t="shared" si="202"/>
        <v/>
      </c>
      <c r="D1032" s="129"/>
      <c r="E1032" s="129"/>
      <c r="F1032" s="128" t="str">
        <f t="shared" si="203"/>
        <v/>
      </c>
      <c r="G1032" s="127"/>
      <c r="H1032" s="127"/>
      <c r="I1032" s="128" t="str">
        <f t="shared" si="204"/>
        <v/>
      </c>
      <c r="J1032" s="127"/>
      <c r="K1032" s="127"/>
      <c r="L1032" s="128" t="str">
        <f t="shared" si="205"/>
        <v/>
      </c>
      <c r="M1032" s="129"/>
      <c r="N1032" s="129"/>
      <c r="O1032" s="130" t="str">
        <f t="shared" si="206"/>
        <v/>
      </c>
      <c r="P1032" s="127"/>
      <c r="Q1032" s="127"/>
      <c r="R1032" s="128" t="str">
        <f t="shared" si="207"/>
        <v/>
      </c>
      <c r="S1032" s="129"/>
      <c r="T1032" s="129"/>
      <c r="U1032" s="128" t="str">
        <f t="shared" si="208"/>
        <v/>
      </c>
      <c r="V1032" s="129"/>
      <c r="W1032" s="129"/>
      <c r="X1032" s="131" t="str">
        <f t="shared" si="209"/>
        <v>123</v>
      </c>
      <c r="Y1032" s="129">
        <v>12</v>
      </c>
      <c r="Z1032" s="129">
        <f t="shared" ref="Z1032:Z1095" si="210">VALUE(LEFT(AC1032,1))</f>
        <v>3</v>
      </c>
      <c r="AA1032" s="129"/>
      <c r="AB1032" s="129"/>
      <c r="AC1032" s="121">
        <v>310403</v>
      </c>
      <c r="AD1032" s="121" t="s">
        <v>247</v>
      </c>
      <c r="AE1032" s="122">
        <f>VLOOKUP(AC1032,[3]Hoja1!$A$10:$K$1357,11,0)</f>
        <v>0</v>
      </c>
      <c r="AF1032" s="122"/>
      <c r="AG1032" s="122">
        <f t="shared" ref="AG1032:AG1095" si="211">AE1032+AF1032</f>
        <v>0</v>
      </c>
      <c r="AH1032" s="122">
        <f t="shared" ref="AH1032:AH1095" si="212">ROUND((AE1032+AF1032)/$AH$2,0)</f>
        <v>0</v>
      </c>
    </row>
    <row r="1033" spans="1:34" s="51" customFormat="1" ht="12.75" customHeight="1">
      <c r="A1033" s="127"/>
      <c r="B1033" s="127"/>
      <c r="C1033" s="128"/>
      <c r="D1033" s="129"/>
      <c r="E1033" s="129"/>
      <c r="F1033" s="128"/>
      <c r="G1033" s="127"/>
      <c r="H1033" s="127"/>
      <c r="I1033" s="128"/>
      <c r="J1033" s="127"/>
      <c r="K1033" s="127"/>
      <c r="L1033" s="128"/>
      <c r="M1033" s="129"/>
      <c r="N1033" s="129"/>
      <c r="O1033" s="130"/>
      <c r="P1033" s="127"/>
      <c r="Q1033" s="127"/>
      <c r="R1033" s="128"/>
      <c r="S1033" s="129"/>
      <c r="T1033" s="129"/>
      <c r="U1033" s="128"/>
      <c r="V1033" s="129"/>
      <c r="W1033" s="129"/>
      <c r="X1033" s="131"/>
      <c r="Y1033" s="129"/>
      <c r="Z1033" s="129">
        <f t="shared" si="210"/>
        <v>3</v>
      </c>
      <c r="AA1033" s="129"/>
      <c r="AB1033" s="129"/>
      <c r="AC1033" s="121">
        <v>310404</v>
      </c>
      <c r="AD1033" s="121" t="s">
        <v>13</v>
      </c>
      <c r="AE1033" s="122">
        <v>0</v>
      </c>
      <c r="AF1033" s="122"/>
      <c r="AG1033" s="122">
        <f t="shared" si="211"/>
        <v>0</v>
      </c>
      <c r="AH1033" s="122">
        <f t="shared" si="212"/>
        <v>0</v>
      </c>
    </row>
    <row r="1034" spans="1:34" s="51" customFormat="1" ht="12.75" customHeight="1">
      <c r="A1034" s="127">
        <v>5222000</v>
      </c>
      <c r="B1034" s="127" t="s">
        <v>1767</v>
      </c>
      <c r="C1034" s="128" t="str">
        <f t="shared" si="202"/>
        <v/>
      </c>
      <c r="D1034" s="129"/>
      <c r="E1034" s="129"/>
      <c r="F1034" s="128" t="str">
        <f t="shared" si="203"/>
        <v/>
      </c>
      <c r="G1034" s="127"/>
      <c r="H1034" s="127"/>
      <c r="I1034" s="128" t="str">
        <f t="shared" si="204"/>
        <v/>
      </c>
      <c r="J1034" s="127"/>
      <c r="K1034" s="127"/>
      <c r="L1034" s="128" t="str">
        <f t="shared" si="205"/>
        <v/>
      </c>
      <c r="M1034" s="129"/>
      <c r="N1034" s="129"/>
      <c r="O1034" s="130" t="str">
        <f t="shared" si="206"/>
        <v/>
      </c>
      <c r="P1034" s="127"/>
      <c r="Q1034" s="127"/>
      <c r="R1034" s="128" t="str">
        <f t="shared" si="207"/>
        <v/>
      </c>
      <c r="S1034" s="129"/>
      <c r="T1034" s="129"/>
      <c r="U1034" s="128" t="str">
        <f t="shared" si="208"/>
        <v/>
      </c>
      <c r="V1034" s="129"/>
      <c r="W1034" s="129"/>
      <c r="X1034" s="131" t="str">
        <f>+Y1034&amp;Z1034</f>
        <v>13</v>
      </c>
      <c r="Y1034" s="129">
        <v>1</v>
      </c>
      <c r="Z1034" s="129">
        <f t="shared" si="210"/>
        <v>3</v>
      </c>
      <c r="AA1034" s="129"/>
      <c r="AB1034" s="129"/>
      <c r="AC1034" s="121">
        <v>310501</v>
      </c>
      <c r="AD1034" s="121" t="s">
        <v>1358</v>
      </c>
      <c r="AE1034" s="122">
        <f>VLOOKUP(AC1034,[3]Hoja1!$A$10:$K$1357,11,0)</f>
        <v>-2248206888</v>
      </c>
      <c r="AF1034" s="122">
        <v>0</v>
      </c>
      <c r="AG1034" s="122">
        <f t="shared" si="211"/>
        <v>-2248206888</v>
      </c>
      <c r="AH1034" s="122">
        <f t="shared" si="212"/>
        <v>-2248207</v>
      </c>
    </row>
    <row r="1035" spans="1:34" s="51" customFormat="1" ht="12.75" customHeight="1">
      <c r="A1035" s="127">
        <v>5223100</v>
      </c>
      <c r="B1035" s="127" t="s">
        <v>1769</v>
      </c>
      <c r="C1035" s="128"/>
      <c r="D1035" s="129"/>
      <c r="E1035" s="129"/>
      <c r="F1035" s="128"/>
      <c r="G1035" s="127"/>
      <c r="H1035" s="127"/>
      <c r="I1035" s="128"/>
      <c r="J1035" s="127"/>
      <c r="K1035" s="127"/>
      <c r="L1035" s="128"/>
      <c r="M1035" s="129"/>
      <c r="N1035" s="129"/>
      <c r="O1035" s="130"/>
      <c r="P1035" s="127"/>
      <c r="Q1035" s="127"/>
      <c r="R1035" s="128"/>
      <c r="S1035" s="129"/>
      <c r="T1035" s="129"/>
      <c r="U1035" s="128"/>
      <c r="V1035" s="129"/>
      <c r="W1035" s="129"/>
      <c r="X1035" s="131"/>
      <c r="Y1035" s="129"/>
      <c r="Z1035" s="129">
        <f t="shared" si="210"/>
        <v>3</v>
      </c>
      <c r="AA1035" s="129"/>
      <c r="AB1035" s="129"/>
      <c r="AC1035" s="121">
        <v>310602</v>
      </c>
      <c r="AD1035" s="121" t="s">
        <v>1681</v>
      </c>
      <c r="AE1035" s="122">
        <f>VLOOKUP(AC1035,[3]Hoja1!$A$10:$K$1357,11,0)</f>
        <v>-7270396950</v>
      </c>
      <c r="AF1035" s="122"/>
      <c r="AG1035" s="122">
        <f t="shared" si="211"/>
        <v>-7270396950</v>
      </c>
      <c r="AH1035" s="122">
        <f t="shared" si="212"/>
        <v>-7270397</v>
      </c>
    </row>
    <row r="1036" spans="1:34" s="51" customFormat="1" ht="12.75" customHeight="1">
      <c r="A1036" s="127">
        <v>5223100</v>
      </c>
      <c r="B1036" s="127" t="s">
        <v>1769</v>
      </c>
      <c r="C1036" s="128"/>
      <c r="D1036" s="129"/>
      <c r="E1036" s="129"/>
      <c r="F1036" s="128"/>
      <c r="G1036" s="127"/>
      <c r="H1036" s="127"/>
      <c r="I1036" s="128"/>
      <c r="J1036" s="127"/>
      <c r="K1036" s="127"/>
      <c r="L1036" s="128"/>
      <c r="M1036" s="129"/>
      <c r="N1036" s="129"/>
      <c r="O1036" s="130"/>
      <c r="P1036" s="127"/>
      <c r="Q1036" s="127"/>
      <c r="R1036" s="128"/>
      <c r="S1036" s="129"/>
      <c r="T1036" s="129"/>
      <c r="U1036" s="128"/>
      <c r="V1036" s="129"/>
      <c r="W1036" s="129"/>
      <c r="X1036" s="131"/>
      <c r="Y1036" s="129"/>
      <c r="Z1036" s="129">
        <f t="shared" si="210"/>
        <v>3</v>
      </c>
      <c r="AA1036" s="129"/>
      <c r="AB1036" s="129"/>
      <c r="AC1036" s="121">
        <v>310603</v>
      </c>
      <c r="AD1036" s="121" t="s">
        <v>1682</v>
      </c>
      <c r="AE1036" s="122">
        <f>VLOOKUP(AC1036,[3]Hoja1!$A$10:$K$1357,11,0)</f>
        <v>1345023436</v>
      </c>
      <c r="AF1036" s="122"/>
      <c r="AG1036" s="122">
        <f t="shared" si="211"/>
        <v>1345023436</v>
      </c>
      <c r="AH1036" s="122">
        <f t="shared" si="212"/>
        <v>1345023</v>
      </c>
    </row>
    <row r="1037" spans="1:34" s="51" customFormat="1" ht="12.75" customHeight="1">
      <c r="A1037" s="127">
        <v>5311110</v>
      </c>
      <c r="B1037" s="127" t="s">
        <v>1777</v>
      </c>
      <c r="C1037" s="128" t="str">
        <f t="shared" ref="C1037:C1046" si="213">+D1037&amp;E1037</f>
        <v>671210000</v>
      </c>
      <c r="D1037" s="129">
        <v>671210000</v>
      </c>
      <c r="E1037" s="129"/>
      <c r="F1037" s="128" t="str">
        <f t="shared" ref="F1037:F1046" si="214">+G1037&amp;H1037</f>
        <v/>
      </c>
      <c r="G1037" s="127"/>
      <c r="H1037" s="127"/>
      <c r="I1037" s="128" t="str">
        <f t="shared" ref="I1037:I1046" si="215">+J1037&amp;K1037</f>
        <v/>
      </c>
      <c r="J1037" s="127"/>
      <c r="K1037" s="127"/>
      <c r="L1037" s="128" t="str">
        <f t="shared" ref="L1037:L1046" si="216">+M1037&amp;N1037</f>
        <v/>
      </c>
      <c r="M1037" s="129"/>
      <c r="N1037" s="129"/>
      <c r="O1037" s="130" t="str">
        <f t="shared" ref="O1037:O1046" si="217">+P1037&amp;Q1037</f>
        <v/>
      </c>
      <c r="P1037" s="127"/>
      <c r="Q1037" s="127"/>
      <c r="R1037" s="128" t="str">
        <f t="shared" ref="R1037:R1046" si="218">+S1037&amp;T1037</f>
        <v>630111000</v>
      </c>
      <c r="S1037" s="129">
        <v>630111000</v>
      </c>
      <c r="T1037" s="129"/>
      <c r="U1037" s="128" t="str">
        <f t="shared" ref="U1037:U1046" si="219">+V1037&amp;W1037</f>
        <v>631101110</v>
      </c>
      <c r="V1037" s="129">
        <v>631101110</v>
      </c>
      <c r="W1037" s="129"/>
      <c r="X1037" s="131" t="str">
        <f t="shared" ref="X1037:X1069" si="220">+Y1037&amp;Z1037</f>
        <v>4</v>
      </c>
      <c r="Y1037" s="129"/>
      <c r="Z1037" s="129">
        <f t="shared" si="210"/>
        <v>4</v>
      </c>
      <c r="AA1037" s="129"/>
      <c r="AB1037" s="129"/>
      <c r="AC1037" s="121">
        <v>410101</v>
      </c>
      <c r="AD1037" s="121" t="s">
        <v>1359</v>
      </c>
      <c r="AE1037" s="122">
        <f>VLOOKUP(AC1037,[3]Hoja1!$A$10:$K$1357,11,0)</f>
        <v>-3867169990</v>
      </c>
      <c r="AF1037" s="122">
        <v>0</v>
      </c>
      <c r="AG1037" s="122">
        <f t="shared" si="211"/>
        <v>-3867169990</v>
      </c>
      <c r="AH1037" s="122">
        <f t="shared" si="212"/>
        <v>-3867170</v>
      </c>
    </row>
    <row r="1038" spans="1:34" s="51" customFormat="1" ht="12.75" customHeight="1">
      <c r="A1038" s="127">
        <v>5311110</v>
      </c>
      <c r="B1038" s="127" t="s">
        <v>1777</v>
      </c>
      <c r="C1038" s="128" t="str">
        <f t="shared" si="213"/>
        <v>671210000</v>
      </c>
      <c r="D1038" s="129">
        <v>671210000</v>
      </c>
      <c r="E1038" s="129"/>
      <c r="F1038" s="128" t="str">
        <f t="shared" si="214"/>
        <v/>
      </c>
      <c r="G1038" s="127"/>
      <c r="H1038" s="127"/>
      <c r="I1038" s="128" t="str">
        <f t="shared" si="215"/>
        <v/>
      </c>
      <c r="J1038" s="127"/>
      <c r="K1038" s="127"/>
      <c r="L1038" s="128" t="str">
        <f t="shared" si="216"/>
        <v/>
      </c>
      <c r="M1038" s="129"/>
      <c r="N1038" s="129"/>
      <c r="O1038" s="130" t="str">
        <f t="shared" si="217"/>
        <v/>
      </c>
      <c r="P1038" s="127"/>
      <c r="Q1038" s="127"/>
      <c r="R1038" s="128" t="str">
        <f t="shared" si="218"/>
        <v>630111000</v>
      </c>
      <c r="S1038" s="129">
        <v>630111000</v>
      </c>
      <c r="T1038" s="129"/>
      <c r="U1038" s="128" t="str">
        <f t="shared" si="219"/>
        <v>631101110</v>
      </c>
      <c r="V1038" s="129">
        <v>631101110</v>
      </c>
      <c r="W1038" s="129"/>
      <c r="X1038" s="131" t="str">
        <f t="shared" si="220"/>
        <v>4</v>
      </c>
      <c r="Y1038" s="129"/>
      <c r="Z1038" s="129">
        <f t="shared" si="210"/>
        <v>4</v>
      </c>
      <c r="AA1038" s="129"/>
      <c r="AB1038" s="129"/>
      <c r="AC1038" s="121">
        <v>410110</v>
      </c>
      <c r="AD1038" s="121" t="s">
        <v>590</v>
      </c>
      <c r="AE1038" s="122">
        <f>VLOOKUP(AC1038,[3]Hoja1!$A$10:$K$1357,11,0)</f>
        <v>-32075983268</v>
      </c>
      <c r="AF1038" s="122"/>
      <c r="AG1038" s="122">
        <f t="shared" si="211"/>
        <v>-32075983268</v>
      </c>
      <c r="AH1038" s="122">
        <f t="shared" si="212"/>
        <v>-32075983</v>
      </c>
    </row>
    <row r="1039" spans="1:34" s="51" customFormat="1" ht="12.75" customHeight="1">
      <c r="A1039" s="127">
        <v>5311110</v>
      </c>
      <c r="B1039" s="127" t="s">
        <v>1777</v>
      </c>
      <c r="C1039" s="128" t="str">
        <f t="shared" si="213"/>
        <v>671210000</v>
      </c>
      <c r="D1039" s="129">
        <v>671210000</v>
      </c>
      <c r="E1039" s="129"/>
      <c r="F1039" s="128" t="str">
        <f t="shared" si="214"/>
        <v/>
      </c>
      <c r="G1039" s="127"/>
      <c r="H1039" s="127"/>
      <c r="I1039" s="128" t="str">
        <f t="shared" si="215"/>
        <v/>
      </c>
      <c r="J1039" s="127"/>
      <c r="K1039" s="127"/>
      <c r="L1039" s="128" t="str">
        <f t="shared" si="216"/>
        <v/>
      </c>
      <c r="M1039" s="129"/>
      <c r="N1039" s="129"/>
      <c r="O1039" s="130" t="str">
        <f t="shared" si="217"/>
        <v/>
      </c>
      <c r="P1039" s="127"/>
      <c r="Q1039" s="127"/>
      <c r="R1039" s="128" t="str">
        <f t="shared" si="218"/>
        <v>630111000</v>
      </c>
      <c r="S1039" s="129">
        <v>630111000</v>
      </c>
      <c r="T1039" s="129"/>
      <c r="U1039" s="128" t="str">
        <f t="shared" si="219"/>
        <v>631101110</v>
      </c>
      <c r="V1039" s="129">
        <v>631101110</v>
      </c>
      <c r="W1039" s="129"/>
      <c r="X1039" s="131" t="str">
        <f t="shared" si="220"/>
        <v>4</v>
      </c>
      <c r="Y1039" s="129"/>
      <c r="Z1039" s="129">
        <f t="shared" si="210"/>
        <v>4</v>
      </c>
      <c r="AA1039" s="129"/>
      <c r="AB1039" s="129"/>
      <c r="AC1039" s="121">
        <v>410120</v>
      </c>
      <c r="AD1039" s="121" t="s">
        <v>1360</v>
      </c>
      <c r="AE1039" s="122">
        <f>VLOOKUP(AC1039,[3]Hoja1!$A$10:$K$1357,11,0)</f>
        <v>-14759830246</v>
      </c>
      <c r="AF1039" s="122"/>
      <c r="AG1039" s="122">
        <f t="shared" si="211"/>
        <v>-14759830246</v>
      </c>
      <c r="AH1039" s="122">
        <f t="shared" si="212"/>
        <v>-14759830</v>
      </c>
    </row>
    <row r="1040" spans="1:34" s="51" customFormat="1" ht="12.75" customHeight="1">
      <c r="A1040" s="127">
        <v>5311130</v>
      </c>
      <c r="B1040" s="127" t="s">
        <v>1779</v>
      </c>
      <c r="C1040" s="128" t="str">
        <f t="shared" si="213"/>
        <v>671130000</v>
      </c>
      <c r="D1040" s="127">
        <v>671130000</v>
      </c>
      <c r="E1040" s="127"/>
      <c r="F1040" s="128" t="str">
        <f t="shared" si="214"/>
        <v/>
      </c>
      <c r="G1040" s="127"/>
      <c r="H1040" s="127"/>
      <c r="I1040" s="128" t="str">
        <f t="shared" si="215"/>
        <v/>
      </c>
      <c r="J1040" s="127"/>
      <c r="K1040" s="127"/>
      <c r="L1040" s="128" t="str">
        <f t="shared" si="216"/>
        <v/>
      </c>
      <c r="M1040" s="129"/>
      <c r="N1040" s="129"/>
      <c r="O1040" s="130" t="str">
        <f t="shared" si="217"/>
        <v/>
      </c>
      <c r="P1040" s="129"/>
      <c r="Q1040" s="127"/>
      <c r="R1040" s="128" t="str">
        <f t="shared" si="218"/>
        <v>630130000</v>
      </c>
      <c r="S1040" s="129">
        <v>630130000</v>
      </c>
      <c r="T1040" s="129"/>
      <c r="U1040" s="128" t="str">
        <f t="shared" si="219"/>
        <v>631101130</v>
      </c>
      <c r="V1040" s="129">
        <v>631101130</v>
      </c>
      <c r="W1040" s="129"/>
      <c r="X1040" s="131" t="str">
        <f t="shared" si="220"/>
        <v>4</v>
      </c>
      <c r="Y1040" s="129"/>
      <c r="Z1040" s="129">
        <f t="shared" si="210"/>
        <v>4</v>
      </c>
      <c r="AA1040" s="129"/>
      <c r="AB1040" s="129"/>
      <c r="AC1040" s="121">
        <v>410130</v>
      </c>
      <c r="AD1040" s="121" t="s">
        <v>1361</v>
      </c>
      <c r="AE1040" s="122">
        <f>VLOOKUP(AC1040,[3]Hoja1!$A$10:$K$1357,11,0)</f>
        <v>94694536</v>
      </c>
      <c r="AF1040" s="122"/>
      <c r="AG1040" s="122">
        <f t="shared" si="211"/>
        <v>94694536</v>
      </c>
      <c r="AH1040" s="122">
        <f t="shared" si="212"/>
        <v>94695</v>
      </c>
    </row>
    <row r="1041" spans="1:34" s="51" customFormat="1" ht="12.75" customHeight="1">
      <c r="A1041" s="127"/>
      <c r="B1041" s="127"/>
      <c r="C1041" s="128" t="str">
        <f t="shared" si="213"/>
        <v>671130000</v>
      </c>
      <c r="D1041" s="127">
        <v>671130000</v>
      </c>
      <c r="E1041" s="127"/>
      <c r="F1041" s="128" t="str">
        <f t="shared" si="214"/>
        <v/>
      </c>
      <c r="G1041" s="127"/>
      <c r="H1041" s="127"/>
      <c r="I1041" s="128" t="str">
        <f t="shared" si="215"/>
        <v/>
      </c>
      <c r="J1041" s="127"/>
      <c r="K1041" s="127"/>
      <c r="L1041" s="128" t="str">
        <f t="shared" si="216"/>
        <v/>
      </c>
      <c r="M1041" s="129"/>
      <c r="N1041" s="129"/>
      <c r="O1041" s="130" t="str">
        <f t="shared" si="217"/>
        <v/>
      </c>
      <c r="P1041" s="129"/>
      <c r="Q1041" s="127"/>
      <c r="R1041" s="128" t="str">
        <f t="shared" si="218"/>
        <v>630130000</v>
      </c>
      <c r="S1041" s="129">
        <v>630130000</v>
      </c>
      <c r="T1041" s="129"/>
      <c r="U1041" s="128" t="str">
        <f t="shared" si="219"/>
        <v>631101130</v>
      </c>
      <c r="V1041" s="129">
        <v>631101130</v>
      </c>
      <c r="W1041" s="129"/>
      <c r="X1041" s="131" t="str">
        <f t="shared" si="220"/>
        <v>4</v>
      </c>
      <c r="Y1041" s="129"/>
      <c r="Z1041" s="129">
        <f t="shared" si="210"/>
        <v>4</v>
      </c>
      <c r="AA1041" s="129"/>
      <c r="AB1041" s="129"/>
      <c r="AC1041" s="121">
        <v>410140</v>
      </c>
      <c r="AD1041" s="121" t="s">
        <v>591</v>
      </c>
      <c r="AE1041" s="122">
        <v>0</v>
      </c>
      <c r="AF1041" s="122"/>
      <c r="AG1041" s="122">
        <f t="shared" si="211"/>
        <v>0</v>
      </c>
      <c r="AH1041" s="122">
        <f t="shared" si="212"/>
        <v>0</v>
      </c>
    </row>
    <row r="1042" spans="1:34" s="51" customFormat="1" ht="12.75" customHeight="1">
      <c r="A1042" s="127">
        <v>5311130</v>
      </c>
      <c r="B1042" s="127" t="s">
        <v>1779</v>
      </c>
      <c r="C1042" s="128" t="str">
        <f t="shared" si="213"/>
        <v>671130000</v>
      </c>
      <c r="D1042" s="127">
        <v>671130000</v>
      </c>
      <c r="E1042" s="127"/>
      <c r="F1042" s="128" t="str">
        <f t="shared" si="214"/>
        <v/>
      </c>
      <c r="G1042" s="127"/>
      <c r="H1042" s="127"/>
      <c r="I1042" s="128" t="str">
        <f t="shared" si="215"/>
        <v/>
      </c>
      <c r="J1042" s="127"/>
      <c r="K1042" s="127"/>
      <c r="L1042" s="128" t="str">
        <f t="shared" si="216"/>
        <v/>
      </c>
      <c r="M1042" s="129"/>
      <c r="N1042" s="129"/>
      <c r="O1042" s="130" t="str">
        <f t="shared" si="217"/>
        <v/>
      </c>
      <c r="P1042" s="129"/>
      <c r="Q1042" s="127"/>
      <c r="R1042" s="128" t="str">
        <f t="shared" si="218"/>
        <v>630130000</v>
      </c>
      <c r="S1042" s="129">
        <v>630130000</v>
      </c>
      <c r="T1042" s="129"/>
      <c r="U1042" s="128" t="str">
        <f t="shared" si="219"/>
        <v>631101130</v>
      </c>
      <c r="V1042" s="129">
        <v>631101130</v>
      </c>
      <c r="W1042" s="129"/>
      <c r="X1042" s="131" t="str">
        <f t="shared" si="220"/>
        <v>4</v>
      </c>
      <c r="Y1042" s="129"/>
      <c r="Z1042" s="129">
        <f t="shared" si="210"/>
        <v>4</v>
      </c>
      <c r="AA1042" s="129"/>
      <c r="AB1042" s="129"/>
      <c r="AC1042" s="121">
        <v>410150</v>
      </c>
      <c r="AD1042" s="121" t="s">
        <v>1362</v>
      </c>
      <c r="AE1042" s="122">
        <f>VLOOKUP(AC1042,[3]Hoja1!$A$10:$K$1357,11,0)</f>
        <v>624280472</v>
      </c>
      <c r="AF1042" s="122"/>
      <c r="AG1042" s="122">
        <f t="shared" si="211"/>
        <v>624280472</v>
      </c>
      <c r="AH1042" s="122">
        <f t="shared" si="212"/>
        <v>624280</v>
      </c>
    </row>
    <row r="1043" spans="1:34" s="51" customFormat="1" ht="12.75" customHeight="1">
      <c r="A1043" s="127">
        <v>5311800</v>
      </c>
      <c r="B1043" s="127" t="s">
        <v>1800</v>
      </c>
      <c r="C1043" s="128"/>
      <c r="D1043" s="127"/>
      <c r="E1043" s="127"/>
      <c r="F1043" s="128"/>
      <c r="G1043" s="127"/>
      <c r="H1043" s="127"/>
      <c r="I1043" s="128"/>
      <c r="J1043" s="127"/>
      <c r="K1043" s="127"/>
      <c r="L1043" s="128"/>
      <c r="M1043" s="129"/>
      <c r="N1043" s="129"/>
      <c r="O1043" s="130"/>
      <c r="P1043" s="129"/>
      <c r="Q1043" s="127"/>
      <c r="R1043" s="128"/>
      <c r="S1043" s="129"/>
      <c r="T1043" s="129"/>
      <c r="U1043" s="128"/>
      <c r="V1043" s="129"/>
      <c r="W1043" s="129"/>
      <c r="X1043" s="131"/>
      <c r="Y1043" s="129"/>
      <c r="Z1043" s="129">
        <f t="shared" si="210"/>
        <v>4</v>
      </c>
      <c r="AA1043" s="129"/>
      <c r="AB1043" s="129"/>
      <c r="AC1043" s="121">
        <v>410155</v>
      </c>
      <c r="AD1043" s="121" t="s">
        <v>1876</v>
      </c>
      <c r="AE1043" s="122">
        <f>VLOOKUP(AC1043,[3]Hoja1!$A$10:$K$1357,11,0)</f>
        <v>120124980</v>
      </c>
      <c r="AF1043" s="122"/>
      <c r="AG1043" s="122">
        <f t="shared" si="211"/>
        <v>120124980</v>
      </c>
      <c r="AH1043" s="122">
        <f t="shared" si="212"/>
        <v>120125</v>
      </c>
    </row>
    <row r="1044" spans="1:34" s="51" customFormat="1" ht="12.75" customHeight="1">
      <c r="A1044" s="127"/>
      <c r="B1044" s="127"/>
      <c r="C1044" s="128" t="str">
        <f t="shared" si="213"/>
        <v>671130000</v>
      </c>
      <c r="D1044" s="129">
        <v>671130000</v>
      </c>
      <c r="E1044" s="129"/>
      <c r="F1044" s="128" t="str">
        <f t="shared" si="214"/>
        <v/>
      </c>
      <c r="G1044" s="127"/>
      <c r="H1044" s="127"/>
      <c r="I1044" s="128" t="str">
        <f t="shared" si="215"/>
        <v/>
      </c>
      <c r="J1044" s="129"/>
      <c r="K1044" s="129"/>
      <c r="L1044" s="128" t="str">
        <f t="shared" si="216"/>
        <v/>
      </c>
      <c r="M1044" s="129"/>
      <c r="N1044" s="129"/>
      <c r="O1044" s="130" t="str">
        <f t="shared" si="217"/>
        <v/>
      </c>
      <c r="P1044" s="127"/>
      <c r="Q1044" s="127"/>
      <c r="R1044" s="128" t="str">
        <f t="shared" si="218"/>
        <v>630130000</v>
      </c>
      <c r="S1044" s="129">
        <v>630130000</v>
      </c>
      <c r="T1044" s="129"/>
      <c r="U1044" s="128" t="str">
        <f t="shared" si="219"/>
        <v>631101130</v>
      </c>
      <c r="V1044" s="129">
        <v>631101130</v>
      </c>
      <c r="W1044" s="129"/>
      <c r="X1044" s="131" t="str">
        <f t="shared" si="220"/>
        <v>4</v>
      </c>
      <c r="Y1044" s="129"/>
      <c r="Z1044" s="129">
        <f t="shared" si="210"/>
        <v>4</v>
      </c>
      <c r="AA1044" s="129"/>
      <c r="AB1044" s="129"/>
      <c r="AC1044" s="121">
        <v>410160</v>
      </c>
      <c r="AD1044" s="121" t="s">
        <v>1363</v>
      </c>
      <c r="AE1044" s="122">
        <v>0</v>
      </c>
      <c r="AF1044" s="122"/>
      <c r="AG1044" s="122">
        <f t="shared" si="211"/>
        <v>0</v>
      </c>
      <c r="AH1044" s="122">
        <f t="shared" si="212"/>
        <v>0</v>
      </c>
    </row>
    <row r="1045" spans="1:34" s="51" customFormat="1" ht="12.75" customHeight="1">
      <c r="A1045" s="127"/>
      <c r="B1045" s="127"/>
      <c r="C1045" s="128" t="str">
        <f t="shared" si="213"/>
        <v>671130000</v>
      </c>
      <c r="D1045" s="129">
        <v>671130000</v>
      </c>
      <c r="E1045" s="129"/>
      <c r="F1045" s="128" t="str">
        <f t="shared" si="214"/>
        <v/>
      </c>
      <c r="G1045" s="127"/>
      <c r="H1045" s="127"/>
      <c r="I1045" s="128" t="str">
        <f t="shared" si="215"/>
        <v/>
      </c>
      <c r="J1045" s="129"/>
      <c r="K1045" s="129"/>
      <c r="L1045" s="128" t="str">
        <f t="shared" si="216"/>
        <v/>
      </c>
      <c r="M1045" s="129"/>
      <c r="N1045" s="129"/>
      <c r="O1045" s="130" t="str">
        <f t="shared" si="217"/>
        <v/>
      </c>
      <c r="P1045" s="127"/>
      <c r="Q1045" s="127"/>
      <c r="R1045" s="128" t="str">
        <f t="shared" si="218"/>
        <v>630130000</v>
      </c>
      <c r="S1045" s="129">
        <v>630130000</v>
      </c>
      <c r="T1045" s="129"/>
      <c r="U1045" s="128" t="str">
        <f t="shared" si="219"/>
        <v>631101130</v>
      </c>
      <c r="V1045" s="129">
        <v>631101130</v>
      </c>
      <c r="W1045" s="129"/>
      <c r="X1045" s="131" t="str">
        <f t="shared" si="220"/>
        <v>4</v>
      </c>
      <c r="Y1045" s="129"/>
      <c r="Z1045" s="129">
        <f t="shared" si="210"/>
        <v>4</v>
      </c>
      <c r="AA1045" s="129"/>
      <c r="AB1045" s="129"/>
      <c r="AC1045" s="121">
        <v>410161</v>
      </c>
      <c r="AD1045" s="121" t="s">
        <v>648</v>
      </c>
      <c r="AE1045" s="122">
        <v>0</v>
      </c>
      <c r="AF1045" s="122"/>
      <c r="AG1045" s="122">
        <f t="shared" si="211"/>
        <v>0</v>
      </c>
      <c r="AH1045" s="122">
        <f t="shared" si="212"/>
        <v>0</v>
      </c>
    </row>
    <row r="1046" spans="1:34" s="51" customFormat="1" ht="12.75" customHeight="1">
      <c r="A1046" s="127"/>
      <c r="B1046" s="127"/>
      <c r="C1046" s="128" t="str">
        <f t="shared" si="213"/>
        <v>671130000</v>
      </c>
      <c r="D1046" s="129">
        <v>671130000</v>
      </c>
      <c r="E1046" s="129"/>
      <c r="F1046" s="128" t="str">
        <f t="shared" si="214"/>
        <v/>
      </c>
      <c r="G1046" s="127"/>
      <c r="H1046" s="127"/>
      <c r="I1046" s="128" t="str">
        <f t="shared" si="215"/>
        <v/>
      </c>
      <c r="J1046" s="129"/>
      <c r="K1046" s="129"/>
      <c r="L1046" s="128" t="str">
        <f t="shared" si="216"/>
        <v/>
      </c>
      <c r="M1046" s="129"/>
      <c r="N1046" s="129"/>
      <c r="O1046" s="130" t="str">
        <f t="shared" si="217"/>
        <v/>
      </c>
      <c r="P1046" s="127"/>
      <c r="Q1046" s="127"/>
      <c r="R1046" s="128" t="str">
        <f t="shared" si="218"/>
        <v>630130000</v>
      </c>
      <c r="S1046" s="129">
        <v>630130000</v>
      </c>
      <c r="T1046" s="129"/>
      <c r="U1046" s="128" t="str">
        <f t="shared" si="219"/>
        <v>631101130</v>
      </c>
      <c r="V1046" s="129">
        <v>631101130</v>
      </c>
      <c r="W1046" s="129"/>
      <c r="X1046" s="131" t="str">
        <f t="shared" si="220"/>
        <v>4</v>
      </c>
      <c r="Y1046" s="129"/>
      <c r="Z1046" s="129">
        <f t="shared" si="210"/>
        <v>4</v>
      </c>
      <c r="AA1046" s="129"/>
      <c r="AB1046" s="129"/>
      <c r="AC1046" s="121">
        <v>410162</v>
      </c>
      <c r="AD1046" s="121" t="s">
        <v>649</v>
      </c>
      <c r="AE1046" s="122">
        <v>0</v>
      </c>
      <c r="AF1046" s="122"/>
      <c r="AG1046" s="122">
        <f t="shared" si="211"/>
        <v>0</v>
      </c>
      <c r="AH1046" s="122">
        <f t="shared" si="212"/>
        <v>0</v>
      </c>
    </row>
    <row r="1047" spans="1:34" s="51" customFormat="1" ht="12.75" customHeight="1">
      <c r="A1047" s="127">
        <v>5311110</v>
      </c>
      <c r="B1047" s="127" t="s">
        <v>1777</v>
      </c>
      <c r="C1047" s="128" t="str">
        <f>+D1047&amp;E1047</f>
        <v>671311111</v>
      </c>
      <c r="D1047" s="129">
        <v>671311111</v>
      </c>
      <c r="E1047" s="129"/>
      <c r="F1047" s="128" t="str">
        <f>+G1047&amp;H1047</f>
        <v/>
      </c>
      <c r="G1047" s="127"/>
      <c r="H1047" s="127"/>
      <c r="I1047" s="128" t="str">
        <f>+J1047&amp;K1047</f>
        <v/>
      </c>
      <c r="J1047" s="127"/>
      <c r="K1047" s="127"/>
      <c r="L1047" s="128" t="str">
        <f>+M1047&amp;N1047</f>
        <v/>
      </c>
      <c r="M1047" s="129"/>
      <c r="N1047" s="129"/>
      <c r="O1047" s="130" t="str">
        <f>+P1047&amp;Q1047</f>
        <v/>
      </c>
      <c r="P1047" s="129"/>
      <c r="Q1047" s="127"/>
      <c r="R1047" s="128" t="str">
        <f>+S1047&amp;T1047</f>
        <v>630111000</v>
      </c>
      <c r="S1047" s="129">
        <v>630111000</v>
      </c>
      <c r="T1047" s="129"/>
      <c r="U1047" s="128" t="str">
        <f>+V1047&amp;W1047</f>
        <v>631101110</v>
      </c>
      <c r="V1047" s="129">
        <v>631101110</v>
      </c>
      <c r="W1047" s="129"/>
      <c r="X1047" s="131" t="str">
        <f t="shared" si="220"/>
        <v>4</v>
      </c>
      <c r="Y1047" s="129"/>
      <c r="Z1047" s="129">
        <f t="shared" si="210"/>
        <v>4</v>
      </c>
      <c r="AA1047" s="129"/>
      <c r="AB1047" s="129"/>
      <c r="AC1047" s="121">
        <v>410170</v>
      </c>
      <c r="AD1047" s="121" t="s">
        <v>650</v>
      </c>
      <c r="AE1047" s="122">
        <f>VLOOKUP(AC1047,[3]Hoja1!$A$10:$K$1357,11,0)</f>
        <v>553491178</v>
      </c>
      <c r="AF1047" s="122"/>
      <c r="AG1047" s="122">
        <f t="shared" si="211"/>
        <v>553491178</v>
      </c>
      <c r="AH1047" s="122">
        <f t="shared" si="212"/>
        <v>553491</v>
      </c>
    </row>
    <row r="1048" spans="1:34" s="51" customFormat="1" ht="12.75" customHeight="1">
      <c r="A1048" s="127">
        <v>5313320</v>
      </c>
      <c r="B1048" s="127" t="s">
        <v>1805</v>
      </c>
      <c r="C1048" s="128" t="str">
        <f t="shared" ref="C1048:C1105" si="221">+D1048&amp;E1048</f>
        <v/>
      </c>
      <c r="D1048" s="129"/>
      <c r="E1048" s="129"/>
      <c r="F1048" s="128" t="str">
        <f t="shared" ref="F1048:F1105" si="222">+G1048&amp;H1048</f>
        <v/>
      </c>
      <c r="G1048" s="127"/>
      <c r="H1048" s="127"/>
      <c r="I1048" s="128" t="str">
        <f t="shared" ref="I1048:I1105" si="223">+J1048&amp;K1048</f>
        <v/>
      </c>
      <c r="J1048" s="127"/>
      <c r="K1048" s="127"/>
      <c r="L1048" s="128" t="str">
        <f t="shared" ref="L1048:L1105" si="224">+M1048&amp;N1048</f>
        <v/>
      </c>
      <c r="M1048" s="129"/>
      <c r="N1048" s="129"/>
      <c r="O1048" s="130" t="str">
        <f t="shared" ref="O1048:O1105" si="225">+P1048&amp;Q1048</f>
        <v/>
      </c>
      <c r="P1048" s="127"/>
      <c r="Q1048" s="127"/>
      <c r="R1048" s="128" t="str">
        <f t="shared" ref="R1048:R1105" si="226">+S1048&amp;T1048</f>
        <v/>
      </c>
      <c r="S1048" s="129"/>
      <c r="T1048" s="129"/>
      <c r="U1048" s="128" t="str">
        <f t="shared" ref="U1048:U1105" si="227">+V1048&amp;W1048</f>
        <v/>
      </c>
      <c r="V1048" s="129"/>
      <c r="W1048" s="129"/>
      <c r="X1048" s="131" t="str">
        <f t="shared" si="220"/>
        <v>4</v>
      </c>
      <c r="Y1048" s="129"/>
      <c r="Z1048" s="129">
        <f t="shared" si="210"/>
        <v>4</v>
      </c>
      <c r="AA1048" s="129"/>
      <c r="AB1048" s="129"/>
      <c r="AC1048" s="121">
        <v>410201</v>
      </c>
      <c r="AD1048" s="121" t="s">
        <v>697</v>
      </c>
      <c r="AE1048" s="122">
        <f>VLOOKUP(AC1048,[3]Hoja1!$A$10:$K$1357,11,0)</f>
        <v>0</v>
      </c>
      <c r="AF1048" s="122"/>
      <c r="AG1048" s="122">
        <f t="shared" si="211"/>
        <v>0</v>
      </c>
      <c r="AH1048" s="122">
        <f t="shared" si="212"/>
        <v>0</v>
      </c>
    </row>
    <row r="1049" spans="1:34" s="51" customFormat="1" ht="12.75" customHeight="1">
      <c r="A1049" s="127"/>
      <c r="B1049" s="127"/>
      <c r="C1049" s="128" t="str">
        <f t="shared" si="221"/>
        <v/>
      </c>
      <c r="D1049" s="129"/>
      <c r="E1049" s="129"/>
      <c r="F1049" s="128" t="str">
        <f t="shared" si="222"/>
        <v/>
      </c>
      <c r="G1049" s="127"/>
      <c r="H1049" s="127"/>
      <c r="I1049" s="128" t="str">
        <f t="shared" si="223"/>
        <v/>
      </c>
      <c r="J1049" s="127"/>
      <c r="K1049" s="127"/>
      <c r="L1049" s="128" t="str">
        <f t="shared" si="224"/>
        <v/>
      </c>
      <c r="M1049" s="129"/>
      <c r="N1049" s="129"/>
      <c r="O1049" s="130" t="str">
        <f t="shared" si="225"/>
        <v/>
      </c>
      <c r="P1049" s="127"/>
      <c r="Q1049" s="127"/>
      <c r="R1049" s="128" t="str">
        <f t="shared" si="226"/>
        <v/>
      </c>
      <c r="S1049" s="129"/>
      <c r="T1049" s="129"/>
      <c r="U1049" s="128" t="str">
        <f t="shared" si="227"/>
        <v/>
      </c>
      <c r="V1049" s="129"/>
      <c r="W1049" s="129"/>
      <c r="X1049" s="131" t="str">
        <f t="shared" si="220"/>
        <v>4</v>
      </c>
      <c r="Y1049" s="129"/>
      <c r="Z1049" s="129">
        <f t="shared" si="210"/>
        <v>4</v>
      </c>
      <c r="AA1049" s="129"/>
      <c r="AB1049" s="129"/>
      <c r="AC1049" s="121">
        <v>410202</v>
      </c>
      <c r="AD1049" s="121" t="s">
        <v>698</v>
      </c>
      <c r="AE1049" s="122">
        <v>0</v>
      </c>
      <c r="AF1049" s="122"/>
      <c r="AG1049" s="122">
        <f t="shared" si="211"/>
        <v>0</v>
      </c>
      <c r="AH1049" s="122">
        <f t="shared" si="212"/>
        <v>0</v>
      </c>
    </row>
    <row r="1050" spans="1:34" s="51" customFormat="1" ht="12.75" customHeight="1">
      <c r="A1050" s="127">
        <v>5313320</v>
      </c>
      <c r="B1050" s="127" t="s">
        <v>1805</v>
      </c>
      <c r="C1050" s="128" t="str">
        <f t="shared" si="221"/>
        <v/>
      </c>
      <c r="D1050" s="129"/>
      <c r="E1050" s="129"/>
      <c r="F1050" s="128" t="str">
        <f t="shared" si="222"/>
        <v/>
      </c>
      <c r="G1050" s="127"/>
      <c r="H1050" s="127"/>
      <c r="I1050" s="128" t="str">
        <f t="shared" si="223"/>
        <v/>
      </c>
      <c r="J1050" s="127"/>
      <c r="K1050" s="127"/>
      <c r="L1050" s="128" t="str">
        <f t="shared" si="224"/>
        <v/>
      </c>
      <c r="M1050" s="129"/>
      <c r="N1050" s="129"/>
      <c r="O1050" s="130" t="str">
        <f t="shared" si="225"/>
        <v/>
      </c>
      <c r="P1050" s="127"/>
      <c r="Q1050" s="127"/>
      <c r="R1050" s="128" t="str">
        <f t="shared" si="226"/>
        <v/>
      </c>
      <c r="S1050" s="129"/>
      <c r="T1050" s="129"/>
      <c r="U1050" s="128" t="str">
        <f t="shared" si="227"/>
        <v/>
      </c>
      <c r="V1050" s="129"/>
      <c r="W1050" s="129"/>
      <c r="X1050" s="131" t="str">
        <f t="shared" si="220"/>
        <v>4</v>
      </c>
      <c r="Y1050" s="129"/>
      <c r="Z1050" s="129">
        <f t="shared" si="210"/>
        <v>4</v>
      </c>
      <c r="AA1050" s="129"/>
      <c r="AB1050" s="129"/>
      <c r="AC1050" s="121">
        <v>410203</v>
      </c>
      <c r="AD1050" s="121" t="s">
        <v>771</v>
      </c>
      <c r="AE1050" s="122">
        <f>VLOOKUP(AC1050,[3]Hoja1!$A$10:$K$1357,11,0)</f>
        <v>-113286953</v>
      </c>
      <c r="AF1050" s="122"/>
      <c r="AG1050" s="122">
        <f t="shared" si="211"/>
        <v>-113286953</v>
      </c>
      <c r="AH1050" s="122">
        <f t="shared" si="212"/>
        <v>-113287</v>
      </c>
    </row>
    <row r="1051" spans="1:34" s="51" customFormat="1" ht="12.75" customHeight="1">
      <c r="A1051" s="127">
        <v>5313320</v>
      </c>
      <c r="B1051" s="127" t="s">
        <v>1805</v>
      </c>
      <c r="C1051" s="128" t="str">
        <f t="shared" si="221"/>
        <v/>
      </c>
      <c r="D1051" s="129"/>
      <c r="E1051" s="129"/>
      <c r="F1051" s="128" t="str">
        <f t="shared" si="222"/>
        <v/>
      </c>
      <c r="G1051" s="127"/>
      <c r="H1051" s="127"/>
      <c r="I1051" s="128" t="str">
        <f t="shared" si="223"/>
        <v/>
      </c>
      <c r="J1051" s="127"/>
      <c r="K1051" s="127"/>
      <c r="L1051" s="128" t="str">
        <f t="shared" si="224"/>
        <v/>
      </c>
      <c r="M1051" s="129"/>
      <c r="N1051" s="129"/>
      <c r="O1051" s="130" t="str">
        <f t="shared" si="225"/>
        <v/>
      </c>
      <c r="P1051" s="127"/>
      <c r="Q1051" s="127"/>
      <c r="R1051" s="128" t="str">
        <f t="shared" si="226"/>
        <v/>
      </c>
      <c r="S1051" s="129"/>
      <c r="T1051" s="129"/>
      <c r="U1051" s="128" t="str">
        <f t="shared" si="227"/>
        <v/>
      </c>
      <c r="V1051" s="129"/>
      <c r="W1051" s="129"/>
      <c r="X1051" s="131" t="str">
        <f t="shared" si="220"/>
        <v>4</v>
      </c>
      <c r="Y1051" s="129"/>
      <c r="Z1051" s="129">
        <f t="shared" si="210"/>
        <v>4</v>
      </c>
      <c r="AA1051" s="129"/>
      <c r="AB1051" s="129"/>
      <c r="AC1051" s="121">
        <v>410204</v>
      </c>
      <c r="AD1051" s="121" t="s">
        <v>443</v>
      </c>
      <c r="AE1051" s="122">
        <f>VLOOKUP(AC1051,[3]Hoja1!$A$10:$K$1357,11,0)</f>
        <v>-483988011</v>
      </c>
      <c r="AF1051" s="122"/>
      <c r="AG1051" s="122">
        <f t="shared" si="211"/>
        <v>-483988011</v>
      </c>
      <c r="AH1051" s="122">
        <f t="shared" si="212"/>
        <v>-483988</v>
      </c>
    </row>
    <row r="1052" spans="1:34" s="51" customFormat="1" ht="12.75" customHeight="1">
      <c r="A1052" s="127">
        <v>5313320</v>
      </c>
      <c r="B1052" s="127" t="s">
        <v>1805</v>
      </c>
      <c r="C1052" s="128" t="str">
        <f t="shared" si="221"/>
        <v/>
      </c>
      <c r="D1052" s="129"/>
      <c r="E1052" s="129"/>
      <c r="F1052" s="128" t="str">
        <f t="shared" si="222"/>
        <v/>
      </c>
      <c r="G1052" s="127"/>
      <c r="H1052" s="127"/>
      <c r="I1052" s="128" t="str">
        <f t="shared" si="223"/>
        <v/>
      </c>
      <c r="J1052" s="127"/>
      <c r="K1052" s="127"/>
      <c r="L1052" s="128" t="str">
        <f t="shared" si="224"/>
        <v/>
      </c>
      <c r="M1052" s="129"/>
      <c r="N1052" s="129"/>
      <c r="O1052" s="130" t="str">
        <f t="shared" si="225"/>
        <v/>
      </c>
      <c r="P1052" s="127"/>
      <c r="Q1052" s="127"/>
      <c r="R1052" s="128" t="str">
        <f t="shared" si="226"/>
        <v/>
      </c>
      <c r="S1052" s="129"/>
      <c r="T1052" s="129"/>
      <c r="U1052" s="128" t="str">
        <f t="shared" si="227"/>
        <v/>
      </c>
      <c r="V1052" s="129"/>
      <c r="W1052" s="129"/>
      <c r="X1052" s="131" t="str">
        <f t="shared" si="220"/>
        <v>4</v>
      </c>
      <c r="Y1052" s="129"/>
      <c r="Z1052" s="129">
        <f t="shared" si="210"/>
        <v>4</v>
      </c>
      <c r="AA1052" s="129"/>
      <c r="AB1052" s="129"/>
      <c r="AC1052" s="121">
        <v>410205</v>
      </c>
      <c r="AD1052" s="121" t="s">
        <v>1364</v>
      </c>
      <c r="AE1052" s="122">
        <f>VLOOKUP(AC1052,[3]Hoja1!$A$10:$K$1357,11,0)</f>
        <v>-6140618</v>
      </c>
      <c r="AF1052" s="122"/>
      <c r="AG1052" s="122">
        <f t="shared" si="211"/>
        <v>-6140618</v>
      </c>
      <c r="AH1052" s="122">
        <f t="shared" si="212"/>
        <v>-6141</v>
      </c>
    </row>
    <row r="1053" spans="1:34" s="51" customFormat="1" ht="12.75" customHeight="1">
      <c r="A1053" s="127">
        <v>5313320</v>
      </c>
      <c r="B1053" s="127" t="s">
        <v>1805</v>
      </c>
      <c r="C1053" s="128" t="str">
        <f t="shared" si="221"/>
        <v/>
      </c>
      <c r="D1053" s="129"/>
      <c r="E1053" s="129"/>
      <c r="F1053" s="128" t="str">
        <f t="shared" si="222"/>
        <v/>
      </c>
      <c r="G1053" s="127"/>
      <c r="H1053" s="127"/>
      <c r="I1053" s="128" t="str">
        <f t="shared" si="223"/>
        <v/>
      </c>
      <c r="J1053" s="127"/>
      <c r="K1053" s="127"/>
      <c r="L1053" s="128" t="str">
        <f t="shared" si="224"/>
        <v/>
      </c>
      <c r="M1053" s="129"/>
      <c r="N1053" s="129"/>
      <c r="O1053" s="130" t="str">
        <f t="shared" si="225"/>
        <v/>
      </c>
      <c r="P1053" s="127"/>
      <c r="Q1053" s="127"/>
      <c r="R1053" s="128" t="str">
        <f t="shared" si="226"/>
        <v/>
      </c>
      <c r="S1053" s="129"/>
      <c r="T1053" s="129"/>
      <c r="U1053" s="128" t="str">
        <f t="shared" si="227"/>
        <v/>
      </c>
      <c r="V1053" s="129"/>
      <c r="W1053" s="129"/>
      <c r="X1053" s="131" t="str">
        <f t="shared" si="220"/>
        <v>4</v>
      </c>
      <c r="Y1053" s="129"/>
      <c r="Z1053" s="129">
        <f t="shared" si="210"/>
        <v>4</v>
      </c>
      <c r="AA1053" s="129"/>
      <c r="AB1053" s="129"/>
      <c r="AC1053" s="121">
        <v>410206</v>
      </c>
      <c r="AD1053" s="121" t="s">
        <v>444</v>
      </c>
      <c r="AE1053" s="122">
        <f>VLOOKUP(AC1053,[3]Hoja1!$A$10:$K$1357,11,0)</f>
        <v>-847125385</v>
      </c>
      <c r="AF1053" s="122"/>
      <c r="AG1053" s="122">
        <f t="shared" si="211"/>
        <v>-847125385</v>
      </c>
      <c r="AH1053" s="122">
        <f t="shared" si="212"/>
        <v>-847125</v>
      </c>
    </row>
    <row r="1054" spans="1:34" s="51" customFormat="1" ht="12.75" customHeight="1">
      <c r="A1054" s="127">
        <v>5313320</v>
      </c>
      <c r="B1054" s="127" t="s">
        <v>1805</v>
      </c>
      <c r="C1054" s="128" t="str">
        <f t="shared" si="221"/>
        <v/>
      </c>
      <c r="D1054" s="129"/>
      <c r="E1054" s="129"/>
      <c r="F1054" s="128" t="str">
        <f t="shared" si="222"/>
        <v/>
      </c>
      <c r="G1054" s="127"/>
      <c r="H1054" s="127"/>
      <c r="I1054" s="128" t="str">
        <f t="shared" si="223"/>
        <v/>
      </c>
      <c r="J1054" s="127"/>
      <c r="K1054" s="127"/>
      <c r="L1054" s="128" t="str">
        <f t="shared" si="224"/>
        <v/>
      </c>
      <c r="M1054" s="129"/>
      <c r="N1054" s="129"/>
      <c r="O1054" s="130" t="str">
        <f t="shared" si="225"/>
        <v/>
      </c>
      <c r="P1054" s="127"/>
      <c r="Q1054" s="127"/>
      <c r="R1054" s="128" t="str">
        <f t="shared" si="226"/>
        <v/>
      </c>
      <c r="S1054" s="129"/>
      <c r="T1054" s="129"/>
      <c r="U1054" s="128" t="str">
        <f t="shared" si="227"/>
        <v/>
      </c>
      <c r="V1054" s="129"/>
      <c r="W1054" s="129"/>
      <c r="X1054" s="131" t="str">
        <f t="shared" si="220"/>
        <v>4</v>
      </c>
      <c r="Y1054" s="129"/>
      <c r="Z1054" s="129">
        <f t="shared" si="210"/>
        <v>4</v>
      </c>
      <c r="AA1054" s="129"/>
      <c r="AB1054" s="129"/>
      <c r="AC1054" s="121">
        <v>410207</v>
      </c>
      <c r="AD1054" s="121" t="s">
        <v>445</v>
      </c>
      <c r="AE1054" s="122">
        <f>VLOOKUP(AC1054,[3]Hoja1!$A$10:$K$1357,11,0)</f>
        <v>-1004345480</v>
      </c>
      <c r="AF1054" s="122"/>
      <c r="AG1054" s="122">
        <f t="shared" si="211"/>
        <v>-1004345480</v>
      </c>
      <c r="AH1054" s="122">
        <f t="shared" si="212"/>
        <v>-1004345</v>
      </c>
    </row>
    <row r="1055" spans="1:34" s="51" customFormat="1" ht="12.75" customHeight="1">
      <c r="A1055" s="127">
        <v>5313320</v>
      </c>
      <c r="B1055" s="127" t="s">
        <v>1805</v>
      </c>
      <c r="C1055" s="128" t="str">
        <f t="shared" si="221"/>
        <v/>
      </c>
      <c r="D1055" s="129"/>
      <c r="E1055" s="129"/>
      <c r="F1055" s="128" t="str">
        <f t="shared" si="222"/>
        <v/>
      </c>
      <c r="G1055" s="127"/>
      <c r="H1055" s="127"/>
      <c r="I1055" s="128" t="str">
        <f t="shared" si="223"/>
        <v/>
      </c>
      <c r="J1055" s="127"/>
      <c r="K1055" s="127"/>
      <c r="L1055" s="128" t="str">
        <f t="shared" si="224"/>
        <v/>
      </c>
      <c r="M1055" s="129"/>
      <c r="N1055" s="129"/>
      <c r="O1055" s="130" t="str">
        <f t="shared" si="225"/>
        <v/>
      </c>
      <c r="P1055" s="127"/>
      <c r="Q1055" s="127"/>
      <c r="R1055" s="128" t="str">
        <f t="shared" si="226"/>
        <v/>
      </c>
      <c r="S1055" s="129"/>
      <c r="T1055" s="129"/>
      <c r="U1055" s="128" t="str">
        <f t="shared" si="227"/>
        <v/>
      </c>
      <c r="V1055" s="129"/>
      <c r="W1055" s="129"/>
      <c r="X1055" s="131" t="str">
        <f t="shared" si="220"/>
        <v>4</v>
      </c>
      <c r="Y1055" s="129"/>
      <c r="Z1055" s="129">
        <f t="shared" si="210"/>
        <v>4</v>
      </c>
      <c r="AA1055" s="129"/>
      <c r="AB1055" s="129"/>
      <c r="AC1055" s="121">
        <v>410208</v>
      </c>
      <c r="AD1055" s="121" t="s">
        <v>446</v>
      </c>
      <c r="AE1055" s="122">
        <f>VLOOKUP(AC1055,[3]Hoja1!$A$10:$K$1357,11,0)</f>
        <v>-7101262753</v>
      </c>
      <c r="AF1055" s="122"/>
      <c r="AG1055" s="122">
        <f t="shared" si="211"/>
        <v>-7101262753</v>
      </c>
      <c r="AH1055" s="122">
        <f t="shared" si="212"/>
        <v>-7101263</v>
      </c>
    </row>
    <row r="1056" spans="1:34" s="51" customFormat="1" ht="12.75" customHeight="1">
      <c r="A1056" s="127">
        <v>5313320</v>
      </c>
      <c r="B1056" s="127" t="s">
        <v>1805</v>
      </c>
      <c r="C1056" s="128" t="str">
        <f t="shared" si="221"/>
        <v/>
      </c>
      <c r="D1056" s="129"/>
      <c r="E1056" s="129"/>
      <c r="F1056" s="128" t="str">
        <f t="shared" si="222"/>
        <v/>
      </c>
      <c r="G1056" s="127"/>
      <c r="H1056" s="127"/>
      <c r="I1056" s="128" t="str">
        <f t="shared" si="223"/>
        <v/>
      </c>
      <c r="J1056" s="127"/>
      <c r="K1056" s="127"/>
      <c r="L1056" s="128" t="str">
        <f t="shared" si="224"/>
        <v/>
      </c>
      <c r="M1056" s="129"/>
      <c r="N1056" s="129"/>
      <c r="O1056" s="130" t="str">
        <f t="shared" si="225"/>
        <v/>
      </c>
      <c r="P1056" s="127"/>
      <c r="Q1056" s="127"/>
      <c r="R1056" s="128" t="str">
        <f t="shared" si="226"/>
        <v/>
      </c>
      <c r="S1056" s="129"/>
      <c r="T1056" s="129"/>
      <c r="U1056" s="128" t="str">
        <f t="shared" si="227"/>
        <v/>
      </c>
      <c r="V1056" s="129"/>
      <c r="W1056" s="129"/>
      <c r="X1056" s="131" t="str">
        <f t="shared" si="220"/>
        <v>4</v>
      </c>
      <c r="Y1056" s="129"/>
      <c r="Z1056" s="129">
        <f t="shared" si="210"/>
        <v>4</v>
      </c>
      <c r="AA1056" s="129"/>
      <c r="AB1056" s="129"/>
      <c r="AC1056" s="121">
        <v>410209</v>
      </c>
      <c r="AD1056" s="121" t="s">
        <v>447</v>
      </c>
      <c r="AE1056" s="122">
        <f>VLOOKUP(AC1056,[3]Hoja1!$A$10:$K$1357,11,0)</f>
        <v>-37249708</v>
      </c>
      <c r="AF1056" s="122"/>
      <c r="AG1056" s="122">
        <f t="shared" si="211"/>
        <v>-37249708</v>
      </c>
      <c r="AH1056" s="122">
        <f t="shared" si="212"/>
        <v>-37250</v>
      </c>
    </row>
    <row r="1057" spans="1:34" s="51" customFormat="1" ht="12.75" customHeight="1">
      <c r="A1057" s="127">
        <v>5313320</v>
      </c>
      <c r="B1057" s="127" t="s">
        <v>1805</v>
      </c>
      <c r="C1057" s="128" t="str">
        <f t="shared" si="221"/>
        <v/>
      </c>
      <c r="D1057" s="129"/>
      <c r="E1057" s="129"/>
      <c r="F1057" s="128" t="str">
        <f t="shared" si="222"/>
        <v/>
      </c>
      <c r="G1057" s="127"/>
      <c r="H1057" s="127"/>
      <c r="I1057" s="128" t="str">
        <f t="shared" si="223"/>
        <v/>
      </c>
      <c r="J1057" s="127"/>
      <c r="K1057" s="127"/>
      <c r="L1057" s="128" t="str">
        <f t="shared" si="224"/>
        <v/>
      </c>
      <c r="M1057" s="129"/>
      <c r="N1057" s="129"/>
      <c r="O1057" s="130" t="str">
        <f t="shared" si="225"/>
        <v/>
      </c>
      <c r="P1057" s="127"/>
      <c r="Q1057" s="127"/>
      <c r="R1057" s="128" t="str">
        <f t="shared" si="226"/>
        <v/>
      </c>
      <c r="S1057" s="129"/>
      <c r="T1057" s="129"/>
      <c r="U1057" s="128" t="str">
        <f t="shared" si="227"/>
        <v/>
      </c>
      <c r="V1057" s="129"/>
      <c r="W1057" s="129"/>
      <c r="X1057" s="131" t="str">
        <f t="shared" si="220"/>
        <v>4</v>
      </c>
      <c r="Y1057" s="129"/>
      <c r="Z1057" s="129">
        <f t="shared" si="210"/>
        <v>4</v>
      </c>
      <c r="AA1057" s="129"/>
      <c r="AB1057" s="129"/>
      <c r="AC1057" s="121">
        <v>410210</v>
      </c>
      <c r="AD1057" s="121" t="s">
        <v>448</v>
      </c>
      <c r="AE1057" s="122">
        <f>VLOOKUP(AC1057,[3]Hoja1!$A$10:$K$1357,11,0)</f>
        <v>-3490420894</v>
      </c>
      <c r="AF1057" s="122"/>
      <c r="AG1057" s="122">
        <f t="shared" si="211"/>
        <v>-3490420894</v>
      </c>
      <c r="AH1057" s="122">
        <f t="shared" si="212"/>
        <v>-3490421</v>
      </c>
    </row>
    <row r="1058" spans="1:34" s="51" customFormat="1" ht="12.75" customHeight="1">
      <c r="A1058" s="127">
        <v>5313320</v>
      </c>
      <c r="B1058" s="127" t="s">
        <v>1805</v>
      </c>
      <c r="C1058" s="128" t="str">
        <f t="shared" si="221"/>
        <v/>
      </c>
      <c r="D1058" s="129"/>
      <c r="E1058" s="129"/>
      <c r="F1058" s="128" t="str">
        <f t="shared" si="222"/>
        <v/>
      </c>
      <c r="G1058" s="127"/>
      <c r="H1058" s="127"/>
      <c r="I1058" s="128" t="str">
        <f t="shared" si="223"/>
        <v/>
      </c>
      <c r="J1058" s="127"/>
      <c r="K1058" s="127"/>
      <c r="L1058" s="128" t="str">
        <f t="shared" si="224"/>
        <v/>
      </c>
      <c r="M1058" s="129"/>
      <c r="N1058" s="129"/>
      <c r="O1058" s="130" t="str">
        <f t="shared" si="225"/>
        <v/>
      </c>
      <c r="P1058" s="127"/>
      <c r="Q1058" s="127"/>
      <c r="R1058" s="128" t="str">
        <f t="shared" si="226"/>
        <v/>
      </c>
      <c r="S1058" s="129"/>
      <c r="T1058" s="129"/>
      <c r="U1058" s="128" t="str">
        <f t="shared" si="227"/>
        <v/>
      </c>
      <c r="V1058" s="129"/>
      <c r="W1058" s="129"/>
      <c r="X1058" s="131" t="str">
        <f t="shared" si="220"/>
        <v>4</v>
      </c>
      <c r="Y1058" s="129"/>
      <c r="Z1058" s="129">
        <f t="shared" si="210"/>
        <v>4</v>
      </c>
      <c r="AA1058" s="129"/>
      <c r="AB1058" s="129"/>
      <c r="AC1058" s="121">
        <v>410211</v>
      </c>
      <c r="AD1058" s="121" t="s">
        <v>449</v>
      </c>
      <c r="AE1058" s="122">
        <f>VLOOKUP(AC1058,[3]Hoja1!$A$10:$K$1357,11,0)</f>
        <v>-1783442</v>
      </c>
      <c r="AF1058" s="122"/>
      <c r="AG1058" s="122">
        <f t="shared" si="211"/>
        <v>-1783442</v>
      </c>
      <c r="AH1058" s="122">
        <f t="shared" si="212"/>
        <v>-1783</v>
      </c>
    </row>
    <row r="1059" spans="1:34" s="51" customFormat="1" ht="12.75" customHeight="1">
      <c r="A1059" s="127">
        <v>5313320</v>
      </c>
      <c r="B1059" s="127" t="s">
        <v>1805</v>
      </c>
      <c r="C1059" s="128" t="str">
        <f t="shared" si="221"/>
        <v/>
      </c>
      <c r="D1059" s="129"/>
      <c r="E1059" s="129"/>
      <c r="F1059" s="128" t="str">
        <f t="shared" si="222"/>
        <v/>
      </c>
      <c r="G1059" s="127"/>
      <c r="H1059" s="127"/>
      <c r="I1059" s="128" t="str">
        <f t="shared" si="223"/>
        <v/>
      </c>
      <c r="J1059" s="127"/>
      <c r="K1059" s="127"/>
      <c r="L1059" s="128" t="str">
        <f t="shared" si="224"/>
        <v/>
      </c>
      <c r="M1059" s="129"/>
      <c r="N1059" s="129"/>
      <c r="O1059" s="130" t="str">
        <f t="shared" si="225"/>
        <v/>
      </c>
      <c r="P1059" s="127"/>
      <c r="Q1059" s="127"/>
      <c r="R1059" s="128" t="str">
        <f t="shared" si="226"/>
        <v/>
      </c>
      <c r="S1059" s="129"/>
      <c r="T1059" s="129"/>
      <c r="U1059" s="128" t="str">
        <f t="shared" si="227"/>
        <v/>
      </c>
      <c r="V1059" s="129"/>
      <c r="W1059" s="129"/>
      <c r="X1059" s="131" t="str">
        <f t="shared" si="220"/>
        <v>4</v>
      </c>
      <c r="Y1059" s="129"/>
      <c r="Z1059" s="129">
        <f t="shared" si="210"/>
        <v>4</v>
      </c>
      <c r="AA1059" s="129"/>
      <c r="AB1059" s="129"/>
      <c r="AC1059" s="121">
        <v>410212</v>
      </c>
      <c r="AD1059" s="121" t="s">
        <v>450</v>
      </c>
      <c r="AE1059" s="122">
        <f>VLOOKUP(AC1059,[3]Hoja1!$A$10:$K$1357,11,0)</f>
        <v>-682528095</v>
      </c>
      <c r="AF1059" s="122"/>
      <c r="AG1059" s="122">
        <f t="shared" si="211"/>
        <v>-682528095</v>
      </c>
      <c r="AH1059" s="122">
        <f t="shared" si="212"/>
        <v>-682528</v>
      </c>
    </row>
    <row r="1060" spans="1:34" s="51" customFormat="1" ht="12.75" customHeight="1">
      <c r="A1060" s="127">
        <v>5313310</v>
      </c>
      <c r="B1060" s="127" t="s">
        <v>1804</v>
      </c>
      <c r="C1060" s="128" t="str">
        <f t="shared" si="221"/>
        <v/>
      </c>
      <c r="D1060" s="129"/>
      <c r="E1060" s="129"/>
      <c r="F1060" s="128" t="str">
        <f t="shared" si="222"/>
        <v/>
      </c>
      <c r="G1060" s="127"/>
      <c r="H1060" s="127"/>
      <c r="I1060" s="128" t="str">
        <f t="shared" si="223"/>
        <v/>
      </c>
      <c r="J1060" s="127"/>
      <c r="K1060" s="127"/>
      <c r="L1060" s="128" t="str">
        <f t="shared" si="224"/>
        <v/>
      </c>
      <c r="M1060" s="129"/>
      <c r="N1060" s="129"/>
      <c r="O1060" s="130" t="str">
        <f t="shared" si="225"/>
        <v/>
      </c>
      <c r="P1060" s="127"/>
      <c r="Q1060" s="127"/>
      <c r="R1060" s="128" t="str">
        <f t="shared" si="226"/>
        <v/>
      </c>
      <c r="S1060" s="129"/>
      <c r="T1060" s="129"/>
      <c r="U1060" s="128" t="str">
        <f t="shared" si="227"/>
        <v/>
      </c>
      <c r="V1060" s="129"/>
      <c r="W1060" s="129"/>
      <c r="X1060" s="131" t="str">
        <f t="shared" si="220"/>
        <v>4</v>
      </c>
      <c r="Y1060" s="129"/>
      <c r="Z1060" s="129">
        <f t="shared" si="210"/>
        <v>4</v>
      </c>
      <c r="AA1060" s="129"/>
      <c r="AB1060" s="129"/>
      <c r="AC1060" s="121">
        <v>410213</v>
      </c>
      <c r="AD1060" s="121" t="s">
        <v>136</v>
      </c>
      <c r="AE1060" s="122">
        <f>VLOOKUP(AC1060,[3]Hoja1!$A$10:$K$1357,11,0)</f>
        <v>-1200468988</v>
      </c>
      <c r="AF1060" s="122"/>
      <c r="AG1060" s="122">
        <f t="shared" si="211"/>
        <v>-1200468988</v>
      </c>
      <c r="AH1060" s="122">
        <f t="shared" si="212"/>
        <v>-1200469</v>
      </c>
    </row>
    <row r="1061" spans="1:34" s="51" customFormat="1" ht="12.75" customHeight="1">
      <c r="A1061" s="127">
        <v>5313320</v>
      </c>
      <c r="B1061" s="127" t="s">
        <v>1805</v>
      </c>
      <c r="C1061" s="128" t="str">
        <f t="shared" si="221"/>
        <v/>
      </c>
      <c r="D1061" s="129"/>
      <c r="E1061" s="129"/>
      <c r="F1061" s="128" t="str">
        <f t="shared" si="222"/>
        <v/>
      </c>
      <c r="G1061" s="127"/>
      <c r="H1061" s="127"/>
      <c r="I1061" s="128" t="str">
        <f t="shared" si="223"/>
        <v/>
      </c>
      <c r="J1061" s="127"/>
      <c r="K1061" s="127"/>
      <c r="L1061" s="128" t="str">
        <f t="shared" si="224"/>
        <v/>
      </c>
      <c r="M1061" s="129"/>
      <c r="N1061" s="129"/>
      <c r="O1061" s="130" t="str">
        <f t="shared" si="225"/>
        <v/>
      </c>
      <c r="P1061" s="127"/>
      <c r="Q1061" s="127"/>
      <c r="R1061" s="128" t="str">
        <f t="shared" si="226"/>
        <v/>
      </c>
      <c r="S1061" s="129"/>
      <c r="T1061" s="129"/>
      <c r="U1061" s="128" t="str">
        <f t="shared" si="227"/>
        <v/>
      </c>
      <c r="V1061" s="129"/>
      <c r="W1061" s="129"/>
      <c r="X1061" s="131" t="str">
        <f t="shared" si="220"/>
        <v>4</v>
      </c>
      <c r="Y1061" s="129"/>
      <c r="Z1061" s="129">
        <f t="shared" si="210"/>
        <v>4</v>
      </c>
      <c r="AA1061" s="129"/>
      <c r="AB1061" s="129"/>
      <c r="AC1061" s="121">
        <v>410214</v>
      </c>
      <c r="AD1061" s="121" t="s">
        <v>1365</v>
      </c>
      <c r="AE1061" s="122">
        <f>VLOOKUP(AC1061,[3]Hoja1!$A$10:$K$1357,11,0)</f>
        <v>-43570</v>
      </c>
      <c r="AF1061" s="122"/>
      <c r="AG1061" s="122">
        <f t="shared" si="211"/>
        <v>-43570</v>
      </c>
      <c r="AH1061" s="122">
        <f t="shared" si="212"/>
        <v>-44</v>
      </c>
    </row>
    <row r="1062" spans="1:34" s="51" customFormat="1" ht="12.75" customHeight="1">
      <c r="A1062" s="127">
        <v>5313320</v>
      </c>
      <c r="B1062" s="127" t="s">
        <v>1805</v>
      </c>
      <c r="C1062" s="128" t="str">
        <f t="shared" si="221"/>
        <v/>
      </c>
      <c r="D1062" s="129"/>
      <c r="E1062" s="129"/>
      <c r="F1062" s="128" t="str">
        <f t="shared" si="222"/>
        <v/>
      </c>
      <c r="G1062" s="127"/>
      <c r="H1062" s="127"/>
      <c r="I1062" s="128" t="str">
        <f t="shared" si="223"/>
        <v/>
      </c>
      <c r="J1062" s="127"/>
      <c r="K1062" s="127"/>
      <c r="L1062" s="128" t="str">
        <f t="shared" si="224"/>
        <v/>
      </c>
      <c r="M1062" s="129"/>
      <c r="N1062" s="129"/>
      <c r="O1062" s="130" t="str">
        <f t="shared" si="225"/>
        <v/>
      </c>
      <c r="P1062" s="127"/>
      <c r="Q1062" s="127"/>
      <c r="R1062" s="128" t="str">
        <f t="shared" si="226"/>
        <v/>
      </c>
      <c r="S1062" s="129"/>
      <c r="T1062" s="129"/>
      <c r="U1062" s="128" t="str">
        <f t="shared" si="227"/>
        <v/>
      </c>
      <c r="V1062" s="129"/>
      <c r="W1062" s="129"/>
      <c r="X1062" s="131" t="str">
        <f t="shared" si="220"/>
        <v>4</v>
      </c>
      <c r="Y1062" s="129"/>
      <c r="Z1062" s="129">
        <f t="shared" si="210"/>
        <v>4</v>
      </c>
      <c r="AA1062" s="129"/>
      <c r="AB1062" s="129"/>
      <c r="AC1062" s="121">
        <v>410215</v>
      </c>
      <c r="AD1062" s="121" t="s">
        <v>137</v>
      </c>
      <c r="AE1062" s="122">
        <f>VLOOKUP(AC1062,[3]Hoja1!$A$10:$K$1357,11,0)</f>
        <v>-4147295</v>
      </c>
      <c r="AF1062" s="122"/>
      <c r="AG1062" s="122">
        <f t="shared" si="211"/>
        <v>-4147295</v>
      </c>
      <c r="AH1062" s="122">
        <f t="shared" si="212"/>
        <v>-4147</v>
      </c>
    </row>
    <row r="1063" spans="1:34" s="51" customFormat="1" ht="12.75" customHeight="1">
      <c r="A1063" s="127">
        <v>5313120</v>
      </c>
      <c r="B1063" s="127" t="s">
        <v>1805</v>
      </c>
      <c r="C1063" s="128" t="str">
        <f t="shared" si="221"/>
        <v/>
      </c>
      <c r="D1063" s="129"/>
      <c r="E1063" s="129"/>
      <c r="F1063" s="128" t="str">
        <f t="shared" si="222"/>
        <v/>
      </c>
      <c r="G1063" s="127"/>
      <c r="H1063" s="127"/>
      <c r="I1063" s="128" t="str">
        <f t="shared" si="223"/>
        <v/>
      </c>
      <c r="J1063" s="127"/>
      <c r="K1063" s="127"/>
      <c r="L1063" s="128" t="str">
        <f t="shared" si="224"/>
        <v/>
      </c>
      <c r="M1063" s="129"/>
      <c r="N1063" s="129"/>
      <c r="O1063" s="130" t="str">
        <f t="shared" si="225"/>
        <v/>
      </c>
      <c r="P1063" s="127"/>
      <c r="Q1063" s="127"/>
      <c r="R1063" s="128" t="str">
        <f t="shared" si="226"/>
        <v/>
      </c>
      <c r="S1063" s="129"/>
      <c r="T1063" s="129"/>
      <c r="U1063" s="128" t="str">
        <f t="shared" si="227"/>
        <v/>
      </c>
      <c r="V1063" s="129"/>
      <c r="W1063" s="129"/>
      <c r="X1063" s="131" t="str">
        <f t="shared" si="220"/>
        <v>4</v>
      </c>
      <c r="Y1063" s="129"/>
      <c r="Z1063" s="129">
        <f t="shared" si="210"/>
        <v>4</v>
      </c>
      <c r="AA1063" s="129"/>
      <c r="AB1063" s="129"/>
      <c r="AC1063" s="121">
        <v>410216</v>
      </c>
      <c r="AD1063" s="121" t="s">
        <v>1366</v>
      </c>
      <c r="AE1063" s="122">
        <f>VLOOKUP(AC1063,[3]Hoja1!$A$10:$K$1357,11,0)</f>
        <v>-18929728</v>
      </c>
      <c r="AF1063" s="122"/>
      <c r="AG1063" s="122">
        <f t="shared" si="211"/>
        <v>-18929728</v>
      </c>
      <c r="AH1063" s="122">
        <f t="shared" si="212"/>
        <v>-18930</v>
      </c>
    </row>
    <row r="1064" spans="1:34" s="51" customFormat="1" ht="12.75" customHeight="1">
      <c r="A1064" s="127">
        <v>5313120</v>
      </c>
      <c r="B1064" s="127" t="s">
        <v>1805</v>
      </c>
      <c r="C1064" s="128" t="str">
        <f t="shared" si="221"/>
        <v/>
      </c>
      <c r="D1064" s="129"/>
      <c r="E1064" s="129"/>
      <c r="F1064" s="128" t="str">
        <f t="shared" si="222"/>
        <v/>
      </c>
      <c r="G1064" s="127"/>
      <c r="H1064" s="127"/>
      <c r="I1064" s="128" t="str">
        <f t="shared" si="223"/>
        <v/>
      </c>
      <c r="J1064" s="127"/>
      <c r="K1064" s="127"/>
      <c r="L1064" s="128" t="str">
        <f t="shared" si="224"/>
        <v/>
      </c>
      <c r="M1064" s="129"/>
      <c r="N1064" s="129"/>
      <c r="O1064" s="130" t="str">
        <f t="shared" si="225"/>
        <v/>
      </c>
      <c r="P1064" s="127"/>
      <c r="Q1064" s="127"/>
      <c r="R1064" s="128" t="str">
        <f t="shared" si="226"/>
        <v/>
      </c>
      <c r="S1064" s="129"/>
      <c r="T1064" s="129"/>
      <c r="U1064" s="128" t="str">
        <f t="shared" si="227"/>
        <v/>
      </c>
      <c r="V1064" s="129"/>
      <c r="W1064" s="129"/>
      <c r="X1064" s="131" t="str">
        <f t="shared" si="220"/>
        <v>4</v>
      </c>
      <c r="Y1064" s="129"/>
      <c r="Z1064" s="129">
        <f t="shared" si="210"/>
        <v>4</v>
      </c>
      <c r="AA1064" s="129"/>
      <c r="AB1064" s="129"/>
      <c r="AC1064" s="121">
        <v>410217</v>
      </c>
      <c r="AD1064" s="121" t="s">
        <v>138</v>
      </c>
      <c r="AE1064" s="122">
        <f>VLOOKUP(AC1064,[3]Hoja1!$A$10:$K$1357,11,0)</f>
        <v>-8082273</v>
      </c>
      <c r="AF1064" s="122"/>
      <c r="AG1064" s="122">
        <f t="shared" si="211"/>
        <v>-8082273</v>
      </c>
      <c r="AH1064" s="122">
        <f t="shared" si="212"/>
        <v>-8082</v>
      </c>
    </row>
    <row r="1065" spans="1:34" s="51" customFormat="1" ht="12.75" customHeight="1">
      <c r="A1065" s="127">
        <v>5313120</v>
      </c>
      <c r="B1065" s="127" t="s">
        <v>1805</v>
      </c>
      <c r="C1065" s="128" t="str">
        <f t="shared" si="221"/>
        <v/>
      </c>
      <c r="D1065" s="129"/>
      <c r="E1065" s="129"/>
      <c r="F1065" s="128" t="str">
        <f t="shared" si="222"/>
        <v/>
      </c>
      <c r="G1065" s="127"/>
      <c r="H1065" s="127"/>
      <c r="I1065" s="128" t="str">
        <f t="shared" si="223"/>
        <v/>
      </c>
      <c r="J1065" s="127"/>
      <c r="K1065" s="127"/>
      <c r="L1065" s="128" t="str">
        <f t="shared" si="224"/>
        <v/>
      </c>
      <c r="M1065" s="129"/>
      <c r="N1065" s="129"/>
      <c r="O1065" s="130" t="str">
        <f t="shared" si="225"/>
        <v/>
      </c>
      <c r="P1065" s="127"/>
      <c r="Q1065" s="127"/>
      <c r="R1065" s="128" t="str">
        <f t="shared" si="226"/>
        <v/>
      </c>
      <c r="S1065" s="129"/>
      <c r="T1065" s="129"/>
      <c r="U1065" s="128" t="str">
        <f t="shared" si="227"/>
        <v/>
      </c>
      <c r="V1065" s="129"/>
      <c r="W1065" s="129"/>
      <c r="X1065" s="131" t="str">
        <f t="shared" si="220"/>
        <v>4</v>
      </c>
      <c r="Y1065" s="129"/>
      <c r="Z1065" s="129">
        <f t="shared" si="210"/>
        <v>4</v>
      </c>
      <c r="AA1065" s="129"/>
      <c r="AB1065" s="129"/>
      <c r="AC1065" s="121">
        <v>410218</v>
      </c>
      <c r="AD1065" s="121" t="s">
        <v>1367</v>
      </c>
      <c r="AE1065" s="122">
        <f>VLOOKUP(AC1065,[3]Hoja1!$A$10:$K$1357,11,0)</f>
        <v>-83917</v>
      </c>
      <c r="AF1065" s="122"/>
      <c r="AG1065" s="122">
        <f t="shared" si="211"/>
        <v>-83917</v>
      </c>
      <c r="AH1065" s="122">
        <f t="shared" si="212"/>
        <v>-84</v>
      </c>
    </row>
    <row r="1066" spans="1:34" s="51" customFormat="1" ht="12.75" customHeight="1">
      <c r="A1066" s="127">
        <v>5313120</v>
      </c>
      <c r="B1066" s="127" t="s">
        <v>1805</v>
      </c>
      <c r="C1066" s="128" t="str">
        <f t="shared" si="221"/>
        <v/>
      </c>
      <c r="D1066" s="129"/>
      <c r="E1066" s="129"/>
      <c r="F1066" s="128" t="str">
        <f t="shared" si="222"/>
        <v/>
      </c>
      <c r="G1066" s="127"/>
      <c r="H1066" s="127"/>
      <c r="I1066" s="128" t="str">
        <f t="shared" si="223"/>
        <v/>
      </c>
      <c r="J1066" s="127"/>
      <c r="K1066" s="127"/>
      <c r="L1066" s="128" t="str">
        <f t="shared" si="224"/>
        <v/>
      </c>
      <c r="M1066" s="129"/>
      <c r="N1066" s="129"/>
      <c r="O1066" s="130" t="str">
        <f t="shared" si="225"/>
        <v/>
      </c>
      <c r="P1066" s="127"/>
      <c r="Q1066" s="127"/>
      <c r="R1066" s="128" t="str">
        <f t="shared" si="226"/>
        <v/>
      </c>
      <c r="S1066" s="129"/>
      <c r="T1066" s="129"/>
      <c r="U1066" s="128" t="str">
        <f t="shared" si="227"/>
        <v/>
      </c>
      <c r="V1066" s="129"/>
      <c r="W1066" s="129"/>
      <c r="X1066" s="131" t="str">
        <f t="shared" si="220"/>
        <v>4</v>
      </c>
      <c r="Y1066" s="129"/>
      <c r="Z1066" s="129">
        <f t="shared" si="210"/>
        <v>4</v>
      </c>
      <c r="AA1066" s="129"/>
      <c r="AB1066" s="129"/>
      <c r="AC1066" s="121">
        <v>410219</v>
      </c>
      <c r="AD1066" s="121" t="s">
        <v>139</v>
      </c>
      <c r="AE1066" s="122">
        <f>VLOOKUP(AC1066,[3]Hoja1!$A$10:$K$1357,11,0)</f>
        <v>-11987586</v>
      </c>
      <c r="AF1066" s="122"/>
      <c r="AG1066" s="122">
        <f t="shared" si="211"/>
        <v>-11987586</v>
      </c>
      <c r="AH1066" s="122">
        <f t="shared" si="212"/>
        <v>-11988</v>
      </c>
    </row>
    <row r="1067" spans="1:34" s="51" customFormat="1" ht="12.75" customHeight="1">
      <c r="A1067" s="127">
        <v>5313120</v>
      </c>
      <c r="B1067" s="127" t="s">
        <v>1805</v>
      </c>
      <c r="C1067" s="128" t="str">
        <f t="shared" si="221"/>
        <v/>
      </c>
      <c r="D1067" s="129"/>
      <c r="E1067" s="129"/>
      <c r="F1067" s="128" t="str">
        <f t="shared" si="222"/>
        <v/>
      </c>
      <c r="G1067" s="127"/>
      <c r="H1067" s="127"/>
      <c r="I1067" s="128" t="str">
        <f t="shared" si="223"/>
        <v/>
      </c>
      <c r="J1067" s="127"/>
      <c r="K1067" s="127"/>
      <c r="L1067" s="128" t="str">
        <f t="shared" si="224"/>
        <v/>
      </c>
      <c r="M1067" s="129"/>
      <c r="N1067" s="129"/>
      <c r="O1067" s="130" t="str">
        <f t="shared" si="225"/>
        <v/>
      </c>
      <c r="P1067" s="127"/>
      <c r="Q1067" s="127"/>
      <c r="R1067" s="128" t="str">
        <f t="shared" si="226"/>
        <v/>
      </c>
      <c r="S1067" s="129"/>
      <c r="T1067" s="129"/>
      <c r="U1067" s="128" t="str">
        <f t="shared" si="227"/>
        <v/>
      </c>
      <c r="V1067" s="129"/>
      <c r="W1067" s="129"/>
      <c r="X1067" s="131" t="str">
        <f t="shared" si="220"/>
        <v>4</v>
      </c>
      <c r="Y1067" s="129"/>
      <c r="Z1067" s="129">
        <f t="shared" si="210"/>
        <v>4</v>
      </c>
      <c r="AA1067" s="129"/>
      <c r="AB1067" s="129"/>
      <c r="AC1067" s="121">
        <v>410220</v>
      </c>
      <c r="AD1067" s="121" t="s">
        <v>140</v>
      </c>
      <c r="AE1067" s="122">
        <f>VLOOKUP(AC1067,[3]Hoja1!$A$10:$K$1357,11,0)</f>
        <v>-15838463</v>
      </c>
      <c r="AF1067" s="122"/>
      <c r="AG1067" s="122">
        <f t="shared" si="211"/>
        <v>-15838463</v>
      </c>
      <c r="AH1067" s="122">
        <f t="shared" si="212"/>
        <v>-15838</v>
      </c>
    </row>
    <row r="1068" spans="1:34" s="51" customFormat="1" ht="12.75" customHeight="1">
      <c r="A1068" s="127">
        <v>5313120</v>
      </c>
      <c r="B1068" s="127" t="s">
        <v>1805</v>
      </c>
      <c r="C1068" s="128" t="str">
        <f t="shared" si="221"/>
        <v/>
      </c>
      <c r="D1068" s="129"/>
      <c r="E1068" s="129"/>
      <c r="F1068" s="128" t="str">
        <f t="shared" si="222"/>
        <v/>
      </c>
      <c r="G1068" s="127"/>
      <c r="H1068" s="127"/>
      <c r="I1068" s="128" t="str">
        <f t="shared" si="223"/>
        <v/>
      </c>
      <c r="J1068" s="127"/>
      <c r="K1068" s="127"/>
      <c r="L1068" s="128" t="str">
        <f t="shared" si="224"/>
        <v/>
      </c>
      <c r="M1068" s="129"/>
      <c r="N1068" s="129"/>
      <c r="O1068" s="130" t="str">
        <f t="shared" si="225"/>
        <v/>
      </c>
      <c r="P1068" s="127"/>
      <c r="Q1068" s="127"/>
      <c r="R1068" s="128" t="str">
        <f t="shared" si="226"/>
        <v/>
      </c>
      <c r="S1068" s="129"/>
      <c r="T1068" s="129"/>
      <c r="U1068" s="128" t="str">
        <f t="shared" si="227"/>
        <v/>
      </c>
      <c r="V1068" s="129"/>
      <c r="W1068" s="129"/>
      <c r="X1068" s="131" t="str">
        <f t="shared" si="220"/>
        <v>4</v>
      </c>
      <c r="Y1068" s="129"/>
      <c r="Z1068" s="129">
        <f t="shared" si="210"/>
        <v>4</v>
      </c>
      <c r="AA1068" s="129"/>
      <c r="AB1068" s="129"/>
      <c r="AC1068" s="121">
        <v>410221</v>
      </c>
      <c r="AD1068" s="121" t="s">
        <v>422</v>
      </c>
      <c r="AE1068" s="122">
        <f>VLOOKUP(AC1068,[3]Hoja1!$A$10:$K$1357,11,0)</f>
        <v>-396656350</v>
      </c>
      <c r="AF1068" s="122"/>
      <c r="AG1068" s="122">
        <f t="shared" si="211"/>
        <v>-396656350</v>
      </c>
      <c r="AH1068" s="122">
        <f t="shared" si="212"/>
        <v>-396656</v>
      </c>
    </row>
    <row r="1069" spans="1:34" s="51" customFormat="1" ht="12.75" customHeight="1">
      <c r="A1069" s="127">
        <v>5313120</v>
      </c>
      <c r="B1069" s="127" t="s">
        <v>1805</v>
      </c>
      <c r="C1069" s="128" t="str">
        <f t="shared" si="221"/>
        <v/>
      </c>
      <c r="D1069" s="129"/>
      <c r="E1069" s="129"/>
      <c r="F1069" s="128" t="str">
        <f t="shared" si="222"/>
        <v/>
      </c>
      <c r="G1069" s="127"/>
      <c r="H1069" s="127"/>
      <c r="I1069" s="128" t="str">
        <f t="shared" si="223"/>
        <v/>
      </c>
      <c r="J1069" s="127"/>
      <c r="K1069" s="127"/>
      <c r="L1069" s="128" t="str">
        <f t="shared" si="224"/>
        <v/>
      </c>
      <c r="M1069" s="129"/>
      <c r="N1069" s="129"/>
      <c r="O1069" s="130" t="str">
        <f t="shared" si="225"/>
        <v/>
      </c>
      <c r="P1069" s="127"/>
      <c r="Q1069" s="127"/>
      <c r="R1069" s="128" t="str">
        <f t="shared" si="226"/>
        <v/>
      </c>
      <c r="S1069" s="129"/>
      <c r="T1069" s="129"/>
      <c r="U1069" s="128" t="str">
        <f t="shared" si="227"/>
        <v/>
      </c>
      <c r="V1069" s="129"/>
      <c r="W1069" s="129"/>
      <c r="X1069" s="131" t="str">
        <f t="shared" si="220"/>
        <v>4</v>
      </c>
      <c r="Y1069" s="129"/>
      <c r="Z1069" s="129">
        <f t="shared" si="210"/>
        <v>4</v>
      </c>
      <c r="AA1069" s="129"/>
      <c r="AB1069" s="129"/>
      <c r="AC1069" s="121">
        <v>410222</v>
      </c>
      <c r="AD1069" s="121" t="s">
        <v>423</v>
      </c>
      <c r="AE1069" s="122">
        <f>VLOOKUP(AC1069,[3]Hoja1!$A$10:$K$1357,11,0)</f>
        <v>-7908642</v>
      </c>
      <c r="AF1069" s="122"/>
      <c r="AG1069" s="122">
        <f t="shared" si="211"/>
        <v>-7908642</v>
      </c>
      <c r="AH1069" s="122">
        <f t="shared" si="212"/>
        <v>-7909</v>
      </c>
    </row>
    <row r="1070" spans="1:34" s="51" customFormat="1" ht="12.75" customHeight="1">
      <c r="A1070" s="127">
        <v>5313120</v>
      </c>
      <c r="B1070" s="127" t="s">
        <v>1805</v>
      </c>
      <c r="C1070" s="128" t="str">
        <f t="shared" si="221"/>
        <v/>
      </c>
      <c r="D1070" s="129"/>
      <c r="E1070" s="129"/>
      <c r="F1070" s="128" t="str">
        <f t="shared" si="222"/>
        <v/>
      </c>
      <c r="G1070" s="127"/>
      <c r="H1070" s="127"/>
      <c r="I1070" s="128" t="str">
        <f t="shared" si="223"/>
        <v/>
      </c>
      <c r="J1070" s="127"/>
      <c r="K1070" s="127"/>
      <c r="L1070" s="128" t="str">
        <f t="shared" si="224"/>
        <v/>
      </c>
      <c r="M1070" s="129"/>
      <c r="N1070" s="129"/>
      <c r="O1070" s="130" t="str">
        <f t="shared" si="225"/>
        <v/>
      </c>
      <c r="P1070" s="127"/>
      <c r="Q1070" s="127"/>
      <c r="R1070" s="128" t="str">
        <f t="shared" si="226"/>
        <v/>
      </c>
      <c r="S1070" s="129"/>
      <c r="T1070" s="129"/>
      <c r="U1070" s="128" t="str">
        <f t="shared" si="227"/>
        <v/>
      </c>
      <c r="V1070" s="129"/>
      <c r="W1070" s="129"/>
      <c r="X1070" s="131" t="str">
        <f t="shared" ref="X1070:X1101" si="228">+Y1070&amp;Z1070</f>
        <v>4</v>
      </c>
      <c r="Y1070" s="129"/>
      <c r="Z1070" s="129">
        <f t="shared" si="210"/>
        <v>4</v>
      </c>
      <c r="AA1070" s="129"/>
      <c r="AB1070" s="129"/>
      <c r="AC1070" s="121">
        <v>410223</v>
      </c>
      <c r="AD1070" s="121" t="s">
        <v>424</v>
      </c>
      <c r="AE1070" s="122">
        <f>VLOOKUP(AC1070,[3]Hoja1!$A$10:$K$1357,11,0)</f>
        <v>-408630432</v>
      </c>
      <c r="AF1070" s="122"/>
      <c r="AG1070" s="122">
        <f t="shared" si="211"/>
        <v>-408630432</v>
      </c>
      <c r="AH1070" s="122">
        <f t="shared" si="212"/>
        <v>-408630</v>
      </c>
    </row>
    <row r="1071" spans="1:34" s="51" customFormat="1" ht="12.75" customHeight="1">
      <c r="A1071" s="127">
        <v>5313120</v>
      </c>
      <c r="B1071" s="127" t="s">
        <v>1805</v>
      </c>
      <c r="C1071" s="128" t="str">
        <f t="shared" si="221"/>
        <v/>
      </c>
      <c r="D1071" s="129"/>
      <c r="E1071" s="129"/>
      <c r="F1071" s="128" t="str">
        <f t="shared" si="222"/>
        <v/>
      </c>
      <c r="G1071" s="127"/>
      <c r="H1071" s="127"/>
      <c r="I1071" s="128" t="str">
        <f t="shared" si="223"/>
        <v/>
      </c>
      <c r="J1071" s="127"/>
      <c r="K1071" s="127"/>
      <c r="L1071" s="128" t="str">
        <f t="shared" si="224"/>
        <v/>
      </c>
      <c r="M1071" s="129"/>
      <c r="N1071" s="129"/>
      <c r="O1071" s="130" t="str">
        <f t="shared" si="225"/>
        <v/>
      </c>
      <c r="P1071" s="127"/>
      <c r="Q1071" s="127"/>
      <c r="R1071" s="128" t="str">
        <f t="shared" si="226"/>
        <v/>
      </c>
      <c r="S1071" s="129"/>
      <c r="T1071" s="129"/>
      <c r="U1071" s="128" t="str">
        <f t="shared" si="227"/>
        <v/>
      </c>
      <c r="V1071" s="129"/>
      <c r="W1071" s="129"/>
      <c r="X1071" s="131" t="str">
        <f t="shared" si="228"/>
        <v>4</v>
      </c>
      <c r="Y1071" s="129"/>
      <c r="Z1071" s="129">
        <f t="shared" si="210"/>
        <v>4</v>
      </c>
      <c r="AA1071" s="129"/>
      <c r="AB1071" s="129"/>
      <c r="AC1071" s="121">
        <v>410224</v>
      </c>
      <c r="AD1071" s="121" t="s">
        <v>1368</v>
      </c>
      <c r="AE1071" s="122">
        <f>VLOOKUP(AC1071,[3]Hoja1!$A$10:$K$1357,11,0)</f>
        <v>-20853</v>
      </c>
      <c r="AF1071" s="122"/>
      <c r="AG1071" s="122">
        <f t="shared" si="211"/>
        <v>-20853</v>
      </c>
      <c r="AH1071" s="122">
        <f t="shared" si="212"/>
        <v>-21</v>
      </c>
    </row>
    <row r="1072" spans="1:34" s="51" customFormat="1" ht="12.75" customHeight="1">
      <c r="A1072" s="127">
        <v>5313120</v>
      </c>
      <c r="B1072" s="127" t="s">
        <v>1805</v>
      </c>
      <c r="C1072" s="128" t="str">
        <f t="shared" si="221"/>
        <v/>
      </c>
      <c r="D1072" s="129"/>
      <c r="E1072" s="129"/>
      <c r="F1072" s="128" t="str">
        <f t="shared" si="222"/>
        <v/>
      </c>
      <c r="G1072" s="127"/>
      <c r="H1072" s="127"/>
      <c r="I1072" s="128" t="str">
        <f t="shared" si="223"/>
        <v/>
      </c>
      <c r="J1072" s="127"/>
      <c r="K1072" s="127"/>
      <c r="L1072" s="128" t="str">
        <f t="shared" si="224"/>
        <v/>
      </c>
      <c r="M1072" s="129"/>
      <c r="N1072" s="129"/>
      <c r="O1072" s="130" t="str">
        <f t="shared" si="225"/>
        <v/>
      </c>
      <c r="P1072" s="127"/>
      <c r="Q1072" s="127"/>
      <c r="R1072" s="128" t="str">
        <f t="shared" si="226"/>
        <v/>
      </c>
      <c r="S1072" s="129"/>
      <c r="T1072" s="129"/>
      <c r="U1072" s="128" t="str">
        <f t="shared" si="227"/>
        <v/>
      </c>
      <c r="V1072" s="129"/>
      <c r="W1072" s="129"/>
      <c r="X1072" s="131" t="str">
        <f t="shared" si="228"/>
        <v>4</v>
      </c>
      <c r="Y1072" s="129"/>
      <c r="Z1072" s="129">
        <f t="shared" si="210"/>
        <v>4</v>
      </c>
      <c r="AA1072" s="129"/>
      <c r="AB1072" s="129"/>
      <c r="AC1072" s="121">
        <v>410225</v>
      </c>
      <c r="AD1072" s="121" t="s">
        <v>425</v>
      </c>
      <c r="AE1072" s="122">
        <f>VLOOKUP(AC1072,[3]Hoja1!$A$10:$K$1357,11,0)</f>
        <v>-9285756</v>
      </c>
      <c r="AF1072" s="122"/>
      <c r="AG1072" s="122">
        <f t="shared" si="211"/>
        <v>-9285756</v>
      </c>
      <c r="AH1072" s="122">
        <f t="shared" si="212"/>
        <v>-9286</v>
      </c>
    </row>
    <row r="1073" spans="1:34" s="51" customFormat="1" ht="12.75" customHeight="1">
      <c r="A1073" s="127">
        <v>5313110</v>
      </c>
      <c r="B1073" s="127" t="s">
        <v>1804</v>
      </c>
      <c r="C1073" s="128" t="str">
        <f t="shared" si="221"/>
        <v/>
      </c>
      <c r="D1073" s="129"/>
      <c r="E1073" s="129"/>
      <c r="F1073" s="128" t="str">
        <f t="shared" si="222"/>
        <v/>
      </c>
      <c r="G1073" s="127"/>
      <c r="H1073" s="127"/>
      <c r="I1073" s="128" t="str">
        <f t="shared" si="223"/>
        <v/>
      </c>
      <c r="J1073" s="127"/>
      <c r="K1073" s="127"/>
      <c r="L1073" s="128" t="str">
        <f t="shared" si="224"/>
        <v/>
      </c>
      <c r="M1073" s="129"/>
      <c r="N1073" s="129"/>
      <c r="O1073" s="130" t="str">
        <f t="shared" si="225"/>
        <v/>
      </c>
      <c r="P1073" s="127"/>
      <c r="Q1073" s="127"/>
      <c r="R1073" s="128" t="str">
        <f t="shared" si="226"/>
        <v/>
      </c>
      <c r="S1073" s="129"/>
      <c r="T1073" s="129"/>
      <c r="U1073" s="128" t="str">
        <f t="shared" si="227"/>
        <v/>
      </c>
      <c r="V1073" s="129"/>
      <c r="W1073" s="129"/>
      <c r="X1073" s="131" t="str">
        <f t="shared" si="228"/>
        <v>4</v>
      </c>
      <c r="Y1073" s="129"/>
      <c r="Z1073" s="129">
        <f t="shared" si="210"/>
        <v>4</v>
      </c>
      <c r="AA1073" s="129"/>
      <c r="AB1073" s="129"/>
      <c r="AC1073" s="121">
        <v>410226</v>
      </c>
      <c r="AD1073" s="121" t="s">
        <v>129</v>
      </c>
      <c r="AE1073" s="122">
        <f>VLOOKUP(AC1073,[3]Hoja1!$A$10:$K$1357,11,0)</f>
        <v>0</v>
      </c>
      <c r="AF1073" s="122"/>
      <c r="AG1073" s="122">
        <f t="shared" si="211"/>
        <v>0</v>
      </c>
      <c r="AH1073" s="122">
        <f t="shared" si="212"/>
        <v>0</v>
      </c>
    </row>
    <row r="1074" spans="1:34" s="51" customFormat="1" ht="12.75" customHeight="1">
      <c r="A1074" s="127">
        <v>5313120</v>
      </c>
      <c r="B1074" s="127" t="s">
        <v>1805</v>
      </c>
      <c r="C1074" s="128" t="str">
        <f t="shared" si="221"/>
        <v/>
      </c>
      <c r="D1074" s="129"/>
      <c r="E1074" s="129"/>
      <c r="F1074" s="128" t="str">
        <f t="shared" si="222"/>
        <v/>
      </c>
      <c r="G1074" s="127"/>
      <c r="H1074" s="127"/>
      <c r="I1074" s="128" t="str">
        <f t="shared" si="223"/>
        <v/>
      </c>
      <c r="J1074" s="127"/>
      <c r="K1074" s="127"/>
      <c r="L1074" s="128" t="str">
        <f t="shared" si="224"/>
        <v/>
      </c>
      <c r="M1074" s="129"/>
      <c r="N1074" s="129"/>
      <c r="O1074" s="130" t="str">
        <f t="shared" si="225"/>
        <v/>
      </c>
      <c r="P1074" s="127"/>
      <c r="Q1074" s="127"/>
      <c r="R1074" s="128" t="str">
        <f t="shared" si="226"/>
        <v/>
      </c>
      <c r="S1074" s="129"/>
      <c r="T1074" s="129"/>
      <c r="U1074" s="128" t="str">
        <f t="shared" si="227"/>
        <v/>
      </c>
      <c r="V1074" s="129"/>
      <c r="W1074" s="129"/>
      <c r="X1074" s="131" t="str">
        <f t="shared" si="228"/>
        <v>4</v>
      </c>
      <c r="Y1074" s="129"/>
      <c r="Z1074" s="129">
        <f t="shared" si="210"/>
        <v>4</v>
      </c>
      <c r="AA1074" s="129"/>
      <c r="AB1074" s="129"/>
      <c r="AC1074" s="121">
        <v>410227</v>
      </c>
      <c r="AD1074" s="121" t="s">
        <v>1369</v>
      </c>
      <c r="AE1074" s="122">
        <f>VLOOKUP(AC1074,[3]Hoja1!$A$10:$K$1357,11,0)</f>
        <v>-5319601</v>
      </c>
      <c r="AF1074" s="122"/>
      <c r="AG1074" s="122">
        <f t="shared" si="211"/>
        <v>-5319601</v>
      </c>
      <c r="AH1074" s="122">
        <f t="shared" si="212"/>
        <v>-5320</v>
      </c>
    </row>
    <row r="1075" spans="1:34" s="51" customFormat="1" ht="12.75" customHeight="1">
      <c r="A1075" s="127">
        <v>5313120</v>
      </c>
      <c r="B1075" s="127" t="s">
        <v>1805</v>
      </c>
      <c r="C1075" s="128" t="str">
        <f t="shared" si="221"/>
        <v/>
      </c>
      <c r="D1075" s="129"/>
      <c r="E1075" s="129"/>
      <c r="F1075" s="128" t="str">
        <f t="shared" si="222"/>
        <v/>
      </c>
      <c r="G1075" s="127"/>
      <c r="H1075" s="127"/>
      <c r="I1075" s="128" t="str">
        <f t="shared" si="223"/>
        <v/>
      </c>
      <c r="J1075" s="127"/>
      <c r="K1075" s="127"/>
      <c r="L1075" s="128" t="str">
        <f t="shared" si="224"/>
        <v/>
      </c>
      <c r="M1075" s="129"/>
      <c r="N1075" s="129"/>
      <c r="O1075" s="130" t="str">
        <f t="shared" si="225"/>
        <v/>
      </c>
      <c r="P1075" s="127"/>
      <c r="Q1075" s="127"/>
      <c r="R1075" s="128" t="str">
        <f t="shared" si="226"/>
        <v/>
      </c>
      <c r="S1075" s="129"/>
      <c r="T1075" s="129"/>
      <c r="U1075" s="128" t="str">
        <f t="shared" si="227"/>
        <v/>
      </c>
      <c r="V1075" s="129"/>
      <c r="W1075" s="129"/>
      <c r="X1075" s="131" t="str">
        <f t="shared" si="228"/>
        <v>4</v>
      </c>
      <c r="Y1075" s="129"/>
      <c r="Z1075" s="129">
        <f t="shared" si="210"/>
        <v>4</v>
      </c>
      <c r="AA1075" s="129"/>
      <c r="AB1075" s="129"/>
      <c r="AC1075" s="121">
        <v>410228</v>
      </c>
      <c r="AD1075" s="121" t="s">
        <v>238</v>
      </c>
      <c r="AE1075" s="122">
        <f>VLOOKUP(AC1075,[3]Hoja1!$A$10:$K$1357,11,0)</f>
        <v>0</v>
      </c>
      <c r="AF1075" s="122"/>
      <c r="AG1075" s="122">
        <f t="shared" si="211"/>
        <v>0</v>
      </c>
      <c r="AH1075" s="122">
        <f t="shared" si="212"/>
        <v>0</v>
      </c>
    </row>
    <row r="1076" spans="1:34" s="51" customFormat="1" ht="12.75" customHeight="1">
      <c r="A1076" s="127">
        <v>5313320</v>
      </c>
      <c r="B1076" s="127" t="s">
        <v>1805</v>
      </c>
      <c r="C1076" s="128" t="str">
        <f t="shared" si="221"/>
        <v/>
      </c>
      <c r="D1076" s="129"/>
      <c r="E1076" s="129"/>
      <c r="F1076" s="128" t="str">
        <f t="shared" si="222"/>
        <v/>
      </c>
      <c r="G1076" s="127"/>
      <c r="H1076" s="127"/>
      <c r="I1076" s="128" t="str">
        <f t="shared" si="223"/>
        <v/>
      </c>
      <c r="J1076" s="127"/>
      <c r="K1076" s="127"/>
      <c r="L1076" s="128" t="str">
        <f t="shared" si="224"/>
        <v/>
      </c>
      <c r="M1076" s="129"/>
      <c r="N1076" s="129"/>
      <c r="O1076" s="130" t="str">
        <f t="shared" si="225"/>
        <v/>
      </c>
      <c r="P1076" s="127"/>
      <c r="Q1076" s="127"/>
      <c r="R1076" s="128" t="str">
        <f t="shared" si="226"/>
        <v/>
      </c>
      <c r="S1076" s="129"/>
      <c r="T1076" s="129"/>
      <c r="U1076" s="128" t="str">
        <f t="shared" si="227"/>
        <v/>
      </c>
      <c r="V1076" s="129"/>
      <c r="W1076" s="129"/>
      <c r="X1076" s="131" t="str">
        <f t="shared" si="228"/>
        <v>4</v>
      </c>
      <c r="Y1076" s="129"/>
      <c r="Z1076" s="129">
        <f t="shared" si="210"/>
        <v>4</v>
      </c>
      <c r="AA1076" s="129"/>
      <c r="AB1076" s="129"/>
      <c r="AC1076" s="121">
        <v>410229</v>
      </c>
      <c r="AD1076" s="121" t="s">
        <v>1370</v>
      </c>
      <c r="AE1076" s="122">
        <f>VLOOKUP(AC1076,[3]Hoja1!$A$10:$K$1357,11,0)</f>
        <v>-23852114</v>
      </c>
      <c r="AF1076" s="122"/>
      <c r="AG1076" s="122">
        <f t="shared" si="211"/>
        <v>-23852114</v>
      </c>
      <c r="AH1076" s="122">
        <f t="shared" si="212"/>
        <v>-23852</v>
      </c>
    </row>
    <row r="1077" spans="1:34" s="51" customFormat="1" ht="12.75" customHeight="1">
      <c r="A1077" s="127">
        <v>5313320</v>
      </c>
      <c r="B1077" s="127" t="s">
        <v>1805</v>
      </c>
      <c r="C1077" s="128" t="str">
        <f t="shared" si="221"/>
        <v/>
      </c>
      <c r="D1077" s="129"/>
      <c r="E1077" s="129"/>
      <c r="F1077" s="128" t="str">
        <f t="shared" si="222"/>
        <v/>
      </c>
      <c r="G1077" s="127"/>
      <c r="H1077" s="127"/>
      <c r="I1077" s="128" t="str">
        <f t="shared" si="223"/>
        <v/>
      </c>
      <c r="J1077" s="127"/>
      <c r="K1077" s="127"/>
      <c r="L1077" s="128" t="str">
        <f t="shared" si="224"/>
        <v/>
      </c>
      <c r="M1077" s="129"/>
      <c r="N1077" s="129"/>
      <c r="O1077" s="130" t="str">
        <f t="shared" si="225"/>
        <v/>
      </c>
      <c r="P1077" s="127"/>
      <c r="Q1077" s="127"/>
      <c r="R1077" s="128" t="str">
        <f t="shared" si="226"/>
        <v/>
      </c>
      <c r="S1077" s="129"/>
      <c r="T1077" s="129"/>
      <c r="U1077" s="128" t="str">
        <f t="shared" si="227"/>
        <v/>
      </c>
      <c r="V1077" s="129"/>
      <c r="W1077" s="129"/>
      <c r="X1077" s="131" t="str">
        <f t="shared" si="228"/>
        <v>4</v>
      </c>
      <c r="Y1077" s="129"/>
      <c r="Z1077" s="129">
        <f t="shared" si="210"/>
        <v>4</v>
      </c>
      <c r="AA1077" s="129"/>
      <c r="AB1077" s="129"/>
      <c r="AC1077" s="121">
        <v>410230</v>
      </c>
      <c r="AD1077" s="121" t="s">
        <v>130</v>
      </c>
      <c r="AE1077" s="122">
        <f>VLOOKUP(AC1077,[3]Hoja1!$A$10:$K$1357,11,0)</f>
        <v>-5126273</v>
      </c>
      <c r="AF1077" s="122"/>
      <c r="AG1077" s="122">
        <f t="shared" si="211"/>
        <v>-5126273</v>
      </c>
      <c r="AH1077" s="122">
        <f t="shared" si="212"/>
        <v>-5126</v>
      </c>
    </row>
    <row r="1078" spans="1:34" s="51" customFormat="1" ht="12.75" customHeight="1">
      <c r="A1078" s="127">
        <v>5313320</v>
      </c>
      <c r="B1078" s="127" t="s">
        <v>1805</v>
      </c>
      <c r="C1078" s="128" t="str">
        <f t="shared" si="221"/>
        <v/>
      </c>
      <c r="D1078" s="129"/>
      <c r="E1078" s="129"/>
      <c r="F1078" s="128" t="str">
        <f t="shared" si="222"/>
        <v/>
      </c>
      <c r="G1078" s="127"/>
      <c r="H1078" s="127"/>
      <c r="I1078" s="128" t="str">
        <f t="shared" si="223"/>
        <v/>
      </c>
      <c r="J1078" s="127"/>
      <c r="K1078" s="127"/>
      <c r="L1078" s="128" t="str">
        <f t="shared" si="224"/>
        <v/>
      </c>
      <c r="M1078" s="129"/>
      <c r="N1078" s="129"/>
      <c r="O1078" s="130" t="str">
        <f t="shared" si="225"/>
        <v/>
      </c>
      <c r="P1078" s="127"/>
      <c r="Q1078" s="127"/>
      <c r="R1078" s="128" t="str">
        <f t="shared" si="226"/>
        <v/>
      </c>
      <c r="S1078" s="129"/>
      <c r="T1078" s="129"/>
      <c r="U1078" s="128" t="str">
        <f t="shared" si="227"/>
        <v/>
      </c>
      <c r="V1078" s="129"/>
      <c r="W1078" s="129"/>
      <c r="X1078" s="131" t="str">
        <f t="shared" si="228"/>
        <v>4</v>
      </c>
      <c r="Y1078" s="129"/>
      <c r="Z1078" s="129">
        <f t="shared" si="210"/>
        <v>4</v>
      </c>
      <c r="AA1078" s="129"/>
      <c r="AB1078" s="129"/>
      <c r="AC1078" s="121">
        <v>410231</v>
      </c>
      <c r="AD1078" s="121" t="s">
        <v>131</v>
      </c>
      <c r="AE1078" s="122">
        <f>VLOOKUP(AC1078,[3]Hoja1!$A$10:$K$1357,11,0)</f>
        <v>-42460</v>
      </c>
      <c r="AF1078" s="122"/>
      <c r="AG1078" s="122">
        <f t="shared" si="211"/>
        <v>-42460</v>
      </c>
      <c r="AH1078" s="122">
        <f t="shared" si="212"/>
        <v>-42</v>
      </c>
    </row>
    <row r="1079" spans="1:34" s="51" customFormat="1" ht="12.75" customHeight="1">
      <c r="A1079" s="127">
        <v>5313320</v>
      </c>
      <c r="B1079" s="127" t="s">
        <v>1805</v>
      </c>
      <c r="C1079" s="128" t="str">
        <f t="shared" si="221"/>
        <v/>
      </c>
      <c r="D1079" s="129"/>
      <c r="E1079" s="129"/>
      <c r="F1079" s="128" t="str">
        <f t="shared" si="222"/>
        <v/>
      </c>
      <c r="G1079" s="127"/>
      <c r="H1079" s="127"/>
      <c r="I1079" s="128" t="str">
        <f t="shared" si="223"/>
        <v/>
      </c>
      <c r="J1079" s="127"/>
      <c r="K1079" s="127"/>
      <c r="L1079" s="128" t="str">
        <f t="shared" si="224"/>
        <v/>
      </c>
      <c r="M1079" s="129"/>
      <c r="N1079" s="129"/>
      <c r="O1079" s="130" t="str">
        <f t="shared" si="225"/>
        <v/>
      </c>
      <c r="P1079" s="127"/>
      <c r="Q1079" s="127"/>
      <c r="R1079" s="128" t="str">
        <f t="shared" si="226"/>
        <v/>
      </c>
      <c r="S1079" s="129"/>
      <c r="T1079" s="129"/>
      <c r="U1079" s="128" t="str">
        <f t="shared" si="227"/>
        <v/>
      </c>
      <c r="V1079" s="129"/>
      <c r="W1079" s="129"/>
      <c r="X1079" s="131" t="str">
        <f t="shared" si="228"/>
        <v>4</v>
      </c>
      <c r="Y1079" s="129"/>
      <c r="Z1079" s="129">
        <f t="shared" si="210"/>
        <v>4</v>
      </c>
      <c r="AA1079" s="129"/>
      <c r="AB1079" s="129"/>
      <c r="AC1079" s="121">
        <v>410232</v>
      </c>
      <c r="AD1079" s="121" t="s">
        <v>132</v>
      </c>
      <c r="AE1079" s="122">
        <f>VLOOKUP(AC1079,[3]Hoja1!$A$10:$K$1357,11,0)</f>
        <v>-12827950</v>
      </c>
      <c r="AF1079" s="122"/>
      <c r="AG1079" s="122">
        <f t="shared" si="211"/>
        <v>-12827950</v>
      </c>
      <c r="AH1079" s="122">
        <f t="shared" si="212"/>
        <v>-12828</v>
      </c>
    </row>
    <row r="1080" spans="1:34" s="51" customFormat="1" ht="12.75" customHeight="1">
      <c r="A1080" s="127">
        <v>5313320</v>
      </c>
      <c r="B1080" s="127" t="s">
        <v>1805</v>
      </c>
      <c r="C1080" s="128" t="str">
        <f t="shared" si="221"/>
        <v/>
      </c>
      <c r="D1080" s="129"/>
      <c r="E1080" s="129"/>
      <c r="F1080" s="128" t="str">
        <f t="shared" si="222"/>
        <v/>
      </c>
      <c r="G1080" s="127"/>
      <c r="H1080" s="127"/>
      <c r="I1080" s="128" t="str">
        <f t="shared" si="223"/>
        <v/>
      </c>
      <c r="J1080" s="127"/>
      <c r="K1080" s="127"/>
      <c r="L1080" s="128" t="str">
        <f t="shared" si="224"/>
        <v/>
      </c>
      <c r="M1080" s="129"/>
      <c r="N1080" s="129"/>
      <c r="O1080" s="130" t="str">
        <f t="shared" si="225"/>
        <v/>
      </c>
      <c r="P1080" s="127"/>
      <c r="Q1080" s="127"/>
      <c r="R1080" s="128" t="str">
        <f t="shared" si="226"/>
        <v/>
      </c>
      <c r="S1080" s="129"/>
      <c r="T1080" s="129"/>
      <c r="U1080" s="128" t="str">
        <f t="shared" si="227"/>
        <v/>
      </c>
      <c r="V1080" s="129"/>
      <c r="W1080" s="129"/>
      <c r="X1080" s="131" t="str">
        <f t="shared" si="228"/>
        <v>4</v>
      </c>
      <c r="Y1080" s="129"/>
      <c r="Z1080" s="129">
        <f t="shared" si="210"/>
        <v>4</v>
      </c>
      <c r="AA1080" s="129"/>
      <c r="AB1080" s="129"/>
      <c r="AC1080" s="121">
        <v>410233</v>
      </c>
      <c r="AD1080" s="121" t="s">
        <v>776</v>
      </c>
      <c r="AE1080" s="122">
        <f>VLOOKUP(AC1080,[3]Hoja1!$A$10:$K$1357,11,0)</f>
        <v>-18495148</v>
      </c>
      <c r="AF1080" s="122"/>
      <c r="AG1080" s="122">
        <f t="shared" si="211"/>
        <v>-18495148</v>
      </c>
      <c r="AH1080" s="122">
        <f t="shared" si="212"/>
        <v>-18495</v>
      </c>
    </row>
    <row r="1081" spans="1:34" s="51" customFormat="1" ht="12.75" customHeight="1">
      <c r="A1081" s="127">
        <v>5313320</v>
      </c>
      <c r="B1081" s="127" t="s">
        <v>1805</v>
      </c>
      <c r="C1081" s="128" t="str">
        <f t="shared" si="221"/>
        <v/>
      </c>
      <c r="D1081" s="129"/>
      <c r="E1081" s="129"/>
      <c r="F1081" s="128" t="str">
        <f t="shared" si="222"/>
        <v/>
      </c>
      <c r="G1081" s="127"/>
      <c r="H1081" s="127"/>
      <c r="I1081" s="128" t="str">
        <f t="shared" si="223"/>
        <v/>
      </c>
      <c r="J1081" s="127"/>
      <c r="K1081" s="127"/>
      <c r="L1081" s="128" t="str">
        <f t="shared" si="224"/>
        <v/>
      </c>
      <c r="M1081" s="129"/>
      <c r="N1081" s="129"/>
      <c r="O1081" s="130" t="str">
        <f t="shared" si="225"/>
        <v/>
      </c>
      <c r="P1081" s="127"/>
      <c r="Q1081" s="127"/>
      <c r="R1081" s="128" t="str">
        <f t="shared" si="226"/>
        <v/>
      </c>
      <c r="S1081" s="129"/>
      <c r="T1081" s="129"/>
      <c r="U1081" s="128" t="str">
        <f t="shared" si="227"/>
        <v/>
      </c>
      <c r="V1081" s="129"/>
      <c r="W1081" s="129"/>
      <c r="X1081" s="131" t="str">
        <f t="shared" si="228"/>
        <v>4</v>
      </c>
      <c r="Y1081" s="129"/>
      <c r="Z1081" s="129">
        <f t="shared" si="210"/>
        <v>4</v>
      </c>
      <c r="AA1081" s="129"/>
      <c r="AB1081" s="129"/>
      <c r="AC1081" s="121">
        <v>410234</v>
      </c>
      <c r="AD1081" s="121" t="s">
        <v>777</v>
      </c>
      <c r="AE1081" s="122">
        <f>VLOOKUP(AC1081,[3]Hoja1!$A$10:$K$1357,11,0)</f>
        <v>-255685813</v>
      </c>
      <c r="AF1081" s="122"/>
      <c r="AG1081" s="122">
        <f t="shared" si="211"/>
        <v>-255685813</v>
      </c>
      <c r="AH1081" s="122">
        <f t="shared" si="212"/>
        <v>-255686</v>
      </c>
    </row>
    <row r="1082" spans="1:34" s="51" customFormat="1" ht="12.75" customHeight="1">
      <c r="A1082" s="127">
        <v>5313320</v>
      </c>
      <c r="B1082" s="127" t="s">
        <v>1805</v>
      </c>
      <c r="C1082" s="128" t="str">
        <f t="shared" si="221"/>
        <v/>
      </c>
      <c r="D1082" s="129"/>
      <c r="E1082" s="129"/>
      <c r="F1082" s="128" t="str">
        <f t="shared" si="222"/>
        <v/>
      </c>
      <c r="G1082" s="127"/>
      <c r="H1082" s="127"/>
      <c r="I1082" s="128" t="str">
        <f t="shared" si="223"/>
        <v/>
      </c>
      <c r="J1082" s="127"/>
      <c r="K1082" s="127"/>
      <c r="L1082" s="128" t="str">
        <f t="shared" si="224"/>
        <v/>
      </c>
      <c r="M1082" s="129"/>
      <c r="N1082" s="129"/>
      <c r="O1082" s="130" t="str">
        <f t="shared" si="225"/>
        <v/>
      </c>
      <c r="P1082" s="127"/>
      <c r="Q1082" s="127"/>
      <c r="R1082" s="128" t="str">
        <f t="shared" si="226"/>
        <v/>
      </c>
      <c r="S1082" s="129"/>
      <c r="T1082" s="129"/>
      <c r="U1082" s="128" t="str">
        <f t="shared" si="227"/>
        <v/>
      </c>
      <c r="V1082" s="129"/>
      <c r="W1082" s="129"/>
      <c r="X1082" s="131" t="str">
        <f t="shared" si="228"/>
        <v>4</v>
      </c>
      <c r="Y1082" s="129"/>
      <c r="Z1082" s="129">
        <f t="shared" si="210"/>
        <v>4</v>
      </c>
      <c r="AA1082" s="129"/>
      <c r="AB1082" s="129"/>
      <c r="AC1082" s="121">
        <v>410235</v>
      </c>
      <c r="AD1082" s="121" t="s">
        <v>778</v>
      </c>
      <c r="AE1082" s="122">
        <f>VLOOKUP(AC1082,[3]Hoja1!$A$10:$K$1357,11,0)</f>
        <v>-5632064</v>
      </c>
      <c r="AF1082" s="122"/>
      <c r="AG1082" s="122">
        <f t="shared" si="211"/>
        <v>-5632064</v>
      </c>
      <c r="AH1082" s="122">
        <f t="shared" si="212"/>
        <v>-5632</v>
      </c>
    </row>
    <row r="1083" spans="1:34" s="51" customFormat="1" ht="12.75" customHeight="1">
      <c r="A1083" s="127">
        <v>5313320</v>
      </c>
      <c r="B1083" s="127" t="s">
        <v>1805</v>
      </c>
      <c r="C1083" s="128" t="str">
        <f t="shared" si="221"/>
        <v/>
      </c>
      <c r="D1083" s="129"/>
      <c r="E1083" s="129"/>
      <c r="F1083" s="128" t="str">
        <f t="shared" si="222"/>
        <v/>
      </c>
      <c r="G1083" s="127"/>
      <c r="H1083" s="127"/>
      <c r="I1083" s="128" t="str">
        <f t="shared" si="223"/>
        <v/>
      </c>
      <c r="J1083" s="127"/>
      <c r="K1083" s="127"/>
      <c r="L1083" s="128" t="str">
        <f t="shared" si="224"/>
        <v/>
      </c>
      <c r="M1083" s="129"/>
      <c r="N1083" s="129"/>
      <c r="O1083" s="130" t="str">
        <f t="shared" si="225"/>
        <v/>
      </c>
      <c r="P1083" s="127"/>
      <c r="Q1083" s="127"/>
      <c r="R1083" s="128" t="str">
        <f t="shared" si="226"/>
        <v/>
      </c>
      <c r="S1083" s="129"/>
      <c r="T1083" s="129"/>
      <c r="U1083" s="128" t="str">
        <f t="shared" si="227"/>
        <v/>
      </c>
      <c r="V1083" s="129"/>
      <c r="W1083" s="129"/>
      <c r="X1083" s="131" t="str">
        <f t="shared" si="228"/>
        <v>4</v>
      </c>
      <c r="Y1083" s="129"/>
      <c r="Z1083" s="129">
        <f t="shared" si="210"/>
        <v>4</v>
      </c>
      <c r="AA1083" s="129"/>
      <c r="AB1083" s="129"/>
      <c r="AC1083" s="121">
        <v>410236</v>
      </c>
      <c r="AD1083" s="121" t="s">
        <v>779</v>
      </c>
      <c r="AE1083" s="122">
        <f>VLOOKUP(AC1083,[3]Hoja1!$A$10:$K$1357,11,0)</f>
        <v>-244800222</v>
      </c>
      <c r="AF1083" s="122"/>
      <c r="AG1083" s="122">
        <f t="shared" si="211"/>
        <v>-244800222</v>
      </c>
      <c r="AH1083" s="122">
        <f t="shared" si="212"/>
        <v>-244800</v>
      </c>
    </row>
    <row r="1084" spans="1:34" s="51" customFormat="1" ht="12.75" customHeight="1">
      <c r="A1084" s="127">
        <v>5313320</v>
      </c>
      <c r="B1084" s="127" t="s">
        <v>1805</v>
      </c>
      <c r="C1084" s="128" t="str">
        <f t="shared" si="221"/>
        <v/>
      </c>
      <c r="D1084" s="129"/>
      <c r="E1084" s="129"/>
      <c r="F1084" s="128" t="str">
        <f t="shared" si="222"/>
        <v/>
      </c>
      <c r="G1084" s="127"/>
      <c r="H1084" s="127"/>
      <c r="I1084" s="128" t="str">
        <f t="shared" si="223"/>
        <v/>
      </c>
      <c r="J1084" s="127"/>
      <c r="K1084" s="127"/>
      <c r="L1084" s="128" t="str">
        <f t="shared" si="224"/>
        <v/>
      </c>
      <c r="M1084" s="129"/>
      <c r="N1084" s="129"/>
      <c r="O1084" s="130" t="str">
        <f t="shared" si="225"/>
        <v/>
      </c>
      <c r="P1084" s="127"/>
      <c r="Q1084" s="127"/>
      <c r="R1084" s="128" t="str">
        <f t="shared" si="226"/>
        <v/>
      </c>
      <c r="S1084" s="129"/>
      <c r="T1084" s="129"/>
      <c r="U1084" s="128" t="str">
        <f t="shared" si="227"/>
        <v/>
      </c>
      <c r="V1084" s="129"/>
      <c r="W1084" s="129"/>
      <c r="X1084" s="131" t="str">
        <f t="shared" si="228"/>
        <v>4</v>
      </c>
      <c r="Y1084" s="129"/>
      <c r="Z1084" s="129">
        <f t="shared" si="210"/>
        <v>4</v>
      </c>
      <c r="AA1084" s="129"/>
      <c r="AB1084" s="129"/>
      <c r="AC1084" s="121">
        <v>410237</v>
      </c>
      <c r="AD1084" s="121" t="s">
        <v>780</v>
      </c>
      <c r="AE1084" s="122">
        <f>VLOOKUP(AC1084,[3]Hoja1!$A$10:$K$1357,11,0)</f>
        <v>-29474</v>
      </c>
      <c r="AF1084" s="122"/>
      <c r="AG1084" s="122">
        <f t="shared" si="211"/>
        <v>-29474</v>
      </c>
      <c r="AH1084" s="122">
        <f t="shared" si="212"/>
        <v>-29</v>
      </c>
    </row>
    <row r="1085" spans="1:34" s="51" customFormat="1" ht="12.75" customHeight="1">
      <c r="A1085" s="127">
        <v>5313320</v>
      </c>
      <c r="B1085" s="127" t="s">
        <v>1805</v>
      </c>
      <c r="C1085" s="128" t="str">
        <f t="shared" si="221"/>
        <v/>
      </c>
      <c r="D1085" s="129"/>
      <c r="E1085" s="129"/>
      <c r="F1085" s="128" t="str">
        <f t="shared" si="222"/>
        <v/>
      </c>
      <c r="G1085" s="127"/>
      <c r="H1085" s="127"/>
      <c r="I1085" s="128" t="str">
        <f t="shared" si="223"/>
        <v/>
      </c>
      <c r="J1085" s="127"/>
      <c r="K1085" s="127"/>
      <c r="L1085" s="128" t="str">
        <f t="shared" si="224"/>
        <v/>
      </c>
      <c r="M1085" s="129"/>
      <c r="N1085" s="129"/>
      <c r="O1085" s="130" t="str">
        <f t="shared" si="225"/>
        <v/>
      </c>
      <c r="P1085" s="127"/>
      <c r="Q1085" s="127"/>
      <c r="R1085" s="128" t="str">
        <f t="shared" si="226"/>
        <v/>
      </c>
      <c r="S1085" s="129"/>
      <c r="T1085" s="129"/>
      <c r="U1085" s="128" t="str">
        <f t="shared" si="227"/>
        <v/>
      </c>
      <c r="V1085" s="129"/>
      <c r="W1085" s="129"/>
      <c r="X1085" s="131" t="str">
        <f t="shared" si="228"/>
        <v>4</v>
      </c>
      <c r="Y1085" s="129"/>
      <c r="Z1085" s="129">
        <f t="shared" si="210"/>
        <v>4</v>
      </c>
      <c r="AA1085" s="129"/>
      <c r="AB1085" s="129"/>
      <c r="AC1085" s="121">
        <v>410238</v>
      </c>
      <c r="AD1085" s="121" t="s">
        <v>1371</v>
      </c>
      <c r="AE1085" s="122">
        <f>VLOOKUP(AC1085,[3]Hoja1!$A$10:$K$1357,11,0)</f>
        <v>-16516333</v>
      </c>
      <c r="AF1085" s="122"/>
      <c r="AG1085" s="122">
        <f t="shared" si="211"/>
        <v>-16516333</v>
      </c>
      <c r="AH1085" s="122">
        <f t="shared" si="212"/>
        <v>-16516</v>
      </c>
    </row>
    <row r="1086" spans="1:34" s="51" customFormat="1" ht="12.75" customHeight="1">
      <c r="A1086" s="127"/>
      <c r="B1086" s="127"/>
      <c r="C1086" s="128" t="str">
        <f t="shared" si="221"/>
        <v/>
      </c>
      <c r="D1086" s="129"/>
      <c r="E1086" s="129"/>
      <c r="F1086" s="128" t="str">
        <f t="shared" si="222"/>
        <v/>
      </c>
      <c r="G1086" s="127"/>
      <c r="H1086" s="127"/>
      <c r="I1086" s="128" t="str">
        <f t="shared" si="223"/>
        <v/>
      </c>
      <c r="J1086" s="127"/>
      <c r="K1086" s="127"/>
      <c r="L1086" s="128" t="str">
        <f t="shared" si="224"/>
        <v/>
      </c>
      <c r="M1086" s="129"/>
      <c r="N1086" s="129"/>
      <c r="O1086" s="130" t="str">
        <f t="shared" si="225"/>
        <v/>
      </c>
      <c r="P1086" s="127"/>
      <c r="Q1086" s="127"/>
      <c r="R1086" s="128" t="str">
        <f t="shared" si="226"/>
        <v/>
      </c>
      <c r="S1086" s="129"/>
      <c r="T1086" s="129"/>
      <c r="U1086" s="128" t="str">
        <f t="shared" si="227"/>
        <v/>
      </c>
      <c r="V1086" s="129"/>
      <c r="W1086" s="129"/>
      <c r="X1086" s="131" t="str">
        <f t="shared" si="228"/>
        <v>4</v>
      </c>
      <c r="Y1086" s="129"/>
      <c r="Z1086" s="129">
        <f t="shared" si="210"/>
        <v>4</v>
      </c>
      <c r="AA1086" s="129"/>
      <c r="AB1086" s="129"/>
      <c r="AC1086" s="121">
        <v>410239</v>
      </c>
      <c r="AD1086" s="121" t="s">
        <v>781</v>
      </c>
      <c r="AE1086" s="122">
        <v>0</v>
      </c>
      <c r="AF1086" s="122"/>
      <c r="AG1086" s="122">
        <f t="shared" si="211"/>
        <v>0</v>
      </c>
      <c r="AH1086" s="122">
        <f t="shared" si="212"/>
        <v>0</v>
      </c>
    </row>
    <row r="1087" spans="1:34" s="51" customFormat="1" ht="12.75" customHeight="1">
      <c r="A1087" s="127">
        <v>5313320</v>
      </c>
      <c r="B1087" s="127" t="s">
        <v>1805</v>
      </c>
      <c r="C1087" s="128" t="str">
        <f t="shared" si="221"/>
        <v/>
      </c>
      <c r="D1087" s="129"/>
      <c r="E1087" s="129"/>
      <c r="F1087" s="128" t="str">
        <f t="shared" si="222"/>
        <v/>
      </c>
      <c r="G1087" s="127"/>
      <c r="H1087" s="127"/>
      <c r="I1087" s="128" t="str">
        <f t="shared" si="223"/>
        <v/>
      </c>
      <c r="J1087" s="127"/>
      <c r="K1087" s="127"/>
      <c r="L1087" s="128" t="str">
        <f t="shared" si="224"/>
        <v/>
      </c>
      <c r="M1087" s="129"/>
      <c r="N1087" s="129"/>
      <c r="O1087" s="130" t="str">
        <f t="shared" si="225"/>
        <v/>
      </c>
      <c r="P1087" s="127"/>
      <c r="Q1087" s="127"/>
      <c r="R1087" s="128" t="str">
        <f t="shared" si="226"/>
        <v/>
      </c>
      <c r="S1087" s="129"/>
      <c r="T1087" s="129"/>
      <c r="U1087" s="128" t="str">
        <f t="shared" si="227"/>
        <v/>
      </c>
      <c r="V1087" s="129"/>
      <c r="W1087" s="129"/>
      <c r="X1087" s="131" t="str">
        <f t="shared" si="228"/>
        <v>4</v>
      </c>
      <c r="Y1087" s="129"/>
      <c r="Z1087" s="129">
        <f t="shared" si="210"/>
        <v>4</v>
      </c>
      <c r="AA1087" s="129"/>
      <c r="AB1087" s="129"/>
      <c r="AC1087" s="121">
        <v>410240</v>
      </c>
      <c r="AD1087" s="121" t="s">
        <v>782</v>
      </c>
      <c r="AE1087" s="122">
        <f>VLOOKUP(AC1087,[3]Hoja1!$A$10:$K$1357,11,0)</f>
        <v>-21861426</v>
      </c>
      <c r="AF1087" s="122"/>
      <c r="AG1087" s="122">
        <f t="shared" si="211"/>
        <v>-21861426</v>
      </c>
      <c r="AH1087" s="122">
        <f t="shared" si="212"/>
        <v>-21861</v>
      </c>
    </row>
    <row r="1088" spans="1:34" s="51" customFormat="1" ht="12.75" customHeight="1">
      <c r="A1088" s="127"/>
      <c r="B1088" s="127"/>
      <c r="C1088" s="128" t="str">
        <f t="shared" si="221"/>
        <v/>
      </c>
      <c r="D1088" s="129"/>
      <c r="E1088" s="129"/>
      <c r="F1088" s="128" t="str">
        <f t="shared" si="222"/>
        <v/>
      </c>
      <c r="G1088" s="127"/>
      <c r="H1088" s="127"/>
      <c r="I1088" s="128" t="str">
        <f t="shared" si="223"/>
        <v/>
      </c>
      <c r="J1088" s="127"/>
      <c r="K1088" s="127"/>
      <c r="L1088" s="128" t="str">
        <f t="shared" si="224"/>
        <v/>
      </c>
      <c r="M1088" s="129"/>
      <c r="N1088" s="129"/>
      <c r="O1088" s="130" t="str">
        <f t="shared" si="225"/>
        <v/>
      </c>
      <c r="P1088" s="127"/>
      <c r="Q1088" s="127"/>
      <c r="R1088" s="128" t="str">
        <f t="shared" si="226"/>
        <v/>
      </c>
      <c r="S1088" s="129"/>
      <c r="T1088" s="129"/>
      <c r="U1088" s="128" t="str">
        <f t="shared" si="227"/>
        <v/>
      </c>
      <c r="V1088" s="129"/>
      <c r="W1088" s="129"/>
      <c r="X1088" s="131" t="str">
        <f t="shared" si="228"/>
        <v>4</v>
      </c>
      <c r="Y1088" s="129"/>
      <c r="Z1088" s="129">
        <f t="shared" si="210"/>
        <v>4</v>
      </c>
      <c r="AA1088" s="129"/>
      <c r="AB1088" s="129"/>
      <c r="AC1088" s="121">
        <v>410241</v>
      </c>
      <c r="AD1088" s="121" t="s">
        <v>1372</v>
      </c>
      <c r="AE1088" s="122">
        <v>0</v>
      </c>
      <c r="AF1088" s="122"/>
      <c r="AG1088" s="122">
        <f t="shared" si="211"/>
        <v>0</v>
      </c>
      <c r="AH1088" s="122">
        <f t="shared" si="212"/>
        <v>0</v>
      </c>
    </row>
    <row r="1089" spans="1:34" s="51" customFormat="1" ht="12.75" customHeight="1">
      <c r="A1089" s="127">
        <v>5313320</v>
      </c>
      <c r="B1089" s="127" t="s">
        <v>1805</v>
      </c>
      <c r="C1089" s="128" t="str">
        <f t="shared" si="221"/>
        <v/>
      </c>
      <c r="D1089" s="129"/>
      <c r="E1089" s="129"/>
      <c r="F1089" s="128" t="str">
        <f t="shared" si="222"/>
        <v/>
      </c>
      <c r="G1089" s="127"/>
      <c r="H1089" s="127"/>
      <c r="I1089" s="128" t="str">
        <f t="shared" si="223"/>
        <v/>
      </c>
      <c r="J1089" s="127"/>
      <c r="K1089" s="127"/>
      <c r="L1089" s="128" t="str">
        <f t="shared" si="224"/>
        <v/>
      </c>
      <c r="M1089" s="129"/>
      <c r="N1089" s="129"/>
      <c r="O1089" s="130" t="str">
        <f t="shared" si="225"/>
        <v/>
      </c>
      <c r="P1089" s="127"/>
      <c r="Q1089" s="127"/>
      <c r="R1089" s="128" t="str">
        <f t="shared" si="226"/>
        <v/>
      </c>
      <c r="S1089" s="129"/>
      <c r="T1089" s="129"/>
      <c r="U1089" s="128" t="str">
        <f t="shared" si="227"/>
        <v/>
      </c>
      <c r="V1089" s="129"/>
      <c r="W1089" s="129"/>
      <c r="X1089" s="131" t="str">
        <f t="shared" si="228"/>
        <v>4</v>
      </c>
      <c r="Y1089" s="129"/>
      <c r="Z1089" s="129">
        <f t="shared" si="210"/>
        <v>4</v>
      </c>
      <c r="AA1089" s="129"/>
      <c r="AB1089" s="129"/>
      <c r="AC1089" s="121">
        <v>410242</v>
      </c>
      <c r="AD1089" s="121" t="s">
        <v>531</v>
      </c>
      <c r="AE1089" s="122">
        <f>VLOOKUP(AC1089,[3]Hoja1!$A$10:$K$1357,11,0)</f>
        <v>0</v>
      </c>
      <c r="AF1089" s="122"/>
      <c r="AG1089" s="122">
        <f t="shared" si="211"/>
        <v>0</v>
      </c>
      <c r="AH1089" s="122">
        <f t="shared" si="212"/>
        <v>0</v>
      </c>
    </row>
    <row r="1090" spans="1:34" s="51" customFormat="1" ht="12.75" customHeight="1">
      <c r="A1090" s="127">
        <v>5313120</v>
      </c>
      <c r="B1090" s="127" t="s">
        <v>1805</v>
      </c>
      <c r="C1090" s="128" t="str">
        <f t="shared" si="221"/>
        <v/>
      </c>
      <c r="D1090" s="129"/>
      <c r="E1090" s="129"/>
      <c r="F1090" s="128" t="str">
        <f t="shared" si="222"/>
        <v/>
      </c>
      <c r="G1090" s="127"/>
      <c r="H1090" s="127"/>
      <c r="I1090" s="128" t="str">
        <f t="shared" si="223"/>
        <v/>
      </c>
      <c r="J1090" s="127"/>
      <c r="K1090" s="127"/>
      <c r="L1090" s="128" t="str">
        <f t="shared" si="224"/>
        <v/>
      </c>
      <c r="M1090" s="129"/>
      <c r="N1090" s="129"/>
      <c r="O1090" s="130" t="str">
        <f t="shared" si="225"/>
        <v/>
      </c>
      <c r="P1090" s="127"/>
      <c r="Q1090" s="127"/>
      <c r="R1090" s="128" t="str">
        <f t="shared" si="226"/>
        <v/>
      </c>
      <c r="S1090" s="129"/>
      <c r="T1090" s="129"/>
      <c r="U1090" s="128" t="str">
        <f t="shared" si="227"/>
        <v/>
      </c>
      <c r="V1090" s="129"/>
      <c r="W1090" s="129"/>
      <c r="X1090" s="131" t="str">
        <f t="shared" si="228"/>
        <v>4</v>
      </c>
      <c r="Y1090" s="129"/>
      <c r="Z1090" s="129">
        <f t="shared" si="210"/>
        <v>4</v>
      </c>
      <c r="AA1090" s="129"/>
      <c r="AB1090" s="129"/>
      <c r="AC1090" s="121">
        <v>410243</v>
      </c>
      <c r="AD1090" s="121" t="s">
        <v>1373</v>
      </c>
      <c r="AE1090" s="122">
        <f>VLOOKUP(AC1090,[3]Hoja1!$A$10:$K$1357,11,0)</f>
        <v>-169768435</v>
      </c>
      <c r="AF1090" s="122"/>
      <c r="AG1090" s="122">
        <f t="shared" si="211"/>
        <v>-169768435</v>
      </c>
      <c r="AH1090" s="122">
        <f t="shared" si="212"/>
        <v>-169768</v>
      </c>
    </row>
    <row r="1091" spans="1:34" s="51" customFormat="1" ht="12.75" customHeight="1">
      <c r="A1091" s="127">
        <v>5313120</v>
      </c>
      <c r="B1091" s="127" t="s">
        <v>1805</v>
      </c>
      <c r="C1091" s="128" t="str">
        <f t="shared" si="221"/>
        <v/>
      </c>
      <c r="D1091" s="129"/>
      <c r="E1091" s="129"/>
      <c r="F1091" s="128" t="str">
        <f t="shared" si="222"/>
        <v/>
      </c>
      <c r="G1091" s="127"/>
      <c r="H1091" s="127"/>
      <c r="I1091" s="128" t="str">
        <f t="shared" si="223"/>
        <v/>
      </c>
      <c r="J1091" s="127"/>
      <c r="K1091" s="127"/>
      <c r="L1091" s="128" t="str">
        <f t="shared" si="224"/>
        <v/>
      </c>
      <c r="M1091" s="129"/>
      <c r="N1091" s="129"/>
      <c r="O1091" s="130" t="str">
        <f t="shared" si="225"/>
        <v/>
      </c>
      <c r="P1091" s="127"/>
      <c r="Q1091" s="127"/>
      <c r="R1091" s="128" t="str">
        <f t="shared" si="226"/>
        <v/>
      </c>
      <c r="S1091" s="129"/>
      <c r="T1091" s="129"/>
      <c r="U1091" s="128" t="str">
        <f t="shared" si="227"/>
        <v/>
      </c>
      <c r="V1091" s="129"/>
      <c r="W1091" s="129"/>
      <c r="X1091" s="131" t="str">
        <f t="shared" si="228"/>
        <v>4</v>
      </c>
      <c r="Y1091" s="129"/>
      <c r="Z1091" s="129">
        <f t="shared" si="210"/>
        <v>4</v>
      </c>
      <c r="AA1091" s="129"/>
      <c r="AB1091" s="129"/>
      <c r="AC1091" s="121">
        <v>410244</v>
      </c>
      <c r="AD1091" s="121" t="s">
        <v>239</v>
      </c>
      <c r="AE1091" s="122">
        <f>VLOOKUP(AC1091,[3]Hoja1!$A$10:$K$1357,11,0)</f>
        <v>0</v>
      </c>
      <c r="AF1091" s="122"/>
      <c r="AG1091" s="122">
        <f t="shared" si="211"/>
        <v>0</v>
      </c>
      <c r="AH1091" s="122">
        <f t="shared" si="212"/>
        <v>0</v>
      </c>
    </row>
    <row r="1092" spans="1:34" s="51" customFormat="1" ht="12.75" customHeight="1">
      <c r="A1092" s="127">
        <v>5313120</v>
      </c>
      <c r="B1092" s="127" t="s">
        <v>1805</v>
      </c>
      <c r="C1092" s="128" t="str">
        <f t="shared" si="221"/>
        <v/>
      </c>
      <c r="D1092" s="129"/>
      <c r="E1092" s="129"/>
      <c r="F1092" s="128" t="str">
        <f t="shared" si="222"/>
        <v/>
      </c>
      <c r="G1092" s="127"/>
      <c r="H1092" s="127"/>
      <c r="I1092" s="128" t="str">
        <f t="shared" si="223"/>
        <v/>
      </c>
      <c r="J1092" s="127"/>
      <c r="K1092" s="127"/>
      <c r="L1092" s="128" t="str">
        <f t="shared" si="224"/>
        <v/>
      </c>
      <c r="M1092" s="129"/>
      <c r="N1092" s="129"/>
      <c r="O1092" s="130" t="str">
        <f t="shared" si="225"/>
        <v/>
      </c>
      <c r="P1092" s="127"/>
      <c r="Q1092" s="127"/>
      <c r="R1092" s="128" t="str">
        <f t="shared" si="226"/>
        <v/>
      </c>
      <c r="S1092" s="129"/>
      <c r="T1092" s="129"/>
      <c r="U1092" s="128" t="str">
        <f t="shared" si="227"/>
        <v/>
      </c>
      <c r="V1092" s="129"/>
      <c r="W1092" s="129"/>
      <c r="X1092" s="131" t="str">
        <f t="shared" si="228"/>
        <v>4</v>
      </c>
      <c r="Y1092" s="129"/>
      <c r="Z1092" s="129">
        <f t="shared" si="210"/>
        <v>4</v>
      </c>
      <c r="AA1092" s="129"/>
      <c r="AB1092" s="129"/>
      <c r="AC1092" s="121">
        <v>410245</v>
      </c>
      <c r="AD1092" s="121" t="s">
        <v>240</v>
      </c>
      <c r="AE1092" s="122">
        <f>VLOOKUP(AC1092,[3]Hoja1!$A$10:$K$1357,11,0)</f>
        <v>-1629907715</v>
      </c>
      <c r="AF1092" s="122"/>
      <c r="AG1092" s="122">
        <f t="shared" si="211"/>
        <v>-1629907715</v>
      </c>
      <c r="AH1092" s="122">
        <f t="shared" si="212"/>
        <v>-1629908</v>
      </c>
    </row>
    <row r="1093" spans="1:34" s="51" customFormat="1" ht="12.75" customHeight="1">
      <c r="A1093" s="127">
        <v>5313120</v>
      </c>
      <c r="B1093" s="127" t="s">
        <v>1805</v>
      </c>
      <c r="C1093" s="128" t="str">
        <f t="shared" si="221"/>
        <v/>
      </c>
      <c r="D1093" s="129"/>
      <c r="E1093" s="129"/>
      <c r="F1093" s="128" t="str">
        <f t="shared" si="222"/>
        <v/>
      </c>
      <c r="G1093" s="127"/>
      <c r="H1093" s="127"/>
      <c r="I1093" s="128" t="str">
        <f t="shared" si="223"/>
        <v/>
      </c>
      <c r="J1093" s="127"/>
      <c r="K1093" s="127"/>
      <c r="L1093" s="128" t="str">
        <f t="shared" si="224"/>
        <v/>
      </c>
      <c r="M1093" s="129"/>
      <c r="N1093" s="129"/>
      <c r="O1093" s="130" t="str">
        <f t="shared" si="225"/>
        <v/>
      </c>
      <c r="P1093" s="127"/>
      <c r="Q1093" s="127"/>
      <c r="R1093" s="128" t="str">
        <f t="shared" si="226"/>
        <v/>
      </c>
      <c r="S1093" s="129"/>
      <c r="T1093" s="129"/>
      <c r="U1093" s="128" t="str">
        <f t="shared" si="227"/>
        <v/>
      </c>
      <c r="V1093" s="129"/>
      <c r="W1093" s="129"/>
      <c r="X1093" s="131" t="str">
        <f t="shared" si="228"/>
        <v>4</v>
      </c>
      <c r="Y1093" s="129"/>
      <c r="Z1093" s="129">
        <f t="shared" si="210"/>
        <v>4</v>
      </c>
      <c r="AA1093" s="129"/>
      <c r="AB1093" s="129"/>
      <c r="AC1093" s="121">
        <v>410246</v>
      </c>
      <c r="AD1093" s="121" t="s">
        <v>1374</v>
      </c>
      <c r="AE1093" s="122">
        <f>VLOOKUP(AC1093,[3]Hoja1!$A$10:$K$1357,11,0)</f>
        <v>-3350622</v>
      </c>
      <c r="AF1093" s="122"/>
      <c r="AG1093" s="122">
        <f t="shared" si="211"/>
        <v>-3350622</v>
      </c>
      <c r="AH1093" s="122">
        <f t="shared" si="212"/>
        <v>-3351</v>
      </c>
    </row>
    <row r="1094" spans="1:34" s="51" customFormat="1" ht="12.75" customHeight="1">
      <c r="A1094" s="127">
        <v>5313320</v>
      </c>
      <c r="B1094" s="127" t="s">
        <v>1805</v>
      </c>
      <c r="C1094" s="128" t="str">
        <f t="shared" si="221"/>
        <v/>
      </c>
      <c r="D1094" s="129"/>
      <c r="E1094" s="129"/>
      <c r="F1094" s="128" t="str">
        <f t="shared" si="222"/>
        <v/>
      </c>
      <c r="G1094" s="127"/>
      <c r="H1094" s="127"/>
      <c r="I1094" s="128" t="str">
        <f t="shared" si="223"/>
        <v/>
      </c>
      <c r="J1094" s="127"/>
      <c r="K1094" s="127"/>
      <c r="L1094" s="128" t="str">
        <f t="shared" si="224"/>
        <v/>
      </c>
      <c r="M1094" s="129"/>
      <c r="N1094" s="129"/>
      <c r="O1094" s="130" t="str">
        <f t="shared" si="225"/>
        <v/>
      </c>
      <c r="P1094" s="127"/>
      <c r="Q1094" s="127"/>
      <c r="R1094" s="128" t="str">
        <f t="shared" si="226"/>
        <v/>
      </c>
      <c r="S1094" s="129"/>
      <c r="T1094" s="129"/>
      <c r="U1094" s="128" t="str">
        <f t="shared" si="227"/>
        <v/>
      </c>
      <c r="V1094" s="129"/>
      <c r="W1094" s="129"/>
      <c r="X1094" s="131" t="str">
        <f t="shared" si="228"/>
        <v>4</v>
      </c>
      <c r="Y1094" s="129"/>
      <c r="Z1094" s="129">
        <f t="shared" si="210"/>
        <v>4</v>
      </c>
      <c r="AA1094" s="129"/>
      <c r="AB1094" s="129"/>
      <c r="AC1094" s="121">
        <v>410247</v>
      </c>
      <c r="AD1094" s="121" t="s">
        <v>1375</v>
      </c>
      <c r="AE1094" s="122">
        <f>VLOOKUP(AC1094,[3]Hoja1!$A$10:$K$1357,11,0)</f>
        <v>0</v>
      </c>
      <c r="AF1094" s="122"/>
      <c r="AG1094" s="122">
        <f t="shared" si="211"/>
        <v>0</v>
      </c>
      <c r="AH1094" s="122">
        <f t="shared" si="212"/>
        <v>0</v>
      </c>
    </row>
    <row r="1095" spans="1:34" s="51" customFormat="1" ht="12.75" customHeight="1">
      <c r="A1095" s="127">
        <v>5313320</v>
      </c>
      <c r="B1095" s="127" t="s">
        <v>1805</v>
      </c>
      <c r="C1095" s="128" t="str">
        <f t="shared" si="221"/>
        <v/>
      </c>
      <c r="D1095" s="129"/>
      <c r="E1095" s="129"/>
      <c r="F1095" s="128" t="str">
        <f t="shared" si="222"/>
        <v/>
      </c>
      <c r="G1095" s="127"/>
      <c r="H1095" s="127"/>
      <c r="I1095" s="128" t="str">
        <f t="shared" si="223"/>
        <v/>
      </c>
      <c r="J1095" s="127"/>
      <c r="K1095" s="127"/>
      <c r="L1095" s="128" t="str">
        <f t="shared" si="224"/>
        <v/>
      </c>
      <c r="M1095" s="129"/>
      <c r="N1095" s="129"/>
      <c r="O1095" s="130" t="str">
        <f t="shared" si="225"/>
        <v/>
      </c>
      <c r="P1095" s="127"/>
      <c r="Q1095" s="127"/>
      <c r="R1095" s="128" t="str">
        <f t="shared" si="226"/>
        <v/>
      </c>
      <c r="S1095" s="129"/>
      <c r="T1095" s="129"/>
      <c r="U1095" s="128" t="str">
        <f t="shared" si="227"/>
        <v/>
      </c>
      <c r="V1095" s="129"/>
      <c r="W1095" s="129"/>
      <c r="X1095" s="131" t="str">
        <f t="shared" si="228"/>
        <v>4</v>
      </c>
      <c r="Y1095" s="129"/>
      <c r="Z1095" s="129">
        <f t="shared" si="210"/>
        <v>4</v>
      </c>
      <c r="AA1095" s="129"/>
      <c r="AB1095" s="129"/>
      <c r="AC1095" s="121">
        <v>410248</v>
      </c>
      <c r="AD1095" s="121" t="s">
        <v>241</v>
      </c>
      <c r="AE1095" s="122">
        <f>VLOOKUP(AC1095,[3]Hoja1!$A$10:$K$1357,11,0)</f>
        <v>-42821341</v>
      </c>
      <c r="AF1095" s="122"/>
      <c r="AG1095" s="122">
        <f t="shared" si="211"/>
        <v>-42821341</v>
      </c>
      <c r="AH1095" s="122">
        <f t="shared" si="212"/>
        <v>-42821</v>
      </c>
    </row>
    <row r="1096" spans="1:34" s="51" customFormat="1" ht="12.75" customHeight="1">
      <c r="A1096" s="127">
        <v>5313320</v>
      </c>
      <c r="B1096" s="127" t="s">
        <v>1805</v>
      </c>
      <c r="C1096" s="128" t="str">
        <f t="shared" si="221"/>
        <v/>
      </c>
      <c r="D1096" s="129"/>
      <c r="E1096" s="129"/>
      <c r="F1096" s="128" t="str">
        <f t="shared" si="222"/>
        <v/>
      </c>
      <c r="G1096" s="127"/>
      <c r="H1096" s="127"/>
      <c r="I1096" s="128" t="str">
        <f t="shared" si="223"/>
        <v/>
      </c>
      <c r="J1096" s="127"/>
      <c r="K1096" s="127"/>
      <c r="L1096" s="128" t="str">
        <f t="shared" si="224"/>
        <v/>
      </c>
      <c r="M1096" s="129"/>
      <c r="N1096" s="129"/>
      <c r="O1096" s="130" t="str">
        <f t="shared" si="225"/>
        <v/>
      </c>
      <c r="P1096" s="127"/>
      <c r="Q1096" s="127"/>
      <c r="R1096" s="128" t="str">
        <f t="shared" si="226"/>
        <v/>
      </c>
      <c r="S1096" s="129"/>
      <c r="T1096" s="129"/>
      <c r="U1096" s="128" t="str">
        <f t="shared" si="227"/>
        <v/>
      </c>
      <c r="V1096" s="129"/>
      <c r="W1096" s="129"/>
      <c r="X1096" s="131" t="str">
        <f t="shared" si="228"/>
        <v>4</v>
      </c>
      <c r="Y1096" s="129"/>
      <c r="Z1096" s="129">
        <f t="shared" ref="Z1096:Z1159" si="229">VALUE(LEFT(AC1096,1))</f>
        <v>4</v>
      </c>
      <c r="AA1096" s="129"/>
      <c r="AB1096" s="129"/>
      <c r="AC1096" s="121">
        <v>410249</v>
      </c>
      <c r="AD1096" s="121" t="s">
        <v>242</v>
      </c>
      <c r="AE1096" s="122">
        <f>VLOOKUP(AC1096,[3]Hoja1!$A$10:$K$1357,11,0)</f>
        <v>-314616554</v>
      </c>
      <c r="AF1096" s="122"/>
      <c r="AG1096" s="122">
        <f t="shared" ref="AG1096:AG1159" si="230">AE1096+AF1096</f>
        <v>-314616554</v>
      </c>
      <c r="AH1096" s="122">
        <f t="shared" ref="AH1096:AH1159" si="231">ROUND((AE1096+AF1096)/$AH$2,0)</f>
        <v>-314617</v>
      </c>
    </row>
    <row r="1097" spans="1:34" s="51" customFormat="1" ht="12.75" customHeight="1">
      <c r="A1097" s="127">
        <v>5313320</v>
      </c>
      <c r="B1097" s="127" t="s">
        <v>1805</v>
      </c>
      <c r="C1097" s="128" t="str">
        <f t="shared" si="221"/>
        <v/>
      </c>
      <c r="D1097" s="129"/>
      <c r="E1097" s="129"/>
      <c r="F1097" s="128" t="str">
        <f t="shared" si="222"/>
        <v/>
      </c>
      <c r="G1097" s="127"/>
      <c r="H1097" s="127"/>
      <c r="I1097" s="128" t="str">
        <f t="shared" si="223"/>
        <v/>
      </c>
      <c r="J1097" s="127"/>
      <c r="K1097" s="127"/>
      <c r="L1097" s="128" t="str">
        <f t="shared" si="224"/>
        <v/>
      </c>
      <c r="M1097" s="129"/>
      <c r="N1097" s="129"/>
      <c r="O1097" s="130" t="str">
        <f t="shared" si="225"/>
        <v/>
      </c>
      <c r="P1097" s="127"/>
      <c r="Q1097" s="127"/>
      <c r="R1097" s="128" t="str">
        <f t="shared" si="226"/>
        <v/>
      </c>
      <c r="S1097" s="129"/>
      <c r="T1097" s="129"/>
      <c r="U1097" s="128" t="str">
        <f t="shared" si="227"/>
        <v/>
      </c>
      <c r="V1097" s="129"/>
      <c r="W1097" s="129"/>
      <c r="X1097" s="131" t="str">
        <f t="shared" si="228"/>
        <v>4</v>
      </c>
      <c r="Y1097" s="129"/>
      <c r="Z1097" s="129">
        <f t="shared" si="229"/>
        <v>4</v>
      </c>
      <c r="AA1097" s="129"/>
      <c r="AB1097" s="129"/>
      <c r="AC1097" s="121">
        <v>410250</v>
      </c>
      <c r="AD1097" s="121" t="s">
        <v>1376</v>
      </c>
      <c r="AE1097" s="122">
        <f>VLOOKUP(AC1097,[3]Hoja1!$A$10:$K$1357,11,0)</f>
        <v>-51538739</v>
      </c>
      <c r="AF1097" s="122"/>
      <c r="AG1097" s="122">
        <f t="shared" si="230"/>
        <v>-51538739</v>
      </c>
      <c r="AH1097" s="122">
        <f t="shared" si="231"/>
        <v>-51539</v>
      </c>
    </row>
    <row r="1098" spans="1:34" s="51" customFormat="1" ht="12.75" customHeight="1">
      <c r="A1098" s="127">
        <v>5313320</v>
      </c>
      <c r="B1098" s="127" t="s">
        <v>1805</v>
      </c>
      <c r="C1098" s="128" t="str">
        <f t="shared" si="221"/>
        <v/>
      </c>
      <c r="D1098" s="129"/>
      <c r="E1098" s="129"/>
      <c r="F1098" s="128" t="str">
        <f t="shared" si="222"/>
        <v/>
      </c>
      <c r="G1098" s="127"/>
      <c r="H1098" s="127"/>
      <c r="I1098" s="128" t="str">
        <f t="shared" si="223"/>
        <v/>
      </c>
      <c r="J1098" s="127"/>
      <c r="K1098" s="127"/>
      <c r="L1098" s="128" t="str">
        <f t="shared" si="224"/>
        <v/>
      </c>
      <c r="M1098" s="129"/>
      <c r="N1098" s="129"/>
      <c r="O1098" s="130" t="str">
        <f t="shared" si="225"/>
        <v/>
      </c>
      <c r="P1098" s="127"/>
      <c r="Q1098" s="127"/>
      <c r="R1098" s="128" t="str">
        <f t="shared" si="226"/>
        <v/>
      </c>
      <c r="S1098" s="129"/>
      <c r="T1098" s="129"/>
      <c r="U1098" s="128" t="str">
        <f t="shared" si="227"/>
        <v/>
      </c>
      <c r="V1098" s="129"/>
      <c r="W1098" s="129"/>
      <c r="X1098" s="131" t="str">
        <f t="shared" si="228"/>
        <v>4</v>
      </c>
      <c r="Y1098" s="129"/>
      <c r="Z1098" s="129">
        <f t="shared" si="229"/>
        <v>4</v>
      </c>
      <c r="AA1098" s="129"/>
      <c r="AB1098" s="129"/>
      <c r="AC1098" s="121">
        <v>410251</v>
      </c>
      <c r="AD1098" s="121" t="s">
        <v>1377</v>
      </c>
      <c r="AE1098" s="122">
        <f>VLOOKUP(AC1098,[3]Hoja1!$A$10:$K$1357,11,0)</f>
        <v>659252</v>
      </c>
      <c r="AF1098" s="122"/>
      <c r="AG1098" s="122">
        <f t="shared" si="230"/>
        <v>659252</v>
      </c>
      <c r="AH1098" s="122">
        <f t="shared" si="231"/>
        <v>659</v>
      </c>
    </row>
    <row r="1099" spans="1:34" s="51" customFormat="1" ht="12.75" customHeight="1">
      <c r="A1099" s="127"/>
      <c r="B1099" s="127"/>
      <c r="C1099" s="128" t="str">
        <f t="shared" si="221"/>
        <v/>
      </c>
      <c r="D1099" s="129"/>
      <c r="E1099" s="129"/>
      <c r="F1099" s="128" t="str">
        <f t="shared" si="222"/>
        <v/>
      </c>
      <c r="G1099" s="127"/>
      <c r="H1099" s="127"/>
      <c r="I1099" s="128" t="str">
        <f t="shared" si="223"/>
        <v/>
      </c>
      <c r="J1099" s="127"/>
      <c r="K1099" s="127"/>
      <c r="L1099" s="128" t="str">
        <f t="shared" si="224"/>
        <v/>
      </c>
      <c r="M1099" s="129"/>
      <c r="N1099" s="129"/>
      <c r="O1099" s="130" t="str">
        <f t="shared" si="225"/>
        <v/>
      </c>
      <c r="P1099" s="127"/>
      <c r="Q1099" s="127"/>
      <c r="R1099" s="128" t="str">
        <f t="shared" si="226"/>
        <v/>
      </c>
      <c r="S1099" s="129"/>
      <c r="T1099" s="129"/>
      <c r="U1099" s="128" t="str">
        <f t="shared" si="227"/>
        <v/>
      </c>
      <c r="V1099" s="129"/>
      <c r="W1099" s="129"/>
      <c r="X1099" s="131" t="str">
        <f t="shared" si="228"/>
        <v>4</v>
      </c>
      <c r="Y1099" s="129"/>
      <c r="Z1099" s="129">
        <f t="shared" si="229"/>
        <v>4</v>
      </c>
      <c r="AA1099" s="129"/>
      <c r="AB1099" s="129"/>
      <c r="AC1099" s="121">
        <v>410252</v>
      </c>
      <c r="AD1099" s="121" t="s">
        <v>453</v>
      </c>
      <c r="AE1099" s="122">
        <v>0</v>
      </c>
      <c r="AF1099" s="122"/>
      <c r="AG1099" s="122">
        <f t="shared" si="230"/>
        <v>0</v>
      </c>
      <c r="AH1099" s="122">
        <f t="shared" si="231"/>
        <v>0</v>
      </c>
    </row>
    <row r="1100" spans="1:34" s="51" customFormat="1" ht="12.75" customHeight="1">
      <c r="A1100" s="127">
        <v>5313320</v>
      </c>
      <c r="B1100" s="127" t="s">
        <v>1805</v>
      </c>
      <c r="C1100" s="128" t="str">
        <f t="shared" si="221"/>
        <v/>
      </c>
      <c r="D1100" s="129"/>
      <c r="E1100" s="129"/>
      <c r="F1100" s="128" t="str">
        <f t="shared" si="222"/>
        <v/>
      </c>
      <c r="G1100" s="127"/>
      <c r="H1100" s="127"/>
      <c r="I1100" s="128" t="str">
        <f t="shared" si="223"/>
        <v/>
      </c>
      <c r="J1100" s="127"/>
      <c r="K1100" s="127"/>
      <c r="L1100" s="128" t="str">
        <f t="shared" si="224"/>
        <v/>
      </c>
      <c r="M1100" s="129"/>
      <c r="N1100" s="129"/>
      <c r="O1100" s="130" t="str">
        <f t="shared" si="225"/>
        <v/>
      </c>
      <c r="P1100" s="127"/>
      <c r="Q1100" s="127"/>
      <c r="R1100" s="128" t="str">
        <f t="shared" si="226"/>
        <v/>
      </c>
      <c r="S1100" s="129"/>
      <c r="T1100" s="129"/>
      <c r="U1100" s="128" t="str">
        <f t="shared" si="227"/>
        <v/>
      </c>
      <c r="V1100" s="129"/>
      <c r="W1100" s="129"/>
      <c r="X1100" s="131" t="str">
        <f t="shared" si="228"/>
        <v>4</v>
      </c>
      <c r="Y1100" s="129"/>
      <c r="Z1100" s="129">
        <f t="shared" si="229"/>
        <v>4</v>
      </c>
      <c r="AA1100" s="129"/>
      <c r="AB1100" s="129"/>
      <c r="AC1100" s="121">
        <v>410253</v>
      </c>
      <c r="AD1100" s="121" t="s">
        <v>1378</v>
      </c>
      <c r="AE1100" s="122">
        <f>VLOOKUP(AC1100,[3]Hoja1!$A$10:$K$1357,11,0)</f>
        <v>0</v>
      </c>
      <c r="AF1100" s="122"/>
      <c r="AG1100" s="122">
        <f t="shared" si="230"/>
        <v>0</v>
      </c>
      <c r="AH1100" s="122">
        <f t="shared" si="231"/>
        <v>0</v>
      </c>
    </row>
    <row r="1101" spans="1:34" s="51" customFormat="1" ht="12.75" customHeight="1">
      <c r="A1101" s="127">
        <v>5313320</v>
      </c>
      <c r="B1101" s="127" t="s">
        <v>1805</v>
      </c>
      <c r="C1101" s="128" t="str">
        <f t="shared" si="221"/>
        <v/>
      </c>
      <c r="D1101" s="129"/>
      <c r="E1101" s="129"/>
      <c r="F1101" s="128" t="str">
        <f t="shared" si="222"/>
        <v/>
      </c>
      <c r="G1101" s="127"/>
      <c r="H1101" s="127"/>
      <c r="I1101" s="128" t="str">
        <f t="shared" si="223"/>
        <v/>
      </c>
      <c r="J1101" s="127"/>
      <c r="K1101" s="127"/>
      <c r="L1101" s="128" t="str">
        <f t="shared" si="224"/>
        <v/>
      </c>
      <c r="M1101" s="129"/>
      <c r="N1101" s="129"/>
      <c r="O1101" s="130" t="str">
        <f t="shared" si="225"/>
        <v/>
      </c>
      <c r="P1101" s="127"/>
      <c r="Q1101" s="127"/>
      <c r="R1101" s="128" t="str">
        <f t="shared" si="226"/>
        <v/>
      </c>
      <c r="S1101" s="129"/>
      <c r="T1101" s="129"/>
      <c r="U1101" s="128" t="str">
        <f t="shared" si="227"/>
        <v/>
      </c>
      <c r="V1101" s="129"/>
      <c r="W1101" s="129"/>
      <c r="X1101" s="131" t="str">
        <f t="shared" si="228"/>
        <v>4</v>
      </c>
      <c r="Y1101" s="129"/>
      <c r="Z1101" s="129">
        <f t="shared" si="229"/>
        <v>4</v>
      </c>
      <c r="AA1101" s="129"/>
      <c r="AB1101" s="129"/>
      <c r="AC1101" s="121">
        <v>410254</v>
      </c>
      <c r="AD1101" s="121" t="s">
        <v>1379</v>
      </c>
      <c r="AE1101" s="122">
        <f>VLOOKUP(AC1101,[3]Hoja1!$A$10:$K$1357,11,0)</f>
        <v>216585190</v>
      </c>
      <c r="AF1101" s="122"/>
      <c r="AG1101" s="122">
        <f t="shared" si="230"/>
        <v>216585190</v>
      </c>
      <c r="AH1101" s="122">
        <f t="shared" si="231"/>
        <v>216585</v>
      </c>
    </row>
    <row r="1102" spans="1:34" s="51" customFormat="1" ht="12.75" customHeight="1">
      <c r="A1102" s="127">
        <v>5313320</v>
      </c>
      <c r="B1102" s="127" t="s">
        <v>1805</v>
      </c>
      <c r="C1102" s="128" t="str">
        <f t="shared" si="221"/>
        <v/>
      </c>
      <c r="D1102" s="129"/>
      <c r="E1102" s="129"/>
      <c r="F1102" s="128" t="str">
        <f t="shared" si="222"/>
        <v/>
      </c>
      <c r="G1102" s="127"/>
      <c r="H1102" s="127"/>
      <c r="I1102" s="128" t="str">
        <f t="shared" si="223"/>
        <v/>
      </c>
      <c r="J1102" s="127"/>
      <c r="K1102" s="127"/>
      <c r="L1102" s="128" t="str">
        <f t="shared" si="224"/>
        <v/>
      </c>
      <c r="M1102" s="129"/>
      <c r="N1102" s="129"/>
      <c r="O1102" s="130" t="str">
        <f t="shared" si="225"/>
        <v/>
      </c>
      <c r="P1102" s="127"/>
      <c r="Q1102" s="127"/>
      <c r="R1102" s="128" t="str">
        <f t="shared" si="226"/>
        <v/>
      </c>
      <c r="S1102" s="129"/>
      <c r="T1102" s="129"/>
      <c r="U1102" s="128" t="str">
        <f t="shared" si="227"/>
        <v/>
      </c>
      <c r="V1102" s="129"/>
      <c r="W1102" s="129"/>
      <c r="X1102" s="131" t="str">
        <f t="shared" ref="X1102:X1105" si="232">+Y1102&amp;Z1102</f>
        <v>4</v>
      </c>
      <c r="Y1102" s="129"/>
      <c r="Z1102" s="129">
        <f t="shared" si="229"/>
        <v>4</v>
      </c>
      <c r="AA1102" s="129"/>
      <c r="AB1102" s="129"/>
      <c r="AC1102" s="121">
        <v>410255</v>
      </c>
      <c r="AD1102" s="121" t="s">
        <v>1380</v>
      </c>
      <c r="AE1102" s="122">
        <f>VLOOKUP(AC1102,[3]Hoja1!$A$10:$K$1357,11,0)</f>
        <v>0</v>
      </c>
      <c r="AF1102" s="122"/>
      <c r="AG1102" s="122">
        <f t="shared" si="230"/>
        <v>0</v>
      </c>
      <c r="AH1102" s="122">
        <f t="shared" si="231"/>
        <v>0</v>
      </c>
    </row>
    <row r="1103" spans="1:34" s="51" customFormat="1" ht="12.75" customHeight="1">
      <c r="A1103" s="127">
        <v>5313120</v>
      </c>
      <c r="B1103" s="127" t="s">
        <v>1805</v>
      </c>
      <c r="C1103" s="128" t="str">
        <f t="shared" si="221"/>
        <v/>
      </c>
      <c r="D1103" s="129"/>
      <c r="E1103" s="129"/>
      <c r="F1103" s="128" t="str">
        <f t="shared" si="222"/>
        <v/>
      </c>
      <c r="G1103" s="127"/>
      <c r="H1103" s="127"/>
      <c r="I1103" s="128" t="str">
        <f t="shared" si="223"/>
        <v/>
      </c>
      <c r="J1103" s="127"/>
      <c r="K1103" s="127"/>
      <c r="L1103" s="128" t="str">
        <f t="shared" si="224"/>
        <v/>
      </c>
      <c r="M1103" s="129"/>
      <c r="N1103" s="129"/>
      <c r="O1103" s="130" t="str">
        <f t="shared" si="225"/>
        <v/>
      </c>
      <c r="P1103" s="127"/>
      <c r="Q1103" s="127"/>
      <c r="R1103" s="128" t="str">
        <f t="shared" si="226"/>
        <v/>
      </c>
      <c r="S1103" s="129"/>
      <c r="T1103" s="129"/>
      <c r="U1103" s="128" t="str">
        <f t="shared" si="227"/>
        <v/>
      </c>
      <c r="V1103" s="129"/>
      <c r="W1103" s="129"/>
      <c r="X1103" s="131" t="str">
        <f t="shared" si="232"/>
        <v>4</v>
      </c>
      <c r="Y1103" s="129"/>
      <c r="Z1103" s="129">
        <f t="shared" si="229"/>
        <v>4</v>
      </c>
      <c r="AA1103" s="129"/>
      <c r="AB1103" s="129"/>
      <c r="AC1103" s="121">
        <v>410256</v>
      </c>
      <c r="AD1103" s="121" t="s">
        <v>111</v>
      </c>
      <c r="AE1103" s="122">
        <f>VLOOKUP(AC1103,[3]Hoja1!$A$10:$K$1357,11,0)</f>
        <v>0</v>
      </c>
      <c r="AF1103" s="122"/>
      <c r="AG1103" s="122">
        <f t="shared" si="230"/>
        <v>0</v>
      </c>
      <c r="AH1103" s="122">
        <f t="shared" si="231"/>
        <v>0</v>
      </c>
    </row>
    <row r="1104" spans="1:34" s="51" customFormat="1" ht="12.75" customHeight="1">
      <c r="A1104" s="127"/>
      <c r="B1104" s="127"/>
      <c r="C1104" s="128" t="str">
        <f t="shared" si="221"/>
        <v/>
      </c>
      <c r="D1104" s="129"/>
      <c r="E1104" s="129"/>
      <c r="F1104" s="128" t="str">
        <f t="shared" si="222"/>
        <v/>
      </c>
      <c r="G1104" s="127"/>
      <c r="H1104" s="127"/>
      <c r="I1104" s="128" t="str">
        <f t="shared" si="223"/>
        <v/>
      </c>
      <c r="J1104" s="127"/>
      <c r="K1104" s="127"/>
      <c r="L1104" s="128" t="str">
        <f t="shared" si="224"/>
        <v/>
      </c>
      <c r="M1104" s="129"/>
      <c r="N1104" s="129"/>
      <c r="O1104" s="130" t="str">
        <f t="shared" si="225"/>
        <v/>
      </c>
      <c r="P1104" s="127"/>
      <c r="Q1104" s="127"/>
      <c r="R1104" s="128" t="str">
        <f t="shared" si="226"/>
        <v/>
      </c>
      <c r="S1104" s="129"/>
      <c r="T1104" s="129"/>
      <c r="U1104" s="128" t="str">
        <f t="shared" si="227"/>
        <v/>
      </c>
      <c r="V1104" s="129"/>
      <c r="W1104" s="129"/>
      <c r="X1104" s="131" t="str">
        <f t="shared" si="232"/>
        <v>4</v>
      </c>
      <c r="Y1104" s="129"/>
      <c r="Z1104" s="129">
        <f t="shared" si="229"/>
        <v>4</v>
      </c>
      <c r="AA1104" s="129"/>
      <c r="AB1104" s="129"/>
      <c r="AC1104" s="121">
        <v>410257</v>
      </c>
      <c r="AD1104" s="121" t="s">
        <v>112</v>
      </c>
      <c r="AE1104" s="122">
        <v>0</v>
      </c>
      <c r="AF1104" s="122"/>
      <c r="AG1104" s="122">
        <f t="shared" si="230"/>
        <v>0</v>
      </c>
      <c r="AH1104" s="122">
        <f t="shared" si="231"/>
        <v>0</v>
      </c>
    </row>
    <row r="1105" spans="1:34" s="51" customFormat="1" ht="12.75" customHeight="1">
      <c r="A1105" s="127">
        <v>5313320</v>
      </c>
      <c r="B1105" s="127" t="s">
        <v>1805</v>
      </c>
      <c r="C1105" s="128" t="str">
        <f t="shared" si="221"/>
        <v/>
      </c>
      <c r="D1105" s="129"/>
      <c r="E1105" s="129"/>
      <c r="F1105" s="128" t="str">
        <f t="shared" si="222"/>
        <v/>
      </c>
      <c r="G1105" s="127"/>
      <c r="H1105" s="127"/>
      <c r="I1105" s="128" t="str">
        <f t="shared" si="223"/>
        <v/>
      </c>
      <c r="J1105" s="127"/>
      <c r="K1105" s="127"/>
      <c r="L1105" s="128" t="str">
        <f t="shared" si="224"/>
        <v/>
      </c>
      <c r="M1105" s="129"/>
      <c r="N1105" s="129"/>
      <c r="O1105" s="130" t="str">
        <f t="shared" si="225"/>
        <v/>
      </c>
      <c r="P1105" s="127"/>
      <c r="Q1105" s="127"/>
      <c r="R1105" s="128" t="str">
        <f t="shared" si="226"/>
        <v/>
      </c>
      <c r="S1105" s="129"/>
      <c r="T1105" s="129"/>
      <c r="U1105" s="128" t="str">
        <f t="shared" si="227"/>
        <v/>
      </c>
      <c r="V1105" s="129"/>
      <c r="W1105" s="129"/>
      <c r="X1105" s="131" t="str">
        <f t="shared" si="232"/>
        <v>4</v>
      </c>
      <c r="Y1105" s="129"/>
      <c r="Z1105" s="129">
        <f t="shared" si="229"/>
        <v>4</v>
      </c>
      <c r="AA1105" s="129"/>
      <c r="AB1105" s="129"/>
      <c r="AC1105" s="121">
        <v>410258</v>
      </c>
      <c r="AD1105" s="121" t="s">
        <v>113</v>
      </c>
      <c r="AE1105" s="122">
        <f>VLOOKUP(AC1105,[3]Hoja1!$A$10:$K$1357,11,0)</f>
        <v>0</v>
      </c>
      <c r="AF1105" s="122"/>
      <c r="AG1105" s="122">
        <f t="shared" si="230"/>
        <v>0</v>
      </c>
      <c r="AH1105" s="122">
        <f t="shared" si="231"/>
        <v>0</v>
      </c>
    </row>
    <row r="1106" spans="1:34" s="51" customFormat="1" ht="12.75" customHeight="1">
      <c r="A1106" s="127">
        <v>5313120</v>
      </c>
      <c r="B1106" s="127" t="s">
        <v>1805</v>
      </c>
      <c r="C1106" s="128"/>
      <c r="D1106" s="129"/>
      <c r="E1106" s="129"/>
      <c r="F1106" s="128"/>
      <c r="G1106" s="127"/>
      <c r="H1106" s="127"/>
      <c r="I1106" s="128"/>
      <c r="J1106" s="127"/>
      <c r="K1106" s="127"/>
      <c r="L1106" s="128"/>
      <c r="M1106" s="129"/>
      <c r="N1106" s="129"/>
      <c r="O1106" s="130"/>
      <c r="P1106" s="127"/>
      <c r="Q1106" s="127"/>
      <c r="R1106" s="128"/>
      <c r="S1106" s="129"/>
      <c r="T1106" s="129"/>
      <c r="U1106" s="128"/>
      <c r="V1106" s="129"/>
      <c r="W1106" s="129"/>
      <c r="X1106" s="131"/>
      <c r="Y1106" s="129"/>
      <c r="Z1106" s="129">
        <f t="shared" si="229"/>
        <v>4</v>
      </c>
      <c r="AA1106" s="129"/>
      <c r="AB1106" s="129"/>
      <c r="AC1106" s="121">
        <v>410259</v>
      </c>
      <c r="AD1106" s="121" t="s">
        <v>696</v>
      </c>
      <c r="AE1106" s="122">
        <f>VLOOKUP(AC1106,[3]Hoja1!$A$10:$K$1357,11,0)</f>
        <v>-76098287</v>
      </c>
      <c r="AF1106" s="122"/>
      <c r="AG1106" s="122">
        <f t="shared" si="230"/>
        <v>-76098287</v>
      </c>
      <c r="AH1106" s="122">
        <f t="shared" si="231"/>
        <v>-76098</v>
      </c>
    </row>
    <row r="1107" spans="1:34" s="51" customFormat="1" ht="12.75" customHeight="1">
      <c r="A1107" s="127">
        <v>5313120</v>
      </c>
      <c r="B1107" s="127" t="s">
        <v>1805</v>
      </c>
      <c r="C1107" s="128"/>
      <c r="D1107" s="129"/>
      <c r="E1107" s="129"/>
      <c r="F1107" s="128"/>
      <c r="G1107" s="127"/>
      <c r="H1107" s="127"/>
      <c r="I1107" s="128"/>
      <c r="J1107" s="127"/>
      <c r="K1107" s="127"/>
      <c r="L1107" s="128"/>
      <c r="M1107" s="129"/>
      <c r="N1107" s="129"/>
      <c r="O1107" s="130"/>
      <c r="P1107" s="127"/>
      <c r="Q1107" s="127"/>
      <c r="R1107" s="128"/>
      <c r="S1107" s="129"/>
      <c r="T1107" s="129"/>
      <c r="U1107" s="128"/>
      <c r="V1107" s="129"/>
      <c r="W1107" s="129"/>
      <c r="X1107" s="131"/>
      <c r="Y1107" s="129"/>
      <c r="Z1107" s="129">
        <f t="shared" si="229"/>
        <v>4</v>
      </c>
      <c r="AA1107" s="129"/>
      <c r="AB1107" s="129"/>
      <c r="AC1107" s="121">
        <v>410260</v>
      </c>
      <c r="AD1107" s="121" t="s">
        <v>1381</v>
      </c>
      <c r="AE1107" s="122">
        <f>VLOOKUP(AC1107,[3]Hoja1!$A$10:$K$1357,11,0)</f>
        <v>0</v>
      </c>
      <c r="AF1107" s="122"/>
      <c r="AG1107" s="122">
        <f t="shared" si="230"/>
        <v>0</v>
      </c>
      <c r="AH1107" s="122">
        <f t="shared" si="231"/>
        <v>0</v>
      </c>
    </row>
    <row r="1108" spans="1:34" s="51" customFormat="1" ht="12.75" customHeight="1">
      <c r="A1108" s="127">
        <v>5313320</v>
      </c>
      <c r="B1108" s="127" t="s">
        <v>1805</v>
      </c>
      <c r="C1108" s="128"/>
      <c r="D1108" s="129"/>
      <c r="E1108" s="129"/>
      <c r="F1108" s="128"/>
      <c r="G1108" s="127"/>
      <c r="H1108" s="127"/>
      <c r="I1108" s="128"/>
      <c r="J1108" s="127"/>
      <c r="K1108" s="127"/>
      <c r="L1108" s="128"/>
      <c r="M1108" s="129"/>
      <c r="N1108" s="129"/>
      <c r="O1108" s="130"/>
      <c r="P1108" s="127"/>
      <c r="Q1108" s="127"/>
      <c r="R1108" s="128"/>
      <c r="S1108" s="129"/>
      <c r="T1108" s="129"/>
      <c r="U1108" s="128"/>
      <c r="V1108" s="129"/>
      <c r="W1108" s="129"/>
      <c r="X1108" s="131"/>
      <c r="Y1108" s="129"/>
      <c r="Z1108" s="129">
        <f t="shared" si="229"/>
        <v>4</v>
      </c>
      <c r="AA1108" s="129"/>
      <c r="AB1108" s="129"/>
      <c r="AC1108" s="121">
        <v>410261</v>
      </c>
      <c r="AD1108" s="121" t="s">
        <v>651</v>
      </c>
      <c r="AE1108" s="122">
        <f>VLOOKUP(AC1108,[3]Hoja1!$A$10:$K$1357,11,0)</f>
        <v>0</v>
      </c>
      <c r="AF1108" s="122"/>
      <c r="AG1108" s="122">
        <f t="shared" si="230"/>
        <v>0</v>
      </c>
      <c r="AH1108" s="122">
        <f t="shared" si="231"/>
        <v>0</v>
      </c>
    </row>
    <row r="1109" spans="1:34" s="51" customFormat="1" ht="12.75" customHeight="1">
      <c r="A1109" s="127">
        <v>5313320</v>
      </c>
      <c r="B1109" s="127" t="s">
        <v>1805</v>
      </c>
      <c r="C1109" s="128"/>
      <c r="D1109" s="129"/>
      <c r="E1109" s="129"/>
      <c r="F1109" s="128"/>
      <c r="G1109" s="127"/>
      <c r="H1109" s="127"/>
      <c r="I1109" s="128"/>
      <c r="J1109" s="127"/>
      <c r="K1109" s="127"/>
      <c r="L1109" s="128"/>
      <c r="M1109" s="129"/>
      <c r="N1109" s="129"/>
      <c r="O1109" s="130"/>
      <c r="P1109" s="127"/>
      <c r="Q1109" s="127"/>
      <c r="R1109" s="128"/>
      <c r="S1109" s="129"/>
      <c r="T1109" s="129"/>
      <c r="U1109" s="128"/>
      <c r="V1109" s="129"/>
      <c r="W1109" s="129"/>
      <c r="X1109" s="131"/>
      <c r="Y1109" s="129"/>
      <c r="Z1109" s="129">
        <f t="shared" si="229"/>
        <v>4</v>
      </c>
      <c r="AA1109" s="129"/>
      <c r="AB1109" s="129"/>
      <c r="AC1109" s="121">
        <v>410262</v>
      </c>
      <c r="AD1109" s="121" t="s">
        <v>652</v>
      </c>
      <c r="AE1109" s="122">
        <f>VLOOKUP(AC1109,[3]Hoja1!$A$10:$K$1357,11,0)</f>
        <v>0</v>
      </c>
      <c r="AF1109" s="122"/>
      <c r="AG1109" s="122">
        <f t="shared" si="230"/>
        <v>0</v>
      </c>
      <c r="AH1109" s="122">
        <f t="shared" si="231"/>
        <v>0</v>
      </c>
    </row>
    <row r="1110" spans="1:34" s="51" customFormat="1" ht="12.75" customHeight="1">
      <c r="A1110" s="127"/>
      <c r="B1110" s="127"/>
      <c r="C1110" s="128"/>
      <c r="D1110" s="129"/>
      <c r="E1110" s="129"/>
      <c r="F1110" s="128"/>
      <c r="G1110" s="127"/>
      <c r="H1110" s="127"/>
      <c r="I1110" s="128"/>
      <c r="J1110" s="127"/>
      <c r="K1110" s="127"/>
      <c r="L1110" s="128"/>
      <c r="M1110" s="129"/>
      <c r="N1110" s="129"/>
      <c r="O1110" s="130"/>
      <c r="P1110" s="127"/>
      <c r="Q1110" s="127"/>
      <c r="R1110" s="128"/>
      <c r="S1110" s="129"/>
      <c r="T1110" s="129"/>
      <c r="U1110" s="128"/>
      <c r="V1110" s="129"/>
      <c r="W1110" s="129"/>
      <c r="X1110" s="131"/>
      <c r="Y1110" s="129"/>
      <c r="Z1110" s="129">
        <f t="shared" si="229"/>
        <v>4</v>
      </c>
      <c r="AA1110" s="129"/>
      <c r="AB1110" s="129"/>
      <c r="AC1110" s="121">
        <v>410263</v>
      </c>
      <c r="AD1110" s="121" t="s">
        <v>653</v>
      </c>
      <c r="AE1110" s="122">
        <v>0</v>
      </c>
      <c r="AF1110" s="122"/>
      <c r="AG1110" s="122">
        <f t="shared" si="230"/>
        <v>0</v>
      </c>
      <c r="AH1110" s="122">
        <f t="shared" si="231"/>
        <v>0</v>
      </c>
    </row>
    <row r="1111" spans="1:34" s="51" customFormat="1" ht="12.75" customHeight="1">
      <c r="A1111" s="127">
        <v>5313320</v>
      </c>
      <c r="B1111" s="127" t="s">
        <v>1805</v>
      </c>
      <c r="C1111" s="128"/>
      <c r="D1111" s="129"/>
      <c r="E1111" s="129"/>
      <c r="F1111" s="128"/>
      <c r="G1111" s="127"/>
      <c r="H1111" s="127"/>
      <c r="I1111" s="128"/>
      <c r="J1111" s="127"/>
      <c r="K1111" s="127"/>
      <c r="L1111" s="128"/>
      <c r="M1111" s="129"/>
      <c r="N1111" s="129"/>
      <c r="O1111" s="130"/>
      <c r="P1111" s="127"/>
      <c r="Q1111" s="127"/>
      <c r="R1111" s="128"/>
      <c r="S1111" s="129"/>
      <c r="T1111" s="129"/>
      <c r="U1111" s="128"/>
      <c r="V1111" s="129"/>
      <c r="W1111" s="129"/>
      <c r="X1111" s="131"/>
      <c r="Y1111" s="129"/>
      <c r="Z1111" s="129">
        <f t="shared" si="229"/>
        <v>4</v>
      </c>
      <c r="AA1111" s="129"/>
      <c r="AB1111" s="129"/>
      <c r="AC1111" s="121">
        <v>410264</v>
      </c>
      <c r="AD1111" s="121" t="s">
        <v>1382</v>
      </c>
      <c r="AE1111" s="122">
        <f>VLOOKUP(AC1111,[3]Hoja1!$A$10:$K$1357,11,0)</f>
        <v>0</v>
      </c>
      <c r="AF1111" s="122"/>
      <c r="AG1111" s="122">
        <f t="shared" si="230"/>
        <v>0</v>
      </c>
      <c r="AH1111" s="122">
        <f t="shared" si="231"/>
        <v>0</v>
      </c>
    </row>
    <row r="1112" spans="1:34" s="51" customFormat="1" ht="12.75" customHeight="1">
      <c r="A1112" s="127">
        <v>5313320</v>
      </c>
      <c r="B1112" s="127" t="s">
        <v>1805</v>
      </c>
      <c r="C1112" s="128"/>
      <c r="D1112" s="129"/>
      <c r="E1112" s="129"/>
      <c r="F1112" s="128"/>
      <c r="G1112" s="127"/>
      <c r="H1112" s="127"/>
      <c r="I1112" s="128"/>
      <c r="J1112" s="127"/>
      <c r="K1112" s="127"/>
      <c r="L1112" s="128"/>
      <c r="M1112" s="129"/>
      <c r="N1112" s="129"/>
      <c r="O1112" s="130"/>
      <c r="P1112" s="127"/>
      <c r="Q1112" s="127"/>
      <c r="R1112" s="128"/>
      <c r="S1112" s="129"/>
      <c r="T1112" s="129"/>
      <c r="U1112" s="128"/>
      <c r="V1112" s="129"/>
      <c r="W1112" s="129"/>
      <c r="X1112" s="131"/>
      <c r="Y1112" s="129"/>
      <c r="Z1112" s="129">
        <f t="shared" si="229"/>
        <v>4</v>
      </c>
      <c r="AA1112" s="129"/>
      <c r="AB1112" s="129"/>
      <c r="AC1112" s="121">
        <v>410265</v>
      </c>
      <c r="AD1112" s="121" t="s">
        <v>654</v>
      </c>
      <c r="AE1112" s="122">
        <f>VLOOKUP(AC1112,[3]Hoja1!$A$10:$K$1357,11,0)</f>
        <v>0</v>
      </c>
      <c r="AF1112" s="122"/>
      <c r="AG1112" s="122">
        <f t="shared" si="230"/>
        <v>0</v>
      </c>
      <c r="AH1112" s="122">
        <f t="shared" si="231"/>
        <v>0</v>
      </c>
    </row>
    <row r="1113" spans="1:34" s="51" customFormat="1" ht="12.75" customHeight="1">
      <c r="A1113" s="127">
        <v>5313120</v>
      </c>
      <c r="B1113" s="127" t="s">
        <v>1805</v>
      </c>
      <c r="C1113" s="128"/>
      <c r="D1113" s="129"/>
      <c r="E1113" s="129"/>
      <c r="F1113" s="128"/>
      <c r="G1113" s="127"/>
      <c r="H1113" s="127"/>
      <c r="I1113" s="128"/>
      <c r="J1113" s="127"/>
      <c r="K1113" s="127"/>
      <c r="L1113" s="128"/>
      <c r="M1113" s="129"/>
      <c r="N1113" s="129"/>
      <c r="O1113" s="130"/>
      <c r="P1113" s="127"/>
      <c r="Q1113" s="127"/>
      <c r="R1113" s="128"/>
      <c r="S1113" s="129"/>
      <c r="T1113" s="129"/>
      <c r="U1113" s="128"/>
      <c r="V1113" s="129"/>
      <c r="W1113" s="129"/>
      <c r="X1113" s="131"/>
      <c r="Y1113" s="129"/>
      <c r="Z1113" s="129">
        <f t="shared" si="229"/>
        <v>4</v>
      </c>
      <c r="AA1113" s="129"/>
      <c r="AB1113" s="129"/>
      <c r="AC1113" s="121">
        <v>410267</v>
      </c>
      <c r="AD1113" s="121" t="s">
        <v>1383</v>
      </c>
      <c r="AE1113" s="122">
        <f>VLOOKUP(AC1113,[3]Hoja1!$A$10:$K$1357,11,0)</f>
        <v>-240115603</v>
      </c>
      <c r="AF1113" s="122"/>
      <c r="AG1113" s="122">
        <f t="shared" si="230"/>
        <v>-240115603</v>
      </c>
      <c r="AH1113" s="122">
        <f t="shared" si="231"/>
        <v>-240116</v>
      </c>
    </row>
    <row r="1114" spans="1:34" s="51" customFormat="1" ht="12.75" customHeight="1">
      <c r="A1114" s="127">
        <v>5313320</v>
      </c>
      <c r="B1114" s="127" t="s">
        <v>1805</v>
      </c>
      <c r="C1114" s="128"/>
      <c r="D1114" s="129"/>
      <c r="E1114" s="129"/>
      <c r="F1114" s="128"/>
      <c r="G1114" s="127"/>
      <c r="H1114" s="127"/>
      <c r="I1114" s="128"/>
      <c r="J1114" s="127"/>
      <c r="K1114" s="127"/>
      <c r="L1114" s="128"/>
      <c r="M1114" s="129"/>
      <c r="N1114" s="129"/>
      <c r="O1114" s="130"/>
      <c r="P1114" s="127"/>
      <c r="Q1114" s="127"/>
      <c r="R1114" s="128"/>
      <c r="S1114" s="129"/>
      <c r="T1114" s="129"/>
      <c r="U1114" s="128"/>
      <c r="V1114" s="129"/>
      <c r="W1114" s="129"/>
      <c r="X1114" s="131"/>
      <c r="Y1114" s="129"/>
      <c r="Z1114" s="129">
        <f t="shared" si="229"/>
        <v>4</v>
      </c>
      <c r="AA1114" s="129"/>
      <c r="AB1114" s="129"/>
      <c r="AC1114" s="121">
        <v>410268</v>
      </c>
      <c r="AD1114" s="121" t="s">
        <v>946</v>
      </c>
      <c r="AE1114" s="122">
        <f>VLOOKUP(AC1114,[3]Hoja1!$A$10:$K$1357,11,0)</f>
        <v>0</v>
      </c>
      <c r="AF1114" s="122"/>
      <c r="AG1114" s="122">
        <f t="shared" si="230"/>
        <v>0</v>
      </c>
      <c r="AH1114" s="122">
        <f t="shared" si="231"/>
        <v>0</v>
      </c>
    </row>
    <row r="1115" spans="1:34" s="51" customFormat="1" ht="12.75" customHeight="1">
      <c r="A1115" s="127">
        <v>5313320</v>
      </c>
      <c r="B1115" s="127" t="s">
        <v>1805</v>
      </c>
      <c r="C1115" s="128"/>
      <c r="D1115" s="129"/>
      <c r="E1115" s="129"/>
      <c r="F1115" s="128"/>
      <c r="G1115" s="127"/>
      <c r="H1115" s="127"/>
      <c r="I1115" s="128"/>
      <c r="J1115" s="127"/>
      <c r="K1115" s="127"/>
      <c r="L1115" s="128"/>
      <c r="M1115" s="129"/>
      <c r="N1115" s="129"/>
      <c r="O1115" s="130"/>
      <c r="P1115" s="127"/>
      <c r="Q1115" s="127"/>
      <c r="R1115" s="128"/>
      <c r="S1115" s="129"/>
      <c r="T1115" s="129"/>
      <c r="U1115" s="128"/>
      <c r="V1115" s="129"/>
      <c r="W1115" s="129"/>
      <c r="X1115" s="131"/>
      <c r="Y1115" s="129"/>
      <c r="Z1115" s="129">
        <f t="shared" si="229"/>
        <v>4</v>
      </c>
      <c r="AA1115" s="129"/>
      <c r="AB1115" s="129"/>
      <c r="AC1115" s="121">
        <v>410269</v>
      </c>
      <c r="AD1115" s="121" t="s">
        <v>1384</v>
      </c>
      <c r="AE1115" s="122">
        <f>VLOOKUP(AC1115,[3]Hoja1!$A$10:$K$1357,11,0)</f>
        <v>0</v>
      </c>
      <c r="AF1115" s="122"/>
      <c r="AG1115" s="122">
        <f t="shared" si="230"/>
        <v>0</v>
      </c>
      <c r="AH1115" s="122">
        <f t="shared" si="231"/>
        <v>0</v>
      </c>
    </row>
    <row r="1116" spans="1:34" s="51" customFormat="1" ht="12.75" customHeight="1">
      <c r="A1116" s="127">
        <v>5313320</v>
      </c>
      <c r="B1116" s="127" t="s">
        <v>1805</v>
      </c>
      <c r="C1116" s="128"/>
      <c r="D1116" s="129"/>
      <c r="E1116" s="129"/>
      <c r="F1116" s="128"/>
      <c r="G1116" s="127"/>
      <c r="H1116" s="127"/>
      <c r="I1116" s="128"/>
      <c r="J1116" s="127"/>
      <c r="K1116" s="127"/>
      <c r="L1116" s="128"/>
      <c r="M1116" s="129"/>
      <c r="N1116" s="129"/>
      <c r="O1116" s="130"/>
      <c r="P1116" s="127"/>
      <c r="Q1116" s="127"/>
      <c r="R1116" s="128"/>
      <c r="S1116" s="129"/>
      <c r="T1116" s="129"/>
      <c r="U1116" s="128"/>
      <c r="V1116" s="129"/>
      <c r="W1116" s="129"/>
      <c r="X1116" s="131"/>
      <c r="Y1116" s="129"/>
      <c r="Z1116" s="129">
        <f t="shared" si="229"/>
        <v>4</v>
      </c>
      <c r="AA1116" s="129"/>
      <c r="AB1116" s="129"/>
      <c r="AC1116" s="121">
        <v>410271</v>
      </c>
      <c r="AD1116" s="121" t="s">
        <v>717</v>
      </c>
      <c r="AE1116" s="122">
        <f>VLOOKUP(AC1116,[3]Hoja1!$A$10:$K$1357,11,0)</f>
        <v>194837</v>
      </c>
      <c r="AF1116" s="122"/>
      <c r="AG1116" s="122">
        <f t="shared" si="230"/>
        <v>194837</v>
      </c>
      <c r="AH1116" s="122">
        <f t="shared" si="231"/>
        <v>195</v>
      </c>
    </row>
    <row r="1117" spans="1:34" s="51" customFormat="1" ht="12.75" customHeight="1">
      <c r="A1117" s="127">
        <v>5313320</v>
      </c>
      <c r="B1117" s="127" t="s">
        <v>1805</v>
      </c>
      <c r="C1117" s="128"/>
      <c r="D1117" s="129"/>
      <c r="E1117" s="129"/>
      <c r="F1117" s="128"/>
      <c r="G1117" s="127"/>
      <c r="H1117" s="127"/>
      <c r="I1117" s="128"/>
      <c r="J1117" s="127"/>
      <c r="K1117" s="127"/>
      <c r="L1117" s="128"/>
      <c r="M1117" s="129"/>
      <c r="N1117" s="129"/>
      <c r="O1117" s="130"/>
      <c r="P1117" s="127"/>
      <c r="Q1117" s="127"/>
      <c r="R1117" s="128"/>
      <c r="S1117" s="129"/>
      <c r="T1117" s="129"/>
      <c r="U1117" s="128"/>
      <c r="V1117" s="129"/>
      <c r="W1117" s="129"/>
      <c r="X1117" s="131"/>
      <c r="Y1117" s="129"/>
      <c r="Z1117" s="129">
        <f t="shared" si="229"/>
        <v>4</v>
      </c>
      <c r="AA1117" s="129"/>
      <c r="AB1117" s="129"/>
      <c r="AC1117" s="121">
        <v>410270</v>
      </c>
      <c r="AD1117" s="121" t="s">
        <v>1645</v>
      </c>
      <c r="AE1117" s="122">
        <f>VLOOKUP(AC1117,[3]Hoja1!$A$10:$K$1357,11,0)</f>
        <v>0</v>
      </c>
      <c r="AF1117" s="122"/>
      <c r="AG1117" s="122">
        <f t="shared" si="230"/>
        <v>0</v>
      </c>
      <c r="AH1117" s="122">
        <f t="shared" si="231"/>
        <v>0</v>
      </c>
    </row>
    <row r="1118" spans="1:34" s="51" customFormat="1" ht="12.75" customHeight="1">
      <c r="A1118" s="127">
        <v>5313120</v>
      </c>
      <c r="B1118" s="127" t="s">
        <v>1805</v>
      </c>
      <c r="C1118" s="128"/>
      <c r="D1118" s="129"/>
      <c r="E1118" s="129"/>
      <c r="F1118" s="128"/>
      <c r="G1118" s="127"/>
      <c r="H1118" s="127"/>
      <c r="I1118" s="128"/>
      <c r="J1118" s="127"/>
      <c r="K1118" s="127"/>
      <c r="L1118" s="128"/>
      <c r="M1118" s="129"/>
      <c r="N1118" s="129"/>
      <c r="O1118" s="130"/>
      <c r="P1118" s="127"/>
      <c r="Q1118" s="127"/>
      <c r="R1118" s="128"/>
      <c r="S1118" s="129"/>
      <c r="T1118" s="129"/>
      <c r="U1118" s="128"/>
      <c r="V1118" s="129"/>
      <c r="W1118" s="129"/>
      <c r="X1118" s="131"/>
      <c r="Y1118" s="129"/>
      <c r="Z1118" s="129">
        <f t="shared" si="229"/>
        <v>4</v>
      </c>
      <c r="AA1118" s="129"/>
      <c r="AB1118" s="129"/>
      <c r="AC1118" s="121">
        <v>410272</v>
      </c>
      <c r="AD1118" s="121" t="s">
        <v>1385</v>
      </c>
      <c r="AE1118" s="122">
        <f>VLOOKUP(AC1118,[3]Hoja1!$A$10:$K$1357,11,0)</f>
        <v>-11013585</v>
      </c>
      <c r="AF1118" s="122"/>
      <c r="AG1118" s="122">
        <f t="shared" si="230"/>
        <v>-11013585</v>
      </c>
      <c r="AH1118" s="122">
        <f t="shared" si="231"/>
        <v>-11014</v>
      </c>
    </row>
    <row r="1119" spans="1:34" s="51" customFormat="1" ht="12.75" customHeight="1">
      <c r="A1119" s="127">
        <v>5313320</v>
      </c>
      <c r="B1119" s="127" t="s">
        <v>1805</v>
      </c>
      <c r="C1119" s="128"/>
      <c r="D1119" s="129"/>
      <c r="E1119" s="129"/>
      <c r="F1119" s="128"/>
      <c r="G1119" s="127"/>
      <c r="H1119" s="127"/>
      <c r="I1119" s="128"/>
      <c r="J1119" s="127"/>
      <c r="K1119" s="127"/>
      <c r="L1119" s="128"/>
      <c r="M1119" s="129"/>
      <c r="N1119" s="129"/>
      <c r="O1119" s="130"/>
      <c r="P1119" s="127"/>
      <c r="Q1119" s="127"/>
      <c r="R1119" s="128"/>
      <c r="S1119" s="129"/>
      <c r="T1119" s="129"/>
      <c r="U1119" s="128"/>
      <c r="V1119" s="129"/>
      <c r="W1119" s="129"/>
      <c r="X1119" s="131"/>
      <c r="Y1119" s="129"/>
      <c r="Z1119" s="129">
        <f t="shared" si="229"/>
        <v>4</v>
      </c>
      <c r="AA1119" s="129"/>
      <c r="AB1119" s="129"/>
      <c r="AC1119" s="121">
        <v>410273</v>
      </c>
      <c r="AD1119" s="121" t="s">
        <v>718</v>
      </c>
      <c r="AE1119" s="122">
        <f>VLOOKUP(AC1119,[3]Hoja1!$A$10:$K$1357,11,0)</f>
        <v>-17363705</v>
      </c>
      <c r="AF1119" s="122"/>
      <c r="AG1119" s="122">
        <f t="shared" si="230"/>
        <v>-17363705</v>
      </c>
      <c r="AH1119" s="122">
        <f t="shared" si="231"/>
        <v>-17364</v>
      </c>
    </row>
    <row r="1120" spans="1:34" s="51" customFormat="1" ht="12.75" customHeight="1">
      <c r="A1120" s="127">
        <v>5313320</v>
      </c>
      <c r="B1120" s="127" t="s">
        <v>1805</v>
      </c>
      <c r="C1120" s="128"/>
      <c r="D1120" s="129"/>
      <c r="E1120" s="129"/>
      <c r="F1120" s="128"/>
      <c r="G1120" s="127"/>
      <c r="H1120" s="127"/>
      <c r="I1120" s="128"/>
      <c r="J1120" s="127"/>
      <c r="K1120" s="127"/>
      <c r="L1120" s="128"/>
      <c r="M1120" s="129"/>
      <c r="N1120" s="129"/>
      <c r="O1120" s="130"/>
      <c r="P1120" s="127"/>
      <c r="Q1120" s="127"/>
      <c r="R1120" s="128"/>
      <c r="S1120" s="129"/>
      <c r="T1120" s="129"/>
      <c r="U1120" s="128"/>
      <c r="V1120" s="129"/>
      <c r="W1120" s="129"/>
      <c r="X1120" s="131"/>
      <c r="Y1120" s="129"/>
      <c r="Z1120" s="129">
        <f t="shared" si="229"/>
        <v>4</v>
      </c>
      <c r="AA1120" s="129"/>
      <c r="AB1120" s="129"/>
      <c r="AC1120" s="121">
        <v>410274</v>
      </c>
      <c r="AD1120" s="121" t="s">
        <v>1386</v>
      </c>
      <c r="AE1120" s="122">
        <f>VLOOKUP(AC1120,[3]Hoja1!$A$10:$K$1357,11,0)</f>
        <v>-25613994</v>
      </c>
      <c r="AF1120" s="122"/>
      <c r="AG1120" s="122">
        <f t="shared" si="230"/>
        <v>-25613994</v>
      </c>
      <c r="AH1120" s="122">
        <f t="shared" si="231"/>
        <v>-25614</v>
      </c>
    </row>
    <row r="1121" spans="1:34" s="51" customFormat="1" ht="12.75" customHeight="1">
      <c r="A1121" s="127">
        <v>5313120</v>
      </c>
      <c r="B1121" s="127" t="s">
        <v>1805</v>
      </c>
      <c r="C1121" s="128"/>
      <c r="D1121" s="129"/>
      <c r="E1121" s="129"/>
      <c r="F1121" s="128"/>
      <c r="G1121" s="127"/>
      <c r="H1121" s="127"/>
      <c r="I1121" s="128"/>
      <c r="J1121" s="127"/>
      <c r="K1121" s="127"/>
      <c r="L1121" s="128"/>
      <c r="M1121" s="129"/>
      <c r="N1121" s="129"/>
      <c r="O1121" s="130"/>
      <c r="P1121" s="127"/>
      <c r="Q1121" s="127"/>
      <c r="R1121" s="128"/>
      <c r="S1121" s="129"/>
      <c r="T1121" s="129"/>
      <c r="U1121" s="128"/>
      <c r="V1121" s="129"/>
      <c r="W1121" s="129"/>
      <c r="X1121" s="131"/>
      <c r="Y1121" s="129"/>
      <c r="Z1121" s="129">
        <f t="shared" si="229"/>
        <v>4</v>
      </c>
      <c r="AA1121" s="129"/>
      <c r="AB1121" s="129"/>
      <c r="AC1121" s="121">
        <v>410275</v>
      </c>
      <c r="AD1121" s="121" t="s">
        <v>1387</v>
      </c>
      <c r="AE1121" s="122">
        <f>VLOOKUP(AC1121,[3]Hoja1!$A$10:$K$1357,11,0)</f>
        <v>-15817271</v>
      </c>
      <c r="AF1121" s="122"/>
      <c r="AG1121" s="122">
        <f t="shared" si="230"/>
        <v>-15817271</v>
      </c>
      <c r="AH1121" s="122">
        <f t="shared" si="231"/>
        <v>-15817</v>
      </c>
    </row>
    <row r="1122" spans="1:34" s="51" customFormat="1" ht="12.75" customHeight="1">
      <c r="A1122" s="127">
        <v>5313320</v>
      </c>
      <c r="B1122" s="127" t="s">
        <v>1805</v>
      </c>
      <c r="C1122" s="128"/>
      <c r="D1122" s="129"/>
      <c r="E1122" s="129"/>
      <c r="F1122" s="128"/>
      <c r="G1122" s="127"/>
      <c r="H1122" s="127"/>
      <c r="I1122" s="128"/>
      <c r="J1122" s="127"/>
      <c r="K1122" s="127"/>
      <c r="L1122" s="128"/>
      <c r="M1122" s="129"/>
      <c r="N1122" s="129"/>
      <c r="O1122" s="130"/>
      <c r="P1122" s="127"/>
      <c r="Q1122" s="127"/>
      <c r="R1122" s="128"/>
      <c r="S1122" s="129"/>
      <c r="T1122" s="129"/>
      <c r="U1122" s="128"/>
      <c r="V1122" s="129"/>
      <c r="W1122" s="129"/>
      <c r="X1122" s="131"/>
      <c r="Y1122" s="129"/>
      <c r="Z1122" s="129">
        <f t="shared" si="229"/>
        <v>4</v>
      </c>
      <c r="AA1122" s="129"/>
      <c r="AB1122" s="129"/>
      <c r="AC1122" s="121">
        <v>410276</v>
      </c>
      <c r="AD1122" s="121" t="s">
        <v>719</v>
      </c>
      <c r="AE1122" s="122">
        <f>VLOOKUP(AC1122,[3]Hoja1!$A$10:$K$1357,11,0)</f>
        <v>-28088066</v>
      </c>
      <c r="AF1122" s="122"/>
      <c r="AG1122" s="122">
        <f t="shared" si="230"/>
        <v>-28088066</v>
      </c>
      <c r="AH1122" s="122">
        <f t="shared" si="231"/>
        <v>-28088</v>
      </c>
    </row>
    <row r="1123" spans="1:34" s="51" customFormat="1" ht="12.75" customHeight="1">
      <c r="A1123" s="127">
        <v>5313320</v>
      </c>
      <c r="B1123" s="127" t="s">
        <v>1805</v>
      </c>
      <c r="C1123" s="128"/>
      <c r="D1123" s="129"/>
      <c r="E1123" s="129"/>
      <c r="F1123" s="128"/>
      <c r="G1123" s="127"/>
      <c r="H1123" s="127"/>
      <c r="I1123" s="128"/>
      <c r="J1123" s="127"/>
      <c r="K1123" s="127"/>
      <c r="L1123" s="128"/>
      <c r="M1123" s="129"/>
      <c r="N1123" s="129"/>
      <c r="O1123" s="130"/>
      <c r="P1123" s="127"/>
      <c r="Q1123" s="127"/>
      <c r="R1123" s="128"/>
      <c r="S1123" s="129"/>
      <c r="T1123" s="129"/>
      <c r="U1123" s="128"/>
      <c r="V1123" s="129"/>
      <c r="W1123" s="129"/>
      <c r="X1123" s="131"/>
      <c r="Y1123" s="129"/>
      <c r="Z1123" s="129">
        <f t="shared" si="229"/>
        <v>4</v>
      </c>
      <c r="AA1123" s="129"/>
      <c r="AB1123" s="129"/>
      <c r="AC1123" s="121">
        <v>410277</v>
      </c>
      <c r="AD1123" s="121" t="s">
        <v>720</v>
      </c>
      <c r="AE1123" s="122">
        <f>VLOOKUP(AC1123,[3]Hoja1!$A$10:$K$1357,11,0)</f>
        <v>-1680338916</v>
      </c>
      <c r="AF1123" s="122"/>
      <c r="AG1123" s="122">
        <f t="shared" si="230"/>
        <v>-1680338916</v>
      </c>
      <c r="AH1123" s="122">
        <f t="shared" si="231"/>
        <v>-1680339</v>
      </c>
    </row>
    <row r="1124" spans="1:34" s="51" customFormat="1" ht="12.75" customHeight="1">
      <c r="A1124" s="127">
        <v>5313120</v>
      </c>
      <c r="B1124" s="127" t="s">
        <v>1805</v>
      </c>
      <c r="C1124" s="128"/>
      <c r="D1124" s="129"/>
      <c r="E1124" s="129"/>
      <c r="F1124" s="128"/>
      <c r="G1124" s="127"/>
      <c r="H1124" s="127"/>
      <c r="I1124" s="128"/>
      <c r="J1124" s="127"/>
      <c r="K1124" s="127"/>
      <c r="L1124" s="128"/>
      <c r="M1124" s="129"/>
      <c r="N1124" s="129"/>
      <c r="O1124" s="130"/>
      <c r="P1124" s="127"/>
      <c r="Q1124" s="127"/>
      <c r="R1124" s="128"/>
      <c r="S1124" s="129"/>
      <c r="T1124" s="129"/>
      <c r="U1124" s="128"/>
      <c r="V1124" s="129"/>
      <c r="W1124" s="129"/>
      <c r="X1124" s="131"/>
      <c r="Y1124" s="129"/>
      <c r="Z1124" s="129">
        <f t="shared" si="229"/>
        <v>4</v>
      </c>
      <c r="AA1124" s="129"/>
      <c r="AB1124" s="129"/>
      <c r="AC1124" s="121">
        <v>410278</v>
      </c>
      <c r="AD1124" s="121" t="s">
        <v>1388</v>
      </c>
      <c r="AE1124" s="122">
        <f>VLOOKUP(AC1124,[3]Hoja1!$A$10:$K$1357,11,0)</f>
        <v>-166208747</v>
      </c>
      <c r="AF1124" s="122"/>
      <c r="AG1124" s="122">
        <f t="shared" si="230"/>
        <v>-166208747</v>
      </c>
      <c r="AH1124" s="122">
        <f t="shared" si="231"/>
        <v>-166209</v>
      </c>
    </row>
    <row r="1125" spans="1:34" s="51" customFormat="1" ht="12.75" customHeight="1">
      <c r="A1125" s="127">
        <v>5313320</v>
      </c>
      <c r="B1125" s="127" t="s">
        <v>1805</v>
      </c>
      <c r="C1125" s="128"/>
      <c r="D1125" s="129"/>
      <c r="E1125" s="129"/>
      <c r="F1125" s="128"/>
      <c r="G1125" s="127"/>
      <c r="H1125" s="127"/>
      <c r="I1125" s="128"/>
      <c r="J1125" s="127"/>
      <c r="K1125" s="127"/>
      <c r="L1125" s="128"/>
      <c r="M1125" s="129"/>
      <c r="N1125" s="129"/>
      <c r="O1125" s="130"/>
      <c r="P1125" s="127"/>
      <c r="Q1125" s="127"/>
      <c r="R1125" s="128"/>
      <c r="S1125" s="129"/>
      <c r="T1125" s="129"/>
      <c r="U1125" s="128"/>
      <c r="V1125" s="129"/>
      <c r="W1125" s="129"/>
      <c r="X1125" s="131"/>
      <c r="Y1125" s="129"/>
      <c r="Z1125" s="129">
        <f t="shared" si="229"/>
        <v>4</v>
      </c>
      <c r="AA1125" s="129"/>
      <c r="AB1125" s="129"/>
      <c r="AC1125" s="121">
        <v>410279</v>
      </c>
      <c r="AD1125" s="121" t="s">
        <v>850</v>
      </c>
      <c r="AE1125" s="122">
        <f>VLOOKUP(AC1125,[3]Hoja1!$A$10:$K$1357,11,0)</f>
        <v>-125420399</v>
      </c>
      <c r="AF1125" s="122"/>
      <c r="AG1125" s="122">
        <f t="shared" si="230"/>
        <v>-125420399</v>
      </c>
      <c r="AH1125" s="122">
        <f t="shared" si="231"/>
        <v>-125420</v>
      </c>
    </row>
    <row r="1126" spans="1:34" s="51" customFormat="1" ht="12.75" customHeight="1">
      <c r="A1126" s="127">
        <v>5313320</v>
      </c>
      <c r="B1126" s="127" t="s">
        <v>1805</v>
      </c>
      <c r="C1126" s="128"/>
      <c r="D1126" s="129"/>
      <c r="E1126" s="129"/>
      <c r="F1126" s="128"/>
      <c r="G1126" s="127"/>
      <c r="H1126" s="127"/>
      <c r="I1126" s="128"/>
      <c r="J1126" s="127"/>
      <c r="K1126" s="127"/>
      <c r="L1126" s="128"/>
      <c r="M1126" s="129"/>
      <c r="N1126" s="129"/>
      <c r="O1126" s="130"/>
      <c r="P1126" s="127"/>
      <c r="Q1126" s="127"/>
      <c r="R1126" s="128"/>
      <c r="S1126" s="129"/>
      <c r="T1126" s="129"/>
      <c r="U1126" s="128"/>
      <c r="V1126" s="129"/>
      <c r="W1126" s="129"/>
      <c r="X1126" s="131"/>
      <c r="Y1126" s="129"/>
      <c r="Z1126" s="129">
        <f t="shared" si="229"/>
        <v>4</v>
      </c>
      <c r="AA1126" s="129"/>
      <c r="AB1126" s="129"/>
      <c r="AC1126" s="121">
        <v>410280</v>
      </c>
      <c r="AD1126" s="121" t="s">
        <v>721</v>
      </c>
      <c r="AE1126" s="122">
        <f>VLOOKUP(AC1126,[3]Hoja1!$A$10:$K$1357,11,0)</f>
        <v>-144673793</v>
      </c>
      <c r="AF1126" s="122"/>
      <c r="AG1126" s="122">
        <f t="shared" si="230"/>
        <v>-144673793</v>
      </c>
      <c r="AH1126" s="122">
        <f t="shared" si="231"/>
        <v>-144674</v>
      </c>
    </row>
    <row r="1127" spans="1:34" s="51" customFormat="1" ht="12.75" customHeight="1">
      <c r="A1127" s="127">
        <v>5313120</v>
      </c>
      <c r="B1127" s="127" t="s">
        <v>1805</v>
      </c>
      <c r="C1127" s="128"/>
      <c r="D1127" s="129"/>
      <c r="E1127" s="129"/>
      <c r="F1127" s="128"/>
      <c r="G1127" s="127"/>
      <c r="H1127" s="127"/>
      <c r="I1127" s="128"/>
      <c r="J1127" s="127"/>
      <c r="K1127" s="127"/>
      <c r="L1127" s="128"/>
      <c r="M1127" s="129"/>
      <c r="N1127" s="129"/>
      <c r="O1127" s="130"/>
      <c r="P1127" s="127"/>
      <c r="Q1127" s="127"/>
      <c r="R1127" s="128"/>
      <c r="S1127" s="129"/>
      <c r="T1127" s="129"/>
      <c r="U1127" s="128"/>
      <c r="V1127" s="129"/>
      <c r="W1127" s="129"/>
      <c r="X1127" s="131"/>
      <c r="Y1127" s="129"/>
      <c r="Z1127" s="129">
        <f t="shared" si="229"/>
        <v>4</v>
      </c>
      <c r="AA1127" s="129"/>
      <c r="AB1127" s="129"/>
      <c r="AC1127" s="121">
        <v>410281</v>
      </c>
      <c r="AD1127" s="121" t="s">
        <v>1389</v>
      </c>
      <c r="AE1127" s="122">
        <f>VLOOKUP(AC1127,[3]Hoja1!$A$10:$K$1357,11,0)</f>
        <v>0</v>
      </c>
      <c r="AF1127" s="122"/>
      <c r="AG1127" s="122">
        <f t="shared" si="230"/>
        <v>0</v>
      </c>
      <c r="AH1127" s="122">
        <f t="shared" si="231"/>
        <v>0</v>
      </c>
    </row>
    <row r="1128" spans="1:34" s="51" customFormat="1" ht="12.75" customHeight="1">
      <c r="A1128" s="127">
        <v>5313320</v>
      </c>
      <c r="B1128" s="127" t="s">
        <v>1805</v>
      </c>
      <c r="C1128" s="128"/>
      <c r="D1128" s="129"/>
      <c r="E1128" s="129"/>
      <c r="F1128" s="128"/>
      <c r="G1128" s="127"/>
      <c r="H1128" s="127"/>
      <c r="I1128" s="128"/>
      <c r="J1128" s="127"/>
      <c r="K1128" s="127"/>
      <c r="L1128" s="128"/>
      <c r="M1128" s="129"/>
      <c r="N1128" s="129"/>
      <c r="O1128" s="130"/>
      <c r="P1128" s="127"/>
      <c r="Q1128" s="127"/>
      <c r="R1128" s="128"/>
      <c r="S1128" s="129"/>
      <c r="T1128" s="129"/>
      <c r="U1128" s="128"/>
      <c r="V1128" s="129"/>
      <c r="W1128" s="129"/>
      <c r="X1128" s="131"/>
      <c r="Y1128" s="129"/>
      <c r="Z1128" s="129">
        <f t="shared" si="229"/>
        <v>4</v>
      </c>
      <c r="AA1128" s="129"/>
      <c r="AB1128" s="129"/>
      <c r="AC1128" s="121">
        <v>410282</v>
      </c>
      <c r="AD1128" s="121" t="s">
        <v>1390</v>
      </c>
      <c r="AE1128" s="122">
        <f>VLOOKUP(AC1128,[3]Hoja1!$A$10:$K$1357,11,0)</f>
        <v>0</v>
      </c>
      <c r="AF1128" s="122"/>
      <c r="AG1128" s="122">
        <f t="shared" si="230"/>
        <v>0</v>
      </c>
      <c r="AH1128" s="122">
        <f t="shared" si="231"/>
        <v>0</v>
      </c>
    </row>
    <row r="1129" spans="1:34" s="51" customFormat="1" ht="12.75" customHeight="1">
      <c r="A1129" s="127">
        <v>5313320</v>
      </c>
      <c r="B1129" s="127" t="s">
        <v>1805</v>
      </c>
      <c r="C1129" s="128"/>
      <c r="D1129" s="129"/>
      <c r="E1129" s="129"/>
      <c r="F1129" s="128"/>
      <c r="G1129" s="127"/>
      <c r="H1129" s="127"/>
      <c r="I1129" s="128"/>
      <c r="J1129" s="127"/>
      <c r="K1129" s="127"/>
      <c r="L1129" s="128"/>
      <c r="M1129" s="129"/>
      <c r="N1129" s="129"/>
      <c r="O1129" s="130"/>
      <c r="P1129" s="127"/>
      <c r="Q1129" s="127"/>
      <c r="R1129" s="128"/>
      <c r="S1129" s="129"/>
      <c r="T1129" s="129"/>
      <c r="U1129" s="128"/>
      <c r="V1129" s="129"/>
      <c r="W1129" s="129"/>
      <c r="X1129" s="131"/>
      <c r="Y1129" s="129"/>
      <c r="Z1129" s="129">
        <f t="shared" si="229"/>
        <v>4</v>
      </c>
      <c r="AA1129" s="129"/>
      <c r="AB1129" s="129"/>
      <c r="AC1129" s="121">
        <v>410283</v>
      </c>
      <c r="AD1129" s="121" t="s">
        <v>202</v>
      </c>
      <c r="AE1129" s="122">
        <f>VLOOKUP(AC1129,[3]Hoja1!$A$10:$K$1357,11,0)</f>
        <v>-739776540</v>
      </c>
      <c r="AF1129" s="122"/>
      <c r="AG1129" s="122">
        <f t="shared" si="230"/>
        <v>-739776540</v>
      </c>
      <c r="AH1129" s="122">
        <f t="shared" si="231"/>
        <v>-739777</v>
      </c>
    </row>
    <row r="1130" spans="1:34" s="51" customFormat="1" ht="12.75" customHeight="1">
      <c r="A1130" s="127">
        <v>5313120</v>
      </c>
      <c r="B1130" s="127" t="s">
        <v>1805</v>
      </c>
      <c r="C1130" s="128"/>
      <c r="D1130" s="129"/>
      <c r="E1130" s="129"/>
      <c r="F1130" s="128"/>
      <c r="G1130" s="127"/>
      <c r="H1130" s="127"/>
      <c r="I1130" s="128"/>
      <c r="J1130" s="127"/>
      <c r="K1130" s="127"/>
      <c r="L1130" s="128"/>
      <c r="M1130" s="129"/>
      <c r="N1130" s="129"/>
      <c r="O1130" s="130"/>
      <c r="P1130" s="127"/>
      <c r="Q1130" s="127"/>
      <c r="R1130" s="128"/>
      <c r="S1130" s="129"/>
      <c r="T1130" s="129"/>
      <c r="U1130" s="128"/>
      <c r="V1130" s="129"/>
      <c r="W1130" s="129"/>
      <c r="X1130" s="131"/>
      <c r="Y1130" s="129"/>
      <c r="Z1130" s="129">
        <f t="shared" si="229"/>
        <v>4</v>
      </c>
      <c r="AA1130" s="129"/>
      <c r="AB1130" s="129"/>
      <c r="AC1130" s="121">
        <v>410284</v>
      </c>
      <c r="AD1130" s="121" t="s">
        <v>1391</v>
      </c>
      <c r="AE1130" s="122">
        <f>VLOOKUP(AC1130,[3]Hoja1!$A$10:$K$1357,11,0)</f>
        <v>-159723395</v>
      </c>
      <c r="AF1130" s="122"/>
      <c r="AG1130" s="122">
        <f t="shared" si="230"/>
        <v>-159723395</v>
      </c>
      <c r="AH1130" s="122">
        <f t="shared" si="231"/>
        <v>-159723</v>
      </c>
    </row>
    <row r="1131" spans="1:34" s="51" customFormat="1" ht="12.75" customHeight="1">
      <c r="A1131" s="127">
        <v>5313320</v>
      </c>
      <c r="B1131" s="127" t="s">
        <v>1805</v>
      </c>
      <c r="C1131" s="128"/>
      <c r="D1131" s="129"/>
      <c r="E1131" s="129"/>
      <c r="F1131" s="128"/>
      <c r="G1131" s="127"/>
      <c r="H1131" s="127"/>
      <c r="I1131" s="128"/>
      <c r="J1131" s="127"/>
      <c r="K1131" s="127"/>
      <c r="L1131" s="128"/>
      <c r="M1131" s="129"/>
      <c r="N1131" s="129"/>
      <c r="O1131" s="130"/>
      <c r="P1131" s="127"/>
      <c r="Q1131" s="127"/>
      <c r="R1131" s="128"/>
      <c r="S1131" s="129"/>
      <c r="T1131" s="129"/>
      <c r="U1131" s="128"/>
      <c r="V1131" s="129"/>
      <c r="W1131" s="129"/>
      <c r="X1131" s="131"/>
      <c r="Y1131" s="129"/>
      <c r="Z1131" s="129">
        <f t="shared" si="229"/>
        <v>4</v>
      </c>
      <c r="AA1131" s="129"/>
      <c r="AB1131" s="129"/>
      <c r="AC1131" s="121">
        <v>410285</v>
      </c>
      <c r="AD1131" s="121" t="s">
        <v>203</v>
      </c>
      <c r="AE1131" s="122">
        <f>VLOOKUP(AC1131,[3]Hoja1!$A$10:$K$1357,11,0)</f>
        <v>-124002747</v>
      </c>
      <c r="AF1131" s="122"/>
      <c r="AG1131" s="122">
        <f t="shared" si="230"/>
        <v>-124002747</v>
      </c>
      <c r="AH1131" s="122">
        <f t="shared" si="231"/>
        <v>-124003</v>
      </c>
    </row>
    <row r="1132" spans="1:34" s="51" customFormat="1" ht="12.75" customHeight="1">
      <c r="A1132" s="127">
        <v>5313320</v>
      </c>
      <c r="B1132" s="127" t="s">
        <v>1805</v>
      </c>
      <c r="C1132" s="128"/>
      <c r="D1132" s="129"/>
      <c r="E1132" s="129"/>
      <c r="F1132" s="128"/>
      <c r="G1132" s="127"/>
      <c r="H1132" s="127"/>
      <c r="I1132" s="128"/>
      <c r="J1132" s="127"/>
      <c r="K1132" s="127"/>
      <c r="L1132" s="128"/>
      <c r="M1132" s="129"/>
      <c r="N1132" s="129"/>
      <c r="O1132" s="130"/>
      <c r="P1132" s="127"/>
      <c r="Q1132" s="127"/>
      <c r="R1132" s="128"/>
      <c r="S1132" s="129"/>
      <c r="T1132" s="129"/>
      <c r="U1132" s="128"/>
      <c r="V1132" s="129"/>
      <c r="W1132" s="129"/>
      <c r="X1132" s="131"/>
      <c r="Y1132" s="129"/>
      <c r="Z1132" s="129">
        <f t="shared" si="229"/>
        <v>4</v>
      </c>
      <c r="AA1132" s="129"/>
      <c r="AB1132" s="129"/>
      <c r="AC1132" s="121">
        <v>410286</v>
      </c>
      <c r="AD1132" s="121" t="s">
        <v>204</v>
      </c>
      <c r="AE1132" s="122">
        <f>VLOOKUP(AC1132,[3]Hoja1!$A$10:$K$1357,11,0)</f>
        <v>-432985178</v>
      </c>
      <c r="AF1132" s="122"/>
      <c r="AG1132" s="122">
        <f t="shared" si="230"/>
        <v>-432985178</v>
      </c>
      <c r="AH1132" s="122">
        <f t="shared" si="231"/>
        <v>-432985</v>
      </c>
    </row>
    <row r="1133" spans="1:34" s="51" customFormat="1" ht="12.75" customHeight="1">
      <c r="A1133" s="127">
        <v>5313120</v>
      </c>
      <c r="B1133" s="127" t="s">
        <v>1805</v>
      </c>
      <c r="C1133" s="128"/>
      <c r="D1133" s="129"/>
      <c r="E1133" s="129"/>
      <c r="F1133" s="128"/>
      <c r="G1133" s="127"/>
      <c r="H1133" s="127"/>
      <c r="I1133" s="128"/>
      <c r="J1133" s="127"/>
      <c r="K1133" s="127"/>
      <c r="L1133" s="128"/>
      <c r="M1133" s="129"/>
      <c r="N1133" s="129"/>
      <c r="O1133" s="130"/>
      <c r="P1133" s="127"/>
      <c r="Q1133" s="127"/>
      <c r="R1133" s="128"/>
      <c r="S1133" s="129"/>
      <c r="T1133" s="129"/>
      <c r="U1133" s="128"/>
      <c r="V1133" s="129"/>
      <c r="W1133" s="129"/>
      <c r="X1133" s="131"/>
      <c r="Y1133" s="129"/>
      <c r="Z1133" s="129">
        <f t="shared" si="229"/>
        <v>4</v>
      </c>
      <c r="AA1133" s="129"/>
      <c r="AB1133" s="129"/>
      <c r="AC1133" s="121">
        <v>410287</v>
      </c>
      <c r="AD1133" s="121" t="s">
        <v>1392</v>
      </c>
      <c r="AE1133" s="122">
        <f>VLOOKUP(AC1133,[3]Hoja1!$A$10:$K$1357,11,0)</f>
        <v>-32114456</v>
      </c>
      <c r="AF1133" s="122"/>
      <c r="AG1133" s="122">
        <f t="shared" si="230"/>
        <v>-32114456</v>
      </c>
      <c r="AH1133" s="122">
        <f t="shared" si="231"/>
        <v>-32114</v>
      </c>
    </row>
    <row r="1134" spans="1:34" s="51" customFormat="1" ht="12.75" customHeight="1">
      <c r="A1134" s="127">
        <v>5313320</v>
      </c>
      <c r="B1134" s="127" t="s">
        <v>1805</v>
      </c>
      <c r="C1134" s="128"/>
      <c r="D1134" s="129"/>
      <c r="E1134" s="129"/>
      <c r="F1134" s="128"/>
      <c r="G1134" s="127"/>
      <c r="H1134" s="127"/>
      <c r="I1134" s="128"/>
      <c r="J1134" s="127"/>
      <c r="K1134" s="127"/>
      <c r="L1134" s="128"/>
      <c r="M1134" s="129"/>
      <c r="N1134" s="129"/>
      <c r="O1134" s="130"/>
      <c r="P1134" s="127"/>
      <c r="Q1134" s="127"/>
      <c r="R1134" s="128"/>
      <c r="S1134" s="129"/>
      <c r="T1134" s="129"/>
      <c r="U1134" s="128"/>
      <c r="V1134" s="129"/>
      <c r="W1134" s="129"/>
      <c r="X1134" s="131"/>
      <c r="Y1134" s="129"/>
      <c r="Z1134" s="129">
        <f t="shared" si="229"/>
        <v>4</v>
      </c>
      <c r="AA1134" s="129"/>
      <c r="AB1134" s="129"/>
      <c r="AC1134" s="121">
        <v>410288</v>
      </c>
      <c r="AD1134" s="121" t="s">
        <v>205</v>
      </c>
      <c r="AE1134" s="122">
        <f>VLOOKUP(AC1134,[3]Hoja1!$A$10:$K$1357,11,0)</f>
        <v>-29480281</v>
      </c>
      <c r="AF1134" s="122"/>
      <c r="AG1134" s="122">
        <f t="shared" si="230"/>
        <v>-29480281</v>
      </c>
      <c r="AH1134" s="122">
        <f t="shared" si="231"/>
        <v>-29480</v>
      </c>
    </row>
    <row r="1135" spans="1:34" s="51" customFormat="1" ht="12.75" customHeight="1">
      <c r="A1135" s="127">
        <v>5313320</v>
      </c>
      <c r="B1135" s="127" t="s">
        <v>1805</v>
      </c>
      <c r="C1135" s="128"/>
      <c r="D1135" s="129"/>
      <c r="E1135" s="129"/>
      <c r="F1135" s="128"/>
      <c r="G1135" s="127"/>
      <c r="H1135" s="127"/>
      <c r="I1135" s="128"/>
      <c r="J1135" s="127"/>
      <c r="K1135" s="127"/>
      <c r="L1135" s="128"/>
      <c r="M1135" s="129"/>
      <c r="N1135" s="129"/>
      <c r="O1135" s="130"/>
      <c r="P1135" s="127"/>
      <c r="Q1135" s="127"/>
      <c r="R1135" s="128"/>
      <c r="S1135" s="129"/>
      <c r="T1135" s="129"/>
      <c r="U1135" s="128"/>
      <c r="V1135" s="129"/>
      <c r="W1135" s="129"/>
      <c r="X1135" s="131"/>
      <c r="Y1135" s="129"/>
      <c r="Z1135" s="129">
        <f t="shared" si="229"/>
        <v>4</v>
      </c>
      <c r="AA1135" s="129"/>
      <c r="AB1135" s="129"/>
      <c r="AC1135" s="121">
        <v>410289</v>
      </c>
      <c r="AD1135" s="121" t="s">
        <v>1393</v>
      </c>
      <c r="AE1135" s="122">
        <f>VLOOKUP(AC1135,[3]Hoja1!$A$10:$K$1357,11,0)</f>
        <v>-7943188</v>
      </c>
      <c r="AF1135" s="122"/>
      <c r="AG1135" s="122">
        <f t="shared" si="230"/>
        <v>-7943188</v>
      </c>
      <c r="AH1135" s="122">
        <f t="shared" si="231"/>
        <v>-7943</v>
      </c>
    </row>
    <row r="1136" spans="1:34" s="51" customFormat="1" ht="12.75" customHeight="1">
      <c r="A1136" s="127">
        <v>5313120</v>
      </c>
      <c r="B1136" s="127" t="s">
        <v>1805</v>
      </c>
      <c r="C1136" s="128"/>
      <c r="D1136" s="129"/>
      <c r="E1136" s="129"/>
      <c r="F1136" s="128"/>
      <c r="G1136" s="127"/>
      <c r="H1136" s="127"/>
      <c r="I1136" s="128"/>
      <c r="J1136" s="127"/>
      <c r="K1136" s="127"/>
      <c r="L1136" s="128"/>
      <c r="M1136" s="129"/>
      <c r="N1136" s="129"/>
      <c r="O1136" s="130"/>
      <c r="P1136" s="127"/>
      <c r="Q1136" s="127"/>
      <c r="R1136" s="128"/>
      <c r="S1136" s="129"/>
      <c r="T1136" s="129"/>
      <c r="U1136" s="128"/>
      <c r="V1136" s="129"/>
      <c r="W1136" s="129"/>
      <c r="X1136" s="131"/>
      <c r="Y1136" s="129"/>
      <c r="Z1136" s="129">
        <f t="shared" si="229"/>
        <v>4</v>
      </c>
      <c r="AA1136" s="129"/>
      <c r="AB1136" s="129"/>
      <c r="AC1136" s="121">
        <v>410290</v>
      </c>
      <c r="AD1136" s="121" t="s">
        <v>1394</v>
      </c>
      <c r="AE1136" s="122">
        <f>VLOOKUP(AC1136,[3]Hoja1!$A$10:$K$1357,11,0)</f>
        <v>-7978080</v>
      </c>
      <c r="AF1136" s="122"/>
      <c r="AG1136" s="122">
        <f t="shared" si="230"/>
        <v>-7978080</v>
      </c>
      <c r="AH1136" s="122">
        <f t="shared" si="231"/>
        <v>-7978</v>
      </c>
    </row>
    <row r="1137" spans="1:34" s="51" customFormat="1" ht="12.75" customHeight="1">
      <c r="A1137" s="127">
        <v>5313320</v>
      </c>
      <c r="B1137" s="127" t="s">
        <v>1805</v>
      </c>
      <c r="C1137" s="128"/>
      <c r="D1137" s="129"/>
      <c r="E1137" s="129"/>
      <c r="F1137" s="128"/>
      <c r="G1137" s="127"/>
      <c r="H1137" s="127"/>
      <c r="I1137" s="128"/>
      <c r="J1137" s="127"/>
      <c r="K1137" s="127"/>
      <c r="L1137" s="128"/>
      <c r="M1137" s="129"/>
      <c r="N1137" s="129"/>
      <c r="O1137" s="130"/>
      <c r="P1137" s="127"/>
      <c r="Q1137" s="127"/>
      <c r="R1137" s="128"/>
      <c r="S1137" s="129"/>
      <c r="T1137" s="129"/>
      <c r="U1137" s="128"/>
      <c r="V1137" s="129"/>
      <c r="W1137" s="129"/>
      <c r="X1137" s="131"/>
      <c r="Y1137" s="129"/>
      <c r="Z1137" s="129">
        <f t="shared" si="229"/>
        <v>4</v>
      </c>
      <c r="AA1137" s="129"/>
      <c r="AB1137" s="129"/>
      <c r="AC1137" s="121">
        <v>410291</v>
      </c>
      <c r="AD1137" s="121" t="s">
        <v>104</v>
      </c>
      <c r="AE1137" s="122">
        <f>VLOOKUP(AC1137,[3]Hoja1!$A$10:$K$1357,11,0)</f>
        <v>-16745596</v>
      </c>
      <c r="AF1137" s="122"/>
      <c r="AG1137" s="122">
        <f t="shared" si="230"/>
        <v>-16745596</v>
      </c>
      <c r="AH1137" s="122">
        <f t="shared" si="231"/>
        <v>-16746</v>
      </c>
    </row>
    <row r="1138" spans="1:34" s="51" customFormat="1" ht="12.75" customHeight="1">
      <c r="A1138" s="127">
        <v>5313120</v>
      </c>
      <c r="B1138" s="127" t="s">
        <v>1805</v>
      </c>
      <c r="C1138" s="128"/>
      <c r="D1138" s="129"/>
      <c r="E1138" s="129"/>
      <c r="F1138" s="128"/>
      <c r="G1138" s="127"/>
      <c r="H1138" s="127"/>
      <c r="I1138" s="128"/>
      <c r="J1138" s="127"/>
      <c r="K1138" s="127"/>
      <c r="L1138" s="128"/>
      <c r="M1138" s="129"/>
      <c r="N1138" s="129"/>
      <c r="O1138" s="130"/>
      <c r="P1138" s="127"/>
      <c r="Q1138" s="127"/>
      <c r="R1138" s="128"/>
      <c r="S1138" s="129"/>
      <c r="T1138" s="129"/>
      <c r="U1138" s="128"/>
      <c r="V1138" s="129"/>
      <c r="W1138" s="129"/>
      <c r="X1138" s="131"/>
      <c r="Y1138" s="129"/>
      <c r="Z1138" s="129">
        <f t="shared" si="229"/>
        <v>4</v>
      </c>
      <c r="AA1138" s="129"/>
      <c r="AB1138" s="129"/>
      <c r="AC1138" s="121">
        <v>410292</v>
      </c>
      <c r="AD1138" s="121" t="s">
        <v>1395</v>
      </c>
      <c r="AE1138" s="122">
        <f>VLOOKUP(AC1138,[3]Hoja1!$A$10:$K$1357,11,0)</f>
        <v>0</v>
      </c>
      <c r="AF1138" s="122"/>
      <c r="AG1138" s="122">
        <f t="shared" si="230"/>
        <v>0</v>
      </c>
      <c r="AH1138" s="122">
        <f t="shared" si="231"/>
        <v>0</v>
      </c>
    </row>
    <row r="1139" spans="1:34" s="51" customFormat="1" ht="12.75" customHeight="1">
      <c r="A1139" s="127">
        <v>5313320</v>
      </c>
      <c r="B1139" s="127" t="s">
        <v>1805</v>
      </c>
      <c r="C1139" s="128"/>
      <c r="D1139" s="129"/>
      <c r="E1139" s="129"/>
      <c r="F1139" s="128"/>
      <c r="G1139" s="127"/>
      <c r="H1139" s="127"/>
      <c r="I1139" s="128"/>
      <c r="J1139" s="127"/>
      <c r="K1139" s="127"/>
      <c r="L1139" s="128"/>
      <c r="M1139" s="129"/>
      <c r="N1139" s="129"/>
      <c r="O1139" s="130"/>
      <c r="P1139" s="127"/>
      <c r="Q1139" s="127"/>
      <c r="R1139" s="128"/>
      <c r="S1139" s="129"/>
      <c r="T1139" s="129"/>
      <c r="U1139" s="128"/>
      <c r="V1139" s="129"/>
      <c r="W1139" s="129"/>
      <c r="X1139" s="131"/>
      <c r="Y1139" s="129"/>
      <c r="Z1139" s="129">
        <f t="shared" si="229"/>
        <v>4</v>
      </c>
      <c r="AA1139" s="129"/>
      <c r="AB1139" s="129"/>
      <c r="AC1139" s="121">
        <v>410293</v>
      </c>
      <c r="AD1139" s="121" t="s">
        <v>105</v>
      </c>
      <c r="AE1139" s="122">
        <f>VLOOKUP(AC1139,[3]Hoja1!$A$10:$K$1357,11,0)</f>
        <v>0</v>
      </c>
      <c r="AF1139" s="122"/>
      <c r="AG1139" s="122">
        <f t="shared" si="230"/>
        <v>0</v>
      </c>
      <c r="AH1139" s="122">
        <f t="shared" si="231"/>
        <v>0</v>
      </c>
    </row>
    <row r="1140" spans="1:34" s="51" customFormat="1" ht="12.75" customHeight="1">
      <c r="A1140" s="127">
        <v>5313320</v>
      </c>
      <c r="B1140" s="127" t="s">
        <v>1805</v>
      </c>
      <c r="C1140" s="128"/>
      <c r="D1140" s="129"/>
      <c r="E1140" s="129"/>
      <c r="F1140" s="128"/>
      <c r="G1140" s="127"/>
      <c r="H1140" s="127"/>
      <c r="I1140" s="128"/>
      <c r="J1140" s="127"/>
      <c r="K1140" s="127"/>
      <c r="L1140" s="128"/>
      <c r="M1140" s="129"/>
      <c r="N1140" s="129"/>
      <c r="O1140" s="130"/>
      <c r="P1140" s="127"/>
      <c r="Q1140" s="127"/>
      <c r="R1140" s="128"/>
      <c r="S1140" s="129"/>
      <c r="T1140" s="129"/>
      <c r="U1140" s="128"/>
      <c r="V1140" s="129"/>
      <c r="W1140" s="129"/>
      <c r="X1140" s="131"/>
      <c r="Y1140" s="129"/>
      <c r="Z1140" s="129">
        <f t="shared" si="229"/>
        <v>4</v>
      </c>
      <c r="AA1140" s="129"/>
      <c r="AB1140" s="129"/>
      <c r="AC1140" s="121">
        <v>410294</v>
      </c>
      <c r="AD1140" s="121" t="s">
        <v>1396</v>
      </c>
      <c r="AE1140" s="122">
        <f>VLOOKUP(AC1140,[3]Hoja1!$A$10:$K$1357,11,0)</f>
        <v>-43187034</v>
      </c>
      <c r="AF1140" s="122"/>
      <c r="AG1140" s="122">
        <f t="shared" si="230"/>
        <v>-43187034</v>
      </c>
      <c r="AH1140" s="122">
        <f t="shared" si="231"/>
        <v>-43187</v>
      </c>
    </row>
    <row r="1141" spans="1:34" s="51" customFormat="1" ht="12.75" customHeight="1">
      <c r="A1141" s="127">
        <v>5313120</v>
      </c>
      <c r="B1141" s="127" t="s">
        <v>1805</v>
      </c>
      <c r="C1141" s="128"/>
      <c r="D1141" s="129"/>
      <c r="E1141" s="129"/>
      <c r="F1141" s="128"/>
      <c r="G1141" s="127"/>
      <c r="H1141" s="127"/>
      <c r="I1141" s="128"/>
      <c r="J1141" s="127"/>
      <c r="K1141" s="127"/>
      <c r="L1141" s="128"/>
      <c r="M1141" s="129"/>
      <c r="N1141" s="129"/>
      <c r="O1141" s="130"/>
      <c r="P1141" s="127"/>
      <c r="Q1141" s="127"/>
      <c r="R1141" s="128"/>
      <c r="S1141" s="129"/>
      <c r="T1141" s="129"/>
      <c r="U1141" s="128"/>
      <c r="V1141" s="129"/>
      <c r="W1141" s="129"/>
      <c r="X1141" s="131"/>
      <c r="Y1141" s="129"/>
      <c r="Z1141" s="129">
        <f t="shared" si="229"/>
        <v>4</v>
      </c>
      <c r="AA1141" s="129"/>
      <c r="AB1141" s="129"/>
      <c r="AC1141" s="121">
        <v>410295</v>
      </c>
      <c r="AD1141" s="121" t="s">
        <v>1397</v>
      </c>
      <c r="AE1141" s="122">
        <f>VLOOKUP(AC1141,[3]Hoja1!$A$10:$K$1357,11,0)</f>
        <v>-2643801</v>
      </c>
      <c r="AF1141" s="122"/>
      <c r="AG1141" s="122">
        <f t="shared" si="230"/>
        <v>-2643801</v>
      </c>
      <c r="AH1141" s="122">
        <f t="shared" si="231"/>
        <v>-2644</v>
      </c>
    </row>
    <row r="1142" spans="1:34" s="51" customFormat="1" ht="12.75" customHeight="1">
      <c r="A1142" s="127">
        <v>5313320</v>
      </c>
      <c r="B1142" s="127" t="s">
        <v>1805</v>
      </c>
      <c r="C1142" s="128"/>
      <c r="D1142" s="129"/>
      <c r="E1142" s="129"/>
      <c r="F1142" s="128"/>
      <c r="G1142" s="127"/>
      <c r="H1142" s="127"/>
      <c r="I1142" s="128"/>
      <c r="J1142" s="127"/>
      <c r="K1142" s="127"/>
      <c r="L1142" s="128"/>
      <c r="M1142" s="129"/>
      <c r="N1142" s="129"/>
      <c r="O1142" s="130"/>
      <c r="P1142" s="127"/>
      <c r="Q1142" s="127"/>
      <c r="R1142" s="128"/>
      <c r="S1142" s="129"/>
      <c r="T1142" s="129"/>
      <c r="U1142" s="128"/>
      <c r="V1142" s="129"/>
      <c r="W1142" s="129"/>
      <c r="X1142" s="131"/>
      <c r="Y1142" s="129"/>
      <c r="Z1142" s="129">
        <f t="shared" si="229"/>
        <v>4</v>
      </c>
      <c r="AA1142" s="129"/>
      <c r="AB1142" s="129"/>
      <c r="AC1142" s="121">
        <v>410296</v>
      </c>
      <c r="AD1142" s="121" t="s">
        <v>127</v>
      </c>
      <c r="AE1142" s="122">
        <f>VLOOKUP(AC1142,[3]Hoja1!$A$10:$K$1357,11,0)</f>
        <v>-857861</v>
      </c>
      <c r="AF1142" s="122"/>
      <c r="AG1142" s="122">
        <f t="shared" si="230"/>
        <v>-857861</v>
      </c>
      <c r="AH1142" s="122">
        <f t="shared" si="231"/>
        <v>-858</v>
      </c>
    </row>
    <row r="1143" spans="1:34" s="51" customFormat="1" ht="12.75" customHeight="1">
      <c r="A1143" s="127">
        <v>5313320</v>
      </c>
      <c r="B1143" s="127" t="s">
        <v>1805</v>
      </c>
      <c r="C1143" s="128"/>
      <c r="D1143" s="129"/>
      <c r="E1143" s="129"/>
      <c r="F1143" s="128"/>
      <c r="G1143" s="127"/>
      <c r="H1143" s="127"/>
      <c r="I1143" s="128"/>
      <c r="J1143" s="127"/>
      <c r="K1143" s="127"/>
      <c r="L1143" s="128"/>
      <c r="M1143" s="129"/>
      <c r="N1143" s="129"/>
      <c r="O1143" s="130"/>
      <c r="P1143" s="127"/>
      <c r="Q1143" s="127"/>
      <c r="R1143" s="128"/>
      <c r="S1143" s="129"/>
      <c r="T1143" s="129"/>
      <c r="U1143" s="128"/>
      <c r="V1143" s="129"/>
      <c r="W1143" s="129"/>
      <c r="X1143" s="131"/>
      <c r="Y1143" s="129"/>
      <c r="Z1143" s="129">
        <f t="shared" si="229"/>
        <v>4</v>
      </c>
      <c r="AA1143" s="129"/>
      <c r="AB1143" s="129"/>
      <c r="AC1143" s="121">
        <v>410297</v>
      </c>
      <c r="AD1143" s="121" t="s">
        <v>1398</v>
      </c>
      <c r="AE1143" s="122">
        <f>VLOOKUP(AC1143,[3]Hoja1!$A$10:$K$1357,11,0)</f>
        <v>0</v>
      </c>
      <c r="AF1143" s="122"/>
      <c r="AG1143" s="122">
        <f t="shared" si="230"/>
        <v>0</v>
      </c>
      <c r="AH1143" s="122">
        <f t="shared" si="231"/>
        <v>0</v>
      </c>
    </row>
    <row r="1144" spans="1:34" s="51" customFormat="1" ht="12.75" customHeight="1">
      <c r="A1144" s="127">
        <v>5313120</v>
      </c>
      <c r="B1144" s="127" t="s">
        <v>1805</v>
      </c>
      <c r="C1144" s="128"/>
      <c r="D1144" s="129"/>
      <c r="E1144" s="129"/>
      <c r="F1144" s="128"/>
      <c r="G1144" s="127"/>
      <c r="H1144" s="127"/>
      <c r="I1144" s="128"/>
      <c r="J1144" s="127"/>
      <c r="K1144" s="127"/>
      <c r="L1144" s="128"/>
      <c r="M1144" s="129"/>
      <c r="N1144" s="129"/>
      <c r="O1144" s="130"/>
      <c r="P1144" s="127"/>
      <c r="Q1144" s="127"/>
      <c r="R1144" s="128"/>
      <c r="S1144" s="129"/>
      <c r="T1144" s="129"/>
      <c r="U1144" s="128"/>
      <c r="V1144" s="129"/>
      <c r="W1144" s="129"/>
      <c r="X1144" s="131"/>
      <c r="Y1144" s="129"/>
      <c r="Z1144" s="129">
        <f t="shared" si="229"/>
        <v>4</v>
      </c>
      <c r="AA1144" s="129"/>
      <c r="AB1144" s="129"/>
      <c r="AC1144" s="121">
        <v>410298</v>
      </c>
      <c r="AD1144" s="121" t="s">
        <v>1399</v>
      </c>
      <c r="AE1144" s="122">
        <f>VLOOKUP(AC1144,[3]Hoja1!$A$10:$K$1357,11,0)</f>
        <v>0</v>
      </c>
      <c r="AF1144" s="122"/>
      <c r="AG1144" s="122">
        <f t="shared" si="230"/>
        <v>0</v>
      </c>
      <c r="AH1144" s="122">
        <f t="shared" si="231"/>
        <v>0</v>
      </c>
    </row>
    <row r="1145" spans="1:34" s="51" customFormat="1" ht="12.75" customHeight="1">
      <c r="A1145" s="127">
        <v>5313320</v>
      </c>
      <c r="B1145" s="127" t="s">
        <v>1805</v>
      </c>
      <c r="C1145" s="128"/>
      <c r="D1145" s="129"/>
      <c r="E1145" s="129"/>
      <c r="F1145" s="128"/>
      <c r="G1145" s="127"/>
      <c r="H1145" s="127"/>
      <c r="I1145" s="128"/>
      <c r="J1145" s="127"/>
      <c r="K1145" s="127"/>
      <c r="L1145" s="128"/>
      <c r="M1145" s="129"/>
      <c r="N1145" s="129"/>
      <c r="O1145" s="130"/>
      <c r="P1145" s="127"/>
      <c r="Q1145" s="127"/>
      <c r="R1145" s="128"/>
      <c r="S1145" s="129"/>
      <c r="T1145" s="129"/>
      <c r="U1145" s="128"/>
      <c r="V1145" s="129"/>
      <c r="W1145" s="129"/>
      <c r="X1145" s="131"/>
      <c r="Y1145" s="129"/>
      <c r="Z1145" s="129">
        <f t="shared" si="229"/>
        <v>4</v>
      </c>
      <c r="AA1145" s="129"/>
      <c r="AB1145" s="129"/>
      <c r="AC1145" s="121">
        <v>410299</v>
      </c>
      <c r="AD1145" s="121" t="s">
        <v>536</v>
      </c>
      <c r="AE1145" s="122">
        <f>VLOOKUP(AC1145,[3]Hoja1!$A$10:$K$1357,11,0)</f>
        <v>0</v>
      </c>
      <c r="AF1145" s="122"/>
      <c r="AG1145" s="122">
        <f t="shared" si="230"/>
        <v>0</v>
      </c>
      <c r="AH1145" s="122">
        <f t="shared" si="231"/>
        <v>0</v>
      </c>
    </row>
    <row r="1146" spans="1:34" s="51" customFormat="1" ht="12.75" customHeight="1">
      <c r="A1146" s="127"/>
      <c r="B1146" s="127"/>
      <c r="C1146" s="128" t="str">
        <f t="shared" ref="C1146:C1198" si="233">+D1146&amp;E1146</f>
        <v/>
      </c>
      <c r="D1146" s="129"/>
      <c r="E1146" s="129"/>
      <c r="F1146" s="128" t="str">
        <f t="shared" ref="F1146:F1198" si="234">+G1146&amp;H1146</f>
        <v/>
      </c>
      <c r="G1146" s="127"/>
      <c r="H1146" s="127"/>
      <c r="I1146" s="128" t="str">
        <f t="shared" ref="I1146:I1198" si="235">+J1146&amp;K1146</f>
        <v/>
      </c>
      <c r="J1146" s="127"/>
      <c r="K1146" s="127"/>
      <c r="L1146" s="128" t="str">
        <f t="shared" ref="L1146:L1198" si="236">+M1146&amp;N1146</f>
        <v/>
      </c>
      <c r="M1146" s="129"/>
      <c r="N1146" s="129"/>
      <c r="O1146" s="130" t="str">
        <f t="shared" ref="O1146:O1198" si="237">+P1146&amp;Q1146</f>
        <v/>
      </c>
      <c r="P1146" s="127"/>
      <c r="Q1146" s="127"/>
      <c r="R1146" s="128" t="str">
        <f t="shared" ref="R1146:R1198" si="238">+S1146&amp;T1146</f>
        <v/>
      </c>
      <c r="S1146" s="129"/>
      <c r="T1146" s="129"/>
      <c r="U1146" s="128" t="str">
        <f t="shared" ref="U1146:U1198" si="239">+V1146&amp;W1146</f>
        <v/>
      </c>
      <c r="V1146" s="129"/>
      <c r="W1146" s="129"/>
      <c r="X1146" s="131" t="str">
        <f>+Y1146&amp;Z1146</f>
        <v>4</v>
      </c>
      <c r="Y1146" s="129"/>
      <c r="Z1146" s="129">
        <f t="shared" si="229"/>
        <v>4</v>
      </c>
      <c r="AA1146" s="129"/>
      <c r="AB1146" s="129"/>
      <c r="AC1146" s="121">
        <v>410301</v>
      </c>
      <c r="AD1146" s="121" t="s">
        <v>596</v>
      </c>
      <c r="AE1146" s="122">
        <v>0</v>
      </c>
      <c r="AF1146" s="122"/>
      <c r="AG1146" s="122">
        <f t="shared" si="230"/>
        <v>0</v>
      </c>
      <c r="AH1146" s="122">
        <f t="shared" si="231"/>
        <v>0</v>
      </c>
    </row>
    <row r="1147" spans="1:34" s="51" customFormat="1" ht="12.75" customHeight="1">
      <c r="A1147" s="127">
        <v>5313320</v>
      </c>
      <c r="B1147" s="127" t="s">
        <v>1805</v>
      </c>
      <c r="C1147" s="128"/>
      <c r="D1147" s="129"/>
      <c r="E1147" s="129"/>
      <c r="F1147" s="128"/>
      <c r="G1147" s="127"/>
      <c r="H1147" s="127"/>
      <c r="I1147" s="128"/>
      <c r="J1147" s="127"/>
      <c r="K1147" s="127"/>
      <c r="L1147" s="128"/>
      <c r="M1147" s="129"/>
      <c r="N1147" s="129"/>
      <c r="O1147" s="130"/>
      <c r="P1147" s="127"/>
      <c r="Q1147" s="127"/>
      <c r="R1147" s="128"/>
      <c r="S1147" s="129"/>
      <c r="T1147" s="129"/>
      <c r="U1147" s="128"/>
      <c r="V1147" s="129"/>
      <c r="W1147" s="129"/>
      <c r="X1147" s="131"/>
      <c r="Y1147" s="129"/>
      <c r="Z1147" s="129">
        <f t="shared" si="229"/>
        <v>4</v>
      </c>
      <c r="AA1147" s="129"/>
      <c r="AB1147" s="129"/>
      <c r="AC1147" s="121">
        <v>410302</v>
      </c>
      <c r="AD1147" s="121" t="s">
        <v>1400</v>
      </c>
      <c r="AE1147" s="122">
        <f>VLOOKUP(AC1147,[3]Hoja1!$A$10:$K$1357,11,0)</f>
        <v>0</v>
      </c>
      <c r="AF1147" s="122"/>
      <c r="AG1147" s="122">
        <f t="shared" si="230"/>
        <v>0</v>
      </c>
      <c r="AH1147" s="122">
        <f t="shared" si="231"/>
        <v>0</v>
      </c>
    </row>
    <row r="1148" spans="1:34" s="51" customFormat="1" ht="12.75" customHeight="1">
      <c r="A1148" s="127">
        <v>5313320</v>
      </c>
      <c r="B1148" s="127" t="s">
        <v>1805</v>
      </c>
      <c r="C1148" s="128"/>
      <c r="D1148" s="129"/>
      <c r="E1148" s="129"/>
      <c r="F1148" s="128"/>
      <c r="G1148" s="127"/>
      <c r="H1148" s="127"/>
      <c r="I1148" s="128"/>
      <c r="J1148" s="127"/>
      <c r="K1148" s="127"/>
      <c r="L1148" s="128"/>
      <c r="M1148" s="129"/>
      <c r="N1148" s="129"/>
      <c r="O1148" s="130"/>
      <c r="P1148" s="127"/>
      <c r="Q1148" s="127"/>
      <c r="R1148" s="128"/>
      <c r="S1148" s="129"/>
      <c r="T1148" s="129"/>
      <c r="U1148" s="128"/>
      <c r="V1148" s="129"/>
      <c r="W1148" s="129"/>
      <c r="X1148" s="131"/>
      <c r="Y1148" s="129"/>
      <c r="Z1148" s="129">
        <f t="shared" si="229"/>
        <v>4</v>
      </c>
      <c r="AA1148" s="129"/>
      <c r="AB1148" s="129"/>
      <c r="AC1148" s="121">
        <v>410320</v>
      </c>
      <c r="AD1148" s="121" t="s">
        <v>669</v>
      </c>
      <c r="AE1148" s="122">
        <f>VLOOKUP(AC1148,[3]Hoja1!$A$10:$K$1357,11,0)</f>
        <v>-139880</v>
      </c>
      <c r="AF1148" s="122"/>
      <c r="AG1148" s="122">
        <f t="shared" si="230"/>
        <v>-139880</v>
      </c>
      <c r="AH1148" s="122">
        <f t="shared" si="231"/>
        <v>-140</v>
      </c>
    </row>
    <row r="1149" spans="1:34" s="51" customFormat="1" ht="12.75" customHeight="1">
      <c r="A1149" s="127">
        <v>5313120</v>
      </c>
      <c r="B1149" s="127" t="s">
        <v>1805</v>
      </c>
      <c r="C1149" s="128"/>
      <c r="D1149" s="129"/>
      <c r="E1149" s="129"/>
      <c r="F1149" s="128"/>
      <c r="G1149" s="127"/>
      <c r="H1149" s="127"/>
      <c r="I1149" s="128"/>
      <c r="J1149" s="127"/>
      <c r="K1149" s="127"/>
      <c r="L1149" s="128"/>
      <c r="M1149" s="129"/>
      <c r="N1149" s="129"/>
      <c r="O1149" s="130"/>
      <c r="P1149" s="127"/>
      <c r="Q1149" s="127"/>
      <c r="R1149" s="128"/>
      <c r="S1149" s="129"/>
      <c r="T1149" s="129"/>
      <c r="U1149" s="128"/>
      <c r="V1149" s="129"/>
      <c r="W1149" s="129"/>
      <c r="X1149" s="131"/>
      <c r="Y1149" s="129"/>
      <c r="Z1149" s="129">
        <f t="shared" si="229"/>
        <v>4</v>
      </c>
      <c r="AA1149" s="129"/>
      <c r="AB1149" s="129"/>
      <c r="AC1149" s="121">
        <v>410321</v>
      </c>
      <c r="AD1149" s="121" t="s">
        <v>670</v>
      </c>
      <c r="AE1149" s="122">
        <f>VLOOKUP(AC1149,[3]Hoja1!$A$10:$K$1357,11,0)</f>
        <v>0</v>
      </c>
      <c r="AF1149" s="122"/>
      <c r="AG1149" s="122">
        <f t="shared" si="230"/>
        <v>0</v>
      </c>
      <c r="AH1149" s="122">
        <f t="shared" si="231"/>
        <v>0</v>
      </c>
    </row>
    <row r="1150" spans="1:34" s="51" customFormat="1" ht="12.75" customHeight="1">
      <c r="A1150" s="127">
        <v>5313320</v>
      </c>
      <c r="B1150" s="127" t="s">
        <v>1805</v>
      </c>
      <c r="C1150" s="128"/>
      <c r="D1150" s="129"/>
      <c r="E1150" s="129"/>
      <c r="F1150" s="128"/>
      <c r="G1150" s="127"/>
      <c r="H1150" s="127"/>
      <c r="I1150" s="128"/>
      <c r="J1150" s="127"/>
      <c r="K1150" s="127"/>
      <c r="L1150" s="128"/>
      <c r="M1150" s="129"/>
      <c r="N1150" s="129"/>
      <c r="O1150" s="130"/>
      <c r="P1150" s="127"/>
      <c r="Q1150" s="127"/>
      <c r="R1150" s="128"/>
      <c r="S1150" s="129"/>
      <c r="T1150" s="129"/>
      <c r="U1150" s="128"/>
      <c r="V1150" s="129"/>
      <c r="W1150" s="129"/>
      <c r="X1150" s="131"/>
      <c r="Y1150" s="129"/>
      <c r="Z1150" s="129">
        <f t="shared" si="229"/>
        <v>4</v>
      </c>
      <c r="AA1150" s="129"/>
      <c r="AB1150" s="129"/>
      <c r="AC1150" s="121">
        <v>410322</v>
      </c>
      <c r="AD1150" s="121" t="s">
        <v>671</v>
      </c>
      <c r="AE1150" s="122">
        <f>VLOOKUP(AC1150,[3]Hoja1!$A$10:$K$1357,11,0)</f>
        <v>0</v>
      </c>
      <c r="AF1150" s="122"/>
      <c r="AG1150" s="122">
        <f t="shared" si="230"/>
        <v>0</v>
      </c>
      <c r="AH1150" s="122">
        <f t="shared" si="231"/>
        <v>0</v>
      </c>
    </row>
    <row r="1151" spans="1:34" s="51" customFormat="1" ht="12.75" customHeight="1">
      <c r="A1151" s="127">
        <v>5313320</v>
      </c>
      <c r="B1151" s="127" t="s">
        <v>1805</v>
      </c>
      <c r="C1151" s="128"/>
      <c r="D1151" s="129"/>
      <c r="E1151" s="129"/>
      <c r="F1151" s="128"/>
      <c r="G1151" s="127"/>
      <c r="H1151" s="127"/>
      <c r="I1151" s="128"/>
      <c r="J1151" s="127"/>
      <c r="K1151" s="127"/>
      <c r="L1151" s="128"/>
      <c r="M1151" s="129"/>
      <c r="N1151" s="129"/>
      <c r="O1151" s="130"/>
      <c r="P1151" s="127"/>
      <c r="Q1151" s="127"/>
      <c r="R1151" s="128"/>
      <c r="S1151" s="129"/>
      <c r="T1151" s="129"/>
      <c r="U1151" s="128"/>
      <c r="V1151" s="129"/>
      <c r="W1151" s="129"/>
      <c r="X1151" s="131"/>
      <c r="Y1151" s="129"/>
      <c r="Z1151" s="129">
        <f t="shared" si="229"/>
        <v>4</v>
      </c>
      <c r="AA1151" s="129"/>
      <c r="AB1151" s="129"/>
      <c r="AC1151" s="121">
        <v>410323</v>
      </c>
      <c r="AD1151" s="121" t="s">
        <v>739</v>
      </c>
      <c r="AE1151" s="122">
        <f>VLOOKUP(AC1151,[3]Hoja1!$A$10:$K$1357,11,0)</f>
        <v>-75572660</v>
      </c>
      <c r="AF1151" s="122"/>
      <c r="AG1151" s="122">
        <f t="shared" si="230"/>
        <v>-75572660</v>
      </c>
      <c r="AH1151" s="122">
        <f t="shared" si="231"/>
        <v>-75573</v>
      </c>
    </row>
    <row r="1152" spans="1:34" s="51" customFormat="1" ht="12.75" customHeight="1">
      <c r="A1152" s="127">
        <v>5313120</v>
      </c>
      <c r="B1152" s="127" t="s">
        <v>1805</v>
      </c>
      <c r="C1152" s="128"/>
      <c r="D1152" s="129"/>
      <c r="E1152" s="129"/>
      <c r="F1152" s="128"/>
      <c r="G1152" s="127"/>
      <c r="H1152" s="127"/>
      <c r="I1152" s="128"/>
      <c r="J1152" s="127"/>
      <c r="K1152" s="127"/>
      <c r="L1152" s="128"/>
      <c r="M1152" s="129"/>
      <c r="N1152" s="129"/>
      <c r="O1152" s="130"/>
      <c r="P1152" s="127"/>
      <c r="Q1152" s="127"/>
      <c r="R1152" s="128"/>
      <c r="S1152" s="129"/>
      <c r="T1152" s="129"/>
      <c r="U1152" s="128"/>
      <c r="V1152" s="129"/>
      <c r="W1152" s="129"/>
      <c r="X1152" s="131"/>
      <c r="Y1152" s="129"/>
      <c r="Z1152" s="129">
        <f t="shared" si="229"/>
        <v>4</v>
      </c>
      <c r="AA1152" s="129"/>
      <c r="AB1152" s="129"/>
      <c r="AC1152" s="121">
        <v>410324</v>
      </c>
      <c r="AD1152" s="121" t="s">
        <v>517</v>
      </c>
      <c r="AE1152" s="122">
        <f>VLOOKUP(AC1152,[3]Hoja1!$A$10:$K$1357,11,0)</f>
        <v>-3456220</v>
      </c>
      <c r="AF1152" s="122"/>
      <c r="AG1152" s="122">
        <f t="shared" si="230"/>
        <v>-3456220</v>
      </c>
      <c r="AH1152" s="122">
        <f t="shared" si="231"/>
        <v>-3456</v>
      </c>
    </row>
    <row r="1153" spans="1:34" s="51" customFormat="1" ht="12.75" customHeight="1">
      <c r="A1153" s="127">
        <v>5313320</v>
      </c>
      <c r="B1153" s="127" t="s">
        <v>1805</v>
      </c>
      <c r="C1153" s="128"/>
      <c r="D1153" s="129"/>
      <c r="E1153" s="129"/>
      <c r="F1153" s="128"/>
      <c r="G1153" s="127"/>
      <c r="H1153" s="127"/>
      <c r="I1153" s="128"/>
      <c r="J1153" s="127"/>
      <c r="K1153" s="127"/>
      <c r="L1153" s="128"/>
      <c r="M1153" s="129"/>
      <c r="N1153" s="129"/>
      <c r="O1153" s="130"/>
      <c r="P1153" s="127"/>
      <c r="Q1153" s="127"/>
      <c r="R1153" s="128"/>
      <c r="S1153" s="129"/>
      <c r="T1153" s="129"/>
      <c r="U1153" s="128"/>
      <c r="V1153" s="129"/>
      <c r="W1153" s="129"/>
      <c r="X1153" s="131"/>
      <c r="Y1153" s="129"/>
      <c r="Z1153" s="129">
        <f t="shared" si="229"/>
        <v>4</v>
      </c>
      <c r="AA1153" s="129"/>
      <c r="AB1153" s="129"/>
      <c r="AC1153" s="121">
        <v>410325</v>
      </c>
      <c r="AD1153" s="121" t="s">
        <v>1401</v>
      </c>
      <c r="AE1153" s="122">
        <f>VLOOKUP(AC1153,[3]Hoja1!$A$10:$K$1357,11,0)</f>
        <v>-4993151</v>
      </c>
      <c r="AF1153" s="122"/>
      <c r="AG1153" s="122">
        <f t="shared" si="230"/>
        <v>-4993151</v>
      </c>
      <c r="AH1153" s="122">
        <f t="shared" si="231"/>
        <v>-4993</v>
      </c>
    </row>
    <row r="1154" spans="1:34" s="51" customFormat="1" ht="12.75" customHeight="1">
      <c r="A1154" s="127">
        <v>5313320</v>
      </c>
      <c r="B1154" s="127" t="s">
        <v>1805</v>
      </c>
      <c r="C1154" s="128"/>
      <c r="D1154" s="129"/>
      <c r="E1154" s="129"/>
      <c r="F1154" s="128"/>
      <c r="G1154" s="127"/>
      <c r="H1154" s="127"/>
      <c r="I1154" s="128"/>
      <c r="J1154" s="127"/>
      <c r="K1154" s="127"/>
      <c r="L1154" s="128"/>
      <c r="M1154" s="129"/>
      <c r="N1154" s="129"/>
      <c r="O1154" s="130"/>
      <c r="P1154" s="127"/>
      <c r="Q1154" s="127"/>
      <c r="R1154" s="128"/>
      <c r="S1154" s="129"/>
      <c r="T1154" s="129"/>
      <c r="U1154" s="128"/>
      <c r="V1154" s="129"/>
      <c r="W1154" s="129"/>
      <c r="X1154" s="131"/>
      <c r="Y1154" s="129"/>
      <c r="Z1154" s="129">
        <f t="shared" si="229"/>
        <v>4</v>
      </c>
      <c r="AA1154" s="129"/>
      <c r="AB1154" s="129"/>
      <c r="AC1154" s="121">
        <v>410326</v>
      </c>
      <c r="AD1154" s="121" t="s">
        <v>500</v>
      </c>
      <c r="AE1154" s="122">
        <f>VLOOKUP(AC1154,[3]Hoja1!$A$10:$K$1357,11,0)</f>
        <v>-79409606</v>
      </c>
      <c r="AF1154" s="122"/>
      <c r="AG1154" s="122">
        <f t="shared" si="230"/>
        <v>-79409606</v>
      </c>
      <c r="AH1154" s="122">
        <f t="shared" si="231"/>
        <v>-79410</v>
      </c>
    </row>
    <row r="1155" spans="1:34" s="51" customFormat="1" ht="12.75" customHeight="1">
      <c r="A1155" s="127">
        <v>5313120</v>
      </c>
      <c r="B1155" s="127" t="s">
        <v>1805</v>
      </c>
      <c r="C1155" s="128"/>
      <c r="D1155" s="129"/>
      <c r="E1155" s="129"/>
      <c r="F1155" s="128"/>
      <c r="G1155" s="127"/>
      <c r="H1155" s="127"/>
      <c r="I1155" s="128"/>
      <c r="J1155" s="127"/>
      <c r="K1155" s="127"/>
      <c r="L1155" s="128"/>
      <c r="M1155" s="129"/>
      <c r="N1155" s="129"/>
      <c r="O1155" s="130"/>
      <c r="P1155" s="127"/>
      <c r="Q1155" s="127"/>
      <c r="R1155" s="128"/>
      <c r="S1155" s="129"/>
      <c r="T1155" s="129"/>
      <c r="U1155" s="128"/>
      <c r="V1155" s="129"/>
      <c r="W1155" s="129"/>
      <c r="X1155" s="131"/>
      <c r="Y1155" s="129"/>
      <c r="Z1155" s="129">
        <f t="shared" si="229"/>
        <v>4</v>
      </c>
      <c r="AA1155" s="129"/>
      <c r="AB1155" s="129"/>
      <c r="AC1155" s="121">
        <v>410327</v>
      </c>
      <c r="AD1155" s="121" t="s">
        <v>501</v>
      </c>
      <c r="AE1155" s="122">
        <f>VLOOKUP(AC1155,[3]Hoja1!$A$10:$K$1357,11,0)</f>
        <v>0</v>
      </c>
      <c r="AF1155" s="122"/>
      <c r="AG1155" s="122">
        <f t="shared" si="230"/>
        <v>0</v>
      </c>
      <c r="AH1155" s="122">
        <f t="shared" si="231"/>
        <v>0</v>
      </c>
    </row>
    <row r="1156" spans="1:34" s="51" customFormat="1" ht="12.75" customHeight="1">
      <c r="A1156" s="127">
        <v>5313320</v>
      </c>
      <c r="B1156" s="127" t="s">
        <v>1805</v>
      </c>
      <c r="C1156" s="128"/>
      <c r="D1156" s="129"/>
      <c r="E1156" s="129"/>
      <c r="F1156" s="128"/>
      <c r="G1156" s="127"/>
      <c r="H1156" s="127"/>
      <c r="I1156" s="128"/>
      <c r="J1156" s="127"/>
      <c r="K1156" s="127"/>
      <c r="L1156" s="128"/>
      <c r="M1156" s="129"/>
      <c r="N1156" s="129"/>
      <c r="O1156" s="130"/>
      <c r="P1156" s="127"/>
      <c r="Q1156" s="127"/>
      <c r="R1156" s="128"/>
      <c r="S1156" s="129"/>
      <c r="T1156" s="129"/>
      <c r="U1156" s="128"/>
      <c r="V1156" s="129"/>
      <c r="W1156" s="129"/>
      <c r="X1156" s="131"/>
      <c r="Y1156" s="129"/>
      <c r="Z1156" s="129">
        <f t="shared" si="229"/>
        <v>4</v>
      </c>
      <c r="AA1156" s="129"/>
      <c r="AB1156" s="129"/>
      <c r="AC1156" s="121">
        <v>410328</v>
      </c>
      <c r="AD1156" s="121" t="s">
        <v>502</v>
      </c>
      <c r="AE1156" s="122">
        <f>VLOOKUP(AC1156,[3]Hoja1!$A$10:$K$1357,11,0)</f>
        <v>0</v>
      </c>
      <c r="AF1156" s="122"/>
      <c r="AG1156" s="122">
        <f t="shared" si="230"/>
        <v>0</v>
      </c>
      <c r="AH1156" s="122">
        <f t="shared" si="231"/>
        <v>0</v>
      </c>
    </row>
    <row r="1157" spans="1:34" s="51" customFormat="1" ht="12.75" customHeight="1">
      <c r="A1157" s="127">
        <v>5313320</v>
      </c>
      <c r="B1157" s="127" t="s">
        <v>1805</v>
      </c>
      <c r="C1157" s="128"/>
      <c r="D1157" s="129"/>
      <c r="E1157" s="129"/>
      <c r="F1157" s="128"/>
      <c r="G1157" s="127"/>
      <c r="H1157" s="127"/>
      <c r="I1157" s="128"/>
      <c r="J1157" s="127"/>
      <c r="K1157" s="127"/>
      <c r="L1157" s="128"/>
      <c r="M1157" s="129"/>
      <c r="N1157" s="129"/>
      <c r="O1157" s="130"/>
      <c r="P1157" s="127"/>
      <c r="Q1157" s="127"/>
      <c r="R1157" s="128"/>
      <c r="S1157" s="129"/>
      <c r="T1157" s="129"/>
      <c r="U1157" s="128"/>
      <c r="V1157" s="129"/>
      <c r="W1157" s="129"/>
      <c r="X1157" s="131"/>
      <c r="Y1157" s="129"/>
      <c r="Z1157" s="129">
        <f t="shared" si="229"/>
        <v>4</v>
      </c>
      <c r="AA1157" s="129"/>
      <c r="AB1157" s="129"/>
      <c r="AC1157" s="121">
        <v>410329</v>
      </c>
      <c r="AD1157" s="121" t="s">
        <v>1402</v>
      </c>
      <c r="AE1157" s="122">
        <f>VLOOKUP(AC1157,[3]Hoja1!$A$10:$K$1357,11,0)</f>
        <v>-2291780</v>
      </c>
      <c r="AF1157" s="122"/>
      <c r="AG1157" s="122">
        <f t="shared" si="230"/>
        <v>-2291780</v>
      </c>
      <c r="AH1157" s="122">
        <f t="shared" si="231"/>
        <v>-2292</v>
      </c>
    </row>
    <row r="1158" spans="1:34" s="51" customFormat="1" ht="12.75" customHeight="1">
      <c r="A1158" s="127">
        <v>5313220</v>
      </c>
      <c r="B1158" s="127" t="s">
        <v>1805</v>
      </c>
      <c r="C1158" s="128"/>
      <c r="D1158" s="129"/>
      <c r="E1158" s="129"/>
      <c r="F1158" s="128"/>
      <c r="G1158" s="127"/>
      <c r="H1158" s="127"/>
      <c r="I1158" s="128"/>
      <c r="J1158" s="127"/>
      <c r="K1158" s="127"/>
      <c r="L1158" s="128"/>
      <c r="M1158" s="129"/>
      <c r="N1158" s="129"/>
      <c r="O1158" s="130"/>
      <c r="P1158" s="127"/>
      <c r="Q1158" s="127"/>
      <c r="R1158" s="128"/>
      <c r="S1158" s="129"/>
      <c r="T1158" s="129"/>
      <c r="U1158" s="128"/>
      <c r="V1158" s="129"/>
      <c r="W1158" s="129"/>
      <c r="X1158" s="131"/>
      <c r="Y1158" s="129"/>
      <c r="Z1158" s="129">
        <f t="shared" si="229"/>
        <v>4</v>
      </c>
      <c r="AA1158" s="129"/>
      <c r="AB1158" s="129"/>
      <c r="AC1158" s="121">
        <v>410331</v>
      </c>
      <c r="AD1158" s="25" t="s">
        <v>1877</v>
      </c>
      <c r="AE1158" s="122">
        <f>VLOOKUP(AC1158,[3]Hoja1!$A$10:$K$1357,11,0)</f>
        <v>-28766932</v>
      </c>
      <c r="AF1158" s="122"/>
      <c r="AG1158" s="122">
        <f t="shared" si="230"/>
        <v>-28766932</v>
      </c>
      <c r="AH1158" s="122">
        <f t="shared" si="231"/>
        <v>-28767</v>
      </c>
    </row>
    <row r="1159" spans="1:34" s="51" customFormat="1" ht="12.75" customHeight="1">
      <c r="A1159" s="127">
        <v>5311130</v>
      </c>
      <c r="B1159" s="127" t="s">
        <v>1779</v>
      </c>
      <c r="C1159" s="128" t="str">
        <f t="shared" si="233"/>
        <v>671130000202</v>
      </c>
      <c r="D1159" s="129">
        <v>671130000</v>
      </c>
      <c r="E1159" s="129">
        <v>202</v>
      </c>
      <c r="F1159" s="128" t="str">
        <f t="shared" si="234"/>
        <v/>
      </c>
      <c r="G1159" s="127"/>
      <c r="H1159" s="127"/>
      <c r="I1159" s="128" t="str">
        <f t="shared" si="235"/>
        <v/>
      </c>
      <c r="J1159" s="127"/>
      <c r="K1159" s="127"/>
      <c r="L1159" s="128" t="str">
        <f t="shared" si="236"/>
        <v/>
      </c>
      <c r="M1159" s="129"/>
      <c r="N1159" s="129"/>
      <c r="O1159" s="130" t="str">
        <f t="shared" si="237"/>
        <v/>
      </c>
      <c r="P1159" s="127"/>
      <c r="Q1159" s="127"/>
      <c r="R1159" s="128" t="str">
        <f t="shared" si="238"/>
        <v>630130000202</v>
      </c>
      <c r="S1159" s="129">
        <v>630130000</v>
      </c>
      <c r="T1159" s="129">
        <v>202</v>
      </c>
      <c r="U1159" s="128" t="str">
        <f t="shared" si="239"/>
        <v>631101130202</v>
      </c>
      <c r="V1159" s="129">
        <v>631101130</v>
      </c>
      <c r="W1159" s="129">
        <v>202</v>
      </c>
      <c r="X1159" s="131" t="str">
        <f t="shared" ref="X1159:X1170" si="240">+Y1159&amp;Z1159</f>
        <v>4</v>
      </c>
      <c r="Y1159" s="129"/>
      <c r="Z1159" s="129">
        <f t="shared" si="229"/>
        <v>4</v>
      </c>
      <c r="AA1159" s="129"/>
      <c r="AB1159" s="129"/>
      <c r="AC1159" s="121">
        <v>410401</v>
      </c>
      <c r="AD1159" s="121" t="s">
        <v>1403</v>
      </c>
      <c r="AE1159" s="122">
        <f>VLOOKUP(AC1159,[3]Hoja1!$A$10:$K$1357,11,0)</f>
        <v>-278603561</v>
      </c>
      <c r="AF1159" s="122"/>
      <c r="AG1159" s="122">
        <f t="shared" si="230"/>
        <v>-278603561</v>
      </c>
      <c r="AH1159" s="122">
        <f t="shared" si="231"/>
        <v>-278604</v>
      </c>
    </row>
    <row r="1160" spans="1:34" s="51" customFormat="1" ht="12.75" customHeight="1">
      <c r="A1160" s="127"/>
      <c r="B1160" s="127"/>
      <c r="C1160" s="128" t="str">
        <f t="shared" si="233"/>
        <v>671130000212</v>
      </c>
      <c r="D1160" s="129">
        <v>671130000</v>
      </c>
      <c r="E1160" s="129">
        <v>212</v>
      </c>
      <c r="F1160" s="128" t="str">
        <f t="shared" si="234"/>
        <v/>
      </c>
      <c r="G1160" s="127"/>
      <c r="H1160" s="127"/>
      <c r="I1160" s="128" t="str">
        <f t="shared" si="235"/>
        <v/>
      </c>
      <c r="J1160" s="127"/>
      <c r="K1160" s="127"/>
      <c r="L1160" s="128" t="str">
        <f t="shared" si="236"/>
        <v/>
      </c>
      <c r="M1160" s="129"/>
      <c r="N1160" s="129"/>
      <c r="O1160" s="130" t="str">
        <f t="shared" si="237"/>
        <v/>
      </c>
      <c r="P1160" s="127"/>
      <c r="Q1160" s="127"/>
      <c r="R1160" s="128" t="str">
        <f t="shared" si="238"/>
        <v>630130000212</v>
      </c>
      <c r="S1160" s="129">
        <v>630130000</v>
      </c>
      <c r="T1160" s="129">
        <v>212</v>
      </c>
      <c r="U1160" s="128" t="str">
        <f t="shared" si="239"/>
        <v>631101130212</v>
      </c>
      <c r="V1160" s="129">
        <v>631101130</v>
      </c>
      <c r="W1160" s="129">
        <v>212</v>
      </c>
      <c r="X1160" s="131" t="str">
        <f t="shared" si="240"/>
        <v>4</v>
      </c>
      <c r="Y1160" s="129"/>
      <c r="Z1160" s="129">
        <f t="shared" ref="Z1160:Z1223" si="241">VALUE(LEFT(AC1160,1))</f>
        <v>4</v>
      </c>
      <c r="AA1160" s="129"/>
      <c r="AB1160" s="129"/>
      <c r="AC1160" s="121">
        <v>410402</v>
      </c>
      <c r="AD1160" s="121" t="s">
        <v>1404</v>
      </c>
      <c r="AE1160" s="122">
        <v>0</v>
      </c>
      <c r="AF1160" s="122"/>
      <c r="AG1160" s="122">
        <f t="shared" ref="AG1160:AG1223" si="242">AE1160+AF1160</f>
        <v>0</v>
      </c>
      <c r="AH1160" s="122">
        <f t="shared" ref="AH1160:AH1223" si="243">ROUND((AE1160+AF1160)/$AH$2,0)</f>
        <v>0</v>
      </c>
    </row>
    <row r="1161" spans="1:34" s="51" customFormat="1" ht="12.75" customHeight="1">
      <c r="A1161" s="127"/>
      <c r="B1161" s="127"/>
      <c r="C1161" s="128" t="str">
        <f t="shared" si="233"/>
        <v>671130000209</v>
      </c>
      <c r="D1161" s="129">
        <v>671130000</v>
      </c>
      <c r="E1161" s="129">
        <v>209</v>
      </c>
      <c r="F1161" s="128" t="str">
        <f t="shared" si="234"/>
        <v/>
      </c>
      <c r="G1161" s="127"/>
      <c r="H1161" s="127"/>
      <c r="I1161" s="128" t="str">
        <f t="shared" si="235"/>
        <v/>
      </c>
      <c r="J1161" s="129"/>
      <c r="K1161" s="129"/>
      <c r="L1161" s="128" t="str">
        <f t="shared" si="236"/>
        <v/>
      </c>
      <c r="M1161" s="129"/>
      <c r="N1161" s="129"/>
      <c r="O1161" s="130" t="str">
        <f t="shared" si="237"/>
        <v/>
      </c>
      <c r="P1161" s="127"/>
      <c r="Q1161" s="127"/>
      <c r="R1161" s="128" t="str">
        <f t="shared" si="238"/>
        <v>630130000209</v>
      </c>
      <c r="S1161" s="129">
        <v>630130000</v>
      </c>
      <c r="T1161" s="129">
        <v>209</v>
      </c>
      <c r="U1161" s="128" t="str">
        <f t="shared" si="239"/>
        <v>631101130209</v>
      </c>
      <c r="V1161" s="129">
        <v>631101130</v>
      </c>
      <c r="W1161" s="129">
        <v>209</v>
      </c>
      <c r="X1161" s="131" t="str">
        <f t="shared" si="240"/>
        <v>4</v>
      </c>
      <c r="Y1161" s="129"/>
      <c r="Z1161" s="129">
        <f t="shared" si="241"/>
        <v>4</v>
      </c>
      <c r="AA1161" s="129"/>
      <c r="AB1161" s="129"/>
      <c r="AC1161" s="121">
        <v>410403</v>
      </c>
      <c r="AD1161" s="121" t="s">
        <v>1405</v>
      </c>
      <c r="AE1161" s="122">
        <v>0</v>
      </c>
      <c r="AF1161" s="122"/>
      <c r="AG1161" s="122">
        <f t="shared" si="242"/>
        <v>0</v>
      </c>
      <c r="AH1161" s="122">
        <f t="shared" si="243"/>
        <v>0</v>
      </c>
    </row>
    <row r="1162" spans="1:34" s="51" customFormat="1" ht="12.75" customHeight="1">
      <c r="A1162" s="127"/>
      <c r="B1162" s="127"/>
      <c r="C1162" s="128" t="str">
        <f t="shared" si="233"/>
        <v>671130000109</v>
      </c>
      <c r="D1162" s="129">
        <v>671130000</v>
      </c>
      <c r="E1162" s="129">
        <v>109</v>
      </c>
      <c r="F1162" s="128" t="str">
        <f t="shared" si="234"/>
        <v/>
      </c>
      <c r="G1162" s="127"/>
      <c r="H1162" s="127"/>
      <c r="I1162" s="128" t="str">
        <f t="shared" si="235"/>
        <v/>
      </c>
      <c r="J1162" s="127"/>
      <c r="K1162" s="127"/>
      <c r="L1162" s="128" t="str">
        <f t="shared" si="236"/>
        <v/>
      </c>
      <c r="M1162" s="129"/>
      <c r="N1162" s="129"/>
      <c r="O1162" s="130" t="str">
        <f t="shared" si="237"/>
        <v/>
      </c>
      <c r="P1162" s="127"/>
      <c r="Q1162" s="127"/>
      <c r="R1162" s="128" t="str">
        <f t="shared" si="238"/>
        <v>630130000109</v>
      </c>
      <c r="S1162" s="129">
        <v>630130000</v>
      </c>
      <c r="T1162" s="129">
        <v>109</v>
      </c>
      <c r="U1162" s="128" t="str">
        <f t="shared" si="239"/>
        <v>631101130109</v>
      </c>
      <c r="V1162" s="129">
        <v>631101130</v>
      </c>
      <c r="W1162" s="129">
        <v>109</v>
      </c>
      <c r="X1162" s="131" t="str">
        <f t="shared" si="240"/>
        <v>4</v>
      </c>
      <c r="Y1162" s="129"/>
      <c r="Z1162" s="129">
        <f t="shared" si="241"/>
        <v>4</v>
      </c>
      <c r="AA1162" s="129"/>
      <c r="AB1162" s="129"/>
      <c r="AC1162" s="121">
        <v>410404</v>
      </c>
      <c r="AD1162" s="121" t="s">
        <v>1406</v>
      </c>
      <c r="AE1162" s="122">
        <v>0</v>
      </c>
      <c r="AF1162" s="122"/>
      <c r="AG1162" s="122">
        <f t="shared" si="242"/>
        <v>0</v>
      </c>
      <c r="AH1162" s="122">
        <f t="shared" si="243"/>
        <v>0</v>
      </c>
    </row>
    <row r="1163" spans="1:34" s="51" customFormat="1" ht="12.75" customHeight="1">
      <c r="A1163" s="127"/>
      <c r="B1163" s="127"/>
      <c r="C1163" s="128" t="str">
        <f t="shared" si="233"/>
        <v>671130000101</v>
      </c>
      <c r="D1163" s="129">
        <v>671130000</v>
      </c>
      <c r="E1163" s="129">
        <v>101</v>
      </c>
      <c r="F1163" s="128" t="str">
        <f t="shared" si="234"/>
        <v/>
      </c>
      <c r="G1163" s="127"/>
      <c r="H1163" s="127"/>
      <c r="I1163" s="128" t="str">
        <f t="shared" si="235"/>
        <v/>
      </c>
      <c r="J1163" s="129"/>
      <c r="K1163" s="129"/>
      <c r="L1163" s="128" t="str">
        <f t="shared" si="236"/>
        <v/>
      </c>
      <c r="M1163" s="129"/>
      <c r="N1163" s="129"/>
      <c r="O1163" s="130" t="str">
        <f t="shared" si="237"/>
        <v/>
      </c>
      <c r="P1163" s="127"/>
      <c r="Q1163" s="127"/>
      <c r="R1163" s="128" t="str">
        <f t="shared" si="238"/>
        <v>630130000101</v>
      </c>
      <c r="S1163" s="129">
        <v>630130000</v>
      </c>
      <c r="T1163" s="129">
        <v>101</v>
      </c>
      <c r="U1163" s="128" t="str">
        <f t="shared" si="239"/>
        <v>631101130101</v>
      </c>
      <c r="V1163" s="129">
        <v>631101130</v>
      </c>
      <c r="W1163" s="129">
        <v>101</v>
      </c>
      <c r="X1163" s="131" t="str">
        <f t="shared" si="240"/>
        <v>4</v>
      </c>
      <c r="Y1163" s="129"/>
      <c r="Z1163" s="129">
        <f t="shared" si="241"/>
        <v>4</v>
      </c>
      <c r="AA1163" s="129"/>
      <c r="AB1163" s="129"/>
      <c r="AC1163" s="121">
        <v>410405</v>
      </c>
      <c r="AD1163" s="121" t="s">
        <v>1407</v>
      </c>
      <c r="AE1163" s="122">
        <v>0</v>
      </c>
      <c r="AF1163" s="122"/>
      <c r="AG1163" s="122">
        <f t="shared" si="242"/>
        <v>0</v>
      </c>
      <c r="AH1163" s="122">
        <f t="shared" si="243"/>
        <v>0</v>
      </c>
    </row>
    <row r="1164" spans="1:34" s="51" customFormat="1" ht="12.75" customHeight="1">
      <c r="A1164" s="127"/>
      <c r="B1164" s="127"/>
      <c r="C1164" s="128" t="str">
        <f t="shared" si="233"/>
        <v>671130000112</v>
      </c>
      <c r="D1164" s="129">
        <v>671130000</v>
      </c>
      <c r="E1164" s="129">
        <v>112</v>
      </c>
      <c r="F1164" s="128" t="str">
        <f t="shared" si="234"/>
        <v/>
      </c>
      <c r="G1164" s="127"/>
      <c r="H1164" s="127"/>
      <c r="I1164" s="128" t="str">
        <f t="shared" si="235"/>
        <v/>
      </c>
      <c r="J1164" s="127"/>
      <c r="K1164" s="127"/>
      <c r="L1164" s="128" t="str">
        <f t="shared" si="236"/>
        <v/>
      </c>
      <c r="M1164" s="129"/>
      <c r="N1164" s="129"/>
      <c r="O1164" s="130" t="str">
        <f t="shared" si="237"/>
        <v/>
      </c>
      <c r="P1164" s="127"/>
      <c r="Q1164" s="127"/>
      <c r="R1164" s="128" t="str">
        <f t="shared" si="238"/>
        <v>630130000112</v>
      </c>
      <c r="S1164" s="129">
        <v>630130000</v>
      </c>
      <c r="T1164" s="129">
        <v>112</v>
      </c>
      <c r="U1164" s="128" t="str">
        <f t="shared" si="239"/>
        <v>631101130112</v>
      </c>
      <c r="V1164" s="129">
        <v>631101130</v>
      </c>
      <c r="W1164" s="129">
        <v>112</v>
      </c>
      <c r="X1164" s="131" t="str">
        <f t="shared" si="240"/>
        <v>4</v>
      </c>
      <c r="Y1164" s="129"/>
      <c r="Z1164" s="129">
        <f t="shared" si="241"/>
        <v>4</v>
      </c>
      <c r="AA1164" s="129"/>
      <c r="AB1164" s="129"/>
      <c r="AC1164" s="121">
        <v>410406</v>
      </c>
      <c r="AD1164" s="121" t="s">
        <v>1408</v>
      </c>
      <c r="AE1164" s="122">
        <v>0</v>
      </c>
      <c r="AF1164" s="122"/>
      <c r="AG1164" s="122">
        <f t="shared" si="242"/>
        <v>0</v>
      </c>
      <c r="AH1164" s="122">
        <f t="shared" si="243"/>
        <v>0</v>
      </c>
    </row>
    <row r="1165" spans="1:34" s="51" customFormat="1" ht="12.75" customHeight="1">
      <c r="A1165" s="127"/>
      <c r="B1165" s="127"/>
      <c r="C1165" s="128" t="str">
        <f t="shared" si="233"/>
        <v>671130000102</v>
      </c>
      <c r="D1165" s="129">
        <v>671130000</v>
      </c>
      <c r="E1165" s="129">
        <v>102</v>
      </c>
      <c r="F1165" s="128" t="str">
        <f t="shared" si="234"/>
        <v/>
      </c>
      <c r="G1165" s="127"/>
      <c r="H1165" s="127"/>
      <c r="I1165" s="128" t="str">
        <f t="shared" si="235"/>
        <v/>
      </c>
      <c r="J1165" s="127"/>
      <c r="K1165" s="127"/>
      <c r="L1165" s="128" t="str">
        <f t="shared" si="236"/>
        <v/>
      </c>
      <c r="M1165" s="129"/>
      <c r="N1165" s="129"/>
      <c r="O1165" s="130" t="str">
        <f t="shared" si="237"/>
        <v/>
      </c>
      <c r="P1165" s="127"/>
      <c r="Q1165" s="127"/>
      <c r="R1165" s="128" t="str">
        <f t="shared" si="238"/>
        <v>630130000102</v>
      </c>
      <c r="S1165" s="129">
        <v>630130000</v>
      </c>
      <c r="T1165" s="129">
        <v>102</v>
      </c>
      <c r="U1165" s="128" t="str">
        <f t="shared" si="239"/>
        <v>631101130102</v>
      </c>
      <c r="V1165" s="129">
        <v>631101130</v>
      </c>
      <c r="W1165" s="129">
        <v>102</v>
      </c>
      <c r="X1165" s="131" t="str">
        <f t="shared" si="240"/>
        <v>4</v>
      </c>
      <c r="Y1165" s="129"/>
      <c r="Z1165" s="129">
        <f t="shared" si="241"/>
        <v>4</v>
      </c>
      <c r="AA1165" s="129"/>
      <c r="AB1165" s="129"/>
      <c r="AC1165" s="121">
        <v>410407</v>
      </c>
      <c r="AD1165" s="121" t="s">
        <v>728</v>
      </c>
      <c r="AE1165" s="122">
        <v>0</v>
      </c>
      <c r="AF1165" s="122"/>
      <c r="AG1165" s="122">
        <f t="shared" si="242"/>
        <v>0</v>
      </c>
      <c r="AH1165" s="122">
        <f t="shared" si="243"/>
        <v>0</v>
      </c>
    </row>
    <row r="1166" spans="1:34" s="51" customFormat="1" ht="12.75" customHeight="1">
      <c r="A1166" s="127"/>
      <c r="B1166" s="127"/>
      <c r="C1166" s="128" t="str">
        <f t="shared" si="233"/>
        <v>671130000103</v>
      </c>
      <c r="D1166" s="129">
        <v>671130000</v>
      </c>
      <c r="E1166" s="129">
        <v>103</v>
      </c>
      <c r="F1166" s="128" t="str">
        <f t="shared" si="234"/>
        <v/>
      </c>
      <c r="G1166" s="127"/>
      <c r="H1166" s="127"/>
      <c r="I1166" s="128" t="str">
        <f t="shared" si="235"/>
        <v/>
      </c>
      <c r="J1166" s="129"/>
      <c r="K1166" s="129"/>
      <c r="L1166" s="128" t="str">
        <f t="shared" si="236"/>
        <v/>
      </c>
      <c r="M1166" s="129"/>
      <c r="N1166" s="129"/>
      <c r="O1166" s="130" t="str">
        <f t="shared" si="237"/>
        <v/>
      </c>
      <c r="P1166" s="127"/>
      <c r="Q1166" s="127"/>
      <c r="R1166" s="128" t="str">
        <f t="shared" si="238"/>
        <v>630130000103</v>
      </c>
      <c r="S1166" s="129">
        <v>630130000</v>
      </c>
      <c r="T1166" s="129">
        <v>103</v>
      </c>
      <c r="U1166" s="128" t="str">
        <f t="shared" si="239"/>
        <v>631101130103</v>
      </c>
      <c r="V1166" s="129">
        <v>631101130</v>
      </c>
      <c r="W1166" s="129">
        <v>103</v>
      </c>
      <c r="X1166" s="131" t="str">
        <f t="shared" si="240"/>
        <v>4</v>
      </c>
      <c r="Y1166" s="129"/>
      <c r="Z1166" s="129">
        <f t="shared" si="241"/>
        <v>4</v>
      </c>
      <c r="AA1166" s="129"/>
      <c r="AB1166" s="129"/>
      <c r="AC1166" s="121">
        <v>410408</v>
      </c>
      <c r="AD1166" s="121" t="s">
        <v>478</v>
      </c>
      <c r="AE1166" s="122">
        <v>0</v>
      </c>
      <c r="AF1166" s="122"/>
      <c r="AG1166" s="122">
        <f t="shared" si="242"/>
        <v>0</v>
      </c>
      <c r="AH1166" s="122">
        <f t="shared" si="243"/>
        <v>0</v>
      </c>
    </row>
    <row r="1167" spans="1:34" s="51" customFormat="1" ht="12.75" customHeight="1">
      <c r="A1167" s="127"/>
      <c r="B1167" s="127"/>
      <c r="C1167" s="128" t="str">
        <f t="shared" si="233"/>
        <v>671130000104</v>
      </c>
      <c r="D1167" s="129">
        <v>671130000</v>
      </c>
      <c r="E1167" s="129">
        <v>104</v>
      </c>
      <c r="F1167" s="128" t="str">
        <f t="shared" si="234"/>
        <v/>
      </c>
      <c r="G1167" s="127"/>
      <c r="H1167" s="127"/>
      <c r="I1167" s="128" t="str">
        <f t="shared" si="235"/>
        <v/>
      </c>
      <c r="J1167" s="129"/>
      <c r="K1167" s="129"/>
      <c r="L1167" s="128" t="str">
        <f t="shared" si="236"/>
        <v/>
      </c>
      <c r="M1167" s="129"/>
      <c r="N1167" s="129"/>
      <c r="O1167" s="130" t="str">
        <f t="shared" si="237"/>
        <v/>
      </c>
      <c r="P1167" s="127"/>
      <c r="Q1167" s="127"/>
      <c r="R1167" s="128" t="str">
        <f t="shared" si="238"/>
        <v>630130000104</v>
      </c>
      <c r="S1167" s="129">
        <v>630130000</v>
      </c>
      <c r="T1167" s="129">
        <v>104</v>
      </c>
      <c r="U1167" s="128" t="str">
        <f t="shared" si="239"/>
        <v>631101130104</v>
      </c>
      <c r="V1167" s="129">
        <v>631101130</v>
      </c>
      <c r="W1167" s="129">
        <v>104</v>
      </c>
      <c r="X1167" s="131" t="str">
        <f t="shared" si="240"/>
        <v>4</v>
      </c>
      <c r="Y1167" s="129"/>
      <c r="Z1167" s="129">
        <f t="shared" si="241"/>
        <v>4</v>
      </c>
      <c r="AA1167" s="129"/>
      <c r="AB1167" s="129"/>
      <c r="AC1167" s="121">
        <v>410409</v>
      </c>
      <c r="AD1167" s="121" t="s">
        <v>479</v>
      </c>
      <c r="AE1167" s="122">
        <v>0</v>
      </c>
      <c r="AF1167" s="122"/>
      <c r="AG1167" s="122">
        <f t="shared" si="242"/>
        <v>0</v>
      </c>
      <c r="AH1167" s="122">
        <f t="shared" si="243"/>
        <v>0</v>
      </c>
    </row>
    <row r="1168" spans="1:34" s="51" customFormat="1" ht="12.75" customHeight="1">
      <c r="A1168" s="127"/>
      <c r="B1168" s="127"/>
      <c r="C1168" s="128" t="str">
        <f t="shared" si="233"/>
        <v>671130000114</v>
      </c>
      <c r="D1168" s="129">
        <v>671130000</v>
      </c>
      <c r="E1168" s="129">
        <v>114</v>
      </c>
      <c r="F1168" s="128" t="str">
        <f t="shared" si="234"/>
        <v/>
      </c>
      <c r="G1168" s="127"/>
      <c r="H1168" s="127"/>
      <c r="I1168" s="128" t="str">
        <f t="shared" si="235"/>
        <v/>
      </c>
      <c r="J1168" s="127"/>
      <c r="K1168" s="127"/>
      <c r="L1168" s="128" t="str">
        <f t="shared" si="236"/>
        <v/>
      </c>
      <c r="M1168" s="129"/>
      <c r="N1168" s="129"/>
      <c r="O1168" s="130" t="str">
        <f t="shared" si="237"/>
        <v/>
      </c>
      <c r="P1168" s="127"/>
      <c r="Q1168" s="127"/>
      <c r="R1168" s="128" t="str">
        <f t="shared" si="238"/>
        <v>630130000114</v>
      </c>
      <c r="S1168" s="129">
        <v>630130000</v>
      </c>
      <c r="T1168" s="129">
        <v>114</v>
      </c>
      <c r="U1168" s="128" t="str">
        <f t="shared" si="239"/>
        <v>631101130114</v>
      </c>
      <c r="V1168" s="129">
        <v>631101130</v>
      </c>
      <c r="W1168" s="129">
        <v>114</v>
      </c>
      <c r="X1168" s="131" t="str">
        <f t="shared" si="240"/>
        <v>4</v>
      </c>
      <c r="Y1168" s="129"/>
      <c r="Z1168" s="129">
        <f t="shared" si="241"/>
        <v>4</v>
      </c>
      <c r="AA1168" s="129"/>
      <c r="AB1168" s="129"/>
      <c r="AC1168" s="121">
        <v>410410</v>
      </c>
      <c r="AD1168" s="121" t="s">
        <v>480</v>
      </c>
      <c r="AE1168" s="122">
        <v>0</v>
      </c>
      <c r="AF1168" s="122"/>
      <c r="AG1168" s="122">
        <f t="shared" si="242"/>
        <v>0</v>
      </c>
      <c r="AH1168" s="122">
        <f t="shared" si="243"/>
        <v>0</v>
      </c>
    </row>
    <row r="1169" spans="1:34" s="51" customFormat="1" ht="12.75" customHeight="1">
      <c r="A1169" s="127"/>
      <c r="B1169" s="127"/>
      <c r="C1169" s="128" t="str">
        <f t="shared" si="233"/>
        <v>671130000110</v>
      </c>
      <c r="D1169" s="129">
        <v>671130000</v>
      </c>
      <c r="E1169" s="129">
        <v>110</v>
      </c>
      <c r="F1169" s="128" t="str">
        <f t="shared" si="234"/>
        <v/>
      </c>
      <c r="G1169" s="127"/>
      <c r="H1169" s="127"/>
      <c r="I1169" s="128" t="str">
        <f t="shared" si="235"/>
        <v/>
      </c>
      <c r="J1169" s="127"/>
      <c r="K1169" s="127"/>
      <c r="L1169" s="128" t="str">
        <f t="shared" si="236"/>
        <v/>
      </c>
      <c r="M1169" s="129"/>
      <c r="N1169" s="129"/>
      <c r="O1169" s="130" t="str">
        <f t="shared" si="237"/>
        <v/>
      </c>
      <c r="P1169" s="127"/>
      <c r="Q1169" s="127"/>
      <c r="R1169" s="128" t="str">
        <f t="shared" si="238"/>
        <v>630130000110</v>
      </c>
      <c r="S1169" s="129">
        <v>630130000</v>
      </c>
      <c r="T1169" s="129">
        <v>110</v>
      </c>
      <c r="U1169" s="128" t="str">
        <f t="shared" si="239"/>
        <v>631101130110</v>
      </c>
      <c r="V1169" s="129">
        <v>631101130</v>
      </c>
      <c r="W1169" s="129">
        <v>110</v>
      </c>
      <c r="X1169" s="131" t="str">
        <f t="shared" si="240"/>
        <v>4</v>
      </c>
      <c r="Y1169" s="129"/>
      <c r="Z1169" s="129">
        <f t="shared" si="241"/>
        <v>4</v>
      </c>
      <c r="AA1169" s="129"/>
      <c r="AB1169" s="129"/>
      <c r="AC1169" s="121">
        <v>410411</v>
      </c>
      <c r="AD1169" s="121" t="s">
        <v>481</v>
      </c>
      <c r="AE1169" s="122">
        <v>0</v>
      </c>
      <c r="AF1169" s="122"/>
      <c r="AG1169" s="122">
        <f t="shared" si="242"/>
        <v>0</v>
      </c>
      <c r="AH1169" s="122">
        <f t="shared" si="243"/>
        <v>0</v>
      </c>
    </row>
    <row r="1170" spans="1:34" s="51" customFormat="1" ht="12.75" customHeight="1">
      <c r="A1170" s="127"/>
      <c r="B1170" s="127"/>
      <c r="C1170" s="128" t="str">
        <f t="shared" si="233"/>
        <v>671130000210</v>
      </c>
      <c r="D1170" s="129">
        <v>671130000</v>
      </c>
      <c r="E1170" s="129">
        <v>210</v>
      </c>
      <c r="F1170" s="128" t="str">
        <f t="shared" si="234"/>
        <v/>
      </c>
      <c r="G1170" s="127"/>
      <c r="H1170" s="127"/>
      <c r="I1170" s="128" t="str">
        <f t="shared" si="235"/>
        <v/>
      </c>
      <c r="J1170" s="127"/>
      <c r="K1170" s="127"/>
      <c r="L1170" s="128" t="str">
        <f t="shared" si="236"/>
        <v/>
      </c>
      <c r="M1170" s="129"/>
      <c r="N1170" s="129"/>
      <c r="O1170" s="130" t="str">
        <f t="shared" si="237"/>
        <v/>
      </c>
      <c r="P1170" s="127"/>
      <c r="Q1170" s="127"/>
      <c r="R1170" s="128" t="str">
        <f t="shared" si="238"/>
        <v>630130000210</v>
      </c>
      <c r="S1170" s="129">
        <v>630130000</v>
      </c>
      <c r="T1170" s="129">
        <v>210</v>
      </c>
      <c r="U1170" s="128" t="str">
        <f t="shared" si="239"/>
        <v>631101130210</v>
      </c>
      <c r="V1170" s="129">
        <v>631101130</v>
      </c>
      <c r="W1170" s="129">
        <v>210</v>
      </c>
      <c r="X1170" s="131" t="str">
        <f t="shared" si="240"/>
        <v>4</v>
      </c>
      <c r="Y1170" s="129"/>
      <c r="Z1170" s="129">
        <f t="shared" si="241"/>
        <v>4</v>
      </c>
      <c r="AA1170" s="129"/>
      <c r="AB1170" s="129"/>
      <c r="AC1170" s="121">
        <v>410412</v>
      </c>
      <c r="AD1170" s="121" t="s">
        <v>289</v>
      </c>
      <c r="AE1170" s="122">
        <v>0</v>
      </c>
      <c r="AF1170" s="122"/>
      <c r="AG1170" s="122">
        <f t="shared" si="242"/>
        <v>0</v>
      </c>
      <c r="AH1170" s="122">
        <f t="shared" si="243"/>
        <v>0</v>
      </c>
    </row>
    <row r="1171" spans="1:34" s="51" customFormat="1" ht="12.75" customHeight="1">
      <c r="A1171" s="127">
        <v>5313220</v>
      </c>
      <c r="B1171" s="127" t="s">
        <v>1805</v>
      </c>
      <c r="C1171" s="128"/>
      <c r="D1171" s="129"/>
      <c r="E1171" s="129"/>
      <c r="F1171" s="128"/>
      <c r="G1171" s="127"/>
      <c r="H1171" s="127"/>
      <c r="I1171" s="128"/>
      <c r="J1171" s="127"/>
      <c r="K1171" s="127"/>
      <c r="L1171" s="128"/>
      <c r="M1171" s="129"/>
      <c r="N1171" s="129"/>
      <c r="O1171" s="130"/>
      <c r="P1171" s="127"/>
      <c r="Q1171" s="127"/>
      <c r="R1171" s="128"/>
      <c r="S1171" s="129"/>
      <c r="T1171" s="129"/>
      <c r="U1171" s="128"/>
      <c r="V1171" s="129"/>
      <c r="W1171" s="129"/>
      <c r="X1171" s="131"/>
      <c r="Y1171" s="129"/>
      <c r="Z1171" s="129">
        <f t="shared" si="241"/>
        <v>4</v>
      </c>
      <c r="AA1171" s="129"/>
      <c r="AB1171" s="129"/>
      <c r="AC1171" s="121">
        <v>410480</v>
      </c>
      <c r="AD1171" s="121" t="s">
        <v>1409</v>
      </c>
      <c r="AE1171" s="122">
        <f>VLOOKUP(AC1171,[3]Hoja1!$A$10:$K$1357,11,0)</f>
        <v>-6720065</v>
      </c>
      <c r="AF1171" s="122"/>
      <c r="AG1171" s="122">
        <f t="shared" si="242"/>
        <v>-6720065</v>
      </c>
      <c r="AH1171" s="122">
        <f t="shared" si="243"/>
        <v>-6720</v>
      </c>
    </row>
    <row r="1172" spans="1:34" s="51" customFormat="1" ht="12.75" customHeight="1">
      <c r="A1172" s="127">
        <v>5313220</v>
      </c>
      <c r="B1172" s="127" t="s">
        <v>1805</v>
      </c>
      <c r="C1172" s="128"/>
      <c r="D1172" s="129"/>
      <c r="E1172" s="129"/>
      <c r="F1172" s="128"/>
      <c r="G1172" s="127"/>
      <c r="H1172" s="127"/>
      <c r="I1172" s="128"/>
      <c r="J1172" s="127"/>
      <c r="K1172" s="127"/>
      <c r="L1172" s="128"/>
      <c r="M1172" s="129"/>
      <c r="N1172" s="129"/>
      <c r="O1172" s="130"/>
      <c r="P1172" s="127"/>
      <c r="Q1172" s="127"/>
      <c r="R1172" s="128"/>
      <c r="S1172" s="129"/>
      <c r="T1172" s="129"/>
      <c r="U1172" s="128"/>
      <c r="V1172" s="129"/>
      <c r="W1172" s="129"/>
      <c r="X1172" s="131"/>
      <c r="Y1172" s="129"/>
      <c r="Z1172" s="129">
        <f t="shared" si="241"/>
        <v>4</v>
      </c>
      <c r="AA1172" s="129"/>
      <c r="AB1172" s="129"/>
      <c r="AC1172" s="121">
        <v>410481</v>
      </c>
      <c r="AD1172" s="121" t="s">
        <v>1410</v>
      </c>
      <c r="AE1172" s="122">
        <f>VLOOKUP(AC1172,[3]Hoja1!$A$10:$K$1357,11,0)</f>
        <v>9646314</v>
      </c>
      <c r="AF1172" s="122"/>
      <c r="AG1172" s="122">
        <f t="shared" si="242"/>
        <v>9646314</v>
      </c>
      <c r="AH1172" s="122">
        <f t="shared" si="243"/>
        <v>9646</v>
      </c>
    </row>
    <row r="1173" spans="1:34" s="51" customFormat="1" ht="12.75" customHeight="1">
      <c r="A1173" s="127">
        <v>5313220</v>
      </c>
      <c r="B1173" s="127" t="s">
        <v>1805</v>
      </c>
      <c r="C1173" s="128"/>
      <c r="D1173" s="129"/>
      <c r="E1173" s="129"/>
      <c r="F1173" s="128"/>
      <c r="G1173" s="127"/>
      <c r="H1173" s="127"/>
      <c r="I1173" s="128"/>
      <c r="J1173" s="127"/>
      <c r="K1173" s="127"/>
      <c r="L1173" s="128"/>
      <c r="M1173" s="129"/>
      <c r="N1173" s="129"/>
      <c r="O1173" s="130"/>
      <c r="P1173" s="127"/>
      <c r="Q1173" s="127"/>
      <c r="R1173" s="128"/>
      <c r="S1173" s="129"/>
      <c r="T1173" s="129"/>
      <c r="U1173" s="128"/>
      <c r="V1173" s="129"/>
      <c r="W1173" s="129"/>
      <c r="X1173" s="131"/>
      <c r="Y1173" s="129"/>
      <c r="Z1173" s="129">
        <f t="shared" si="241"/>
        <v>4</v>
      </c>
      <c r="AA1173" s="129"/>
      <c r="AB1173" s="129"/>
      <c r="AC1173" s="121">
        <v>410482</v>
      </c>
      <c r="AD1173" s="121" t="s">
        <v>1411</v>
      </c>
      <c r="AE1173" s="122">
        <f>VLOOKUP(AC1173,[3]Hoja1!$A$10:$K$1357,11,0)</f>
        <v>6516215</v>
      </c>
      <c r="AF1173" s="122"/>
      <c r="AG1173" s="122">
        <f t="shared" si="242"/>
        <v>6516215</v>
      </c>
      <c r="AH1173" s="122">
        <f t="shared" si="243"/>
        <v>6516</v>
      </c>
    </row>
    <row r="1174" spans="1:34" s="51" customFormat="1" ht="12.75" customHeight="1">
      <c r="A1174" s="127">
        <v>5313220</v>
      </c>
      <c r="B1174" s="127" t="s">
        <v>1805</v>
      </c>
      <c r="C1174" s="128"/>
      <c r="D1174" s="129"/>
      <c r="E1174" s="129"/>
      <c r="F1174" s="128"/>
      <c r="G1174" s="127"/>
      <c r="H1174" s="127"/>
      <c r="I1174" s="128"/>
      <c r="J1174" s="127"/>
      <c r="K1174" s="127"/>
      <c r="L1174" s="128"/>
      <c r="M1174" s="129"/>
      <c r="N1174" s="129"/>
      <c r="O1174" s="130"/>
      <c r="P1174" s="127"/>
      <c r="Q1174" s="127"/>
      <c r="R1174" s="128"/>
      <c r="S1174" s="129"/>
      <c r="T1174" s="129"/>
      <c r="U1174" s="128"/>
      <c r="V1174" s="129"/>
      <c r="W1174" s="129"/>
      <c r="X1174" s="131"/>
      <c r="Y1174" s="129"/>
      <c r="Z1174" s="129">
        <f t="shared" si="241"/>
        <v>4</v>
      </c>
      <c r="AA1174" s="129"/>
      <c r="AB1174" s="129"/>
      <c r="AC1174" s="121">
        <v>410483</v>
      </c>
      <c r="AD1174" s="121" t="s">
        <v>1412</v>
      </c>
      <c r="AE1174" s="122">
        <f>VLOOKUP(AC1174,[3]Hoja1!$A$10:$K$1357,11,0)</f>
        <v>-1647946</v>
      </c>
      <c r="AF1174" s="122"/>
      <c r="AG1174" s="122">
        <f t="shared" si="242"/>
        <v>-1647946</v>
      </c>
      <c r="AH1174" s="122">
        <f t="shared" si="243"/>
        <v>-1648</v>
      </c>
    </row>
    <row r="1175" spans="1:34" s="51" customFormat="1" ht="12.75" customHeight="1">
      <c r="A1175" s="127">
        <v>5313220</v>
      </c>
      <c r="B1175" s="127" t="s">
        <v>1805</v>
      </c>
      <c r="C1175" s="128"/>
      <c r="D1175" s="129"/>
      <c r="E1175" s="129"/>
      <c r="F1175" s="128"/>
      <c r="G1175" s="127"/>
      <c r="H1175" s="127"/>
      <c r="I1175" s="128"/>
      <c r="J1175" s="127"/>
      <c r="K1175" s="127"/>
      <c r="L1175" s="128"/>
      <c r="M1175" s="129"/>
      <c r="N1175" s="129"/>
      <c r="O1175" s="130"/>
      <c r="P1175" s="127"/>
      <c r="Q1175" s="127"/>
      <c r="R1175" s="128"/>
      <c r="S1175" s="129"/>
      <c r="T1175" s="129"/>
      <c r="U1175" s="128"/>
      <c r="V1175" s="129"/>
      <c r="W1175" s="129"/>
      <c r="X1175" s="131"/>
      <c r="Y1175" s="129"/>
      <c r="Z1175" s="129">
        <f t="shared" si="241"/>
        <v>4</v>
      </c>
      <c r="AA1175" s="129"/>
      <c r="AB1175" s="129"/>
      <c r="AC1175" s="121">
        <v>410484</v>
      </c>
      <c r="AD1175" s="121" t="s">
        <v>1638</v>
      </c>
      <c r="AE1175" s="122">
        <f>VLOOKUP(AC1175,[3]Hoja1!$A$10:$K$1357,11,0)</f>
        <v>-7832836</v>
      </c>
      <c r="AF1175" s="122">
        <v>0</v>
      </c>
      <c r="AG1175" s="122">
        <f t="shared" si="242"/>
        <v>-7832836</v>
      </c>
      <c r="AH1175" s="122">
        <f t="shared" si="243"/>
        <v>-7833</v>
      </c>
    </row>
    <row r="1176" spans="1:34" s="51" customFormat="1" ht="12.75" customHeight="1">
      <c r="A1176" s="127">
        <v>5313320</v>
      </c>
      <c r="B1176" s="127" t="s">
        <v>1805</v>
      </c>
      <c r="C1176" s="128"/>
      <c r="D1176" s="129"/>
      <c r="E1176" s="129"/>
      <c r="F1176" s="128"/>
      <c r="G1176" s="127"/>
      <c r="H1176" s="127"/>
      <c r="I1176" s="128"/>
      <c r="J1176" s="127"/>
      <c r="K1176" s="127"/>
      <c r="L1176" s="128"/>
      <c r="M1176" s="129"/>
      <c r="N1176" s="129"/>
      <c r="O1176" s="130"/>
      <c r="P1176" s="127"/>
      <c r="Q1176" s="127"/>
      <c r="R1176" s="128"/>
      <c r="S1176" s="129"/>
      <c r="T1176" s="129"/>
      <c r="U1176" s="128"/>
      <c r="V1176" s="129"/>
      <c r="W1176" s="129"/>
      <c r="X1176" s="131"/>
      <c r="Y1176" s="129"/>
      <c r="Z1176" s="129">
        <f t="shared" si="241"/>
        <v>4</v>
      </c>
      <c r="AA1176" s="129"/>
      <c r="AB1176" s="129"/>
      <c r="AC1176" s="121">
        <v>410490</v>
      </c>
      <c r="AD1176" s="121" t="s">
        <v>581</v>
      </c>
      <c r="AE1176" s="122">
        <f>VLOOKUP(AC1176,[3]Hoja1!$A$10:$K$1357,11,0)</f>
        <v>-163606695</v>
      </c>
      <c r="AF1176" s="122"/>
      <c r="AG1176" s="122">
        <f t="shared" si="242"/>
        <v>-163606695</v>
      </c>
      <c r="AH1176" s="122">
        <f t="shared" si="243"/>
        <v>-163607</v>
      </c>
    </row>
    <row r="1177" spans="1:34" s="51" customFormat="1" ht="12.75" customHeight="1">
      <c r="A1177" s="127">
        <v>5313120</v>
      </c>
      <c r="B1177" s="127" t="s">
        <v>1805</v>
      </c>
      <c r="C1177" s="128"/>
      <c r="D1177" s="129"/>
      <c r="E1177" s="129"/>
      <c r="F1177" s="128"/>
      <c r="G1177" s="127"/>
      <c r="H1177" s="127"/>
      <c r="I1177" s="128"/>
      <c r="J1177" s="127"/>
      <c r="K1177" s="127"/>
      <c r="L1177" s="128"/>
      <c r="M1177" s="129"/>
      <c r="N1177" s="129"/>
      <c r="O1177" s="130"/>
      <c r="P1177" s="127"/>
      <c r="Q1177" s="127"/>
      <c r="R1177" s="128"/>
      <c r="S1177" s="129"/>
      <c r="T1177" s="129"/>
      <c r="U1177" s="128"/>
      <c r="V1177" s="129"/>
      <c r="W1177" s="129"/>
      <c r="X1177" s="131"/>
      <c r="Y1177" s="129"/>
      <c r="Z1177" s="129">
        <f t="shared" si="241"/>
        <v>4</v>
      </c>
      <c r="AA1177" s="129"/>
      <c r="AB1177" s="129"/>
      <c r="AC1177" s="121">
        <v>410491</v>
      </c>
      <c r="AD1177" s="121" t="s">
        <v>1616</v>
      </c>
      <c r="AE1177" s="122">
        <f>VLOOKUP(AC1177,[3]Hoja1!$A$10:$K$1357,11,0)</f>
        <v>-661629781</v>
      </c>
      <c r="AF1177" s="122"/>
      <c r="AG1177" s="122">
        <f t="shared" si="242"/>
        <v>-661629781</v>
      </c>
      <c r="AH1177" s="122">
        <f t="shared" si="243"/>
        <v>-661630</v>
      </c>
    </row>
    <row r="1178" spans="1:34" s="51" customFormat="1" ht="12.75" customHeight="1">
      <c r="A1178" s="127">
        <v>5313120</v>
      </c>
      <c r="B1178" s="127" t="s">
        <v>1805</v>
      </c>
      <c r="C1178" s="128"/>
      <c r="D1178" s="129"/>
      <c r="E1178" s="129"/>
      <c r="F1178" s="128"/>
      <c r="G1178" s="127"/>
      <c r="H1178" s="127"/>
      <c r="I1178" s="128"/>
      <c r="J1178" s="127"/>
      <c r="K1178" s="127"/>
      <c r="L1178" s="128"/>
      <c r="M1178" s="129"/>
      <c r="N1178" s="129"/>
      <c r="O1178" s="130"/>
      <c r="P1178" s="127"/>
      <c r="Q1178" s="127"/>
      <c r="R1178" s="128"/>
      <c r="S1178" s="129"/>
      <c r="T1178" s="129"/>
      <c r="U1178" s="128"/>
      <c r="V1178" s="129"/>
      <c r="W1178" s="129"/>
      <c r="X1178" s="131"/>
      <c r="Y1178" s="129"/>
      <c r="Z1178" s="129">
        <f t="shared" si="241"/>
        <v>4</v>
      </c>
      <c r="AA1178" s="129"/>
      <c r="AB1178" s="129"/>
      <c r="AC1178" s="121">
        <v>410492</v>
      </c>
      <c r="AD1178" s="121" t="s">
        <v>1617</v>
      </c>
      <c r="AE1178" s="122">
        <f>VLOOKUP(AC1178,[3]Hoja1!$A$10:$K$1357,11,0)</f>
        <v>0</v>
      </c>
      <c r="AF1178" s="122"/>
      <c r="AG1178" s="122">
        <f t="shared" si="242"/>
        <v>0</v>
      </c>
      <c r="AH1178" s="122">
        <f t="shared" si="243"/>
        <v>0</v>
      </c>
    </row>
    <row r="1179" spans="1:34" s="51" customFormat="1" ht="12.75" customHeight="1">
      <c r="A1179" s="127">
        <v>5313120</v>
      </c>
      <c r="B1179" s="127" t="s">
        <v>1805</v>
      </c>
      <c r="C1179" s="128"/>
      <c r="D1179" s="129"/>
      <c r="E1179" s="129"/>
      <c r="F1179" s="128"/>
      <c r="G1179" s="127"/>
      <c r="H1179" s="127"/>
      <c r="I1179" s="128"/>
      <c r="J1179" s="127"/>
      <c r="K1179" s="127"/>
      <c r="L1179" s="128"/>
      <c r="M1179" s="129"/>
      <c r="N1179" s="129"/>
      <c r="O1179" s="130"/>
      <c r="P1179" s="127"/>
      <c r="Q1179" s="127"/>
      <c r="R1179" s="128"/>
      <c r="S1179" s="129"/>
      <c r="T1179" s="129"/>
      <c r="U1179" s="128"/>
      <c r="V1179" s="129"/>
      <c r="W1179" s="129"/>
      <c r="X1179" s="131"/>
      <c r="Y1179" s="129"/>
      <c r="Z1179" s="129">
        <f t="shared" si="241"/>
        <v>4</v>
      </c>
      <c r="AA1179" s="129"/>
      <c r="AB1179" s="129"/>
      <c r="AC1179" s="121">
        <v>410494</v>
      </c>
      <c r="AD1179" s="121" t="s">
        <v>1641</v>
      </c>
      <c r="AE1179" s="122">
        <f>VLOOKUP(AC1179,[3]Hoja1!$A$10:$K$1357,11,0)</f>
        <v>0</v>
      </c>
      <c r="AF1179" s="122"/>
      <c r="AG1179" s="122">
        <f t="shared" si="242"/>
        <v>0</v>
      </c>
      <c r="AH1179" s="122">
        <f t="shared" si="243"/>
        <v>0</v>
      </c>
    </row>
    <row r="1180" spans="1:34" s="51" customFormat="1" ht="12.75" customHeight="1">
      <c r="A1180" s="127">
        <v>5313320</v>
      </c>
      <c r="B1180" s="127" t="s">
        <v>1805</v>
      </c>
      <c r="C1180" s="128" t="str">
        <f t="shared" si="233"/>
        <v/>
      </c>
      <c r="D1180" s="129"/>
      <c r="E1180" s="129"/>
      <c r="F1180" s="128" t="str">
        <f t="shared" si="234"/>
        <v/>
      </c>
      <c r="G1180" s="127"/>
      <c r="H1180" s="127"/>
      <c r="I1180" s="128" t="str">
        <f t="shared" si="235"/>
        <v/>
      </c>
      <c r="J1180" s="127"/>
      <c r="K1180" s="127"/>
      <c r="L1180" s="128" t="str">
        <f t="shared" si="236"/>
        <v/>
      </c>
      <c r="M1180" s="129"/>
      <c r="N1180" s="129"/>
      <c r="O1180" s="130" t="str">
        <f t="shared" si="237"/>
        <v/>
      </c>
      <c r="P1180" s="127"/>
      <c r="Q1180" s="127"/>
      <c r="R1180" s="128" t="str">
        <f t="shared" si="238"/>
        <v/>
      </c>
      <c r="S1180" s="129"/>
      <c r="T1180" s="129"/>
      <c r="U1180" s="128" t="str">
        <f t="shared" si="239"/>
        <v/>
      </c>
      <c r="V1180" s="129"/>
      <c r="W1180" s="129"/>
      <c r="X1180" s="131" t="str">
        <f t="shared" ref="X1180:X1198" si="244">+Y1180&amp;Z1180</f>
        <v>4</v>
      </c>
      <c r="Y1180" s="129"/>
      <c r="Z1180" s="129">
        <f t="shared" si="241"/>
        <v>4</v>
      </c>
      <c r="AA1180" s="129"/>
      <c r="AB1180" s="129"/>
      <c r="AC1180" s="121">
        <v>410501</v>
      </c>
      <c r="AD1180" s="121" t="s">
        <v>1413</v>
      </c>
      <c r="AE1180" s="122">
        <f>VLOOKUP(AC1180,[3]Hoja1!$A$10:$K$1357,11,0)</f>
        <v>0</v>
      </c>
      <c r="AF1180" s="122"/>
      <c r="AG1180" s="122">
        <f t="shared" si="242"/>
        <v>0</v>
      </c>
      <c r="AH1180" s="122">
        <f t="shared" si="243"/>
        <v>0</v>
      </c>
    </row>
    <row r="1181" spans="1:34" s="51" customFormat="1" ht="12.75" customHeight="1">
      <c r="A1181" s="127">
        <v>5313120</v>
      </c>
      <c r="B1181" s="127" t="s">
        <v>1805</v>
      </c>
      <c r="C1181" s="128" t="str">
        <f t="shared" si="233"/>
        <v/>
      </c>
      <c r="D1181" s="129"/>
      <c r="E1181" s="129"/>
      <c r="F1181" s="128" t="str">
        <f t="shared" si="234"/>
        <v/>
      </c>
      <c r="G1181" s="127"/>
      <c r="H1181" s="127"/>
      <c r="I1181" s="128" t="str">
        <f t="shared" si="235"/>
        <v/>
      </c>
      <c r="J1181" s="127"/>
      <c r="K1181" s="127"/>
      <c r="L1181" s="128" t="str">
        <f t="shared" si="236"/>
        <v/>
      </c>
      <c r="M1181" s="129"/>
      <c r="N1181" s="129"/>
      <c r="O1181" s="130" t="str">
        <f t="shared" si="237"/>
        <v/>
      </c>
      <c r="P1181" s="127"/>
      <c r="Q1181" s="127"/>
      <c r="R1181" s="128" t="str">
        <f t="shared" si="238"/>
        <v/>
      </c>
      <c r="S1181" s="129"/>
      <c r="T1181" s="129"/>
      <c r="U1181" s="128" t="str">
        <f t="shared" si="239"/>
        <v/>
      </c>
      <c r="V1181" s="129"/>
      <c r="W1181" s="129"/>
      <c r="X1181" s="131" t="str">
        <f t="shared" si="244"/>
        <v>4</v>
      </c>
      <c r="Y1181" s="129"/>
      <c r="Z1181" s="129">
        <f t="shared" si="241"/>
        <v>4</v>
      </c>
      <c r="AA1181" s="129"/>
      <c r="AB1181" s="129"/>
      <c r="AC1181" s="121">
        <v>410502</v>
      </c>
      <c r="AD1181" s="121" t="s">
        <v>1414</v>
      </c>
      <c r="AE1181" s="122">
        <f>VLOOKUP(AC1181,[3]Hoja1!$A$10:$K$1357,11,0)</f>
        <v>-486284671</v>
      </c>
      <c r="AF1181" s="122"/>
      <c r="AG1181" s="122">
        <f t="shared" si="242"/>
        <v>-486284671</v>
      </c>
      <c r="AH1181" s="122">
        <f t="shared" si="243"/>
        <v>-486285</v>
      </c>
    </row>
    <row r="1182" spans="1:34" s="51" customFormat="1" ht="12.75" customHeight="1">
      <c r="A1182" s="127">
        <v>5313320</v>
      </c>
      <c r="B1182" s="127" t="s">
        <v>1805</v>
      </c>
      <c r="C1182" s="128" t="str">
        <f t="shared" si="233"/>
        <v/>
      </c>
      <c r="D1182" s="129"/>
      <c r="E1182" s="129"/>
      <c r="F1182" s="128" t="str">
        <f t="shared" si="234"/>
        <v/>
      </c>
      <c r="G1182" s="127"/>
      <c r="H1182" s="127"/>
      <c r="I1182" s="128" t="str">
        <f t="shared" si="235"/>
        <v/>
      </c>
      <c r="J1182" s="127"/>
      <c r="K1182" s="127"/>
      <c r="L1182" s="128" t="str">
        <f t="shared" si="236"/>
        <v/>
      </c>
      <c r="M1182" s="129"/>
      <c r="N1182" s="129"/>
      <c r="O1182" s="130" t="str">
        <f t="shared" si="237"/>
        <v/>
      </c>
      <c r="P1182" s="129"/>
      <c r="Q1182" s="127"/>
      <c r="R1182" s="128" t="str">
        <f t="shared" si="238"/>
        <v/>
      </c>
      <c r="S1182" s="129"/>
      <c r="T1182" s="129"/>
      <c r="U1182" s="128" t="str">
        <f t="shared" si="239"/>
        <v/>
      </c>
      <c r="V1182" s="129"/>
      <c r="W1182" s="129"/>
      <c r="X1182" s="131" t="str">
        <f t="shared" si="244"/>
        <v>4</v>
      </c>
      <c r="Y1182" s="129"/>
      <c r="Z1182" s="129">
        <f t="shared" si="241"/>
        <v>4</v>
      </c>
      <c r="AA1182" s="129"/>
      <c r="AB1182" s="129"/>
      <c r="AC1182" s="121">
        <v>410503</v>
      </c>
      <c r="AD1182" s="121" t="s">
        <v>673</v>
      </c>
      <c r="AE1182" s="122">
        <f>VLOOKUP(AC1182,[3]Hoja1!$A$10:$K$1357,11,0)</f>
        <v>144331629</v>
      </c>
      <c r="AF1182" s="122"/>
      <c r="AG1182" s="122">
        <f t="shared" si="242"/>
        <v>144331629</v>
      </c>
      <c r="AH1182" s="122">
        <f t="shared" si="243"/>
        <v>144332</v>
      </c>
    </row>
    <row r="1183" spans="1:34" s="51" customFormat="1" ht="12.75" customHeight="1">
      <c r="A1183" s="127">
        <v>5313500</v>
      </c>
      <c r="B1183" s="127" t="s">
        <v>1811</v>
      </c>
      <c r="C1183" s="128" t="str">
        <f t="shared" si="233"/>
        <v/>
      </c>
      <c r="D1183" s="129"/>
      <c r="E1183" s="129"/>
      <c r="F1183" s="128" t="str">
        <f t="shared" si="234"/>
        <v/>
      </c>
      <c r="G1183" s="127"/>
      <c r="H1183" s="127"/>
      <c r="I1183" s="128" t="str">
        <f t="shared" si="235"/>
        <v/>
      </c>
      <c r="J1183" s="127"/>
      <c r="K1183" s="127"/>
      <c r="L1183" s="128" t="str">
        <f t="shared" si="236"/>
        <v/>
      </c>
      <c r="M1183" s="129"/>
      <c r="N1183" s="129"/>
      <c r="O1183" s="130" t="str">
        <f t="shared" si="237"/>
        <v/>
      </c>
      <c r="P1183" s="129"/>
      <c r="Q1183" s="127"/>
      <c r="R1183" s="128" t="str">
        <f t="shared" si="238"/>
        <v/>
      </c>
      <c r="S1183" s="129"/>
      <c r="T1183" s="129"/>
      <c r="U1183" s="128" t="str">
        <f t="shared" si="239"/>
        <v/>
      </c>
      <c r="V1183" s="129"/>
      <c r="W1183" s="129"/>
      <c r="X1183" s="131" t="str">
        <f t="shared" si="244"/>
        <v>4</v>
      </c>
      <c r="Y1183" s="129"/>
      <c r="Z1183" s="129">
        <f t="shared" si="241"/>
        <v>4</v>
      </c>
      <c r="AA1183" s="129"/>
      <c r="AB1183" s="129"/>
      <c r="AC1183" s="121">
        <v>410504</v>
      </c>
      <c r="AD1183" s="121" t="s">
        <v>1415</v>
      </c>
      <c r="AE1183" s="122">
        <f>VLOOKUP(AC1183,[3]Hoja1!$A$10:$K$1357,11,0)</f>
        <v>2557615627</v>
      </c>
      <c r="AF1183" s="122"/>
      <c r="AG1183" s="122">
        <f t="shared" si="242"/>
        <v>2557615627</v>
      </c>
      <c r="AH1183" s="122">
        <f t="shared" si="243"/>
        <v>2557616</v>
      </c>
    </row>
    <row r="1184" spans="1:34" s="51" customFormat="1" ht="12.75" customHeight="1">
      <c r="A1184" s="127">
        <v>5313320</v>
      </c>
      <c r="B1184" s="127" t="s">
        <v>1805</v>
      </c>
      <c r="C1184" s="128" t="str">
        <f t="shared" si="233"/>
        <v/>
      </c>
      <c r="D1184" s="129"/>
      <c r="E1184" s="129"/>
      <c r="F1184" s="128" t="str">
        <f t="shared" si="234"/>
        <v/>
      </c>
      <c r="G1184" s="127"/>
      <c r="H1184" s="127"/>
      <c r="I1184" s="128" t="str">
        <f t="shared" si="235"/>
        <v/>
      </c>
      <c r="J1184" s="127"/>
      <c r="K1184" s="127"/>
      <c r="L1184" s="128" t="str">
        <f t="shared" si="236"/>
        <v/>
      </c>
      <c r="M1184" s="129"/>
      <c r="N1184" s="129"/>
      <c r="O1184" s="130" t="str">
        <f t="shared" si="237"/>
        <v/>
      </c>
      <c r="P1184" s="129"/>
      <c r="Q1184" s="127"/>
      <c r="R1184" s="128" t="str">
        <f t="shared" si="238"/>
        <v/>
      </c>
      <c r="S1184" s="129"/>
      <c r="T1184" s="129"/>
      <c r="U1184" s="128" t="str">
        <f t="shared" si="239"/>
        <v/>
      </c>
      <c r="V1184" s="129"/>
      <c r="W1184" s="129"/>
      <c r="X1184" s="131" t="str">
        <f t="shared" si="244"/>
        <v>4</v>
      </c>
      <c r="Y1184" s="129"/>
      <c r="Z1184" s="129">
        <f t="shared" si="241"/>
        <v>4</v>
      </c>
      <c r="AA1184" s="129"/>
      <c r="AB1184" s="129"/>
      <c r="AC1184" s="121">
        <v>410505</v>
      </c>
      <c r="AD1184" s="121" t="s">
        <v>1416</v>
      </c>
      <c r="AE1184" s="122">
        <f>VLOOKUP(AC1184,[3]Hoja1!$A$10:$K$1357,11,0)</f>
        <v>-136564670</v>
      </c>
      <c r="AF1184" s="122"/>
      <c r="AG1184" s="122">
        <f t="shared" si="242"/>
        <v>-136564670</v>
      </c>
      <c r="AH1184" s="122">
        <f t="shared" si="243"/>
        <v>-136565</v>
      </c>
    </row>
    <row r="1185" spans="1:34" s="51" customFormat="1" ht="12.75" customHeight="1">
      <c r="A1185" s="127">
        <v>5313120</v>
      </c>
      <c r="B1185" s="127" t="s">
        <v>1805</v>
      </c>
      <c r="C1185" s="128" t="str">
        <f t="shared" si="233"/>
        <v/>
      </c>
      <c r="D1185" s="129"/>
      <c r="E1185" s="129"/>
      <c r="F1185" s="128" t="str">
        <f t="shared" si="234"/>
        <v/>
      </c>
      <c r="G1185" s="127"/>
      <c r="H1185" s="127"/>
      <c r="I1185" s="128" t="str">
        <f t="shared" si="235"/>
        <v/>
      </c>
      <c r="J1185" s="127"/>
      <c r="K1185" s="127"/>
      <c r="L1185" s="128" t="str">
        <f t="shared" si="236"/>
        <v/>
      </c>
      <c r="M1185" s="129"/>
      <c r="N1185" s="129"/>
      <c r="O1185" s="130" t="str">
        <f t="shared" si="237"/>
        <v/>
      </c>
      <c r="P1185" s="129"/>
      <c r="Q1185" s="127"/>
      <c r="R1185" s="128" t="str">
        <f t="shared" si="238"/>
        <v/>
      </c>
      <c r="S1185" s="129"/>
      <c r="T1185" s="129"/>
      <c r="U1185" s="128" t="str">
        <f t="shared" si="239"/>
        <v/>
      </c>
      <c r="V1185" s="129"/>
      <c r="W1185" s="129"/>
      <c r="X1185" s="131" t="str">
        <f t="shared" si="244"/>
        <v>4</v>
      </c>
      <c r="Y1185" s="129"/>
      <c r="Z1185" s="129">
        <f t="shared" si="241"/>
        <v>4</v>
      </c>
      <c r="AA1185" s="129"/>
      <c r="AB1185" s="129"/>
      <c r="AC1185" s="121">
        <v>410506</v>
      </c>
      <c r="AD1185" s="121" t="s">
        <v>1417</v>
      </c>
      <c r="AE1185" s="122">
        <f>VLOOKUP(AC1185,[3]Hoja1!$A$10:$K$1357,11,0)</f>
        <v>-585465931</v>
      </c>
      <c r="AF1185" s="122"/>
      <c r="AG1185" s="122">
        <f t="shared" si="242"/>
        <v>-585465931</v>
      </c>
      <c r="AH1185" s="122">
        <f t="shared" si="243"/>
        <v>-585466</v>
      </c>
    </row>
    <row r="1186" spans="1:34" s="51" customFormat="1" ht="12.75" customHeight="1">
      <c r="A1186" s="127">
        <v>5313220</v>
      </c>
      <c r="B1186" s="127" t="s">
        <v>1805</v>
      </c>
      <c r="C1186" s="128" t="str">
        <f t="shared" si="233"/>
        <v/>
      </c>
      <c r="D1186" s="129"/>
      <c r="E1186" s="129"/>
      <c r="F1186" s="128" t="str">
        <f t="shared" si="234"/>
        <v/>
      </c>
      <c r="G1186" s="127"/>
      <c r="H1186" s="127"/>
      <c r="I1186" s="128" t="str">
        <f t="shared" si="235"/>
        <v/>
      </c>
      <c r="J1186" s="127"/>
      <c r="K1186" s="127"/>
      <c r="L1186" s="128" t="str">
        <f t="shared" si="236"/>
        <v/>
      </c>
      <c r="M1186" s="129"/>
      <c r="N1186" s="129"/>
      <c r="O1186" s="130" t="str">
        <f t="shared" si="237"/>
        <v/>
      </c>
      <c r="P1186" s="129"/>
      <c r="Q1186" s="127"/>
      <c r="R1186" s="128" t="str">
        <f t="shared" si="238"/>
        <v/>
      </c>
      <c r="S1186" s="129"/>
      <c r="T1186" s="129"/>
      <c r="U1186" s="128" t="str">
        <f t="shared" si="239"/>
        <v/>
      </c>
      <c r="V1186" s="129"/>
      <c r="W1186" s="129"/>
      <c r="X1186" s="131" t="str">
        <f t="shared" si="244"/>
        <v>4</v>
      </c>
      <c r="Y1186" s="129"/>
      <c r="Z1186" s="129">
        <f t="shared" si="241"/>
        <v>4</v>
      </c>
      <c r="AA1186" s="129"/>
      <c r="AB1186" s="129"/>
      <c r="AC1186" s="121">
        <v>410507</v>
      </c>
      <c r="AD1186" s="121" t="s">
        <v>1418</v>
      </c>
      <c r="AE1186" s="122">
        <f>VLOOKUP(AC1186,[3]Hoja1!$A$10:$K$1357,11,0)</f>
        <v>-3435049442</v>
      </c>
      <c r="AF1186" s="122"/>
      <c r="AG1186" s="122">
        <f t="shared" si="242"/>
        <v>-3435049442</v>
      </c>
      <c r="AH1186" s="122">
        <f t="shared" si="243"/>
        <v>-3435049</v>
      </c>
    </row>
    <row r="1187" spans="1:34" s="51" customFormat="1" ht="12.75" customHeight="1">
      <c r="A1187" s="127">
        <v>5313220</v>
      </c>
      <c r="B1187" s="127" t="s">
        <v>1805</v>
      </c>
      <c r="C1187" s="128" t="str">
        <f t="shared" si="233"/>
        <v/>
      </c>
      <c r="D1187" s="129"/>
      <c r="E1187" s="129"/>
      <c r="F1187" s="128" t="str">
        <f t="shared" si="234"/>
        <v/>
      </c>
      <c r="G1187" s="127"/>
      <c r="H1187" s="127"/>
      <c r="I1187" s="128" t="str">
        <f t="shared" si="235"/>
        <v/>
      </c>
      <c r="J1187" s="127"/>
      <c r="K1187" s="127"/>
      <c r="L1187" s="128" t="str">
        <f t="shared" si="236"/>
        <v/>
      </c>
      <c r="M1187" s="129"/>
      <c r="N1187" s="129"/>
      <c r="O1187" s="130" t="str">
        <f t="shared" si="237"/>
        <v/>
      </c>
      <c r="P1187" s="129"/>
      <c r="Q1187" s="127"/>
      <c r="R1187" s="128" t="str">
        <f t="shared" si="238"/>
        <v/>
      </c>
      <c r="S1187" s="129"/>
      <c r="T1187" s="129"/>
      <c r="U1187" s="128" t="str">
        <f t="shared" si="239"/>
        <v/>
      </c>
      <c r="V1187" s="129"/>
      <c r="W1187" s="129"/>
      <c r="X1187" s="131" t="str">
        <f t="shared" si="244"/>
        <v>4</v>
      </c>
      <c r="Y1187" s="129"/>
      <c r="Z1187" s="129">
        <f t="shared" si="241"/>
        <v>4</v>
      </c>
      <c r="AA1187" s="129"/>
      <c r="AB1187" s="129"/>
      <c r="AC1187" s="121">
        <v>410508</v>
      </c>
      <c r="AD1187" s="121" t="s">
        <v>1037</v>
      </c>
      <c r="AE1187" s="122">
        <f>VLOOKUP(AC1187,[3]Hoja1!$A$10:$K$1357,11,0)</f>
        <v>-1807832311</v>
      </c>
      <c r="AF1187" s="122"/>
      <c r="AG1187" s="122">
        <f t="shared" si="242"/>
        <v>-1807832311</v>
      </c>
      <c r="AH1187" s="122">
        <f t="shared" si="243"/>
        <v>-1807832</v>
      </c>
    </row>
    <row r="1188" spans="1:34" s="51" customFormat="1" ht="12.75" customHeight="1">
      <c r="A1188" s="127">
        <v>5313320</v>
      </c>
      <c r="B1188" s="127" t="s">
        <v>1805</v>
      </c>
      <c r="C1188" s="128" t="str">
        <f t="shared" si="233"/>
        <v/>
      </c>
      <c r="D1188" s="129"/>
      <c r="E1188" s="129"/>
      <c r="F1188" s="128" t="str">
        <f t="shared" si="234"/>
        <v/>
      </c>
      <c r="G1188" s="127"/>
      <c r="H1188" s="127"/>
      <c r="I1188" s="128" t="str">
        <f t="shared" si="235"/>
        <v/>
      </c>
      <c r="J1188" s="127"/>
      <c r="K1188" s="127"/>
      <c r="L1188" s="128" t="str">
        <f t="shared" si="236"/>
        <v/>
      </c>
      <c r="M1188" s="129"/>
      <c r="N1188" s="129"/>
      <c r="O1188" s="130" t="str">
        <f t="shared" si="237"/>
        <v/>
      </c>
      <c r="P1188" s="129"/>
      <c r="Q1188" s="127"/>
      <c r="R1188" s="128" t="str">
        <f t="shared" si="238"/>
        <v/>
      </c>
      <c r="S1188" s="129"/>
      <c r="T1188" s="129"/>
      <c r="U1188" s="128" t="str">
        <f t="shared" si="239"/>
        <v/>
      </c>
      <c r="V1188" s="129"/>
      <c r="W1188" s="129"/>
      <c r="X1188" s="131" t="str">
        <f t="shared" si="244"/>
        <v>4</v>
      </c>
      <c r="Y1188" s="129"/>
      <c r="Z1188" s="129">
        <f t="shared" si="241"/>
        <v>4</v>
      </c>
      <c r="AA1188" s="129"/>
      <c r="AB1188" s="129"/>
      <c r="AC1188" s="121">
        <v>410509</v>
      </c>
      <c r="AD1188" s="121" t="s">
        <v>595</v>
      </c>
      <c r="AE1188" s="122">
        <f>VLOOKUP(AC1188,[3]Hoja1!$A$10:$K$1357,11,0)</f>
        <v>-1349826738</v>
      </c>
      <c r="AF1188" s="122"/>
      <c r="AG1188" s="122">
        <f t="shared" si="242"/>
        <v>-1349826738</v>
      </c>
      <c r="AH1188" s="122">
        <f t="shared" si="243"/>
        <v>-1349827</v>
      </c>
    </row>
    <row r="1189" spans="1:34" s="51" customFormat="1" ht="12.75" customHeight="1">
      <c r="A1189" s="127"/>
      <c r="B1189" s="127"/>
      <c r="C1189" s="128" t="str">
        <f t="shared" si="233"/>
        <v/>
      </c>
      <c r="D1189" s="129"/>
      <c r="E1189" s="129"/>
      <c r="F1189" s="128" t="str">
        <f t="shared" si="234"/>
        <v/>
      </c>
      <c r="G1189" s="127"/>
      <c r="H1189" s="127"/>
      <c r="I1189" s="128" t="str">
        <f t="shared" si="235"/>
        <v/>
      </c>
      <c r="J1189" s="127"/>
      <c r="K1189" s="127"/>
      <c r="L1189" s="128" t="str">
        <f t="shared" si="236"/>
        <v/>
      </c>
      <c r="M1189" s="129"/>
      <c r="N1189" s="129"/>
      <c r="O1189" s="130" t="str">
        <f t="shared" si="237"/>
        <v/>
      </c>
      <c r="P1189" s="129"/>
      <c r="Q1189" s="127"/>
      <c r="R1189" s="128" t="str">
        <f t="shared" si="238"/>
        <v/>
      </c>
      <c r="S1189" s="129"/>
      <c r="T1189" s="129"/>
      <c r="U1189" s="128" t="str">
        <f t="shared" si="239"/>
        <v/>
      </c>
      <c r="V1189" s="129"/>
      <c r="W1189" s="129"/>
      <c r="X1189" s="131" t="str">
        <f t="shared" si="244"/>
        <v>4</v>
      </c>
      <c r="Y1189" s="129"/>
      <c r="Z1189" s="129">
        <f t="shared" si="241"/>
        <v>4</v>
      </c>
      <c r="AA1189" s="129"/>
      <c r="AB1189" s="129"/>
      <c r="AC1189" s="121">
        <v>410510</v>
      </c>
      <c r="AD1189" s="121" t="s">
        <v>1419</v>
      </c>
      <c r="AE1189" s="122">
        <v>0</v>
      </c>
      <c r="AF1189" s="122"/>
      <c r="AG1189" s="122">
        <f t="shared" si="242"/>
        <v>0</v>
      </c>
      <c r="AH1189" s="122">
        <f t="shared" si="243"/>
        <v>0</v>
      </c>
    </row>
    <row r="1190" spans="1:34" s="51" customFormat="1" ht="12.75" customHeight="1">
      <c r="A1190" s="127">
        <v>5313110</v>
      </c>
      <c r="B1190" s="127" t="s">
        <v>1804</v>
      </c>
      <c r="C1190" s="128" t="str">
        <f t="shared" si="233"/>
        <v/>
      </c>
      <c r="D1190" s="129"/>
      <c r="E1190" s="129"/>
      <c r="F1190" s="128" t="str">
        <f t="shared" si="234"/>
        <v/>
      </c>
      <c r="G1190" s="127"/>
      <c r="H1190" s="127"/>
      <c r="I1190" s="128" t="str">
        <f t="shared" si="235"/>
        <v/>
      </c>
      <c r="J1190" s="127"/>
      <c r="K1190" s="127"/>
      <c r="L1190" s="128" t="str">
        <f t="shared" si="236"/>
        <v/>
      </c>
      <c r="M1190" s="129"/>
      <c r="N1190" s="129"/>
      <c r="O1190" s="130" t="str">
        <f t="shared" si="237"/>
        <v/>
      </c>
      <c r="P1190" s="129"/>
      <c r="Q1190" s="127"/>
      <c r="R1190" s="128" t="str">
        <f t="shared" si="238"/>
        <v/>
      </c>
      <c r="S1190" s="129"/>
      <c r="T1190" s="129"/>
      <c r="U1190" s="128" t="str">
        <f t="shared" si="239"/>
        <v/>
      </c>
      <c r="V1190" s="129"/>
      <c r="W1190" s="129"/>
      <c r="X1190" s="131" t="str">
        <f t="shared" si="244"/>
        <v>4</v>
      </c>
      <c r="Y1190" s="129"/>
      <c r="Z1190" s="129">
        <f t="shared" si="241"/>
        <v>4</v>
      </c>
      <c r="AA1190" s="129"/>
      <c r="AB1190" s="129"/>
      <c r="AC1190" s="121">
        <v>410511</v>
      </c>
      <c r="AD1190" s="121" t="s">
        <v>597</v>
      </c>
      <c r="AE1190" s="122">
        <f>VLOOKUP(AC1190,[3]Hoja1!$A$10:$K$1357,11,0)</f>
        <v>-26326529</v>
      </c>
      <c r="AF1190" s="122"/>
      <c r="AG1190" s="122">
        <f t="shared" si="242"/>
        <v>-26326529</v>
      </c>
      <c r="AH1190" s="122">
        <f t="shared" si="243"/>
        <v>-26327</v>
      </c>
    </row>
    <row r="1191" spans="1:34" s="51" customFormat="1" ht="12.75" customHeight="1">
      <c r="A1191" s="127">
        <v>5313310</v>
      </c>
      <c r="B1191" s="127" t="s">
        <v>1804</v>
      </c>
      <c r="C1191" s="128" t="str">
        <f t="shared" si="233"/>
        <v/>
      </c>
      <c r="D1191" s="129"/>
      <c r="E1191" s="129"/>
      <c r="F1191" s="128" t="str">
        <f t="shared" si="234"/>
        <v/>
      </c>
      <c r="G1191" s="127"/>
      <c r="H1191" s="127"/>
      <c r="I1191" s="128" t="str">
        <f t="shared" si="235"/>
        <v/>
      </c>
      <c r="J1191" s="127"/>
      <c r="K1191" s="127"/>
      <c r="L1191" s="128" t="str">
        <f t="shared" si="236"/>
        <v/>
      </c>
      <c r="M1191" s="129"/>
      <c r="N1191" s="129"/>
      <c r="O1191" s="130" t="str">
        <f t="shared" si="237"/>
        <v/>
      </c>
      <c r="P1191" s="129"/>
      <c r="Q1191" s="127"/>
      <c r="R1191" s="128" t="str">
        <f t="shared" si="238"/>
        <v/>
      </c>
      <c r="S1191" s="129"/>
      <c r="T1191" s="129"/>
      <c r="U1191" s="128" t="str">
        <f t="shared" si="239"/>
        <v/>
      </c>
      <c r="V1191" s="129"/>
      <c r="W1191" s="129"/>
      <c r="X1191" s="131" t="str">
        <f t="shared" si="244"/>
        <v>4</v>
      </c>
      <c r="Y1191" s="129"/>
      <c r="Z1191" s="129">
        <f t="shared" si="241"/>
        <v>4</v>
      </c>
      <c r="AA1191" s="129"/>
      <c r="AB1191" s="129"/>
      <c r="AC1191" s="121">
        <v>410512</v>
      </c>
      <c r="AD1191" s="121" t="s">
        <v>598</v>
      </c>
      <c r="AE1191" s="122">
        <f>VLOOKUP(AC1191,[3]Hoja1!$A$10:$K$1357,11,0)</f>
        <v>0</v>
      </c>
      <c r="AF1191" s="122"/>
      <c r="AG1191" s="122">
        <f t="shared" si="242"/>
        <v>0</v>
      </c>
      <c r="AH1191" s="122">
        <f t="shared" si="243"/>
        <v>0</v>
      </c>
    </row>
    <row r="1192" spans="1:34" s="51" customFormat="1" ht="12.75" customHeight="1">
      <c r="A1192" s="127">
        <v>5313110</v>
      </c>
      <c r="B1192" s="127" t="s">
        <v>1804</v>
      </c>
      <c r="C1192" s="128" t="str">
        <f t="shared" si="233"/>
        <v/>
      </c>
      <c r="D1192" s="129"/>
      <c r="E1192" s="129"/>
      <c r="F1192" s="128" t="str">
        <f t="shared" si="234"/>
        <v/>
      </c>
      <c r="G1192" s="127"/>
      <c r="H1192" s="127"/>
      <c r="I1192" s="128" t="str">
        <f t="shared" si="235"/>
        <v/>
      </c>
      <c r="J1192" s="127"/>
      <c r="K1192" s="127"/>
      <c r="L1192" s="128" t="str">
        <f t="shared" si="236"/>
        <v/>
      </c>
      <c r="M1192" s="129"/>
      <c r="N1192" s="129"/>
      <c r="O1192" s="130" t="str">
        <f t="shared" si="237"/>
        <v/>
      </c>
      <c r="P1192" s="129"/>
      <c r="Q1192" s="127"/>
      <c r="R1192" s="128" t="str">
        <f t="shared" si="238"/>
        <v/>
      </c>
      <c r="S1192" s="129"/>
      <c r="T1192" s="129"/>
      <c r="U1192" s="128" t="str">
        <f t="shared" si="239"/>
        <v/>
      </c>
      <c r="V1192" s="129"/>
      <c r="W1192" s="129"/>
      <c r="X1192" s="131" t="str">
        <f t="shared" si="244"/>
        <v>4</v>
      </c>
      <c r="Y1192" s="129"/>
      <c r="Z1192" s="129">
        <f t="shared" si="241"/>
        <v>4</v>
      </c>
      <c r="AA1192" s="129"/>
      <c r="AB1192" s="129"/>
      <c r="AC1192" s="121">
        <v>410513</v>
      </c>
      <c r="AD1192" s="121" t="s">
        <v>467</v>
      </c>
      <c r="AE1192" s="122">
        <f>VLOOKUP(AC1192,[3]Hoja1!$A$10:$K$1357,11,0)</f>
        <v>0</v>
      </c>
      <c r="AF1192" s="122"/>
      <c r="AG1192" s="122">
        <f t="shared" si="242"/>
        <v>0</v>
      </c>
      <c r="AH1192" s="122">
        <f t="shared" si="243"/>
        <v>0</v>
      </c>
    </row>
    <row r="1193" spans="1:34" s="51" customFormat="1" ht="12.75" customHeight="1">
      <c r="A1193" s="127">
        <v>5313310</v>
      </c>
      <c r="B1193" s="127" t="s">
        <v>1804</v>
      </c>
      <c r="C1193" s="128" t="str">
        <f t="shared" si="233"/>
        <v/>
      </c>
      <c r="D1193" s="129"/>
      <c r="E1193" s="129"/>
      <c r="F1193" s="128" t="str">
        <f t="shared" si="234"/>
        <v/>
      </c>
      <c r="G1193" s="127"/>
      <c r="H1193" s="127"/>
      <c r="I1193" s="128" t="str">
        <f t="shared" si="235"/>
        <v/>
      </c>
      <c r="J1193" s="127"/>
      <c r="K1193" s="127"/>
      <c r="L1193" s="128" t="str">
        <f t="shared" si="236"/>
        <v/>
      </c>
      <c r="M1193" s="129"/>
      <c r="N1193" s="129"/>
      <c r="O1193" s="130" t="str">
        <f t="shared" si="237"/>
        <v/>
      </c>
      <c r="P1193" s="129"/>
      <c r="Q1193" s="127"/>
      <c r="R1193" s="128" t="str">
        <f t="shared" si="238"/>
        <v/>
      </c>
      <c r="S1193" s="129"/>
      <c r="T1193" s="129"/>
      <c r="U1193" s="128" t="str">
        <f t="shared" si="239"/>
        <v/>
      </c>
      <c r="V1193" s="129"/>
      <c r="W1193" s="129"/>
      <c r="X1193" s="131" t="str">
        <f t="shared" si="244"/>
        <v>4</v>
      </c>
      <c r="Y1193" s="129"/>
      <c r="Z1193" s="129">
        <f t="shared" si="241"/>
        <v>4</v>
      </c>
      <c r="AA1193" s="129"/>
      <c r="AB1193" s="129"/>
      <c r="AC1193" s="121">
        <v>410514</v>
      </c>
      <c r="AD1193" s="121" t="s">
        <v>964</v>
      </c>
      <c r="AE1193" s="122">
        <f>VLOOKUP(AC1193,[3]Hoja1!$A$10:$K$1357,11,0)</f>
        <v>-2946411704</v>
      </c>
      <c r="AF1193" s="122"/>
      <c r="AG1193" s="122">
        <f t="shared" si="242"/>
        <v>-2946411704</v>
      </c>
      <c r="AH1193" s="122">
        <f t="shared" si="243"/>
        <v>-2946412</v>
      </c>
    </row>
    <row r="1194" spans="1:34" s="51" customFormat="1" ht="12.75" customHeight="1">
      <c r="A1194" s="127">
        <v>5313110</v>
      </c>
      <c r="B1194" s="127" t="s">
        <v>1804</v>
      </c>
      <c r="C1194" s="128" t="str">
        <f t="shared" si="233"/>
        <v/>
      </c>
      <c r="D1194" s="129"/>
      <c r="E1194" s="129"/>
      <c r="F1194" s="128" t="str">
        <f t="shared" si="234"/>
        <v/>
      </c>
      <c r="G1194" s="127"/>
      <c r="H1194" s="127"/>
      <c r="I1194" s="128" t="str">
        <f t="shared" si="235"/>
        <v/>
      </c>
      <c r="J1194" s="127"/>
      <c r="K1194" s="127"/>
      <c r="L1194" s="128" t="str">
        <f t="shared" si="236"/>
        <v/>
      </c>
      <c r="M1194" s="129"/>
      <c r="N1194" s="129"/>
      <c r="O1194" s="130" t="str">
        <f t="shared" si="237"/>
        <v/>
      </c>
      <c r="P1194" s="129"/>
      <c r="Q1194" s="127"/>
      <c r="R1194" s="128" t="str">
        <f t="shared" si="238"/>
        <v/>
      </c>
      <c r="S1194" s="129"/>
      <c r="T1194" s="129"/>
      <c r="U1194" s="128" t="str">
        <f t="shared" si="239"/>
        <v/>
      </c>
      <c r="V1194" s="129"/>
      <c r="W1194" s="129"/>
      <c r="X1194" s="131" t="str">
        <f t="shared" si="244"/>
        <v>4</v>
      </c>
      <c r="Y1194" s="129"/>
      <c r="Z1194" s="129">
        <f t="shared" si="241"/>
        <v>4</v>
      </c>
      <c r="AA1194" s="129"/>
      <c r="AB1194" s="129"/>
      <c r="AC1194" s="121">
        <v>410515</v>
      </c>
      <c r="AD1194" s="121" t="s">
        <v>1420</v>
      </c>
      <c r="AE1194" s="122">
        <f>VLOOKUP(AC1194,[3]Hoja1!$A$10:$K$1357,11,0)</f>
        <v>-126993526</v>
      </c>
      <c r="AF1194" s="122"/>
      <c r="AG1194" s="122">
        <f t="shared" si="242"/>
        <v>-126993526</v>
      </c>
      <c r="AH1194" s="122">
        <f t="shared" si="243"/>
        <v>-126994</v>
      </c>
    </row>
    <row r="1195" spans="1:34" s="51" customFormat="1" ht="12.75" customHeight="1">
      <c r="A1195" s="127">
        <v>5312200</v>
      </c>
      <c r="B1195" s="127" t="s">
        <v>543</v>
      </c>
      <c r="C1195" s="128" t="str">
        <f t="shared" si="233"/>
        <v/>
      </c>
      <c r="D1195" s="127"/>
      <c r="E1195" s="127"/>
      <c r="F1195" s="128" t="str">
        <f t="shared" si="234"/>
        <v/>
      </c>
      <c r="G1195" s="127"/>
      <c r="H1195" s="127"/>
      <c r="I1195" s="128" t="str">
        <f t="shared" si="235"/>
        <v/>
      </c>
      <c r="J1195" s="127"/>
      <c r="K1195" s="127"/>
      <c r="L1195" s="128" t="str">
        <f t="shared" si="236"/>
        <v/>
      </c>
      <c r="M1195" s="129"/>
      <c r="N1195" s="129"/>
      <c r="O1195" s="130" t="str">
        <f t="shared" si="237"/>
        <v/>
      </c>
      <c r="P1195" s="127"/>
      <c r="Q1195" s="127"/>
      <c r="R1195" s="128" t="str">
        <f t="shared" si="238"/>
        <v/>
      </c>
      <c r="S1195" s="129"/>
      <c r="T1195" s="129"/>
      <c r="U1195" s="128" t="str">
        <f t="shared" si="239"/>
        <v/>
      </c>
      <c r="V1195" s="129"/>
      <c r="W1195" s="129"/>
      <c r="X1195" s="131" t="str">
        <f t="shared" si="244"/>
        <v>4</v>
      </c>
      <c r="Y1195" s="129"/>
      <c r="Z1195" s="129">
        <f t="shared" si="241"/>
        <v>4</v>
      </c>
      <c r="AA1195" s="129"/>
      <c r="AB1195" s="129"/>
      <c r="AC1195" s="121">
        <v>410516</v>
      </c>
      <c r="AD1195" s="121" t="s">
        <v>965</v>
      </c>
      <c r="AE1195" s="122">
        <f>VLOOKUP(AC1195,[3]Hoja1!$A$10:$K$1357,11,0)</f>
        <v>0</v>
      </c>
      <c r="AF1195" s="122"/>
      <c r="AG1195" s="122">
        <f t="shared" si="242"/>
        <v>0</v>
      </c>
      <c r="AH1195" s="122">
        <f t="shared" si="243"/>
        <v>0</v>
      </c>
    </row>
    <row r="1196" spans="1:34" s="51" customFormat="1" ht="12.75" customHeight="1">
      <c r="A1196" s="127">
        <v>5313220</v>
      </c>
      <c r="B1196" s="127" t="s">
        <v>1805</v>
      </c>
      <c r="C1196" s="128" t="str">
        <f t="shared" si="233"/>
        <v/>
      </c>
      <c r="D1196" s="129"/>
      <c r="E1196" s="129"/>
      <c r="F1196" s="128" t="str">
        <f t="shared" si="234"/>
        <v/>
      </c>
      <c r="G1196" s="127"/>
      <c r="H1196" s="127"/>
      <c r="I1196" s="128" t="str">
        <f t="shared" si="235"/>
        <v/>
      </c>
      <c r="J1196" s="127"/>
      <c r="K1196" s="127"/>
      <c r="L1196" s="128" t="str">
        <f t="shared" si="236"/>
        <v/>
      </c>
      <c r="M1196" s="129"/>
      <c r="N1196" s="129"/>
      <c r="O1196" s="130" t="str">
        <f t="shared" si="237"/>
        <v/>
      </c>
      <c r="P1196" s="127"/>
      <c r="Q1196" s="127"/>
      <c r="R1196" s="128" t="str">
        <f t="shared" si="238"/>
        <v/>
      </c>
      <c r="S1196" s="129"/>
      <c r="T1196" s="129"/>
      <c r="U1196" s="128" t="str">
        <f t="shared" si="239"/>
        <v/>
      </c>
      <c r="V1196" s="129"/>
      <c r="W1196" s="129"/>
      <c r="X1196" s="131" t="str">
        <f t="shared" si="244"/>
        <v>4</v>
      </c>
      <c r="Y1196" s="129"/>
      <c r="Z1196" s="129">
        <f t="shared" si="241"/>
        <v>4</v>
      </c>
      <c r="AA1196" s="129"/>
      <c r="AB1196" s="129"/>
      <c r="AC1196" s="121">
        <v>410517</v>
      </c>
      <c r="AD1196" s="121" t="s">
        <v>966</v>
      </c>
      <c r="AE1196" s="122">
        <f>VLOOKUP(AC1196,[3]Hoja1!$A$10:$K$1357,11,0)</f>
        <v>-4034959</v>
      </c>
      <c r="AF1196" s="122"/>
      <c r="AG1196" s="122">
        <f t="shared" si="242"/>
        <v>-4034959</v>
      </c>
      <c r="AH1196" s="122">
        <f t="shared" si="243"/>
        <v>-4035</v>
      </c>
    </row>
    <row r="1197" spans="1:34" s="51" customFormat="1" ht="12.75" customHeight="1">
      <c r="A1197" s="127">
        <v>5313110</v>
      </c>
      <c r="B1197" s="127" t="s">
        <v>1804</v>
      </c>
      <c r="C1197" s="128" t="str">
        <f t="shared" si="233"/>
        <v/>
      </c>
      <c r="D1197" s="129"/>
      <c r="E1197" s="129"/>
      <c r="F1197" s="128" t="str">
        <f t="shared" si="234"/>
        <v/>
      </c>
      <c r="G1197" s="127"/>
      <c r="H1197" s="127"/>
      <c r="I1197" s="128" t="str">
        <f t="shared" si="235"/>
        <v/>
      </c>
      <c r="J1197" s="127"/>
      <c r="K1197" s="127"/>
      <c r="L1197" s="128" t="str">
        <f t="shared" si="236"/>
        <v/>
      </c>
      <c r="M1197" s="129"/>
      <c r="N1197" s="129"/>
      <c r="O1197" s="130" t="str">
        <f t="shared" si="237"/>
        <v/>
      </c>
      <c r="P1197" s="127"/>
      <c r="Q1197" s="127"/>
      <c r="R1197" s="128" t="str">
        <f t="shared" si="238"/>
        <v/>
      </c>
      <c r="S1197" s="129"/>
      <c r="T1197" s="129"/>
      <c r="U1197" s="128" t="str">
        <f t="shared" si="239"/>
        <v/>
      </c>
      <c r="V1197" s="129"/>
      <c r="W1197" s="129"/>
      <c r="X1197" s="131" t="str">
        <f t="shared" si="244"/>
        <v>4</v>
      </c>
      <c r="Y1197" s="129"/>
      <c r="Z1197" s="129">
        <f t="shared" si="241"/>
        <v>4</v>
      </c>
      <c r="AA1197" s="129"/>
      <c r="AB1197" s="129"/>
      <c r="AC1197" s="121">
        <v>410518</v>
      </c>
      <c r="AD1197" s="121" t="s">
        <v>1421</v>
      </c>
      <c r="AE1197" s="122">
        <f>VLOOKUP(AC1197,[3]Hoja1!$A$10:$K$1357,11,0)</f>
        <v>0</v>
      </c>
      <c r="AF1197" s="122"/>
      <c r="AG1197" s="122">
        <f t="shared" si="242"/>
        <v>0</v>
      </c>
      <c r="AH1197" s="122">
        <f t="shared" si="243"/>
        <v>0</v>
      </c>
    </row>
    <row r="1198" spans="1:34" s="51" customFormat="1" ht="12.75" customHeight="1">
      <c r="A1198" s="127">
        <v>5313310</v>
      </c>
      <c r="B1198" s="127" t="s">
        <v>1804</v>
      </c>
      <c r="C1198" s="128" t="str">
        <f t="shared" si="233"/>
        <v/>
      </c>
      <c r="D1198" s="129"/>
      <c r="E1198" s="129"/>
      <c r="F1198" s="128" t="str">
        <f t="shared" si="234"/>
        <v/>
      </c>
      <c r="G1198" s="127"/>
      <c r="H1198" s="127"/>
      <c r="I1198" s="128" t="str">
        <f t="shared" si="235"/>
        <v/>
      </c>
      <c r="J1198" s="127"/>
      <c r="K1198" s="127"/>
      <c r="L1198" s="128" t="str">
        <f t="shared" si="236"/>
        <v/>
      </c>
      <c r="M1198" s="129"/>
      <c r="N1198" s="129"/>
      <c r="O1198" s="130" t="str">
        <f t="shared" si="237"/>
        <v/>
      </c>
      <c r="P1198" s="127"/>
      <c r="Q1198" s="127"/>
      <c r="R1198" s="128" t="str">
        <f t="shared" si="238"/>
        <v/>
      </c>
      <c r="S1198" s="129"/>
      <c r="T1198" s="129"/>
      <c r="U1198" s="128" t="str">
        <f t="shared" si="239"/>
        <v/>
      </c>
      <c r="V1198" s="129"/>
      <c r="W1198" s="129"/>
      <c r="X1198" s="131" t="str">
        <f t="shared" si="244"/>
        <v>4</v>
      </c>
      <c r="Y1198" s="129"/>
      <c r="Z1198" s="129">
        <f t="shared" si="241"/>
        <v>4</v>
      </c>
      <c r="AA1198" s="129"/>
      <c r="AB1198" s="129"/>
      <c r="AC1198" s="121">
        <v>410519</v>
      </c>
      <c r="AD1198" s="121" t="s">
        <v>1422</v>
      </c>
      <c r="AE1198" s="122">
        <f>VLOOKUP(AC1198,[3]Hoja1!$A$10:$K$1357,11,0)</f>
        <v>0</v>
      </c>
      <c r="AF1198" s="122"/>
      <c r="AG1198" s="122">
        <f t="shared" si="242"/>
        <v>0</v>
      </c>
      <c r="AH1198" s="122">
        <f t="shared" si="243"/>
        <v>0</v>
      </c>
    </row>
    <row r="1199" spans="1:34" s="51" customFormat="1" ht="12.75" customHeight="1">
      <c r="A1199" s="127">
        <v>5313310</v>
      </c>
      <c r="B1199" s="127" t="s">
        <v>1804</v>
      </c>
      <c r="C1199" s="128"/>
      <c r="D1199" s="129"/>
      <c r="E1199" s="129"/>
      <c r="F1199" s="128"/>
      <c r="G1199" s="127"/>
      <c r="H1199" s="127"/>
      <c r="I1199" s="128"/>
      <c r="J1199" s="127"/>
      <c r="K1199" s="127"/>
      <c r="L1199" s="128"/>
      <c r="M1199" s="129"/>
      <c r="N1199" s="129"/>
      <c r="O1199" s="130"/>
      <c r="P1199" s="127"/>
      <c r="Q1199" s="127"/>
      <c r="R1199" s="128"/>
      <c r="S1199" s="129"/>
      <c r="T1199" s="129"/>
      <c r="U1199" s="128"/>
      <c r="V1199" s="129"/>
      <c r="W1199" s="129"/>
      <c r="X1199" s="131"/>
      <c r="Y1199" s="129"/>
      <c r="Z1199" s="129">
        <f t="shared" si="241"/>
        <v>4</v>
      </c>
      <c r="AA1199" s="129"/>
      <c r="AB1199" s="129"/>
      <c r="AC1199" s="121">
        <v>410520</v>
      </c>
      <c r="AD1199" s="121" t="s">
        <v>1423</v>
      </c>
      <c r="AE1199" s="122">
        <f>VLOOKUP(AC1199,[3]Hoja1!$A$10:$K$1357,11,0)</f>
        <v>0</v>
      </c>
      <c r="AF1199" s="122"/>
      <c r="AG1199" s="122">
        <f t="shared" si="242"/>
        <v>0</v>
      </c>
      <c r="AH1199" s="122">
        <f t="shared" si="243"/>
        <v>0</v>
      </c>
    </row>
    <row r="1200" spans="1:34" s="51" customFormat="1" ht="12.75" customHeight="1">
      <c r="A1200" s="127">
        <v>5313310</v>
      </c>
      <c r="B1200" s="127" t="s">
        <v>1804</v>
      </c>
      <c r="C1200" s="128" t="str">
        <f>+D1200&amp;E1200</f>
        <v/>
      </c>
      <c r="D1200" s="129"/>
      <c r="E1200" s="129"/>
      <c r="F1200" s="128" t="str">
        <f>+G1200&amp;H1200</f>
        <v/>
      </c>
      <c r="G1200" s="127"/>
      <c r="H1200" s="127"/>
      <c r="I1200" s="128" t="str">
        <f>+J1200&amp;K1200</f>
        <v/>
      </c>
      <c r="J1200" s="127"/>
      <c r="K1200" s="127"/>
      <c r="L1200" s="128" t="str">
        <f>+M1200&amp;N1200</f>
        <v/>
      </c>
      <c r="M1200" s="129"/>
      <c r="N1200" s="129"/>
      <c r="O1200" s="130" t="str">
        <f>+P1200&amp;Q1200</f>
        <v/>
      </c>
      <c r="P1200" s="127"/>
      <c r="Q1200" s="127"/>
      <c r="R1200" s="128" t="str">
        <f>+S1200&amp;T1200</f>
        <v/>
      </c>
      <c r="S1200" s="129"/>
      <c r="T1200" s="129"/>
      <c r="U1200" s="128" t="str">
        <f>+V1200&amp;W1200</f>
        <v/>
      </c>
      <c r="V1200" s="129"/>
      <c r="W1200" s="129"/>
      <c r="X1200" s="131" t="str">
        <f>+Y1200&amp;Z1200</f>
        <v>4</v>
      </c>
      <c r="Y1200" s="129"/>
      <c r="Z1200" s="129">
        <f t="shared" si="241"/>
        <v>4</v>
      </c>
      <c r="AA1200" s="129"/>
      <c r="AB1200" s="129"/>
      <c r="AC1200" s="121">
        <v>410521</v>
      </c>
      <c r="AD1200" s="121" t="s">
        <v>1424</v>
      </c>
      <c r="AE1200" s="122">
        <f>VLOOKUP(AC1200,[3]Hoja1!$A$10:$K$1357,11,0)</f>
        <v>-103532617</v>
      </c>
      <c r="AF1200" s="122"/>
      <c r="AG1200" s="122">
        <f t="shared" si="242"/>
        <v>-103532617</v>
      </c>
      <c r="AH1200" s="122">
        <f t="shared" si="243"/>
        <v>-103533</v>
      </c>
    </row>
    <row r="1201" spans="1:34" s="51" customFormat="1" ht="12.75" customHeight="1">
      <c r="A1201" s="127">
        <v>5313310</v>
      </c>
      <c r="B1201" s="127" t="s">
        <v>1804</v>
      </c>
      <c r="C1201" s="128" t="str">
        <f>+D1201&amp;E1201</f>
        <v/>
      </c>
      <c r="D1201" s="129"/>
      <c r="E1201" s="129"/>
      <c r="F1201" s="128" t="str">
        <f>+G1201&amp;H1201</f>
        <v/>
      </c>
      <c r="G1201" s="127"/>
      <c r="H1201" s="127"/>
      <c r="I1201" s="128" t="str">
        <f>+J1201&amp;K1201</f>
        <v/>
      </c>
      <c r="J1201" s="127"/>
      <c r="K1201" s="127"/>
      <c r="L1201" s="128" t="str">
        <f>+M1201&amp;N1201</f>
        <v/>
      </c>
      <c r="M1201" s="129"/>
      <c r="N1201" s="129"/>
      <c r="O1201" s="130" t="str">
        <f>+P1201&amp;Q1201</f>
        <v/>
      </c>
      <c r="P1201" s="127"/>
      <c r="Q1201" s="127"/>
      <c r="R1201" s="128" t="str">
        <f>+S1201&amp;T1201</f>
        <v/>
      </c>
      <c r="S1201" s="129"/>
      <c r="T1201" s="129"/>
      <c r="U1201" s="128" t="str">
        <f>+V1201&amp;W1201</f>
        <v/>
      </c>
      <c r="V1201" s="129"/>
      <c r="W1201" s="129"/>
      <c r="X1201" s="131" t="str">
        <f>+Y1201&amp;Z1201</f>
        <v>4</v>
      </c>
      <c r="Y1201" s="129"/>
      <c r="Z1201" s="129">
        <f t="shared" si="241"/>
        <v>4</v>
      </c>
      <c r="AA1201" s="129"/>
      <c r="AB1201" s="129"/>
      <c r="AC1201" s="121">
        <v>410522</v>
      </c>
      <c r="AD1201" s="121" t="s">
        <v>1425</v>
      </c>
      <c r="AE1201" s="122">
        <f>VLOOKUP(AC1201,[3]Hoja1!$A$10:$K$1357,11,0)</f>
        <v>-4884060</v>
      </c>
      <c r="AF1201" s="122"/>
      <c r="AG1201" s="122">
        <f t="shared" si="242"/>
        <v>-4884060</v>
      </c>
      <c r="AH1201" s="122">
        <f t="shared" si="243"/>
        <v>-4884</v>
      </c>
    </row>
    <row r="1202" spans="1:34" s="51" customFormat="1" ht="12.75" customHeight="1">
      <c r="A1202" s="127">
        <v>5313310</v>
      </c>
      <c r="B1202" s="127" t="s">
        <v>1804</v>
      </c>
      <c r="C1202" s="128"/>
      <c r="D1202" s="129"/>
      <c r="E1202" s="129"/>
      <c r="F1202" s="128"/>
      <c r="G1202" s="127"/>
      <c r="H1202" s="127"/>
      <c r="I1202" s="128"/>
      <c r="J1202" s="127"/>
      <c r="K1202" s="127"/>
      <c r="L1202" s="128"/>
      <c r="M1202" s="129"/>
      <c r="N1202" s="129"/>
      <c r="O1202" s="130"/>
      <c r="P1202" s="127"/>
      <c r="Q1202" s="127"/>
      <c r="R1202" s="128"/>
      <c r="S1202" s="129"/>
      <c r="T1202" s="129"/>
      <c r="U1202" s="128"/>
      <c r="V1202" s="129"/>
      <c r="W1202" s="129"/>
      <c r="X1202" s="131"/>
      <c r="Y1202" s="129"/>
      <c r="Z1202" s="129">
        <f t="shared" si="241"/>
        <v>4</v>
      </c>
      <c r="AA1202" s="129"/>
      <c r="AB1202" s="129"/>
      <c r="AC1202" s="121">
        <v>410523</v>
      </c>
      <c r="AD1202" s="121" t="s">
        <v>1426</v>
      </c>
      <c r="AE1202" s="122">
        <f>VLOOKUP(AC1202,[3]Hoja1!$A$10:$K$1357,11,0)</f>
        <v>0</v>
      </c>
      <c r="AF1202" s="122"/>
      <c r="AG1202" s="122">
        <f t="shared" si="242"/>
        <v>0</v>
      </c>
      <c r="AH1202" s="122">
        <f t="shared" si="243"/>
        <v>0</v>
      </c>
    </row>
    <row r="1203" spans="1:34" s="51" customFormat="1" ht="12.75" customHeight="1">
      <c r="A1203" s="127">
        <v>5313310</v>
      </c>
      <c r="B1203" s="127" t="s">
        <v>1804</v>
      </c>
      <c r="C1203" s="128"/>
      <c r="D1203" s="129"/>
      <c r="E1203" s="129"/>
      <c r="F1203" s="128"/>
      <c r="G1203" s="127"/>
      <c r="H1203" s="127"/>
      <c r="I1203" s="128"/>
      <c r="J1203" s="127"/>
      <c r="K1203" s="127"/>
      <c r="L1203" s="128"/>
      <c r="M1203" s="129"/>
      <c r="N1203" s="129"/>
      <c r="O1203" s="130"/>
      <c r="P1203" s="127"/>
      <c r="Q1203" s="127"/>
      <c r="R1203" s="128"/>
      <c r="S1203" s="129"/>
      <c r="T1203" s="129"/>
      <c r="U1203" s="128"/>
      <c r="V1203" s="129"/>
      <c r="W1203" s="129"/>
      <c r="X1203" s="131"/>
      <c r="Y1203" s="129"/>
      <c r="Z1203" s="129">
        <f t="shared" si="241"/>
        <v>4</v>
      </c>
      <c r="AA1203" s="129"/>
      <c r="AB1203" s="129"/>
      <c r="AC1203" s="121">
        <v>410524</v>
      </c>
      <c r="AD1203" s="121" t="s">
        <v>655</v>
      </c>
      <c r="AE1203" s="122">
        <f>VLOOKUP(AC1203,[3]Hoja1!$A$10:$K$1357,11,0)</f>
        <v>-9070608</v>
      </c>
      <c r="AF1203" s="122"/>
      <c r="AG1203" s="122">
        <f t="shared" si="242"/>
        <v>-9070608</v>
      </c>
      <c r="AH1203" s="122">
        <f t="shared" si="243"/>
        <v>-9071</v>
      </c>
    </row>
    <row r="1204" spans="1:34" s="51" customFormat="1" ht="12.75" customHeight="1">
      <c r="A1204" s="127">
        <v>5313320</v>
      </c>
      <c r="B1204" s="127" t="s">
        <v>1805</v>
      </c>
      <c r="C1204" s="128" t="str">
        <f>+D1204&amp;E1204</f>
        <v/>
      </c>
      <c r="D1204" s="129"/>
      <c r="E1204" s="129"/>
      <c r="F1204" s="128" t="str">
        <f>+G1204&amp;H1204</f>
        <v/>
      </c>
      <c r="G1204" s="127"/>
      <c r="H1204" s="127"/>
      <c r="I1204" s="128" t="str">
        <f>+J1204&amp;K1204</f>
        <v/>
      </c>
      <c r="J1204" s="127"/>
      <c r="K1204" s="127"/>
      <c r="L1204" s="128" t="str">
        <f>+M1204&amp;N1204</f>
        <v/>
      </c>
      <c r="M1204" s="129"/>
      <c r="N1204" s="129"/>
      <c r="O1204" s="130" t="str">
        <f>+P1204&amp;Q1204</f>
        <v/>
      </c>
      <c r="P1204" s="127"/>
      <c r="Q1204" s="127"/>
      <c r="R1204" s="128" t="str">
        <f>+S1204&amp;T1204</f>
        <v/>
      </c>
      <c r="S1204" s="129"/>
      <c r="T1204" s="129"/>
      <c r="U1204" s="128" t="str">
        <f>+V1204&amp;W1204</f>
        <v/>
      </c>
      <c r="V1204" s="129"/>
      <c r="W1204" s="129"/>
      <c r="X1204" s="131" t="str">
        <f>+Y1204&amp;Z1204</f>
        <v>4</v>
      </c>
      <c r="Y1204" s="129"/>
      <c r="Z1204" s="129">
        <f t="shared" si="241"/>
        <v>4</v>
      </c>
      <c r="AA1204" s="129"/>
      <c r="AB1204" s="129"/>
      <c r="AC1204" s="121">
        <v>410525</v>
      </c>
      <c r="AD1204" s="121" t="s">
        <v>1427</v>
      </c>
      <c r="AE1204" s="122">
        <f>VLOOKUP(AC1204,[3]Hoja1!$A$10:$K$1357,11,0)</f>
        <v>0</v>
      </c>
      <c r="AF1204" s="122"/>
      <c r="AG1204" s="122">
        <f t="shared" si="242"/>
        <v>0</v>
      </c>
      <c r="AH1204" s="122">
        <f t="shared" si="243"/>
        <v>0</v>
      </c>
    </row>
    <row r="1205" spans="1:34" s="51" customFormat="1" ht="12.75" customHeight="1">
      <c r="A1205" s="127">
        <v>5313310</v>
      </c>
      <c r="B1205" s="127" t="s">
        <v>1804</v>
      </c>
      <c r="C1205" s="128" t="str">
        <f>+D1205&amp;E1205</f>
        <v/>
      </c>
      <c r="D1205" s="129"/>
      <c r="E1205" s="129"/>
      <c r="F1205" s="128" t="str">
        <f>+G1205&amp;H1205</f>
        <v/>
      </c>
      <c r="G1205" s="127"/>
      <c r="H1205" s="127"/>
      <c r="I1205" s="128" t="str">
        <f>+J1205&amp;K1205</f>
        <v/>
      </c>
      <c r="J1205" s="127"/>
      <c r="K1205" s="127"/>
      <c r="L1205" s="128" t="str">
        <f>+M1205&amp;N1205</f>
        <v/>
      </c>
      <c r="M1205" s="129"/>
      <c r="N1205" s="129"/>
      <c r="O1205" s="130" t="str">
        <f>+P1205&amp;Q1205</f>
        <v/>
      </c>
      <c r="P1205" s="127"/>
      <c r="Q1205" s="127"/>
      <c r="R1205" s="128" t="str">
        <f>+S1205&amp;T1205</f>
        <v/>
      </c>
      <c r="S1205" s="129"/>
      <c r="T1205" s="129"/>
      <c r="U1205" s="128" t="str">
        <f>+V1205&amp;W1205</f>
        <v/>
      </c>
      <c r="V1205" s="129"/>
      <c r="W1205" s="129"/>
      <c r="X1205" s="131" t="str">
        <f>+Y1205&amp;Z1205</f>
        <v>4</v>
      </c>
      <c r="Y1205" s="129"/>
      <c r="Z1205" s="129">
        <f t="shared" si="241"/>
        <v>4</v>
      </c>
      <c r="AA1205" s="129"/>
      <c r="AB1205" s="129"/>
      <c r="AC1205" s="121">
        <v>410526</v>
      </c>
      <c r="AD1205" s="121" t="s">
        <v>1428</v>
      </c>
      <c r="AE1205" s="122">
        <f>VLOOKUP(AC1205,[3]Hoja1!$A$10:$K$1357,11,0)</f>
        <v>-792654970</v>
      </c>
      <c r="AF1205" s="122"/>
      <c r="AG1205" s="122">
        <f t="shared" si="242"/>
        <v>-792654970</v>
      </c>
      <c r="AH1205" s="122">
        <f t="shared" si="243"/>
        <v>-792655</v>
      </c>
    </row>
    <row r="1206" spans="1:34" s="51" customFormat="1" ht="12.75" customHeight="1">
      <c r="A1206" s="127"/>
      <c r="B1206" s="127"/>
      <c r="C1206" s="128" t="str">
        <f>+D1206&amp;E1206</f>
        <v/>
      </c>
      <c r="D1206" s="129"/>
      <c r="E1206" s="129"/>
      <c r="F1206" s="128" t="str">
        <f>+G1206&amp;H1206</f>
        <v/>
      </c>
      <c r="G1206" s="127"/>
      <c r="H1206" s="127"/>
      <c r="I1206" s="128" t="str">
        <f>+J1206&amp;K1206</f>
        <v/>
      </c>
      <c r="J1206" s="127"/>
      <c r="K1206" s="127"/>
      <c r="L1206" s="128" t="str">
        <f>+M1206&amp;N1206</f>
        <v/>
      </c>
      <c r="M1206" s="129"/>
      <c r="N1206" s="129"/>
      <c r="O1206" s="130" t="str">
        <f>+P1206&amp;Q1206</f>
        <v/>
      </c>
      <c r="P1206" s="127"/>
      <c r="Q1206" s="127"/>
      <c r="R1206" s="128" t="str">
        <f>+S1206&amp;T1206</f>
        <v/>
      </c>
      <c r="S1206" s="129"/>
      <c r="T1206" s="129"/>
      <c r="U1206" s="128" t="str">
        <f>+V1206&amp;W1206</f>
        <v/>
      </c>
      <c r="V1206" s="129"/>
      <c r="W1206" s="129"/>
      <c r="X1206" s="131" t="str">
        <f>+Y1206&amp;Z1206</f>
        <v>4</v>
      </c>
      <c r="Y1206" s="129"/>
      <c r="Z1206" s="129">
        <f t="shared" si="241"/>
        <v>4</v>
      </c>
      <c r="AA1206" s="129"/>
      <c r="AB1206" s="129"/>
      <c r="AC1206" s="121">
        <v>410527</v>
      </c>
      <c r="AD1206" s="121" t="s">
        <v>1429</v>
      </c>
      <c r="AE1206" s="122">
        <v>0</v>
      </c>
      <c r="AF1206" s="122"/>
      <c r="AG1206" s="122">
        <f t="shared" si="242"/>
        <v>0</v>
      </c>
      <c r="AH1206" s="122">
        <f t="shared" si="243"/>
        <v>0</v>
      </c>
    </row>
    <row r="1207" spans="1:34" s="51" customFormat="1" ht="12.75" customHeight="1">
      <c r="A1207" s="127">
        <v>5315200</v>
      </c>
      <c r="B1207" s="127" t="s">
        <v>1813</v>
      </c>
      <c r="C1207" s="128"/>
      <c r="D1207" s="129"/>
      <c r="E1207" s="129"/>
      <c r="F1207" s="128"/>
      <c r="G1207" s="127"/>
      <c r="H1207" s="127"/>
      <c r="I1207" s="128"/>
      <c r="J1207" s="127"/>
      <c r="K1207" s="127"/>
      <c r="L1207" s="128"/>
      <c r="M1207" s="129"/>
      <c r="N1207" s="129"/>
      <c r="O1207" s="130"/>
      <c r="P1207" s="127"/>
      <c r="Q1207" s="127"/>
      <c r="R1207" s="128"/>
      <c r="S1207" s="129"/>
      <c r="T1207" s="129"/>
      <c r="U1207" s="128"/>
      <c r="V1207" s="129"/>
      <c r="W1207" s="129"/>
      <c r="X1207" s="131"/>
      <c r="Y1207" s="129"/>
      <c r="Z1207" s="129">
        <f t="shared" si="241"/>
        <v>4</v>
      </c>
      <c r="AA1207" s="127">
        <v>37</v>
      </c>
      <c r="AB1207" s="127" t="s">
        <v>1813</v>
      </c>
      <c r="AC1207" s="121">
        <v>410528</v>
      </c>
      <c r="AD1207" s="121" t="s">
        <v>24</v>
      </c>
      <c r="AE1207" s="122">
        <v>0</v>
      </c>
      <c r="AF1207" s="122"/>
      <c r="AG1207" s="122">
        <f t="shared" si="242"/>
        <v>0</v>
      </c>
      <c r="AH1207" s="122">
        <f t="shared" si="243"/>
        <v>0</v>
      </c>
    </row>
    <row r="1208" spans="1:34" s="51" customFormat="1" ht="12.75" customHeight="1">
      <c r="A1208" s="127">
        <v>5313310</v>
      </c>
      <c r="B1208" s="127" t="s">
        <v>1804</v>
      </c>
      <c r="C1208" s="128"/>
      <c r="D1208" s="129"/>
      <c r="E1208" s="129"/>
      <c r="F1208" s="128"/>
      <c r="G1208" s="127"/>
      <c r="H1208" s="127"/>
      <c r="I1208" s="128"/>
      <c r="J1208" s="127"/>
      <c r="K1208" s="127"/>
      <c r="L1208" s="128"/>
      <c r="M1208" s="129"/>
      <c r="N1208" s="129"/>
      <c r="O1208" s="130"/>
      <c r="P1208" s="127"/>
      <c r="Q1208" s="127"/>
      <c r="R1208" s="128"/>
      <c r="S1208" s="129"/>
      <c r="T1208" s="129"/>
      <c r="U1208" s="128"/>
      <c r="V1208" s="129"/>
      <c r="W1208" s="129"/>
      <c r="X1208" s="131"/>
      <c r="Y1208" s="129"/>
      <c r="Z1208" s="129">
        <f t="shared" si="241"/>
        <v>4</v>
      </c>
      <c r="AA1208" s="129"/>
      <c r="AB1208" s="129"/>
      <c r="AC1208" s="121">
        <v>410529</v>
      </c>
      <c r="AD1208" s="121" t="s">
        <v>1430</v>
      </c>
      <c r="AE1208" s="122">
        <f>VLOOKUP(AC1208,[3]Hoja1!$A$10:$K$1357,11,0)</f>
        <v>0</v>
      </c>
      <c r="AF1208" s="122"/>
      <c r="AG1208" s="122">
        <f t="shared" si="242"/>
        <v>0</v>
      </c>
      <c r="AH1208" s="122">
        <f t="shared" si="243"/>
        <v>0</v>
      </c>
    </row>
    <row r="1209" spans="1:34" s="51" customFormat="1" ht="12.75" customHeight="1">
      <c r="A1209" s="127"/>
      <c r="B1209" s="127"/>
      <c r="C1209" s="128"/>
      <c r="D1209" s="129"/>
      <c r="E1209" s="129"/>
      <c r="F1209" s="128"/>
      <c r="G1209" s="127"/>
      <c r="H1209" s="127"/>
      <c r="I1209" s="128"/>
      <c r="J1209" s="127"/>
      <c r="K1209" s="127"/>
      <c r="L1209" s="128"/>
      <c r="M1209" s="129"/>
      <c r="N1209" s="129"/>
      <c r="O1209" s="130"/>
      <c r="P1209" s="127"/>
      <c r="Q1209" s="127"/>
      <c r="R1209" s="128"/>
      <c r="S1209" s="129"/>
      <c r="T1209" s="129"/>
      <c r="U1209" s="128"/>
      <c r="V1209" s="129"/>
      <c r="W1209" s="129"/>
      <c r="X1209" s="131"/>
      <c r="Y1209" s="129"/>
      <c r="Z1209" s="129">
        <f t="shared" si="241"/>
        <v>4</v>
      </c>
      <c r="AA1209" s="129"/>
      <c r="AB1209" s="129"/>
      <c r="AC1209" s="121">
        <v>410530</v>
      </c>
      <c r="AD1209" s="121" t="s">
        <v>1431</v>
      </c>
      <c r="AE1209" s="122">
        <v>0</v>
      </c>
      <c r="AF1209" s="122"/>
      <c r="AG1209" s="122">
        <f t="shared" si="242"/>
        <v>0</v>
      </c>
      <c r="AH1209" s="122">
        <f t="shared" si="243"/>
        <v>0</v>
      </c>
    </row>
    <row r="1210" spans="1:34" s="51" customFormat="1" ht="12.75" customHeight="1">
      <c r="A1210" s="127"/>
      <c r="B1210" s="127"/>
      <c r="C1210" s="128"/>
      <c r="D1210" s="129"/>
      <c r="E1210" s="129"/>
      <c r="F1210" s="128"/>
      <c r="G1210" s="127"/>
      <c r="H1210" s="127"/>
      <c r="I1210" s="128"/>
      <c r="J1210" s="127"/>
      <c r="K1210" s="127"/>
      <c r="L1210" s="128"/>
      <c r="M1210" s="129"/>
      <c r="N1210" s="129"/>
      <c r="O1210" s="130"/>
      <c r="P1210" s="127"/>
      <c r="Q1210" s="127"/>
      <c r="R1210" s="128"/>
      <c r="S1210" s="129"/>
      <c r="T1210" s="129"/>
      <c r="U1210" s="128"/>
      <c r="V1210" s="129"/>
      <c r="W1210" s="129"/>
      <c r="X1210" s="131"/>
      <c r="Y1210" s="129"/>
      <c r="Z1210" s="129">
        <f t="shared" si="241"/>
        <v>4</v>
      </c>
      <c r="AA1210" s="129"/>
      <c r="AB1210" s="129"/>
      <c r="AC1210" s="121">
        <v>410531</v>
      </c>
      <c r="AD1210" s="121" t="s">
        <v>1432</v>
      </c>
      <c r="AE1210" s="122">
        <v>0</v>
      </c>
      <c r="AF1210" s="122"/>
      <c r="AG1210" s="122">
        <f t="shared" si="242"/>
        <v>0</v>
      </c>
      <c r="AH1210" s="122">
        <f t="shared" si="243"/>
        <v>0</v>
      </c>
    </row>
    <row r="1211" spans="1:34" s="51" customFormat="1" ht="12.75" customHeight="1">
      <c r="A1211" s="127">
        <v>5315100</v>
      </c>
      <c r="B1211" s="127" t="s">
        <v>613</v>
      </c>
      <c r="C1211" s="128"/>
      <c r="D1211" s="129"/>
      <c r="E1211" s="129"/>
      <c r="F1211" s="128"/>
      <c r="G1211" s="127"/>
      <c r="H1211" s="127"/>
      <c r="I1211" s="128"/>
      <c r="J1211" s="127"/>
      <c r="K1211" s="127"/>
      <c r="L1211" s="128"/>
      <c r="M1211" s="129"/>
      <c r="N1211" s="129"/>
      <c r="O1211" s="130"/>
      <c r="P1211" s="127"/>
      <c r="Q1211" s="127"/>
      <c r="R1211" s="128"/>
      <c r="S1211" s="129"/>
      <c r="T1211" s="129"/>
      <c r="U1211" s="128"/>
      <c r="V1211" s="129"/>
      <c r="W1211" s="129"/>
      <c r="X1211" s="131"/>
      <c r="Y1211" s="129"/>
      <c r="Z1211" s="129">
        <f t="shared" si="241"/>
        <v>4</v>
      </c>
      <c r="AA1211" s="127">
        <v>36</v>
      </c>
      <c r="AB1211" s="127" t="s">
        <v>1871</v>
      </c>
      <c r="AC1211" s="121">
        <v>410532</v>
      </c>
      <c r="AD1211" s="121" t="s">
        <v>1433</v>
      </c>
      <c r="AE1211" s="122">
        <f>VLOOKUP(AC1211,[3]Hoja1!$A$10:$K$1357,11,0)</f>
        <v>-51029466</v>
      </c>
      <c r="AF1211" s="122"/>
      <c r="AG1211" s="122">
        <f t="shared" si="242"/>
        <v>-51029466</v>
      </c>
      <c r="AH1211" s="122">
        <f t="shared" si="243"/>
        <v>-51029</v>
      </c>
    </row>
    <row r="1212" spans="1:34" s="51" customFormat="1" ht="12.75" customHeight="1">
      <c r="A1212" s="127"/>
      <c r="B1212" s="127"/>
      <c r="C1212" s="128"/>
      <c r="D1212" s="129"/>
      <c r="E1212" s="129"/>
      <c r="F1212" s="128"/>
      <c r="G1212" s="127"/>
      <c r="H1212" s="127"/>
      <c r="I1212" s="128"/>
      <c r="J1212" s="127"/>
      <c r="K1212" s="127"/>
      <c r="L1212" s="128"/>
      <c r="M1212" s="129"/>
      <c r="N1212" s="129"/>
      <c r="O1212" s="130"/>
      <c r="P1212" s="127"/>
      <c r="Q1212" s="127"/>
      <c r="R1212" s="128"/>
      <c r="S1212" s="129"/>
      <c r="T1212" s="129"/>
      <c r="U1212" s="128"/>
      <c r="V1212" s="129"/>
      <c r="W1212" s="129"/>
      <c r="X1212" s="131"/>
      <c r="Y1212" s="129"/>
      <c r="Z1212" s="129">
        <f t="shared" si="241"/>
        <v>4</v>
      </c>
      <c r="AA1212" s="129"/>
      <c r="AB1212" s="129"/>
      <c r="AC1212" s="121">
        <v>410533</v>
      </c>
      <c r="AD1212" s="121" t="s">
        <v>609</v>
      </c>
      <c r="AE1212" s="122">
        <v>0</v>
      </c>
      <c r="AF1212" s="122"/>
      <c r="AG1212" s="122">
        <f t="shared" si="242"/>
        <v>0</v>
      </c>
      <c r="AH1212" s="122">
        <f t="shared" si="243"/>
        <v>0</v>
      </c>
    </row>
    <row r="1213" spans="1:34" s="51" customFormat="1" ht="12.75" customHeight="1">
      <c r="A1213" s="127"/>
      <c r="B1213" s="127"/>
      <c r="C1213" s="128"/>
      <c r="D1213" s="129"/>
      <c r="E1213" s="129"/>
      <c r="F1213" s="128"/>
      <c r="G1213" s="127"/>
      <c r="H1213" s="127"/>
      <c r="I1213" s="128"/>
      <c r="J1213" s="127"/>
      <c r="K1213" s="127"/>
      <c r="L1213" s="128"/>
      <c r="M1213" s="129"/>
      <c r="N1213" s="129"/>
      <c r="O1213" s="130"/>
      <c r="P1213" s="127"/>
      <c r="Q1213" s="127"/>
      <c r="R1213" s="128"/>
      <c r="S1213" s="129"/>
      <c r="T1213" s="129"/>
      <c r="U1213" s="128"/>
      <c r="V1213" s="129"/>
      <c r="W1213" s="129"/>
      <c r="X1213" s="131"/>
      <c r="Y1213" s="129"/>
      <c r="Z1213" s="129">
        <f t="shared" si="241"/>
        <v>4</v>
      </c>
      <c r="AA1213" s="129"/>
      <c r="AB1213" s="129"/>
      <c r="AC1213" s="121">
        <v>410534</v>
      </c>
      <c r="AD1213" s="121" t="s">
        <v>610</v>
      </c>
      <c r="AE1213" s="122">
        <v>0</v>
      </c>
      <c r="AF1213" s="122"/>
      <c r="AG1213" s="122">
        <f t="shared" si="242"/>
        <v>0</v>
      </c>
      <c r="AH1213" s="122">
        <f t="shared" si="243"/>
        <v>0</v>
      </c>
    </row>
    <row r="1214" spans="1:34" s="51" customFormat="1" ht="12.75" customHeight="1">
      <c r="A1214" s="127"/>
      <c r="B1214" s="127"/>
      <c r="C1214" s="128"/>
      <c r="D1214" s="129"/>
      <c r="E1214" s="129"/>
      <c r="F1214" s="128"/>
      <c r="G1214" s="127"/>
      <c r="H1214" s="127"/>
      <c r="I1214" s="128"/>
      <c r="J1214" s="127"/>
      <c r="K1214" s="127"/>
      <c r="L1214" s="128"/>
      <c r="M1214" s="129"/>
      <c r="N1214" s="129"/>
      <c r="O1214" s="130"/>
      <c r="P1214" s="127"/>
      <c r="Q1214" s="127"/>
      <c r="R1214" s="128"/>
      <c r="S1214" s="129"/>
      <c r="T1214" s="129"/>
      <c r="U1214" s="128"/>
      <c r="V1214" s="129"/>
      <c r="W1214" s="129"/>
      <c r="X1214" s="131"/>
      <c r="Y1214" s="129"/>
      <c r="Z1214" s="129">
        <f t="shared" si="241"/>
        <v>4</v>
      </c>
      <c r="AA1214" s="129"/>
      <c r="AB1214" s="129"/>
      <c r="AC1214" s="121">
        <v>410535</v>
      </c>
      <c r="AD1214" s="121" t="s">
        <v>611</v>
      </c>
      <c r="AE1214" s="122">
        <v>0</v>
      </c>
      <c r="AF1214" s="122"/>
      <c r="AG1214" s="122">
        <f t="shared" si="242"/>
        <v>0</v>
      </c>
      <c r="AH1214" s="122">
        <f t="shared" si="243"/>
        <v>0</v>
      </c>
    </row>
    <row r="1215" spans="1:34" s="51" customFormat="1" ht="12.75" customHeight="1">
      <c r="A1215" s="127">
        <v>5313500</v>
      </c>
      <c r="B1215" s="127" t="s">
        <v>1811</v>
      </c>
      <c r="C1215" s="128" t="str">
        <f>+D1215&amp;E1215</f>
        <v/>
      </c>
      <c r="D1215" s="129"/>
      <c r="E1215" s="129"/>
      <c r="F1215" s="128" t="str">
        <f>+G1215&amp;H1215</f>
        <v/>
      </c>
      <c r="G1215" s="127"/>
      <c r="H1215" s="127"/>
      <c r="I1215" s="128" t="str">
        <f>+J1215&amp;K1215</f>
        <v/>
      </c>
      <c r="J1215" s="127"/>
      <c r="K1215" s="127"/>
      <c r="L1215" s="128" t="str">
        <f>+M1215&amp;N1215</f>
        <v/>
      </c>
      <c r="M1215" s="129"/>
      <c r="N1215" s="129"/>
      <c r="O1215" s="130" t="str">
        <f>+P1215&amp;Q1215</f>
        <v/>
      </c>
      <c r="P1215" s="127"/>
      <c r="Q1215" s="127"/>
      <c r="R1215" s="128" t="str">
        <f>+S1215&amp;T1215</f>
        <v/>
      </c>
      <c r="S1215" s="129"/>
      <c r="T1215" s="129"/>
      <c r="U1215" s="128" t="str">
        <f>+V1215&amp;W1215</f>
        <v/>
      </c>
      <c r="V1215" s="129"/>
      <c r="W1215" s="129"/>
      <c r="X1215" s="131" t="str">
        <f>+Y1215&amp;Z1215</f>
        <v>4</v>
      </c>
      <c r="Y1215" s="129"/>
      <c r="Z1215" s="129">
        <f t="shared" si="241"/>
        <v>4</v>
      </c>
      <c r="AA1215" s="129"/>
      <c r="AB1215" s="129"/>
      <c r="AC1215" s="121">
        <v>410536</v>
      </c>
      <c r="AD1215" s="121" t="s">
        <v>1180</v>
      </c>
      <c r="AE1215" s="122">
        <f>VLOOKUP(AC1215,[3]Hoja1!$A$10:$K$1357,11,0)</f>
        <v>0</v>
      </c>
      <c r="AF1215" s="122"/>
      <c r="AG1215" s="122">
        <f t="shared" si="242"/>
        <v>0</v>
      </c>
      <c r="AH1215" s="122">
        <f t="shared" si="243"/>
        <v>0</v>
      </c>
    </row>
    <row r="1216" spans="1:34" s="51" customFormat="1" ht="12.75" customHeight="1">
      <c r="A1216" s="127">
        <v>5313210</v>
      </c>
      <c r="B1216" s="127" t="s">
        <v>1804</v>
      </c>
      <c r="C1216" s="128" t="str">
        <f>+D1216&amp;E1216</f>
        <v/>
      </c>
      <c r="D1216" s="129"/>
      <c r="E1216" s="129"/>
      <c r="F1216" s="128" t="str">
        <f>+G1216&amp;H1216</f>
        <v/>
      </c>
      <c r="G1216" s="127"/>
      <c r="H1216" s="127"/>
      <c r="I1216" s="128" t="str">
        <f>+J1216&amp;K1216</f>
        <v/>
      </c>
      <c r="J1216" s="127"/>
      <c r="K1216" s="127"/>
      <c r="L1216" s="128" t="str">
        <f>+M1216&amp;N1216</f>
        <v/>
      </c>
      <c r="M1216" s="129"/>
      <c r="N1216" s="129"/>
      <c r="O1216" s="130" t="str">
        <f>+P1216&amp;Q1216</f>
        <v/>
      </c>
      <c r="P1216" s="127"/>
      <c r="Q1216" s="127"/>
      <c r="R1216" s="128" t="str">
        <f>+S1216&amp;T1216</f>
        <v/>
      </c>
      <c r="S1216" s="129"/>
      <c r="T1216" s="129"/>
      <c r="U1216" s="128" t="str">
        <f>+V1216&amp;W1216</f>
        <v/>
      </c>
      <c r="V1216" s="129"/>
      <c r="W1216" s="129"/>
      <c r="X1216" s="131" t="str">
        <f>+Y1216&amp;Z1216</f>
        <v>4</v>
      </c>
      <c r="Y1216" s="129"/>
      <c r="Z1216" s="129">
        <f t="shared" si="241"/>
        <v>4</v>
      </c>
      <c r="AA1216" s="129"/>
      <c r="AB1216" s="129"/>
      <c r="AC1216" s="121">
        <v>410537</v>
      </c>
      <c r="AD1216" s="121" t="s">
        <v>1434</v>
      </c>
      <c r="AE1216" s="122">
        <f>VLOOKUP(AC1216,[3]Hoja1!$A$10:$K$1357,11,0)</f>
        <v>0</v>
      </c>
      <c r="AF1216" s="122"/>
      <c r="AG1216" s="122">
        <f t="shared" si="242"/>
        <v>0</v>
      </c>
      <c r="AH1216" s="122">
        <f t="shared" si="243"/>
        <v>0</v>
      </c>
    </row>
    <row r="1217" spans="1:34" s="51" customFormat="1" ht="12.75" customHeight="1">
      <c r="A1217" s="127">
        <v>5313120</v>
      </c>
      <c r="B1217" s="127" t="s">
        <v>1805</v>
      </c>
      <c r="C1217" s="128" t="str">
        <f>+D1217&amp;E1217</f>
        <v/>
      </c>
      <c r="D1217" s="129"/>
      <c r="E1217" s="129"/>
      <c r="F1217" s="128" t="str">
        <f>+G1217&amp;H1217</f>
        <v/>
      </c>
      <c r="G1217" s="127"/>
      <c r="H1217" s="127"/>
      <c r="I1217" s="128" t="str">
        <f>+J1217&amp;K1217</f>
        <v/>
      </c>
      <c r="J1217" s="127"/>
      <c r="K1217" s="127"/>
      <c r="L1217" s="128" t="str">
        <f>+M1217&amp;N1217</f>
        <v/>
      </c>
      <c r="M1217" s="129"/>
      <c r="N1217" s="129"/>
      <c r="O1217" s="130" t="str">
        <f>+P1217&amp;Q1217</f>
        <v/>
      </c>
      <c r="P1217" s="127"/>
      <c r="Q1217" s="127"/>
      <c r="R1217" s="128" t="str">
        <f>+S1217&amp;T1217</f>
        <v/>
      </c>
      <c r="S1217" s="129"/>
      <c r="T1217" s="129"/>
      <c r="U1217" s="128" t="str">
        <f>+V1217&amp;W1217</f>
        <v/>
      </c>
      <c r="V1217" s="129"/>
      <c r="W1217" s="129"/>
      <c r="X1217" s="131" t="str">
        <f>+Y1217&amp;Z1217</f>
        <v>4</v>
      </c>
      <c r="Y1217" s="129"/>
      <c r="Z1217" s="129">
        <f t="shared" si="241"/>
        <v>4</v>
      </c>
      <c r="AA1217" s="129"/>
      <c r="AB1217" s="129"/>
      <c r="AC1217" s="121">
        <v>410538</v>
      </c>
      <c r="AD1217" s="121" t="s">
        <v>1435</v>
      </c>
      <c r="AE1217" s="122">
        <f>VLOOKUP(AC1217,[3]Hoja1!$A$10:$K$1357,11,0)</f>
        <v>-53717769</v>
      </c>
      <c r="AF1217" s="122"/>
      <c r="AG1217" s="122">
        <f t="shared" si="242"/>
        <v>-53717769</v>
      </c>
      <c r="AH1217" s="122">
        <f t="shared" si="243"/>
        <v>-53718</v>
      </c>
    </row>
    <row r="1218" spans="1:34" s="51" customFormat="1" ht="12.75" customHeight="1">
      <c r="A1218" s="127">
        <v>5313110</v>
      </c>
      <c r="B1218" s="127" t="s">
        <v>1804</v>
      </c>
      <c r="C1218" s="128" t="str">
        <f>+D1218&amp;E1218</f>
        <v/>
      </c>
      <c r="D1218" s="129"/>
      <c r="E1218" s="129"/>
      <c r="F1218" s="128" t="str">
        <f>+G1218&amp;H1218</f>
        <v/>
      </c>
      <c r="G1218" s="127"/>
      <c r="H1218" s="127"/>
      <c r="I1218" s="128" t="str">
        <f>+J1218&amp;K1218</f>
        <v/>
      </c>
      <c r="J1218" s="127"/>
      <c r="K1218" s="127"/>
      <c r="L1218" s="128" t="str">
        <f>+M1218&amp;N1218</f>
        <v/>
      </c>
      <c r="M1218" s="129"/>
      <c r="N1218" s="129"/>
      <c r="O1218" s="130" t="str">
        <f>+P1218&amp;Q1218</f>
        <v/>
      </c>
      <c r="P1218" s="127"/>
      <c r="Q1218" s="127"/>
      <c r="R1218" s="128" t="str">
        <f>+S1218&amp;T1218</f>
        <v/>
      </c>
      <c r="S1218" s="129"/>
      <c r="T1218" s="129"/>
      <c r="U1218" s="128" t="str">
        <f>+V1218&amp;W1218</f>
        <v/>
      </c>
      <c r="V1218" s="129"/>
      <c r="W1218" s="129"/>
      <c r="X1218" s="131" t="str">
        <f>+Y1218&amp;Z1218</f>
        <v>4</v>
      </c>
      <c r="Y1218" s="129"/>
      <c r="Z1218" s="129">
        <f t="shared" si="241"/>
        <v>4</v>
      </c>
      <c r="AA1218" s="129"/>
      <c r="AB1218" s="129"/>
      <c r="AC1218" s="121">
        <v>410539</v>
      </c>
      <c r="AD1218" s="121" t="s">
        <v>346</v>
      </c>
      <c r="AE1218" s="122">
        <f>VLOOKUP(AC1218,[3]Hoja1!$A$10:$K$1357,11,0)</f>
        <v>-7960866</v>
      </c>
      <c r="AF1218" s="122"/>
      <c r="AG1218" s="122">
        <f t="shared" si="242"/>
        <v>-7960866</v>
      </c>
      <c r="AH1218" s="122">
        <f t="shared" si="243"/>
        <v>-7961</v>
      </c>
    </row>
    <row r="1219" spans="1:34" s="51" customFormat="1" ht="12.75" customHeight="1">
      <c r="A1219" s="127">
        <v>5313220</v>
      </c>
      <c r="B1219" s="127" t="s">
        <v>1805</v>
      </c>
      <c r="C1219" s="128" t="str">
        <f>+D1219&amp;E1219</f>
        <v/>
      </c>
      <c r="D1219" s="129"/>
      <c r="E1219" s="129"/>
      <c r="F1219" s="128" t="str">
        <f>+G1219&amp;H1219</f>
        <v/>
      </c>
      <c r="G1219" s="127"/>
      <c r="H1219" s="127"/>
      <c r="I1219" s="128" t="str">
        <f>+J1219&amp;K1219</f>
        <v/>
      </c>
      <c r="J1219" s="127"/>
      <c r="K1219" s="127"/>
      <c r="L1219" s="128" t="str">
        <f>+M1219&amp;N1219</f>
        <v/>
      </c>
      <c r="M1219" s="129"/>
      <c r="N1219" s="129"/>
      <c r="O1219" s="130" t="str">
        <f>+P1219&amp;Q1219</f>
        <v/>
      </c>
      <c r="P1219" s="127"/>
      <c r="Q1219" s="127"/>
      <c r="R1219" s="128" t="str">
        <f>+S1219&amp;T1219</f>
        <v/>
      </c>
      <c r="S1219" s="129"/>
      <c r="T1219" s="129"/>
      <c r="U1219" s="128" t="str">
        <f>+V1219&amp;W1219</f>
        <v/>
      </c>
      <c r="V1219" s="129"/>
      <c r="W1219" s="129"/>
      <c r="X1219" s="131" t="str">
        <f>+Y1219&amp;Z1219</f>
        <v>4</v>
      </c>
      <c r="Y1219" s="129"/>
      <c r="Z1219" s="129">
        <f t="shared" si="241"/>
        <v>4</v>
      </c>
      <c r="AA1219" s="129"/>
      <c r="AB1219" s="129"/>
      <c r="AC1219" s="121">
        <v>410540</v>
      </c>
      <c r="AD1219" s="121" t="s">
        <v>452</v>
      </c>
      <c r="AE1219" s="122">
        <f>VLOOKUP(AC1219,[3]Hoja1!$A$10:$K$1357,11,0)</f>
        <v>-53727432</v>
      </c>
      <c r="AF1219" s="122"/>
      <c r="AG1219" s="122">
        <f t="shared" si="242"/>
        <v>-53727432</v>
      </c>
      <c r="AH1219" s="122">
        <f t="shared" si="243"/>
        <v>-53727</v>
      </c>
    </row>
    <row r="1220" spans="1:34" s="51" customFormat="1" ht="12.75" customHeight="1">
      <c r="A1220" s="127">
        <v>5313120</v>
      </c>
      <c r="B1220" s="127" t="s">
        <v>1805</v>
      </c>
      <c r="C1220" s="128"/>
      <c r="D1220" s="129"/>
      <c r="E1220" s="129"/>
      <c r="F1220" s="128"/>
      <c r="G1220" s="127"/>
      <c r="H1220" s="127"/>
      <c r="I1220" s="128"/>
      <c r="J1220" s="127"/>
      <c r="K1220" s="127"/>
      <c r="L1220" s="128"/>
      <c r="M1220" s="129"/>
      <c r="N1220" s="129"/>
      <c r="O1220" s="130"/>
      <c r="P1220" s="127"/>
      <c r="Q1220" s="127"/>
      <c r="R1220" s="128"/>
      <c r="S1220" s="129"/>
      <c r="T1220" s="129"/>
      <c r="U1220" s="128"/>
      <c r="V1220" s="129"/>
      <c r="W1220" s="129"/>
      <c r="X1220" s="131"/>
      <c r="Y1220" s="129"/>
      <c r="Z1220" s="129">
        <f t="shared" si="241"/>
        <v>4</v>
      </c>
      <c r="AA1220" s="129"/>
      <c r="AB1220" s="129"/>
      <c r="AC1220" s="121">
        <v>410541</v>
      </c>
      <c r="AD1220" s="121" t="s">
        <v>1436</v>
      </c>
      <c r="AE1220" s="122">
        <f>VLOOKUP(AC1220,[3]Hoja1!$A$10:$K$1357,11,0)</f>
        <v>0</v>
      </c>
      <c r="AF1220" s="122"/>
      <c r="AG1220" s="122">
        <f t="shared" si="242"/>
        <v>0</v>
      </c>
      <c r="AH1220" s="122">
        <f t="shared" si="243"/>
        <v>0</v>
      </c>
    </row>
    <row r="1221" spans="1:34" s="51" customFormat="1" ht="12.75" customHeight="1">
      <c r="A1221" s="127"/>
      <c r="B1221" s="127"/>
      <c r="C1221" s="128"/>
      <c r="D1221" s="129"/>
      <c r="E1221" s="129"/>
      <c r="F1221" s="128"/>
      <c r="G1221" s="127"/>
      <c r="H1221" s="127"/>
      <c r="I1221" s="128"/>
      <c r="J1221" s="127"/>
      <c r="K1221" s="127"/>
      <c r="L1221" s="128"/>
      <c r="M1221" s="129"/>
      <c r="N1221" s="129"/>
      <c r="O1221" s="130"/>
      <c r="P1221" s="127"/>
      <c r="Q1221" s="127"/>
      <c r="R1221" s="128"/>
      <c r="S1221" s="129"/>
      <c r="T1221" s="129"/>
      <c r="U1221" s="128"/>
      <c r="V1221" s="129"/>
      <c r="W1221" s="129"/>
      <c r="X1221" s="131"/>
      <c r="Y1221" s="129"/>
      <c r="Z1221" s="129">
        <f t="shared" si="241"/>
        <v>4</v>
      </c>
      <c r="AA1221" s="129"/>
      <c r="AB1221" s="129"/>
      <c r="AC1221" s="121">
        <v>410542</v>
      </c>
      <c r="AD1221" s="121" t="s">
        <v>943</v>
      </c>
      <c r="AE1221" s="122">
        <v>0</v>
      </c>
      <c r="AF1221" s="122"/>
      <c r="AG1221" s="122">
        <f t="shared" si="242"/>
        <v>0</v>
      </c>
      <c r="AH1221" s="122">
        <f t="shared" si="243"/>
        <v>0</v>
      </c>
    </row>
    <row r="1222" spans="1:34" s="51" customFormat="1" ht="12.75" customHeight="1">
      <c r="A1222" s="127"/>
      <c r="B1222" s="127"/>
      <c r="C1222" s="128"/>
      <c r="D1222" s="129"/>
      <c r="E1222" s="129"/>
      <c r="F1222" s="128"/>
      <c r="G1222" s="127"/>
      <c r="H1222" s="127"/>
      <c r="I1222" s="128"/>
      <c r="J1222" s="127"/>
      <c r="K1222" s="127"/>
      <c r="L1222" s="128"/>
      <c r="M1222" s="129"/>
      <c r="N1222" s="129"/>
      <c r="O1222" s="130"/>
      <c r="P1222" s="127"/>
      <c r="Q1222" s="127"/>
      <c r="R1222" s="128"/>
      <c r="S1222" s="129"/>
      <c r="T1222" s="129"/>
      <c r="U1222" s="128"/>
      <c r="V1222" s="129"/>
      <c r="W1222" s="129"/>
      <c r="X1222" s="131"/>
      <c r="Y1222" s="129"/>
      <c r="Z1222" s="129">
        <f t="shared" si="241"/>
        <v>4</v>
      </c>
      <c r="AA1222" s="129"/>
      <c r="AB1222" s="129"/>
      <c r="AC1222" s="121">
        <v>410543</v>
      </c>
      <c r="AD1222" s="121" t="s">
        <v>1437</v>
      </c>
      <c r="AE1222" s="122">
        <v>0</v>
      </c>
      <c r="AF1222" s="122"/>
      <c r="AG1222" s="122">
        <f t="shared" si="242"/>
        <v>0</v>
      </c>
      <c r="AH1222" s="122">
        <f t="shared" si="243"/>
        <v>0</v>
      </c>
    </row>
    <row r="1223" spans="1:34" s="51" customFormat="1" ht="12.75" customHeight="1">
      <c r="A1223" s="127"/>
      <c r="B1223" s="127"/>
      <c r="C1223" s="128"/>
      <c r="D1223" s="129"/>
      <c r="E1223" s="129"/>
      <c r="F1223" s="128"/>
      <c r="G1223" s="127"/>
      <c r="H1223" s="127"/>
      <c r="I1223" s="128"/>
      <c r="J1223" s="127"/>
      <c r="K1223" s="127"/>
      <c r="L1223" s="128"/>
      <c r="M1223" s="129"/>
      <c r="N1223" s="129"/>
      <c r="O1223" s="130"/>
      <c r="P1223" s="127"/>
      <c r="Q1223" s="127"/>
      <c r="R1223" s="128"/>
      <c r="S1223" s="129"/>
      <c r="T1223" s="129"/>
      <c r="U1223" s="128"/>
      <c r="V1223" s="129"/>
      <c r="W1223" s="129"/>
      <c r="X1223" s="131"/>
      <c r="Y1223" s="129"/>
      <c r="Z1223" s="129">
        <f t="shared" si="241"/>
        <v>4</v>
      </c>
      <c r="AA1223" s="129"/>
      <c r="AB1223" s="129"/>
      <c r="AC1223" s="121">
        <v>410544</v>
      </c>
      <c r="AD1223" s="121" t="s">
        <v>944</v>
      </c>
      <c r="AE1223" s="122">
        <v>0</v>
      </c>
      <c r="AF1223" s="122"/>
      <c r="AG1223" s="122">
        <f t="shared" si="242"/>
        <v>0</v>
      </c>
      <c r="AH1223" s="122">
        <f t="shared" si="243"/>
        <v>0</v>
      </c>
    </row>
    <row r="1224" spans="1:34" s="51" customFormat="1" ht="12.75" customHeight="1">
      <c r="A1224" s="127">
        <v>5313500</v>
      </c>
      <c r="B1224" s="127" t="s">
        <v>1811</v>
      </c>
      <c r="C1224" s="128"/>
      <c r="D1224" s="129"/>
      <c r="E1224" s="129"/>
      <c r="F1224" s="128"/>
      <c r="G1224" s="127"/>
      <c r="H1224" s="127"/>
      <c r="I1224" s="128"/>
      <c r="J1224" s="127"/>
      <c r="K1224" s="127"/>
      <c r="L1224" s="128"/>
      <c r="M1224" s="129"/>
      <c r="N1224" s="129"/>
      <c r="O1224" s="130"/>
      <c r="P1224" s="127"/>
      <c r="Q1224" s="127"/>
      <c r="R1224" s="128"/>
      <c r="S1224" s="129"/>
      <c r="T1224" s="129"/>
      <c r="U1224" s="128"/>
      <c r="V1224" s="129"/>
      <c r="W1224" s="129"/>
      <c r="X1224" s="131"/>
      <c r="Y1224" s="129"/>
      <c r="Z1224" s="129">
        <f t="shared" ref="Z1224:Z1287" si="245">VALUE(LEFT(AC1224,1))</f>
        <v>4</v>
      </c>
      <c r="AA1224" s="129"/>
      <c r="AB1224" s="129"/>
      <c r="AC1224" s="121">
        <v>410545</v>
      </c>
      <c r="AD1224" s="121" t="s">
        <v>1438</v>
      </c>
      <c r="AE1224" s="122">
        <f>VLOOKUP(AC1224,[3]Hoja1!$A$10:$K$1357,11,0)</f>
        <v>-2530099972</v>
      </c>
      <c r="AF1224" s="122"/>
      <c r="AG1224" s="122">
        <f t="shared" ref="AG1224:AG1287" si="246">AE1224+AF1224</f>
        <v>-2530099972</v>
      </c>
      <c r="AH1224" s="122">
        <f t="shared" ref="AH1224:AH1287" si="247">ROUND((AE1224+AF1224)/$AH$2,0)</f>
        <v>-2530100</v>
      </c>
    </row>
    <row r="1225" spans="1:34" s="51" customFormat="1" ht="12.75" customHeight="1">
      <c r="A1225" s="127">
        <v>5313210</v>
      </c>
      <c r="B1225" s="127" t="s">
        <v>1804</v>
      </c>
      <c r="C1225" s="128"/>
      <c r="D1225" s="129"/>
      <c r="E1225" s="129"/>
      <c r="F1225" s="128"/>
      <c r="G1225" s="127"/>
      <c r="H1225" s="127"/>
      <c r="I1225" s="128"/>
      <c r="J1225" s="127"/>
      <c r="K1225" s="127"/>
      <c r="L1225" s="128"/>
      <c r="M1225" s="129"/>
      <c r="N1225" s="129"/>
      <c r="O1225" s="130"/>
      <c r="P1225" s="127"/>
      <c r="Q1225" s="127"/>
      <c r="R1225" s="128"/>
      <c r="S1225" s="129"/>
      <c r="T1225" s="129"/>
      <c r="U1225" s="128"/>
      <c r="V1225" s="129"/>
      <c r="W1225" s="129"/>
      <c r="X1225" s="131"/>
      <c r="Y1225" s="129"/>
      <c r="Z1225" s="129">
        <f t="shared" si="245"/>
        <v>4</v>
      </c>
      <c r="AA1225" s="129"/>
      <c r="AB1225" s="129"/>
      <c r="AC1225" s="121">
        <v>410546</v>
      </c>
      <c r="AD1225" s="121" t="s">
        <v>1439</v>
      </c>
      <c r="AE1225" s="122">
        <f>VLOOKUP(AC1225,[3]Hoja1!$A$10:$K$1357,11,0)</f>
        <v>0</v>
      </c>
      <c r="AF1225" s="122"/>
      <c r="AG1225" s="122">
        <f t="shared" si="246"/>
        <v>0</v>
      </c>
      <c r="AH1225" s="122">
        <f t="shared" si="247"/>
        <v>0</v>
      </c>
    </row>
    <row r="1226" spans="1:34" s="51" customFormat="1" ht="12.75" customHeight="1">
      <c r="A1226" s="127">
        <v>5313210</v>
      </c>
      <c r="B1226" s="127" t="s">
        <v>1804</v>
      </c>
      <c r="C1226" s="128"/>
      <c r="D1226" s="129"/>
      <c r="E1226" s="129"/>
      <c r="F1226" s="128"/>
      <c r="G1226" s="127"/>
      <c r="H1226" s="127"/>
      <c r="I1226" s="128"/>
      <c r="J1226" s="127"/>
      <c r="K1226" s="127"/>
      <c r="L1226" s="128"/>
      <c r="M1226" s="129"/>
      <c r="N1226" s="129"/>
      <c r="O1226" s="130"/>
      <c r="P1226" s="127"/>
      <c r="Q1226" s="127"/>
      <c r="R1226" s="128"/>
      <c r="S1226" s="129"/>
      <c r="T1226" s="129"/>
      <c r="U1226" s="128"/>
      <c r="V1226" s="129"/>
      <c r="W1226" s="129"/>
      <c r="X1226" s="131"/>
      <c r="Y1226" s="129"/>
      <c r="Z1226" s="129">
        <f t="shared" si="245"/>
        <v>4</v>
      </c>
      <c r="AA1226" s="129"/>
      <c r="AB1226" s="129"/>
      <c r="AC1226" s="121">
        <v>410547</v>
      </c>
      <c r="AD1226" s="121" t="s">
        <v>1440</v>
      </c>
      <c r="AE1226" s="122">
        <f>VLOOKUP(AC1226,[3]Hoja1!$A$10:$K$1357,11,0)</f>
        <v>0</v>
      </c>
      <c r="AF1226" s="122"/>
      <c r="AG1226" s="122">
        <f t="shared" si="246"/>
        <v>0</v>
      </c>
      <c r="AH1226" s="122">
        <f t="shared" si="247"/>
        <v>0</v>
      </c>
    </row>
    <row r="1227" spans="1:34" s="51" customFormat="1" ht="12.75" customHeight="1">
      <c r="A1227" s="127">
        <v>5313220</v>
      </c>
      <c r="B1227" s="127" t="s">
        <v>1805</v>
      </c>
      <c r="C1227" s="128"/>
      <c r="D1227" s="129"/>
      <c r="E1227" s="129"/>
      <c r="F1227" s="128"/>
      <c r="G1227" s="127"/>
      <c r="H1227" s="127"/>
      <c r="I1227" s="128"/>
      <c r="J1227" s="127"/>
      <c r="K1227" s="127"/>
      <c r="L1227" s="128"/>
      <c r="M1227" s="129"/>
      <c r="N1227" s="129"/>
      <c r="O1227" s="130"/>
      <c r="P1227" s="127"/>
      <c r="Q1227" s="127"/>
      <c r="R1227" s="128"/>
      <c r="S1227" s="129"/>
      <c r="T1227" s="129"/>
      <c r="U1227" s="128"/>
      <c r="V1227" s="129"/>
      <c r="W1227" s="129"/>
      <c r="X1227" s="131"/>
      <c r="Y1227" s="129"/>
      <c r="Z1227" s="129">
        <f t="shared" si="245"/>
        <v>4</v>
      </c>
      <c r="AA1227" s="129"/>
      <c r="AB1227" s="129"/>
      <c r="AC1227" s="121">
        <v>410548</v>
      </c>
      <c r="AD1227" s="121" t="s">
        <v>1441</v>
      </c>
      <c r="AE1227" s="122">
        <f>VLOOKUP(AC1227,[3]Hoja1!$A$10:$K$1357,11,0)</f>
        <v>0</v>
      </c>
      <c r="AF1227" s="122"/>
      <c r="AG1227" s="122">
        <f t="shared" si="246"/>
        <v>0</v>
      </c>
      <c r="AH1227" s="122">
        <f t="shared" si="247"/>
        <v>0</v>
      </c>
    </row>
    <row r="1228" spans="1:34" s="51" customFormat="1" ht="12.75" customHeight="1">
      <c r="A1228" s="127">
        <v>5313320</v>
      </c>
      <c r="B1228" s="127" t="s">
        <v>1805</v>
      </c>
      <c r="C1228" s="128"/>
      <c r="D1228" s="129"/>
      <c r="E1228" s="129"/>
      <c r="F1228" s="128"/>
      <c r="G1228" s="127"/>
      <c r="H1228" s="127"/>
      <c r="I1228" s="128"/>
      <c r="J1228" s="127"/>
      <c r="K1228" s="127"/>
      <c r="L1228" s="128"/>
      <c r="M1228" s="129"/>
      <c r="N1228" s="129"/>
      <c r="O1228" s="130"/>
      <c r="P1228" s="127"/>
      <c r="Q1228" s="127"/>
      <c r="R1228" s="128"/>
      <c r="S1228" s="129"/>
      <c r="T1228" s="129"/>
      <c r="U1228" s="128"/>
      <c r="V1228" s="129"/>
      <c r="W1228" s="129"/>
      <c r="X1228" s="131"/>
      <c r="Y1228" s="129"/>
      <c r="Z1228" s="129">
        <f t="shared" si="245"/>
        <v>4</v>
      </c>
      <c r="AA1228" s="129"/>
      <c r="AB1228" s="129"/>
      <c r="AC1228" s="121">
        <v>410549</v>
      </c>
      <c r="AD1228" s="121" t="s">
        <v>1442</v>
      </c>
      <c r="AE1228" s="122">
        <f>VLOOKUP(AC1228,[3]Hoja1!$A$10:$K$1357,11,0)</f>
        <v>0</v>
      </c>
      <c r="AF1228" s="122"/>
      <c r="AG1228" s="122">
        <f t="shared" si="246"/>
        <v>0</v>
      </c>
      <c r="AH1228" s="122">
        <f t="shared" si="247"/>
        <v>0</v>
      </c>
    </row>
    <row r="1229" spans="1:34" s="51" customFormat="1" ht="12.75" customHeight="1">
      <c r="A1229" s="127">
        <v>5313320</v>
      </c>
      <c r="B1229" s="127" t="s">
        <v>1805</v>
      </c>
      <c r="C1229" s="128"/>
      <c r="D1229" s="129"/>
      <c r="E1229" s="129"/>
      <c r="F1229" s="128"/>
      <c r="G1229" s="127"/>
      <c r="H1229" s="127"/>
      <c r="I1229" s="128"/>
      <c r="J1229" s="127"/>
      <c r="K1229" s="127"/>
      <c r="L1229" s="128"/>
      <c r="M1229" s="129"/>
      <c r="N1229" s="129"/>
      <c r="O1229" s="130"/>
      <c r="P1229" s="127"/>
      <c r="Q1229" s="127"/>
      <c r="R1229" s="128"/>
      <c r="S1229" s="129"/>
      <c r="T1229" s="129"/>
      <c r="U1229" s="128"/>
      <c r="V1229" s="129"/>
      <c r="W1229" s="129"/>
      <c r="X1229" s="131"/>
      <c r="Y1229" s="129"/>
      <c r="Z1229" s="129">
        <f t="shared" si="245"/>
        <v>4</v>
      </c>
      <c r="AA1229" s="129"/>
      <c r="AB1229" s="129"/>
      <c r="AC1229" s="121">
        <v>410550</v>
      </c>
      <c r="AD1229" s="121" t="s">
        <v>1443</v>
      </c>
      <c r="AE1229" s="122">
        <f>VLOOKUP(AC1229,[3]Hoja1!$A$10:$K$1357,11,0)</f>
        <v>-14645630</v>
      </c>
      <c r="AF1229" s="122"/>
      <c r="AG1229" s="122">
        <f t="shared" si="246"/>
        <v>-14645630</v>
      </c>
      <c r="AH1229" s="122">
        <f t="shared" si="247"/>
        <v>-14646</v>
      </c>
    </row>
    <row r="1230" spans="1:34" s="51" customFormat="1" ht="12.75" customHeight="1">
      <c r="A1230" s="127">
        <v>5313120</v>
      </c>
      <c r="B1230" s="127" t="s">
        <v>1805</v>
      </c>
      <c r="C1230" s="128"/>
      <c r="D1230" s="129"/>
      <c r="E1230" s="129"/>
      <c r="F1230" s="128"/>
      <c r="G1230" s="127"/>
      <c r="H1230" s="127"/>
      <c r="I1230" s="128"/>
      <c r="J1230" s="127"/>
      <c r="K1230" s="127"/>
      <c r="L1230" s="128"/>
      <c r="M1230" s="129"/>
      <c r="N1230" s="129"/>
      <c r="O1230" s="130"/>
      <c r="P1230" s="127"/>
      <c r="Q1230" s="127"/>
      <c r="R1230" s="128"/>
      <c r="S1230" s="129"/>
      <c r="T1230" s="129"/>
      <c r="U1230" s="128"/>
      <c r="V1230" s="129"/>
      <c r="W1230" s="129"/>
      <c r="X1230" s="131"/>
      <c r="Y1230" s="129"/>
      <c r="Z1230" s="129">
        <f t="shared" si="245"/>
        <v>4</v>
      </c>
      <c r="AA1230" s="129"/>
      <c r="AB1230" s="129"/>
      <c r="AC1230" s="121">
        <v>410551</v>
      </c>
      <c r="AD1230" s="121" t="s">
        <v>1444</v>
      </c>
      <c r="AE1230" s="122">
        <f>VLOOKUP(AC1230,[3]Hoja1!$A$10:$K$1357,11,0)</f>
        <v>0</v>
      </c>
      <c r="AF1230" s="122"/>
      <c r="AG1230" s="122">
        <f t="shared" si="246"/>
        <v>0</v>
      </c>
      <c r="AH1230" s="122">
        <f t="shared" si="247"/>
        <v>0</v>
      </c>
    </row>
    <row r="1231" spans="1:34" s="51" customFormat="1" ht="12.75" customHeight="1">
      <c r="A1231" s="127">
        <v>5313320</v>
      </c>
      <c r="B1231" s="127" t="s">
        <v>1805</v>
      </c>
      <c r="C1231" s="128"/>
      <c r="D1231" s="129"/>
      <c r="E1231" s="129"/>
      <c r="F1231" s="128"/>
      <c r="G1231" s="127"/>
      <c r="H1231" s="127"/>
      <c r="I1231" s="128"/>
      <c r="J1231" s="127"/>
      <c r="K1231" s="127"/>
      <c r="L1231" s="128"/>
      <c r="M1231" s="129"/>
      <c r="N1231" s="129"/>
      <c r="O1231" s="130"/>
      <c r="P1231" s="127"/>
      <c r="Q1231" s="127"/>
      <c r="R1231" s="128"/>
      <c r="S1231" s="129"/>
      <c r="T1231" s="129"/>
      <c r="U1231" s="128"/>
      <c r="V1231" s="129"/>
      <c r="W1231" s="129"/>
      <c r="X1231" s="131"/>
      <c r="Y1231" s="129"/>
      <c r="Z1231" s="129">
        <f t="shared" si="245"/>
        <v>4</v>
      </c>
      <c r="AA1231" s="129"/>
      <c r="AB1231" s="129"/>
      <c r="AC1231" s="121">
        <v>410552</v>
      </c>
      <c r="AD1231" s="121" t="s">
        <v>1445</v>
      </c>
      <c r="AE1231" s="122">
        <f>VLOOKUP(AC1231,[3]Hoja1!$A$10:$K$1357,11,0)</f>
        <v>0</v>
      </c>
      <c r="AF1231" s="122"/>
      <c r="AG1231" s="122">
        <f t="shared" si="246"/>
        <v>0</v>
      </c>
      <c r="AH1231" s="122">
        <f t="shared" si="247"/>
        <v>0</v>
      </c>
    </row>
    <row r="1232" spans="1:34" s="51" customFormat="1" ht="12.75" customHeight="1">
      <c r="A1232" s="127">
        <v>5313210</v>
      </c>
      <c r="B1232" s="127" t="s">
        <v>1804</v>
      </c>
      <c r="C1232" s="128"/>
      <c r="D1232" s="129"/>
      <c r="E1232" s="129"/>
      <c r="F1232" s="128"/>
      <c r="G1232" s="127"/>
      <c r="H1232" s="127"/>
      <c r="I1232" s="128"/>
      <c r="J1232" s="127"/>
      <c r="K1232" s="127"/>
      <c r="L1232" s="128"/>
      <c r="M1232" s="129"/>
      <c r="N1232" s="129"/>
      <c r="O1232" s="130"/>
      <c r="P1232" s="127"/>
      <c r="Q1232" s="127"/>
      <c r="R1232" s="128"/>
      <c r="S1232" s="129"/>
      <c r="T1232" s="129"/>
      <c r="U1232" s="128"/>
      <c r="V1232" s="129"/>
      <c r="W1232" s="129"/>
      <c r="X1232" s="131"/>
      <c r="Y1232" s="129"/>
      <c r="Z1232" s="129">
        <f t="shared" si="245"/>
        <v>4</v>
      </c>
      <c r="AA1232" s="129"/>
      <c r="AB1232" s="129"/>
      <c r="AC1232" s="121">
        <v>410553</v>
      </c>
      <c r="AD1232" s="121" t="s">
        <v>1152</v>
      </c>
      <c r="AE1232" s="122">
        <f>VLOOKUP(AC1232,[3]Hoja1!$A$10:$K$1357,11,0)</f>
        <v>0</v>
      </c>
      <c r="AF1232" s="122"/>
      <c r="AG1232" s="122">
        <f t="shared" si="246"/>
        <v>0</v>
      </c>
      <c r="AH1232" s="122">
        <f t="shared" si="247"/>
        <v>0</v>
      </c>
    </row>
    <row r="1233" spans="1:34" s="51" customFormat="1" ht="12.75" customHeight="1">
      <c r="A1233" s="127">
        <v>5313210</v>
      </c>
      <c r="B1233" s="127" t="s">
        <v>1804</v>
      </c>
      <c r="C1233" s="128"/>
      <c r="D1233" s="129"/>
      <c r="E1233" s="129"/>
      <c r="F1233" s="128"/>
      <c r="G1233" s="127"/>
      <c r="H1233" s="127"/>
      <c r="I1233" s="128"/>
      <c r="J1233" s="127"/>
      <c r="K1233" s="127"/>
      <c r="L1233" s="128"/>
      <c r="M1233" s="129"/>
      <c r="N1233" s="129"/>
      <c r="O1233" s="130"/>
      <c r="P1233" s="127"/>
      <c r="Q1233" s="127"/>
      <c r="R1233" s="128"/>
      <c r="S1233" s="129"/>
      <c r="T1233" s="129"/>
      <c r="U1233" s="128"/>
      <c r="V1233" s="129"/>
      <c r="W1233" s="129"/>
      <c r="X1233" s="131"/>
      <c r="Y1233" s="129"/>
      <c r="Z1233" s="129">
        <f t="shared" si="245"/>
        <v>4</v>
      </c>
      <c r="AA1233" s="129"/>
      <c r="AB1233" s="129"/>
      <c r="AC1233" s="121">
        <v>410554</v>
      </c>
      <c r="AD1233" s="121" t="s">
        <v>88</v>
      </c>
      <c r="AE1233" s="122">
        <f>VLOOKUP(AC1233,[3]Hoja1!$A$10:$K$1357,11,0)</f>
        <v>0</v>
      </c>
      <c r="AF1233" s="122"/>
      <c r="AG1233" s="122">
        <f t="shared" si="246"/>
        <v>0</v>
      </c>
      <c r="AH1233" s="122">
        <f t="shared" si="247"/>
        <v>0</v>
      </c>
    </row>
    <row r="1234" spans="1:34" s="51" customFormat="1" ht="12.75" customHeight="1">
      <c r="A1234" s="127">
        <v>5313220</v>
      </c>
      <c r="B1234" s="127" t="s">
        <v>1805</v>
      </c>
      <c r="C1234" s="128"/>
      <c r="D1234" s="129"/>
      <c r="E1234" s="129"/>
      <c r="F1234" s="128"/>
      <c r="G1234" s="127"/>
      <c r="H1234" s="127"/>
      <c r="I1234" s="128"/>
      <c r="J1234" s="127"/>
      <c r="K1234" s="127"/>
      <c r="L1234" s="128"/>
      <c r="M1234" s="129"/>
      <c r="N1234" s="129"/>
      <c r="O1234" s="130"/>
      <c r="P1234" s="127"/>
      <c r="Q1234" s="127"/>
      <c r="R1234" s="128"/>
      <c r="S1234" s="129"/>
      <c r="T1234" s="129"/>
      <c r="U1234" s="128"/>
      <c r="V1234" s="129"/>
      <c r="W1234" s="129"/>
      <c r="X1234" s="131"/>
      <c r="Y1234" s="129"/>
      <c r="Z1234" s="129">
        <f t="shared" si="245"/>
        <v>4</v>
      </c>
      <c r="AA1234" s="129"/>
      <c r="AB1234" s="129"/>
      <c r="AC1234" s="121">
        <v>410555</v>
      </c>
      <c r="AD1234" s="121" t="s">
        <v>1446</v>
      </c>
      <c r="AE1234" s="122">
        <f>VLOOKUP(AC1234,[3]Hoja1!$A$10:$K$1357,11,0)</f>
        <v>-716507463</v>
      </c>
      <c r="AF1234" s="122"/>
      <c r="AG1234" s="122">
        <f t="shared" si="246"/>
        <v>-716507463</v>
      </c>
      <c r="AH1234" s="122">
        <f t="shared" si="247"/>
        <v>-716507</v>
      </c>
    </row>
    <row r="1235" spans="1:34" s="51" customFormat="1" ht="12.75" customHeight="1">
      <c r="A1235" s="127">
        <v>5313120</v>
      </c>
      <c r="B1235" s="127" t="s">
        <v>1805</v>
      </c>
      <c r="C1235" s="128"/>
      <c r="D1235" s="129"/>
      <c r="E1235" s="129"/>
      <c r="F1235" s="128"/>
      <c r="G1235" s="127"/>
      <c r="H1235" s="127"/>
      <c r="I1235" s="128"/>
      <c r="J1235" s="127"/>
      <c r="K1235" s="127"/>
      <c r="L1235" s="128"/>
      <c r="M1235" s="129"/>
      <c r="N1235" s="129"/>
      <c r="O1235" s="130"/>
      <c r="P1235" s="127"/>
      <c r="Q1235" s="127"/>
      <c r="R1235" s="128"/>
      <c r="S1235" s="129"/>
      <c r="T1235" s="129"/>
      <c r="U1235" s="128"/>
      <c r="V1235" s="129"/>
      <c r="W1235" s="129"/>
      <c r="X1235" s="131"/>
      <c r="Y1235" s="129"/>
      <c r="Z1235" s="129">
        <f t="shared" si="245"/>
        <v>4</v>
      </c>
      <c r="AA1235" s="129"/>
      <c r="AB1235" s="129"/>
      <c r="AC1235" s="121">
        <v>410556</v>
      </c>
      <c r="AD1235" s="121" t="s">
        <v>1447</v>
      </c>
      <c r="AE1235" s="122">
        <f>VLOOKUP(AC1235,[3]Hoja1!$A$10:$K$1357,11,0)</f>
        <v>0</v>
      </c>
      <c r="AF1235" s="122"/>
      <c r="AG1235" s="122">
        <f t="shared" si="246"/>
        <v>0</v>
      </c>
      <c r="AH1235" s="122">
        <f t="shared" si="247"/>
        <v>0</v>
      </c>
    </row>
    <row r="1236" spans="1:34" s="51" customFormat="1" ht="12.75" customHeight="1">
      <c r="A1236" s="127">
        <v>5313320</v>
      </c>
      <c r="B1236" s="127" t="s">
        <v>1805</v>
      </c>
      <c r="C1236" s="128"/>
      <c r="D1236" s="129"/>
      <c r="E1236" s="129"/>
      <c r="F1236" s="128"/>
      <c r="G1236" s="127"/>
      <c r="H1236" s="127"/>
      <c r="I1236" s="128"/>
      <c r="J1236" s="127"/>
      <c r="K1236" s="127"/>
      <c r="L1236" s="128"/>
      <c r="M1236" s="129"/>
      <c r="N1236" s="129"/>
      <c r="O1236" s="130"/>
      <c r="P1236" s="127"/>
      <c r="Q1236" s="127"/>
      <c r="R1236" s="128"/>
      <c r="S1236" s="129"/>
      <c r="T1236" s="129"/>
      <c r="U1236" s="128"/>
      <c r="V1236" s="129"/>
      <c r="W1236" s="129"/>
      <c r="X1236" s="131"/>
      <c r="Y1236" s="129"/>
      <c r="Z1236" s="129">
        <f t="shared" si="245"/>
        <v>4</v>
      </c>
      <c r="AA1236" s="129"/>
      <c r="AB1236" s="129"/>
      <c r="AC1236" s="121">
        <v>410557</v>
      </c>
      <c r="AD1236" s="121" t="s">
        <v>1448</v>
      </c>
      <c r="AE1236" s="122">
        <f>VLOOKUP(AC1236,[3]Hoja1!$A$10:$K$1357,11,0)</f>
        <v>-11358060</v>
      </c>
      <c r="AF1236" s="122"/>
      <c r="AG1236" s="122">
        <f t="shared" si="246"/>
        <v>-11358060</v>
      </c>
      <c r="AH1236" s="122">
        <f t="shared" si="247"/>
        <v>-11358</v>
      </c>
    </row>
    <row r="1237" spans="1:34" s="51" customFormat="1" ht="12.75" customHeight="1">
      <c r="A1237" s="127"/>
      <c r="B1237" s="127"/>
      <c r="C1237" s="128"/>
      <c r="D1237" s="129"/>
      <c r="E1237" s="129"/>
      <c r="F1237" s="128"/>
      <c r="G1237" s="127"/>
      <c r="H1237" s="127"/>
      <c r="I1237" s="128"/>
      <c r="J1237" s="127"/>
      <c r="K1237" s="127"/>
      <c r="L1237" s="128"/>
      <c r="M1237" s="129"/>
      <c r="N1237" s="129"/>
      <c r="O1237" s="130"/>
      <c r="P1237" s="127"/>
      <c r="Q1237" s="127"/>
      <c r="R1237" s="128"/>
      <c r="S1237" s="129"/>
      <c r="T1237" s="129"/>
      <c r="U1237" s="128"/>
      <c r="V1237" s="129"/>
      <c r="W1237" s="129"/>
      <c r="X1237" s="131"/>
      <c r="Y1237" s="129"/>
      <c r="Z1237" s="129">
        <f t="shared" si="245"/>
        <v>4</v>
      </c>
      <c r="AA1237" s="129"/>
      <c r="AB1237" s="129"/>
      <c r="AC1237" s="121">
        <v>410558</v>
      </c>
      <c r="AD1237" s="121" t="s">
        <v>958</v>
      </c>
      <c r="AE1237" s="122">
        <v>0</v>
      </c>
      <c r="AF1237" s="122"/>
      <c r="AG1237" s="122">
        <f t="shared" si="246"/>
        <v>0</v>
      </c>
      <c r="AH1237" s="122">
        <f t="shared" si="247"/>
        <v>0</v>
      </c>
    </row>
    <row r="1238" spans="1:34" s="51" customFormat="1" ht="12.75" customHeight="1">
      <c r="A1238" s="127">
        <v>5313220</v>
      </c>
      <c r="B1238" s="127" t="s">
        <v>1805</v>
      </c>
      <c r="C1238" s="128"/>
      <c r="D1238" s="129"/>
      <c r="E1238" s="129"/>
      <c r="F1238" s="128"/>
      <c r="G1238" s="127"/>
      <c r="H1238" s="127"/>
      <c r="I1238" s="128"/>
      <c r="J1238" s="127"/>
      <c r="K1238" s="127"/>
      <c r="L1238" s="128"/>
      <c r="M1238" s="129"/>
      <c r="N1238" s="129"/>
      <c r="O1238" s="130"/>
      <c r="P1238" s="127"/>
      <c r="Q1238" s="127"/>
      <c r="R1238" s="128"/>
      <c r="S1238" s="129"/>
      <c r="T1238" s="129"/>
      <c r="U1238" s="128"/>
      <c r="V1238" s="129"/>
      <c r="W1238" s="129"/>
      <c r="X1238" s="131"/>
      <c r="Y1238" s="129"/>
      <c r="Z1238" s="129">
        <f t="shared" si="245"/>
        <v>4</v>
      </c>
      <c r="AA1238" s="129"/>
      <c r="AB1238" s="129"/>
      <c r="AC1238" s="121">
        <v>410559</v>
      </c>
      <c r="AD1238" s="121" t="s">
        <v>957</v>
      </c>
      <c r="AE1238" s="122">
        <f>VLOOKUP(AC1238,[3]Hoja1!$A$10:$K$1357,11,0)</f>
        <v>-2043941642</v>
      </c>
      <c r="AF1238" s="122"/>
      <c r="AG1238" s="122">
        <f t="shared" si="246"/>
        <v>-2043941642</v>
      </c>
      <c r="AH1238" s="122">
        <f t="shared" si="247"/>
        <v>-2043942</v>
      </c>
    </row>
    <row r="1239" spans="1:34" s="51" customFormat="1" ht="12.75" customHeight="1">
      <c r="A1239" s="127">
        <v>5313120</v>
      </c>
      <c r="B1239" s="127" t="s">
        <v>1805</v>
      </c>
      <c r="C1239" s="128"/>
      <c r="D1239" s="129"/>
      <c r="E1239" s="129"/>
      <c r="F1239" s="128"/>
      <c r="G1239" s="127"/>
      <c r="H1239" s="127"/>
      <c r="I1239" s="128"/>
      <c r="J1239" s="127"/>
      <c r="K1239" s="127"/>
      <c r="L1239" s="128"/>
      <c r="M1239" s="129"/>
      <c r="N1239" s="129"/>
      <c r="O1239" s="130"/>
      <c r="P1239" s="127"/>
      <c r="Q1239" s="127"/>
      <c r="R1239" s="128"/>
      <c r="S1239" s="129"/>
      <c r="T1239" s="129"/>
      <c r="U1239" s="128"/>
      <c r="V1239" s="129"/>
      <c r="W1239" s="129"/>
      <c r="X1239" s="131"/>
      <c r="Y1239" s="129"/>
      <c r="Z1239" s="129">
        <f t="shared" si="245"/>
        <v>4</v>
      </c>
      <c r="AA1239" s="129"/>
      <c r="AB1239" s="129"/>
      <c r="AC1239" s="121">
        <v>410560</v>
      </c>
      <c r="AD1239" s="121" t="s">
        <v>959</v>
      </c>
      <c r="AE1239" s="122">
        <f>VLOOKUP(AC1239,[3]Hoja1!$A$10:$K$1357,11,0)</f>
        <v>-874471967</v>
      </c>
      <c r="AF1239" s="122"/>
      <c r="AG1239" s="122">
        <f t="shared" si="246"/>
        <v>-874471967</v>
      </c>
      <c r="AH1239" s="122">
        <f t="shared" si="247"/>
        <v>-874472</v>
      </c>
    </row>
    <row r="1240" spans="1:34" s="51" customFormat="1" ht="12.75" customHeight="1">
      <c r="A1240" s="127">
        <v>5313320</v>
      </c>
      <c r="B1240" s="127" t="s">
        <v>1805</v>
      </c>
      <c r="C1240" s="128"/>
      <c r="D1240" s="129"/>
      <c r="E1240" s="129"/>
      <c r="F1240" s="128"/>
      <c r="G1240" s="127"/>
      <c r="H1240" s="127"/>
      <c r="I1240" s="128"/>
      <c r="J1240" s="127"/>
      <c r="K1240" s="127"/>
      <c r="L1240" s="128"/>
      <c r="M1240" s="129"/>
      <c r="N1240" s="129"/>
      <c r="O1240" s="130"/>
      <c r="P1240" s="127"/>
      <c r="Q1240" s="127"/>
      <c r="R1240" s="128"/>
      <c r="S1240" s="129"/>
      <c r="T1240" s="129"/>
      <c r="U1240" s="128"/>
      <c r="V1240" s="129"/>
      <c r="W1240" s="129"/>
      <c r="X1240" s="131"/>
      <c r="Y1240" s="129"/>
      <c r="Z1240" s="129">
        <f t="shared" si="245"/>
        <v>4</v>
      </c>
      <c r="AA1240" s="129"/>
      <c r="AB1240" s="129"/>
      <c r="AC1240" s="121">
        <v>410561</v>
      </c>
      <c r="AD1240" s="121" t="s">
        <v>960</v>
      </c>
      <c r="AE1240" s="122">
        <f>VLOOKUP(AC1240,[3]Hoja1!$A$10:$K$1357,11,0)</f>
        <v>-242183386</v>
      </c>
      <c r="AF1240" s="122"/>
      <c r="AG1240" s="122">
        <f t="shared" si="246"/>
        <v>-242183386</v>
      </c>
      <c r="AH1240" s="122">
        <f t="shared" si="247"/>
        <v>-242183</v>
      </c>
    </row>
    <row r="1241" spans="1:34" s="51" customFormat="1" ht="12.75" customHeight="1">
      <c r="A1241" s="127">
        <v>5313210</v>
      </c>
      <c r="B1241" s="127" t="s">
        <v>1804</v>
      </c>
      <c r="C1241" s="128"/>
      <c r="D1241" s="129"/>
      <c r="E1241" s="129"/>
      <c r="F1241" s="128"/>
      <c r="G1241" s="127"/>
      <c r="H1241" s="127"/>
      <c r="I1241" s="128"/>
      <c r="J1241" s="127"/>
      <c r="K1241" s="127"/>
      <c r="L1241" s="128"/>
      <c r="M1241" s="129"/>
      <c r="N1241" s="129"/>
      <c r="O1241" s="130"/>
      <c r="P1241" s="127"/>
      <c r="Q1241" s="127"/>
      <c r="R1241" s="128"/>
      <c r="S1241" s="129"/>
      <c r="T1241" s="129"/>
      <c r="U1241" s="128"/>
      <c r="V1241" s="129"/>
      <c r="W1241" s="129"/>
      <c r="X1241" s="131"/>
      <c r="Y1241" s="129"/>
      <c r="Z1241" s="129">
        <f t="shared" si="245"/>
        <v>4</v>
      </c>
      <c r="AA1241" s="129"/>
      <c r="AB1241" s="129"/>
      <c r="AC1241" s="121">
        <v>410562</v>
      </c>
      <c r="AD1241" s="121" t="s">
        <v>1449</v>
      </c>
      <c r="AE1241" s="122">
        <f>VLOOKUP(AC1241,[3]Hoja1!$A$10:$K$1357,11,0)</f>
        <v>0</v>
      </c>
      <c r="AF1241" s="122"/>
      <c r="AG1241" s="122">
        <f t="shared" si="246"/>
        <v>0</v>
      </c>
      <c r="AH1241" s="122">
        <f t="shared" si="247"/>
        <v>0</v>
      </c>
    </row>
    <row r="1242" spans="1:34" s="51" customFormat="1" ht="12.75" customHeight="1">
      <c r="A1242" s="127">
        <v>5313220</v>
      </c>
      <c r="B1242" s="127" t="s">
        <v>1805</v>
      </c>
      <c r="C1242" s="128"/>
      <c r="D1242" s="129"/>
      <c r="E1242" s="129"/>
      <c r="F1242" s="128"/>
      <c r="G1242" s="127"/>
      <c r="H1242" s="127"/>
      <c r="I1242" s="128"/>
      <c r="J1242" s="127"/>
      <c r="K1242" s="127"/>
      <c r="L1242" s="128"/>
      <c r="M1242" s="129"/>
      <c r="N1242" s="129"/>
      <c r="O1242" s="130"/>
      <c r="P1242" s="127"/>
      <c r="Q1242" s="127"/>
      <c r="R1242" s="128"/>
      <c r="S1242" s="129"/>
      <c r="T1242" s="129"/>
      <c r="U1242" s="128"/>
      <c r="V1242" s="129"/>
      <c r="W1242" s="129"/>
      <c r="X1242" s="131"/>
      <c r="Y1242" s="129"/>
      <c r="Z1242" s="129">
        <f t="shared" si="245"/>
        <v>4</v>
      </c>
      <c r="AA1242" s="129"/>
      <c r="AB1242" s="129"/>
      <c r="AC1242" s="121">
        <v>410563</v>
      </c>
      <c r="AD1242" s="121" t="s">
        <v>1029</v>
      </c>
      <c r="AE1242" s="122">
        <f>VLOOKUP(AC1242,[3]Hoja1!$A$10:$K$1357,11,0)</f>
        <v>-579991926</v>
      </c>
      <c r="AF1242" s="122"/>
      <c r="AG1242" s="122">
        <f t="shared" si="246"/>
        <v>-579991926</v>
      </c>
      <c r="AH1242" s="122">
        <f t="shared" si="247"/>
        <v>-579992</v>
      </c>
    </row>
    <row r="1243" spans="1:34" s="51" customFormat="1" ht="12.75" customHeight="1">
      <c r="A1243" s="127">
        <v>5313120</v>
      </c>
      <c r="B1243" s="127" t="s">
        <v>1805</v>
      </c>
      <c r="C1243" s="128"/>
      <c r="D1243" s="129"/>
      <c r="E1243" s="129"/>
      <c r="F1243" s="128"/>
      <c r="G1243" s="127"/>
      <c r="H1243" s="127"/>
      <c r="I1243" s="128"/>
      <c r="J1243" s="127"/>
      <c r="K1243" s="127"/>
      <c r="L1243" s="128"/>
      <c r="M1243" s="129"/>
      <c r="N1243" s="129"/>
      <c r="O1243" s="130"/>
      <c r="P1243" s="127"/>
      <c r="Q1243" s="127"/>
      <c r="R1243" s="128"/>
      <c r="S1243" s="129"/>
      <c r="T1243" s="129"/>
      <c r="U1243" s="128"/>
      <c r="V1243" s="129"/>
      <c r="W1243" s="129"/>
      <c r="X1243" s="131"/>
      <c r="Y1243" s="129"/>
      <c r="Z1243" s="129">
        <f t="shared" si="245"/>
        <v>4</v>
      </c>
      <c r="AA1243" s="129"/>
      <c r="AB1243" s="129"/>
      <c r="AC1243" s="121">
        <v>410564</v>
      </c>
      <c r="AD1243" s="121" t="s">
        <v>128</v>
      </c>
      <c r="AE1243" s="122">
        <f>VLOOKUP(AC1243,[3]Hoja1!$A$10:$K$1357,11,0)</f>
        <v>525921112</v>
      </c>
      <c r="AF1243" s="122"/>
      <c r="AG1243" s="122">
        <f t="shared" si="246"/>
        <v>525921112</v>
      </c>
      <c r="AH1243" s="122">
        <f t="shared" si="247"/>
        <v>525921</v>
      </c>
    </row>
    <row r="1244" spans="1:34" s="51" customFormat="1" ht="12.75" customHeight="1">
      <c r="A1244" s="127">
        <v>5313220</v>
      </c>
      <c r="B1244" s="127" t="s">
        <v>1805</v>
      </c>
      <c r="C1244" s="128"/>
      <c r="D1244" s="129"/>
      <c r="E1244" s="129"/>
      <c r="F1244" s="128"/>
      <c r="G1244" s="127"/>
      <c r="H1244" s="127"/>
      <c r="I1244" s="128"/>
      <c r="J1244" s="127"/>
      <c r="K1244" s="127"/>
      <c r="L1244" s="128"/>
      <c r="M1244" s="129"/>
      <c r="N1244" s="129"/>
      <c r="O1244" s="130"/>
      <c r="P1244" s="127"/>
      <c r="Q1244" s="127"/>
      <c r="R1244" s="128"/>
      <c r="S1244" s="129"/>
      <c r="T1244" s="129"/>
      <c r="U1244" s="128"/>
      <c r="V1244" s="129"/>
      <c r="W1244" s="129"/>
      <c r="X1244" s="131"/>
      <c r="Y1244" s="129"/>
      <c r="Z1244" s="129">
        <f t="shared" si="245"/>
        <v>4</v>
      </c>
      <c r="AA1244" s="129"/>
      <c r="AB1244" s="129"/>
      <c r="AC1244" s="121">
        <v>410565</v>
      </c>
      <c r="AD1244" s="121" t="s">
        <v>1450</v>
      </c>
      <c r="AE1244" s="122">
        <f>VLOOKUP(AC1244,[3]Hoja1!$A$10:$K$1357,11,0)</f>
        <v>-633549780</v>
      </c>
      <c r="AF1244" s="122"/>
      <c r="AG1244" s="122">
        <f t="shared" si="246"/>
        <v>-633549780</v>
      </c>
      <c r="AH1244" s="122">
        <f t="shared" si="247"/>
        <v>-633550</v>
      </c>
    </row>
    <row r="1245" spans="1:34" s="51" customFormat="1" ht="12.75" customHeight="1">
      <c r="A1245" s="127">
        <v>5313120</v>
      </c>
      <c r="B1245" s="127" t="s">
        <v>1805</v>
      </c>
      <c r="C1245" s="128"/>
      <c r="D1245" s="129"/>
      <c r="E1245" s="129"/>
      <c r="F1245" s="128"/>
      <c r="G1245" s="127"/>
      <c r="H1245" s="127"/>
      <c r="I1245" s="128"/>
      <c r="J1245" s="127"/>
      <c r="K1245" s="127"/>
      <c r="L1245" s="128"/>
      <c r="M1245" s="129"/>
      <c r="N1245" s="129"/>
      <c r="O1245" s="130"/>
      <c r="P1245" s="127"/>
      <c r="Q1245" s="127"/>
      <c r="R1245" s="128"/>
      <c r="S1245" s="129"/>
      <c r="T1245" s="129"/>
      <c r="U1245" s="128"/>
      <c r="V1245" s="129"/>
      <c r="W1245" s="129"/>
      <c r="X1245" s="131"/>
      <c r="Y1245" s="129"/>
      <c r="Z1245" s="129">
        <f t="shared" si="245"/>
        <v>4</v>
      </c>
      <c r="AA1245" s="129"/>
      <c r="AB1245" s="129"/>
      <c r="AC1245" s="121">
        <v>410566</v>
      </c>
      <c r="AD1245" s="121" t="s">
        <v>170</v>
      </c>
      <c r="AE1245" s="122">
        <f>VLOOKUP(AC1245,[3]Hoja1!$A$10:$K$1357,11,0)</f>
        <v>-44910171</v>
      </c>
      <c r="AF1245" s="122"/>
      <c r="AG1245" s="122">
        <f t="shared" si="246"/>
        <v>-44910171</v>
      </c>
      <c r="AH1245" s="122">
        <f t="shared" si="247"/>
        <v>-44910</v>
      </c>
    </row>
    <row r="1246" spans="1:34" s="51" customFormat="1" ht="12.75" customHeight="1">
      <c r="A1246" s="127">
        <v>5313210</v>
      </c>
      <c r="B1246" s="127" t="s">
        <v>1804</v>
      </c>
      <c r="C1246" s="128"/>
      <c r="D1246" s="129"/>
      <c r="E1246" s="129"/>
      <c r="F1246" s="128"/>
      <c r="G1246" s="127"/>
      <c r="H1246" s="127"/>
      <c r="I1246" s="128"/>
      <c r="J1246" s="127"/>
      <c r="K1246" s="127"/>
      <c r="L1246" s="128"/>
      <c r="M1246" s="129"/>
      <c r="N1246" s="129"/>
      <c r="O1246" s="130"/>
      <c r="P1246" s="127"/>
      <c r="Q1246" s="127"/>
      <c r="R1246" s="128"/>
      <c r="S1246" s="129"/>
      <c r="T1246" s="129"/>
      <c r="U1246" s="128"/>
      <c r="V1246" s="129"/>
      <c r="W1246" s="129"/>
      <c r="X1246" s="131"/>
      <c r="Y1246" s="129"/>
      <c r="Z1246" s="129">
        <f t="shared" si="245"/>
        <v>4</v>
      </c>
      <c r="AA1246" s="129"/>
      <c r="AB1246" s="129"/>
      <c r="AC1246" s="121">
        <v>410567</v>
      </c>
      <c r="AD1246" s="121" t="s">
        <v>1451</v>
      </c>
      <c r="AE1246" s="122">
        <f>VLOOKUP(AC1246,[3]Hoja1!$A$10:$K$1357,11,0)</f>
        <v>0</v>
      </c>
      <c r="AF1246" s="122"/>
      <c r="AG1246" s="122">
        <f t="shared" si="246"/>
        <v>0</v>
      </c>
      <c r="AH1246" s="122">
        <f t="shared" si="247"/>
        <v>0</v>
      </c>
    </row>
    <row r="1247" spans="1:34" s="51" customFormat="1" ht="12.75" customHeight="1">
      <c r="A1247" s="127">
        <v>5313210</v>
      </c>
      <c r="B1247" s="127" t="s">
        <v>1804</v>
      </c>
      <c r="C1247" s="128"/>
      <c r="D1247" s="129"/>
      <c r="E1247" s="129"/>
      <c r="F1247" s="128"/>
      <c r="G1247" s="127"/>
      <c r="H1247" s="127"/>
      <c r="I1247" s="128"/>
      <c r="J1247" s="127"/>
      <c r="K1247" s="127"/>
      <c r="L1247" s="128"/>
      <c r="M1247" s="129"/>
      <c r="N1247" s="129"/>
      <c r="O1247" s="130"/>
      <c r="P1247" s="127"/>
      <c r="Q1247" s="127"/>
      <c r="R1247" s="128"/>
      <c r="S1247" s="129"/>
      <c r="T1247" s="129"/>
      <c r="U1247" s="128"/>
      <c r="V1247" s="129"/>
      <c r="W1247" s="129"/>
      <c r="X1247" s="131"/>
      <c r="Y1247" s="129"/>
      <c r="Z1247" s="129">
        <f t="shared" si="245"/>
        <v>4</v>
      </c>
      <c r="AA1247" s="129"/>
      <c r="AB1247" s="129"/>
      <c r="AC1247" s="121">
        <v>410568</v>
      </c>
      <c r="AD1247" s="121" t="s">
        <v>1452</v>
      </c>
      <c r="AE1247" s="122">
        <f>VLOOKUP(AC1247,[3]Hoja1!$A$10:$K$1357,11,0)</f>
        <v>0</v>
      </c>
      <c r="AF1247" s="122"/>
      <c r="AG1247" s="122">
        <f t="shared" si="246"/>
        <v>0</v>
      </c>
      <c r="AH1247" s="122">
        <f t="shared" si="247"/>
        <v>0</v>
      </c>
    </row>
    <row r="1248" spans="1:34" s="51" customFormat="1" ht="12.75" customHeight="1">
      <c r="A1248" s="127">
        <v>5313210</v>
      </c>
      <c r="B1248" s="127" t="s">
        <v>1804</v>
      </c>
      <c r="C1248" s="128"/>
      <c r="D1248" s="129"/>
      <c r="E1248" s="129"/>
      <c r="F1248" s="128"/>
      <c r="G1248" s="127"/>
      <c r="H1248" s="127"/>
      <c r="I1248" s="128"/>
      <c r="J1248" s="127"/>
      <c r="K1248" s="127"/>
      <c r="L1248" s="128"/>
      <c r="M1248" s="129"/>
      <c r="N1248" s="129"/>
      <c r="O1248" s="130"/>
      <c r="P1248" s="127"/>
      <c r="Q1248" s="127"/>
      <c r="R1248" s="128"/>
      <c r="S1248" s="129"/>
      <c r="T1248" s="129"/>
      <c r="U1248" s="128"/>
      <c r="V1248" s="129"/>
      <c r="W1248" s="129"/>
      <c r="X1248" s="131"/>
      <c r="Y1248" s="129"/>
      <c r="Z1248" s="129">
        <f t="shared" si="245"/>
        <v>4</v>
      </c>
      <c r="AA1248" s="129"/>
      <c r="AB1248" s="129"/>
      <c r="AC1248" s="121">
        <v>410569</v>
      </c>
      <c r="AD1248" s="121" t="s">
        <v>1453</v>
      </c>
      <c r="AE1248" s="122">
        <f>VLOOKUP(AC1248,[3]Hoja1!$A$10:$K$1357,11,0)</f>
        <v>0</v>
      </c>
      <c r="AF1248" s="122"/>
      <c r="AG1248" s="122">
        <f t="shared" si="246"/>
        <v>0</v>
      </c>
      <c r="AH1248" s="122">
        <f t="shared" si="247"/>
        <v>0</v>
      </c>
    </row>
    <row r="1249" spans="1:34" s="51" customFormat="1" ht="12.75" customHeight="1">
      <c r="A1249" s="127">
        <v>5313500</v>
      </c>
      <c r="B1249" s="127" t="s">
        <v>1811</v>
      </c>
      <c r="C1249" s="128"/>
      <c r="D1249" s="129"/>
      <c r="E1249" s="129"/>
      <c r="F1249" s="128"/>
      <c r="G1249" s="127"/>
      <c r="H1249" s="127"/>
      <c r="I1249" s="128"/>
      <c r="J1249" s="127"/>
      <c r="K1249" s="127"/>
      <c r="L1249" s="128"/>
      <c r="M1249" s="129"/>
      <c r="N1249" s="129"/>
      <c r="O1249" s="130"/>
      <c r="P1249" s="127"/>
      <c r="Q1249" s="127"/>
      <c r="R1249" s="128"/>
      <c r="S1249" s="129"/>
      <c r="T1249" s="129"/>
      <c r="U1249" s="128"/>
      <c r="V1249" s="129"/>
      <c r="W1249" s="129"/>
      <c r="X1249" s="131"/>
      <c r="Y1249" s="129"/>
      <c r="Z1249" s="129">
        <f t="shared" si="245"/>
        <v>4</v>
      </c>
      <c r="AA1249" s="129"/>
      <c r="AB1249" s="129"/>
      <c r="AC1249" s="121">
        <v>410570</v>
      </c>
      <c r="AD1249" s="121" t="s">
        <v>1454</v>
      </c>
      <c r="AE1249" s="122">
        <f>VLOOKUP(AC1249,[3]Hoja1!$A$10:$K$1357,11,0)</f>
        <v>0</v>
      </c>
      <c r="AF1249" s="122"/>
      <c r="AG1249" s="122">
        <f t="shared" si="246"/>
        <v>0</v>
      </c>
      <c r="AH1249" s="122">
        <f t="shared" si="247"/>
        <v>0</v>
      </c>
    </row>
    <row r="1250" spans="1:34" s="51" customFormat="1" ht="12.75" customHeight="1">
      <c r="A1250" s="127">
        <v>5315100</v>
      </c>
      <c r="B1250" s="127" t="s">
        <v>613</v>
      </c>
      <c r="C1250" s="128" t="str">
        <f>+D1250&amp;E1250</f>
        <v/>
      </c>
      <c r="D1250" s="127"/>
      <c r="E1250" s="127"/>
      <c r="F1250" s="128" t="str">
        <f>+G1250&amp;H1250</f>
        <v/>
      </c>
      <c r="G1250" s="127"/>
      <c r="H1250" s="127"/>
      <c r="I1250" s="128" t="str">
        <f>+J1250&amp;K1250</f>
        <v/>
      </c>
      <c r="J1250" s="127"/>
      <c r="K1250" s="127"/>
      <c r="L1250" s="128" t="str">
        <f>+M1250&amp;N1250</f>
        <v/>
      </c>
      <c r="M1250" s="129"/>
      <c r="N1250" s="129"/>
      <c r="O1250" s="130" t="str">
        <f>+P1250&amp;Q1250</f>
        <v>691112000</v>
      </c>
      <c r="P1250" s="127">
        <v>691112000</v>
      </c>
      <c r="Q1250" s="127"/>
      <c r="R1250" s="128" t="str">
        <f>+S1250&amp;T1250</f>
        <v/>
      </c>
      <c r="S1250" s="129"/>
      <c r="T1250" s="129"/>
      <c r="U1250" s="128" t="str">
        <f>+V1250&amp;W1250</f>
        <v>631101710</v>
      </c>
      <c r="V1250" s="129">
        <v>631101710</v>
      </c>
      <c r="W1250" s="129"/>
      <c r="X1250" s="131" t="str">
        <f>+Y1250&amp;Z1250</f>
        <v>4</v>
      </c>
      <c r="Y1250" s="129"/>
      <c r="Z1250" s="129">
        <f t="shared" si="245"/>
        <v>4</v>
      </c>
      <c r="AA1250" s="127">
        <v>36</v>
      </c>
      <c r="AB1250" s="127" t="s">
        <v>1871</v>
      </c>
      <c r="AC1250" s="121">
        <v>410571</v>
      </c>
      <c r="AD1250" s="121" t="s">
        <v>1455</v>
      </c>
      <c r="AE1250" s="122">
        <f>VLOOKUP(AC1250,[3]Hoja1!$A$10:$K$1357,11,0)</f>
        <v>-103338706</v>
      </c>
      <c r="AF1250" s="122"/>
      <c r="AG1250" s="122">
        <f t="shared" si="246"/>
        <v>-103338706</v>
      </c>
      <c r="AH1250" s="122">
        <f t="shared" si="247"/>
        <v>-103339</v>
      </c>
    </row>
    <row r="1251" spans="1:34" s="51" customFormat="1" ht="12.75" customHeight="1">
      <c r="A1251" s="127">
        <v>5313210</v>
      </c>
      <c r="B1251" s="127" t="s">
        <v>1804</v>
      </c>
      <c r="C1251" s="128"/>
      <c r="D1251" s="127"/>
      <c r="E1251" s="127"/>
      <c r="F1251" s="128"/>
      <c r="G1251" s="127"/>
      <c r="H1251" s="127"/>
      <c r="I1251" s="128"/>
      <c r="J1251" s="127"/>
      <c r="K1251" s="127"/>
      <c r="L1251" s="128"/>
      <c r="M1251" s="129"/>
      <c r="N1251" s="129"/>
      <c r="O1251" s="130"/>
      <c r="P1251" s="127"/>
      <c r="Q1251" s="127"/>
      <c r="R1251" s="128"/>
      <c r="S1251" s="129"/>
      <c r="T1251" s="129"/>
      <c r="U1251" s="128"/>
      <c r="V1251" s="129"/>
      <c r="W1251" s="129"/>
      <c r="X1251" s="131"/>
      <c r="Y1251" s="129"/>
      <c r="Z1251" s="129">
        <f t="shared" si="245"/>
        <v>4</v>
      </c>
      <c r="AA1251" s="129"/>
      <c r="AB1251" s="129"/>
      <c r="AC1251" s="121">
        <v>410572</v>
      </c>
      <c r="AD1251" s="121" t="s">
        <v>1456</v>
      </c>
      <c r="AE1251" s="122">
        <f>VLOOKUP(AC1251,[3]Hoja1!$A$10:$K$1357,11,0)</f>
        <v>0</v>
      </c>
      <c r="AF1251" s="122"/>
      <c r="AG1251" s="122">
        <f t="shared" si="246"/>
        <v>0</v>
      </c>
      <c r="AH1251" s="122">
        <f t="shared" si="247"/>
        <v>0</v>
      </c>
    </row>
    <row r="1252" spans="1:34" s="51" customFormat="1" ht="12.75" customHeight="1">
      <c r="A1252" s="127">
        <v>5313210</v>
      </c>
      <c r="B1252" s="127" t="s">
        <v>1804</v>
      </c>
      <c r="C1252" s="128"/>
      <c r="D1252" s="127"/>
      <c r="E1252" s="127"/>
      <c r="F1252" s="128"/>
      <c r="G1252" s="127"/>
      <c r="H1252" s="127"/>
      <c r="I1252" s="128"/>
      <c r="J1252" s="127"/>
      <c r="K1252" s="127"/>
      <c r="L1252" s="128"/>
      <c r="M1252" s="129"/>
      <c r="N1252" s="129"/>
      <c r="O1252" s="130"/>
      <c r="P1252" s="127"/>
      <c r="Q1252" s="127"/>
      <c r="R1252" s="128"/>
      <c r="S1252" s="129"/>
      <c r="T1252" s="129"/>
      <c r="U1252" s="128"/>
      <c r="V1252" s="129"/>
      <c r="W1252" s="129"/>
      <c r="X1252" s="131"/>
      <c r="Y1252" s="129"/>
      <c r="Z1252" s="129">
        <f t="shared" si="245"/>
        <v>4</v>
      </c>
      <c r="AA1252" s="129"/>
      <c r="AB1252" s="129"/>
      <c r="AC1252" s="121">
        <v>410573</v>
      </c>
      <c r="AD1252" s="121" t="s">
        <v>1457</v>
      </c>
      <c r="AE1252" s="122">
        <f>VLOOKUP(AC1252,[3]Hoja1!$A$10:$K$1357,11,0)</f>
        <v>0</v>
      </c>
      <c r="AF1252" s="122"/>
      <c r="AG1252" s="122">
        <f t="shared" si="246"/>
        <v>0</v>
      </c>
      <c r="AH1252" s="122">
        <f t="shared" si="247"/>
        <v>0</v>
      </c>
    </row>
    <row r="1253" spans="1:34" s="51" customFormat="1" ht="12.75" customHeight="1">
      <c r="A1253" s="127">
        <v>5313210</v>
      </c>
      <c r="B1253" s="127" t="s">
        <v>1804</v>
      </c>
      <c r="C1253" s="128"/>
      <c r="D1253" s="127"/>
      <c r="E1253" s="127"/>
      <c r="F1253" s="128"/>
      <c r="G1253" s="127"/>
      <c r="H1253" s="127"/>
      <c r="I1253" s="128"/>
      <c r="J1253" s="127"/>
      <c r="K1253" s="127"/>
      <c r="L1253" s="128"/>
      <c r="M1253" s="129"/>
      <c r="N1253" s="129"/>
      <c r="O1253" s="130"/>
      <c r="P1253" s="127"/>
      <c r="Q1253" s="127"/>
      <c r="R1253" s="128"/>
      <c r="S1253" s="129"/>
      <c r="T1253" s="129"/>
      <c r="U1253" s="128"/>
      <c r="V1253" s="129"/>
      <c r="W1253" s="129"/>
      <c r="X1253" s="131"/>
      <c r="Y1253" s="129"/>
      <c r="Z1253" s="129">
        <f t="shared" si="245"/>
        <v>4</v>
      </c>
      <c r="AA1253" s="129"/>
      <c r="AB1253" s="129"/>
      <c r="AC1253" s="121">
        <v>410574</v>
      </c>
      <c r="AD1253" s="121" t="s">
        <v>1458</v>
      </c>
      <c r="AE1253" s="122">
        <f>VLOOKUP(AC1253,[3]Hoja1!$A$10:$K$1357,11,0)</f>
        <v>0</v>
      </c>
      <c r="AF1253" s="122"/>
      <c r="AG1253" s="122">
        <f t="shared" si="246"/>
        <v>0</v>
      </c>
      <c r="AH1253" s="122">
        <f t="shared" si="247"/>
        <v>0</v>
      </c>
    </row>
    <row r="1254" spans="1:34" s="51" customFormat="1" ht="12.75" customHeight="1">
      <c r="A1254" s="127">
        <v>5313320</v>
      </c>
      <c r="B1254" s="127" t="s">
        <v>1805</v>
      </c>
      <c r="C1254" s="128"/>
      <c r="D1254" s="127"/>
      <c r="E1254" s="127"/>
      <c r="F1254" s="128"/>
      <c r="G1254" s="127"/>
      <c r="H1254" s="127"/>
      <c r="I1254" s="128"/>
      <c r="J1254" s="127"/>
      <c r="K1254" s="127"/>
      <c r="L1254" s="128"/>
      <c r="M1254" s="129"/>
      <c r="N1254" s="129"/>
      <c r="O1254" s="130"/>
      <c r="P1254" s="127"/>
      <c r="Q1254" s="127"/>
      <c r="R1254" s="128"/>
      <c r="S1254" s="129"/>
      <c r="T1254" s="129"/>
      <c r="U1254" s="128"/>
      <c r="V1254" s="129"/>
      <c r="W1254" s="129"/>
      <c r="X1254" s="131"/>
      <c r="Y1254" s="129"/>
      <c r="Z1254" s="129">
        <f t="shared" si="245"/>
        <v>4</v>
      </c>
      <c r="AA1254" s="129"/>
      <c r="AB1254" s="129"/>
      <c r="AC1254" s="121">
        <v>410575</v>
      </c>
      <c r="AD1254" s="121" t="s">
        <v>1459</v>
      </c>
      <c r="AE1254" s="122">
        <f>VLOOKUP(AC1254,[3]Hoja1!$A$10:$K$1357,11,0)</f>
        <v>-2728</v>
      </c>
      <c r="AF1254" s="122"/>
      <c r="AG1254" s="122">
        <f t="shared" si="246"/>
        <v>-2728</v>
      </c>
      <c r="AH1254" s="122">
        <f t="shared" si="247"/>
        <v>-3</v>
      </c>
    </row>
    <row r="1255" spans="1:34" s="51" customFormat="1" ht="12.75" customHeight="1">
      <c r="A1255" s="127">
        <v>5313120</v>
      </c>
      <c r="B1255" s="127" t="s">
        <v>1805</v>
      </c>
      <c r="C1255" s="128"/>
      <c r="D1255" s="127"/>
      <c r="E1255" s="127"/>
      <c r="F1255" s="128"/>
      <c r="G1255" s="127"/>
      <c r="H1255" s="127"/>
      <c r="I1255" s="128"/>
      <c r="J1255" s="127"/>
      <c r="K1255" s="127"/>
      <c r="L1255" s="128"/>
      <c r="M1255" s="129"/>
      <c r="N1255" s="129"/>
      <c r="O1255" s="130"/>
      <c r="P1255" s="127"/>
      <c r="Q1255" s="127"/>
      <c r="R1255" s="128"/>
      <c r="S1255" s="129"/>
      <c r="T1255" s="129"/>
      <c r="U1255" s="128"/>
      <c r="V1255" s="129"/>
      <c r="W1255" s="129"/>
      <c r="X1255" s="131"/>
      <c r="Y1255" s="129"/>
      <c r="Z1255" s="129">
        <f t="shared" si="245"/>
        <v>4</v>
      </c>
      <c r="AA1255" s="129"/>
      <c r="AB1255" s="129"/>
      <c r="AC1255" s="121">
        <v>410576</v>
      </c>
      <c r="AD1255" s="121" t="s">
        <v>1460</v>
      </c>
      <c r="AE1255" s="122">
        <f>VLOOKUP(AC1255,[3]Hoja1!$A$10:$K$1357,11,0)</f>
        <v>-13539</v>
      </c>
      <c r="AF1255" s="122"/>
      <c r="AG1255" s="122">
        <f t="shared" si="246"/>
        <v>-13539</v>
      </c>
      <c r="AH1255" s="122">
        <f t="shared" si="247"/>
        <v>-14</v>
      </c>
    </row>
    <row r="1256" spans="1:34" s="51" customFormat="1" ht="12.75" customHeight="1">
      <c r="A1256" s="127">
        <v>5313320</v>
      </c>
      <c r="B1256" s="127" t="s">
        <v>1805</v>
      </c>
      <c r="C1256" s="128"/>
      <c r="D1256" s="127"/>
      <c r="E1256" s="127"/>
      <c r="F1256" s="128"/>
      <c r="G1256" s="127"/>
      <c r="H1256" s="127"/>
      <c r="I1256" s="128"/>
      <c r="J1256" s="127"/>
      <c r="K1256" s="127"/>
      <c r="L1256" s="128"/>
      <c r="M1256" s="129"/>
      <c r="N1256" s="129"/>
      <c r="O1256" s="130"/>
      <c r="P1256" s="127"/>
      <c r="Q1256" s="127"/>
      <c r="R1256" s="128"/>
      <c r="S1256" s="129"/>
      <c r="T1256" s="129"/>
      <c r="U1256" s="128"/>
      <c r="V1256" s="129"/>
      <c r="W1256" s="129"/>
      <c r="X1256" s="131"/>
      <c r="Y1256" s="129"/>
      <c r="Z1256" s="129">
        <f t="shared" si="245"/>
        <v>4</v>
      </c>
      <c r="AA1256" s="129"/>
      <c r="AB1256" s="129"/>
      <c r="AC1256" s="121">
        <v>410577</v>
      </c>
      <c r="AD1256" s="121" t="s">
        <v>1461</v>
      </c>
      <c r="AE1256" s="122">
        <f>VLOOKUP(AC1256,[3]Hoja1!$A$10:$K$1357,11,0)</f>
        <v>0</v>
      </c>
      <c r="AF1256" s="122"/>
      <c r="AG1256" s="122">
        <f t="shared" si="246"/>
        <v>0</v>
      </c>
      <c r="AH1256" s="122">
        <f t="shared" si="247"/>
        <v>0</v>
      </c>
    </row>
    <row r="1257" spans="1:34" s="51" customFormat="1" ht="12.75" customHeight="1">
      <c r="A1257" s="127">
        <v>5313220</v>
      </c>
      <c r="B1257" s="127" t="s">
        <v>1805</v>
      </c>
      <c r="C1257" s="128"/>
      <c r="D1257" s="127"/>
      <c r="E1257" s="127"/>
      <c r="F1257" s="128"/>
      <c r="G1257" s="127"/>
      <c r="H1257" s="127"/>
      <c r="I1257" s="128"/>
      <c r="J1257" s="127"/>
      <c r="K1257" s="127"/>
      <c r="L1257" s="128"/>
      <c r="M1257" s="129"/>
      <c r="N1257" s="129"/>
      <c r="O1257" s="130"/>
      <c r="P1257" s="127"/>
      <c r="Q1257" s="127"/>
      <c r="R1257" s="128"/>
      <c r="S1257" s="129"/>
      <c r="T1257" s="129"/>
      <c r="U1257" s="128"/>
      <c r="V1257" s="129"/>
      <c r="W1257" s="129"/>
      <c r="X1257" s="131"/>
      <c r="Y1257" s="129"/>
      <c r="Z1257" s="129">
        <f t="shared" si="245"/>
        <v>4</v>
      </c>
      <c r="AA1257" s="129"/>
      <c r="AB1257" s="129"/>
      <c r="AC1257" s="121">
        <v>410578</v>
      </c>
      <c r="AD1257" s="121" t="s">
        <v>1462</v>
      </c>
      <c r="AE1257" s="122">
        <f>VLOOKUP(AC1257,[3]Hoja1!$A$10:$K$1357,11,0)</f>
        <v>-6574664</v>
      </c>
      <c r="AF1257" s="122"/>
      <c r="AG1257" s="122">
        <f t="shared" si="246"/>
        <v>-6574664</v>
      </c>
      <c r="AH1257" s="122">
        <f t="shared" si="247"/>
        <v>-6575</v>
      </c>
    </row>
    <row r="1258" spans="1:34" s="51" customFormat="1" ht="12.75" customHeight="1">
      <c r="A1258" s="127">
        <v>5313220</v>
      </c>
      <c r="B1258" s="127" t="s">
        <v>1805</v>
      </c>
      <c r="C1258" s="128"/>
      <c r="D1258" s="127"/>
      <c r="E1258" s="127"/>
      <c r="F1258" s="128"/>
      <c r="G1258" s="127"/>
      <c r="H1258" s="127"/>
      <c r="I1258" s="128"/>
      <c r="J1258" s="127"/>
      <c r="K1258" s="127"/>
      <c r="L1258" s="128"/>
      <c r="M1258" s="129"/>
      <c r="N1258" s="129"/>
      <c r="O1258" s="130"/>
      <c r="P1258" s="127"/>
      <c r="Q1258" s="127"/>
      <c r="R1258" s="128"/>
      <c r="S1258" s="129"/>
      <c r="T1258" s="129"/>
      <c r="U1258" s="128"/>
      <c r="V1258" s="129"/>
      <c r="W1258" s="129"/>
      <c r="X1258" s="131"/>
      <c r="Y1258" s="129"/>
      <c r="Z1258" s="129">
        <f t="shared" si="245"/>
        <v>4</v>
      </c>
      <c r="AA1258" s="129"/>
      <c r="AB1258" s="129"/>
      <c r="AC1258" s="121">
        <v>410579</v>
      </c>
      <c r="AD1258" s="121" t="s">
        <v>1463</v>
      </c>
      <c r="AE1258" s="122">
        <f>VLOOKUP(AC1258,[3]Hoja1!$A$10:$K$1357,11,0)</f>
        <v>797</v>
      </c>
      <c r="AF1258" s="122"/>
      <c r="AG1258" s="122">
        <f t="shared" si="246"/>
        <v>797</v>
      </c>
      <c r="AH1258" s="122">
        <f t="shared" si="247"/>
        <v>1</v>
      </c>
    </row>
    <row r="1259" spans="1:34" s="51" customFormat="1" ht="12.75" customHeight="1">
      <c r="A1259" s="127">
        <v>5313220</v>
      </c>
      <c r="B1259" s="127" t="s">
        <v>1805</v>
      </c>
      <c r="C1259" s="128"/>
      <c r="D1259" s="127"/>
      <c r="E1259" s="127"/>
      <c r="F1259" s="128"/>
      <c r="G1259" s="127"/>
      <c r="H1259" s="127"/>
      <c r="I1259" s="128"/>
      <c r="J1259" s="127"/>
      <c r="K1259" s="127"/>
      <c r="L1259" s="128"/>
      <c r="M1259" s="129"/>
      <c r="N1259" s="129"/>
      <c r="O1259" s="130"/>
      <c r="P1259" s="127"/>
      <c r="Q1259" s="127"/>
      <c r="R1259" s="128"/>
      <c r="S1259" s="129"/>
      <c r="T1259" s="129"/>
      <c r="U1259" s="128"/>
      <c r="V1259" s="129"/>
      <c r="W1259" s="129"/>
      <c r="X1259" s="131"/>
      <c r="Y1259" s="129"/>
      <c r="Z1259" s="129">
        <f t="shared" si="245"/>
        <v>4</v>
      </c>
      <c r="AA1259" s="129"/>
      <c r="AB1259" s="129"/>
      <c r="AC1259" s="121">
        <v>410580</v>
      </c>
      <c r="AD1259" s="121" t="s">
        <v>1464</v>
      </c>
      <c r="AE1259" s="122">
        <f>VLOOKUP(AC1259,[3]Hoja1!$A$10:$K$1357,11,0)</f>
        <v>-3898878</v>
      </c>
      <c r="AF1259" s="122"/>
      <c r="AG1259" s="122">
        <f t="shared" si="246"/>
        <v>-3898878</v>
      </c>
      <c r="AH1259" s="122">
        <f t="shared" si="247"/>
        <v>-3899</v>
      </c>
    </row>
    <row r="1260" spans="1:34" s="51" customFormat="1" ht="12.75" customHeight="1">
      <c r="A1260" s="127">
        <v>5313220</v>
      </c>
      <c r="B1260" s="127" t="s">
        <v>1805</v>
      </c>
      <c r="C1260" s="128"/>
      <c r="D1260" s="127"/>
      <c r="E1260" s="127"/>
      <c r="F1260" s="128"/>
      <c r="G1260" s="127"/>
      <c r="H1260" s="127"/>
      <c r="I1260" s="128"/>
      <c r="J1260" s="127"/>
      <c r="K1260" s="127"/>
      <c r="L1260" s="128"/>
      <c r="M1260" s="129"/>
      <c r="N1260" s="129"/>
      <c r="O1260" s="130"/>
      <c r="P1260" s="127"/>
      <c r="Q1260" s="127"/>
      <c r="R1260" s="128"/>
      <c r="S1260" s="129"/>
      <c r="T1260" s="129"/>
      <c r="U1260" s="128"/>
      <c r="V1260" s="129"/>
      <c r="W1260" s="129"/>
      <c r="X1260" s="131"/>
      <c r="Y1260" s="129"/>
      <c r="Z1260" s="129">
        <f t="shared" si="245"/>
        <v>4</v>
      </c>
      <c r="AA1260" s="129"/>
      <c r="AB1260" s="129"/>
      <c r="AC1260" s="121">
        <v>410581</v>
      </c>
      <c r="AD1260" s="121" t="s">
        <v>1465</v>
      </c>
      <c r="AE1260" s="122">
        <f>VLOOKUP(AC1260,[3]Hoja1!$A$10:$K$1357,11,0)</f>
        <v>0</v>
      </c>
      <c r="AF1260" s="122"/>
      <c r="AG1260" s="122">
        <f t="shared" si="246"/>
        <v>0</v>
      </c>
      <c r="AH1260" s="122">
        <f t="shared" si="247"/>
        <v>0</v>
      </c>
    </row>
    <row r="1261" spans="1:34" s="51" customFormat="1" ht="12.75" customHeight="1">
      <c r="A1261" s="127">
        <v>5313220</v>
      </c>
      <c r="B1261" s="127" t="s">
        <v>1805</v>
      </c>
      <c r="C1261" s="128"/>
      <c r="D1261" s="127"/>
      <c r="E1261" s="127"/>
      <c r="F1261" s="128"/>
      <c r="G1261" s="127"/>
      <c r="H1261" s="127"/>
      <c r="I1261" s="128"/>
      <c r="J1261" s="127"/>
      <c r="K1261" s="127"/>
      <c r="L1261" s="128"/>
      <c r="M1261" s="129"/>
      <c r="N1261" s="129"/>
      <c r="O1261" s="130"/>
      <c r="P1261" s="127"/>
      <c r="Q1261" s="127"/>
      <c r="R1261" s="128"/>
      <c r="S1261" s="129"/>
      <c r="T1261" s="129"/>
      <c r="U1261" s="128"/>
      <c r="V1261" s="129"/>
      <c r="W1261" s="129"/>
      <c r="X1261" s="131"/>
      <c r="Y1261" s="129"/>
      <c r="Z1261" s="129">
        <f t="shared" si="245"/>
        <v>4</v>
      </c>
      <c r="AA1261" s="129"/>
      <c r="AB1261" s="129"/>
      <c r="AC1261" s="121">
        <v>410582</v>
      </c>
      <c r="AD1261" s="121" t="s">
        <v>1466</v>
      </c>
      <c r="AE1261" s="122">
        <f>VLOOKUP(AC1261,[3]Hoja1!$A$10:$K$1357,11,0)</f>
        <v>-3377604</v>
      </c>
      <c r="AF1261" s="122"/>
      <c r="AG1261" s="122">
        <f t="shared" si="246"/>
        <v>-3377604</v>
      </c>
      <c r="AH1261" s="122">
        <f t="shared" si="247"/>
        <v>-3378</v>
      </c>
    </row>
    <row r="1262" spans="1:34" s="51" customFormat="1" ht="12.75" customHeight="1">
      <c r="A1262" s="127">
        <v>5313220</v>
      </c>
      <c r="B1262" s="127" t="s">
        <v>1805</v>
      </c>
      <c r="C1262" s="128"/>
      <c r="D1262" s="127"/>
      <c r="E1262" s="127"/>
      <c r="F1262" s="128"/>
      <c r="G1262" s="127"/>
      <c r="H1262" s="127"/>
      <c r="I1262" s="128"/>
      <c r="J1262" s="127"/>
      <c r="K1262" s="127"/>
      <c r="L1262" s="128"/>
      <c r="M1262" s="129"/>
      <c r="N1262" s="129"/>
      <c r="O1262" s="130"/>
      <c r="P1262" s="127"/>
      <c r="Q1262" s="127"/>
      <c r="R1262" s="128"/>
      <c r="S1262" s="129"/>
      <c r="T1262" s="129"/>
      <c r="U1262" s="128"/>
      <c r="V1262" s="129"/>
      <c r="W1262" s="129"/>
      <c r="X1262" s="131"/>
      <c r="Y1262" s="129"/>
      <c r="Z1262" s="129">
        <f t="shared" si="245"/>
        <v>4</v>
      </c>
      <c r="AA1262" s="129"/>
      <c r="AB1262" s="129"/>
      <c r="AC1262" s="121">
        <v>410583</v>
      </c>
      <c r="AD1262" s="121" t="s">
        <v>1467</v>
      </c>
      <c r="AE1262" s="122">
        <f>VLOOKUP(AC1262,[3]Hoja1!$A$10:$K$1357,11,0)</f>
        <v>0</v>
      </c>
      <c r="AF1262" s="122"/>
      <c r="AG1262" s="122">
        <f t="shared" si="246"/>
        <v>0</v>
      </c>
      <c r="AH1262" s="122">
        <f t="shared" si="247"/>
        <v>0</v>
      </c>
    </row>
    <row r="1263" spans="1:34" s="51" customFormat="1" ht="12.75" customHeight="1">
      <c r="A1263" s="127">
        <v>5313220</v>
      </c>
      <c r="B1263" s="127" t="s">
        <v>1805</v>
      </c>
      <c r="C1263" s="128"/>
      <c r="D1263" s="127"/>
      <c r="E1263" s="127"/>
      <c r="F1263" s="128"/>
      <c r="G1263" s="127"/>
      <c r="H1263" s="127"/>
      <c r="I1263" s="128"/>
      <c r="J1263" s="127"/>
      <c r="K1263" s="127"/>
      <c r="L1263" s="128"/>
      <c r="M1263" s="129"/>
      <c r="N1263" s="129"/>
      <c r="O1263" s="130"/>
      <c r="P1263" s="127"/>
      <c r="Q1263" s="127"/>
      <c r="R1263" s="128"/>
      <c r="S1263" s="129"/>
      <c r="T1263" s="129"/>
      <c r="U1263" s="128"/>
      <c r="V1263" s="129"/>
      <c r="W1263" s="129"/>
      <c r="X1263" s="131"/>
      <c r="Y1263" s="129"/>
      <c r="Z1263" s="129">
        <f t="shared" si="245"/>
        <v>4</v>
      </c>
      <c r="AA1263" s="129"/>
      <c r="AB1263" s="129"/>
      <c r="AC1263" s="121">
        <v>410584</v>
      </c>
      <c r="AD1263" s="121" t="s">
        <v>1468</v>
      </c>
      <c r="AE1263" s="122">
        <f>VLOOKUP(AC1263,[3]Hoja1!$A$10:$K$1357,11,0)</f>
        <v>0</v>
      </c>
      <c r="AF1263" s="122"/>
      <c r="AG1263" s="122">
        <f t="shared" si="246"/>
        <v>0</v>
      </c>
      <c r="AH1263" s="122">
        <f t="shared" si="247"/>
        <v>0</v>
      </c>
    </row>
    <row r="1264" spans="1:34" s="51" customFormat="1" ht="12.75" customHeight="1">
      <c r="A1264" s="127">
        <v>5313220</v>
      </c>
      <c r="B1264" s="127" t="s">
        <v>1805</v>
      </c>
      <c r="C1264" s="128"/>
      <c r="D1264" s="127"/>
      <c r="E1264" s="127"/>
      <c r="F1264" s="128"/>
      <c r="G1264" s="127"/>
      <c r="H1264" s="127"/>
      <c r="I1264" s="128"/>
      <c r="J1264" s="127"/>
      <c r="K1264" s="127"/>
      <c r="L1264" s="128"/>
      <c r="M1264" s="129"/>
      <c r="N1264" s="129"/>
      <c r="O1264" s="130"/>
      <c r="P1264" s="127"/>
      <c r="Q1264" s="127"/>
      <c r="R1264" s="128"/>
      <c r="S1264" s="129"/>
      <c r="T1264" s="129"/>
      <c r="U1264" s="128"/>
      <c r="V1264" s="129"/>
      <c r="W1264" s="129"/>
      <c r="X1264" s="131"/>
      <c r="Y1264" s="129"/>
      <c r="Z1264" s="129">
        <f t="shared" si="245"/>
        <v>4</v>
      </c>
      <c r="AA1264" s="129"/>
      <c r="AB1264" s="129"/>
      <c r="AC1264" s="121">
        <v>410585</v>
      </c>
      <c r="AD1264" s="121" t="s">
        <v>1469</v>
      </c>
      <c r="AE1264" s="122">
        <f>VLOOKUP(AC1264,[3]Hoja1!$A$10:$K$1357,11,0)</f>
        <v>2165195</v>
      </c>
      <c r="AF1264" s="122"/>
      <c r="AG1264" s="122">
        <f t="shared" si="246"/>
        <v>2165195</v>
      </c>
      <c r="AH1264" s="122">
        <f t="shared" si="247"/>
        <v>2165</v>
      </c>
    </row>
    <row r="1265" spans="1:34" s="51" customFormat="1" ht="12.75" customHeight="1">
      <c r="A1265" s="127">
        <v>5313220</v>
      </c>
      <c r="B1265" s="127" t="s">
        <v>1805</v>
      </c>
      <c r="C1265" s="128"/>
      <c r="D1265" s="127"/>
      <c r="E1265" s="127"/>
      <c r="F1265" s="128"/>
      <c r="G1265" s="127"/>
      <c r="H1265" s="127"/>
      <c r="I1265" s="128"/>
      <c r="J1265" s="127"/>
      <c r="K1265" s="127"/>
      <c r="L1265" s="128"/>
      <c r="M1265" s="129"/>
      <c r="N1265" s="129"/>
      <c r="O1265" s="130"/>
      <c r="P1265" s="127"/>
      <c r="Q1265" s="127"/>
      <c r="R1265" s="128"/>
      <c r="S1265" s="129"/>
      <c r="T1265" s="129"/>
      <c r="U1265" s="128"/>
      <c r="V1265" s="129"/>
      <c r="W1265" s="129"/>
      <c r="X1265" s="131"/>
      <c r="Y1265" s="129"/>
      <c r="Z1265" s="129">
        <f t="shared" si="245"/>
        <v>4</v>
      </c>
      <c r="AA1265" s="129"/>
      <c r="AB1265" s="129"/>
      <c r="AC1265" s="121">
        <v>410586</v>
      </c>
      <c r="AD1265" s="121" t="s">
        <v>1470</v>
      </c>
      <c r="AE1265" s="122">
        <f>VLOOKUP(AC1265,[3]Hoja1!$A$10:$K$1357,11,0)</f>
        <v>0</v>
      </c>
      <c r="AF1265" s="122"/>
      <c r="AG1265" s="122">
        <f t="shared" si="246"/>
        <v>0</v>
      </c>
      <c r="AH1265" s="122">
        <f t="shared" si="247"/>
        <v>0</v>
      </c>
    </row>
    <row r="1266" spans="1:34" s="51" customFormat="1" ht="12.75" customHeight="1">
      <c r="A1266" s="127">
        <v>5313220</v>
      </c>
      <c r="B1266" s="127" t="s">
        <v>1805</v>
      </c>
      <c r="C1266" s="128"/>
      <c r="D1266" s="127"/>
      <c r="E1266" s="127"/>
      <c r="F1266" s="128"/>
      <c r="G1266" s="127"/>
      <c r="H1266" s="127"/>
      <c r="I1266" s="128"/>
      <c r="J1266" s="127"/>
      <c r="K1266" s="127"/>
      <c r="L1266" s="128"/>
      <c r="M1266" s="129"/>
      <c r="N1266" s="129"/>
      <c r="O1266" s="130"/>
      <c r="P1266" s="127"/>
      <c r="Q1266" s="127"/>
      <c r="R1266" s="128"/>
      <c r="S1266" s="129"/>
      <c r="T1266" s="129"/>
      <c r="U1266" s="128"/>
      <c r="V1266" s="129"/>
      <c r="W1266" s="129"/>
      <c r="X1266" s="131"/>
      <c r="Y1266" s="129"/>
      <c r="Z1266" s="129">
        <f t="shared" si="245"/>
        <v>4</v>
      </c>
      <c r="AA1266" s="129"/>
      <c r="AB1266" s="129"/>
      <c r="AC1266" s="121">
        <v>410587</v>
      </c>
      <c r="AD1266" s="121" t="s">
        <v>1471</v>
      </c>
      <c r="AE1266" s="122">
        <f>VLOOKUP(AC1266,[3]Hoja1!$A$10:$K$1357,11,0)</f>
        <v>0</v>
      </c>
      <c r="AF1266" s="122"/>
      <c r="AG1266" s="122">
        <f t="shared" si="246"/>
        <v>0</v>
      </c>
      <c r="AH1266" s="122">
        <f t="shared" si="247"/>
        <v>0</v>
      </c>
    </row>
    <row r="1267" spans="1:34" s="51" customFormat="1" ht="12.75" customHeight="1">
      <c r="A1267" s="127">
        <v>5313340</v>
      </c>
      <c r="B1267" s="127" t="s">
        <v>1809</v>
      </c>
      <c r="C1267" s="128"/>
      <c r="D1267" s="127"/>
      <c r="E1267" s="127"/>
      <c r="F1267" s="128"/>
      <c r="G1267" s="127"/>
      <c r="H1267" s="127"/>
      <c r="I1267" s="128"/>
      <c r="J1267" s="127"/>
      <c r="K1267" s="127"/>
      <c r="L1267" s="128"/>
      <c r="M1267" s="129"/>
      <c r="N1267" s="129"/>
      <c r="O1267" s="130"/>
      <c r="P1267" s="127"/>
      <c r="Q1267" s="127"/>
      <c r="R1267" s="128"/>
      <c r="S1267" s="129"/>
      <c r="T1267" s="129"/>
      <c r="U1267" s="128"/>
      <c r="V1267" s="129"/>
      <c r="W1267" s="129"/>
      <c r="X1267" s="131"/>
      <c r="Y1267" s="129"/>
      <c r="Z1267" s="129">
        <f t="shared" si="245"/>
        <v>4</v>
      </c>
      <c r="AA1267" s="129"/>
      <c r="AB1267" s="129"/>
      <c r="AC1267" s="121">
        <v>410588</v>
      </c>
      <c r="AD1267" s="121" t="s">
        <v>555</v>
      </c>
      <c r="AE1267" s="122">
        <f>VLOOKUP(AC1267,[3]Hoja1!$A$10:$K$1357,11,0)</f>
        <v>23915222</v>
      </c>
      <c r="AF1267" s="122"/>
      <c r="AG1267" s="122">
        <f t="shared" si="246"/>
        <v>23915222</v>
      </c>
      <c r="AH1267" s="122">
        <f t="shared" si="247"/>
        <v>23915</v>
      </c>
    </row>
    <row r="1268" spans="1:34" s="51" customFormat="1" ht="12.75" customHeight="1">
      <c r="A1268" s="127">
        <v>5313310</v>
      </c>
      <c r="B1268" s="127" t="s">
        <v>1804</v>
      </c>
      <c r="C1268" s="128"/>
      <c r="D1268" s="127"/>
      <c r="E1268" s="127"/>
      <c r="F1268" s="128"/>
      <c r="G1268" s="127"/>
      <c r="H1268" s="127"/>
      <c r="I1268" s="128"/>
      <c r="J1268" s="127"/>
      <c r="K1268" s="127"/>
      <c r="L1268" s="128"/>
      <c r="M1268" s="129"/>
      <c r="N1268" s="129"/>
      <c r="O1268" s="130"/>
      <c r="P1268" s="127"/>
      <c r="Q1268" s="127"/>
      <c r="R1268" s="128"/>
      <c r="S1268" s="129"/>
      <c r="T1268" s="129"/>
      <c r="U1268" s="128"/>
      <c r="V1268" s="129"/>
      <c r="W1268" s="129"/>
      <c r="X1268" s="131"/>
      <c r="Y1268" s="129"/>
      <c r="Z1268" s="129">
        <f t="shared" si="245"/>
        <v>4</v>
      </c>
      <c r="AA1268" s="129"/>
      <c r="AB1268" s="129"/>
      <c r="AC1268" s="121">
        <v>410589</v>
      </c>
      <c r="AD1268" s="121" t="s">
        <v>1472</v>
      </c>
      <c r="AE1268" s="122">
        <f>VLOOKUP(AC1268,[3]Hoja1!$A$10:$K$1357,11,0)</f>
        <v>0</v>
      </c>
      <c r="AF1268" s="122"/>
      <c r="AG1268" s="122">
        <f t="shared" si="246"/>
        <v>0</v>
      </c>
      <c r="AH1268" s="122">
        <f t="shared" si="247"/>
        <v>0</v>
      </c>
    </row>
    <row r="1269" spans="1:34" s="51" customFormat="1" ht="12.75" customHeight="1">
      <c r="A1269" s="127">
        <v>5313210</v>
      </c>
      <c r="B1269" s="127" t="s">
        <v>1804</v>
      </c>
      <c r="C1269" s="128"/>
      <c r="D1269" s="127"/>
      <c r="E1269" s="127"/>
      <c r="F1269" s="128"/>
      <c r="G1269" s="127"/>
      <c r="H1269" s="127"/>
      <c r="I1269" s="128"/>
      <c r="J1269" s="127"/>
      <c r="K1269" s="127"/>
      <c r="L1269" s="128"/>
      <c r="M1269" s="129"/>
      <c r="N1269" s="129"/>
      <c r="O1269" s="130"/>
      <c r="P1269" s="127"/>
      <c r="Q1269" s="127"/>
      <c r="R1269" s="128"/>
      <c r="S1269" s="129"/>
      <c r="T1269" s="129"/>
      <c r="U1269" s="128"/>
      <c r="V1269" s="129"/>
      <c r="W1269" s="129"/>
      <c r="X1269" s="131"/>
      <c r="Y1269" s="129"/>
      <c r="Z1269" s="129">
        <f t="shared" si="245"/>
        <v>4</v>
      </c>
      <c r="AA1269" s="129"/>
      <c r="AB1269" s="129"/>
      <c r="AC1269" s="121">
        <v>410590</v>
      </c>
      <c r="AD1269" s="121" t="s">
        <v>1473</v>
      </c>
      <c r="AE1269" s="122">
        <f>VLOOKUP(AC1269,[3]Hoja1!$A$10:$K$1357,11,0)</f>
        <v>0</v>
      </c>
      <c r="AF1269" s="122"/>
      <c r="AG1269" s="122">
        <f t="shared" si="246"/>
        <v>0</v>
      </c>
      <c r="AH1269" s="122">
        <f t="shared" si="247"/>
        <v>0</v>
      </c>
    </row>
    <row r="1270" spans="1:34" s="51" customFormat="1" ht="12.75" customHeight="1">
      <c r="A1270" s="127">
        <v>5313320</v>
      </c>
      <c r="B1270" s="127" t="s">
        <v>1805</v>
      </c>
      <c r="C1270" s="128"/>
      <c r="D1270" s="127"/>
      <c r="E1270" s="127"/>
      <c r="F1270" s="128"/>
      <c r="G1270" s="127"/>
      <c r="H1270" s="127"/>
      <c r="I1270" s="128"/>
      <c r="J1270" s="127"/>
      <c r="K1270" s="127"/>
      <c r="L1270" s="128"/>
      <c r="M1270" s="129"/>
      <c r="N1270" s="129"/>
      <c r="O1270" s="130"/>
      <c r="P1270" s="127"/>
      <c r="Q1270" s="127"/>
      <c r="R1270" s="128"/>
      <c r="S1270" s="129"/>
      <c r="T1270" s="129"/>
      <c r="U1270" s="128"/>
      <c r="V1270" s="129"/>
      <c r="W1270" s="129"/>
      <c r="X1270" s="131"/>
      <c r="Y1270" s="129"/>
      <c r="Z1270" s="129">
        <f t="shared" si="245"/>
        <v>4</v>
      </c>
      <c r="AA1270" s="129"/>
      <c r="AB1270" s="129"/>
      <c r="AC1270" s="121">
        <v>410591</v>
      </c>
      <c r="AD1270" s="121" t="s">
        <v>1474</v>
      </c>
      <c r="AE1270" s="122">
        <f>VLOOKUP(AC1270,[3]Hoja1!$A$10:$K$1357,11,0)</f>
        <v>-7789461</v>
      </c>
      <c r="AF1270" s="122"/>
      <c r="AG1270" s="122">
        <f t="shared" si="246"/>
        <v>-7789461</v>
      </c>
      <c r="AH1270" s="122">
        <f t="shared" si="247"/>
        <v>-7789</v>
      </c>
    </row>
    <row r="1271" spans="1:34" s="51" customFormat="1" ht="12.75" customHeight="1">
      <c r="A1271" s="127">
        <v>5313210</v>
      </c>
      <c r="B1271" s="127" t="s">
        <v>1804</v>
      </c>
      <c r="C1271" s="128"/>
      <c r="D1271" s="127"/>
      <c r="E1271" s="127"/>
      <c r="F1271" s="128"/>
      <c r="G1271" s="127"/>
      <c r="H1271" s="127"/>
      <c r="I1271" s="128"/>
      <c r="J1271" s="127"/>
      <c r="K1271" s="127"/>
      <c r="L1271" s="128"/>
      <c r="M1271" s="129"/>
      <c r="N1271" s="129"/>
      <c r="O1271" s="130"/>
      <c r="P1271" s="127"/>
      <c r="Q1271" s="127"/>
      <c r="R1271" s="128"/>
      <c r="S1271" s="129"/>
      <c r="T1271" s="129"/>
      <c r="U1271" s="128"/>
      <c r="V1271" s="129"/>
      <c r="W1271" s="129"/>
      <c r="X1271" s="131"/>
      <c r="Y1271" s="129"/>
      <c r="Z1271" s="129">
        <f t="shared" si="245"/>
        <v>4</v>
      </c>
      <c r="AA1271" s="129"/>
      <c r="AB1271" s="129"/>
      <c r="AC1271" s="121">
        <v>410592</v>
      </c>
      <c r="AD1271" s="121" t="s">
        <v>1174</v>
      </c>
      <c r="AE1271" s="122">
        <f>VLOOKUP(AC1271,[3]Hoja1!$A$10:$K$1357,11,0)</f>
        <v>0</v>
      </c>
      <c r="AF1271" s="122"/>
      <c r="AG1271" s="122">
        <f t="shared" si="246"/>
        <v>0</v>
      </c>
      <c r="AH1271" s="122">
        <f t="shared" si="247"/>
        <v>0</v>
      </c>
    </row>
    <row r="1272" spans="1:34" s="51" customFormat="1" ht="12.75" customHeight="1">
      <c r="A1272" s="127">
        <v>5313210</v>
      </c>
      <c r="B1272" s="127" t="s">
        <v>1804</v>
      </c>
      <c r="C1272" s="128"/>
      <c r="D1272" s="127"/>
      <c r="E1272" s="127"/>
      <c r="F1272" s="128"/>
      <c r="G1272" s="127"/>
      <c r="H1272" s="127"/>
      <c r="I1272" s="128"/>
      <c r="J1272" s="127"/>
      <c r="K1272" s="127"/>
      <c r="L1272" s="128"/>
      <c r="M1272" s="129"/>
      <c r="N1272" s="129"/>
      <c r="O1272" s="130"/>
      <c r="P1272" s="127"/>
      <c r="Q1272" s="127"/>
      <c r="R1272" s="128"/>
      <c r="S1272" s="129"/>
      <c r="T1272" s="129"/>
      <c r="U1272" s="128"/>
      <c r="V1272" s="129"/>
      <c r="W1272" s="129"/>
      <c r="X1272" s="131"/>
      <c r="Y1272" s="129"/>
      <c r="Z1272" s="129">
        <f t="shared" si="245"/>
        <v>4</v>
      </c>
      <c r="AA1272" s="129"/>
      <c r="AB1272" s="129"/>
      <c r="AC1272" s="121">
        <v>410593</v>
      </c>
      <c r="AD1272" s="121" t="s">
        <v>797</v>
      </c>
      <c r="AE1272" s="122">
        <f>VLOOKUP(AC1272,[3]Hoja1!$A$10:$K$1357,11,0)</f>
        <v>0</v>
      </c>
      <c r="AF1272" s="122"/>
      <c r="AG1272" s="122">
        <f t="shared" si="246"/>
        <v>0</v>
      </c>
      <c r="AH1272" s="122">
        <f t="shared" si="247"/>
        <v>0</v>
      </c>
    </row>
    <row r="1273" spans="1:34" s="51" customFormat="1" ht="12.75" customHeight="1">
      <c r="A1273" s="127">
        <v>5313210</v>
      </c>
      <c r="B1273" s="127" t="s">
        <v>1804</v>
      </c>
      <c r="C1273" s="128"/>
      <c r="D1273" s="127"/>
      <c r="E1273" s="127"/>
      <c r="F1273" s="128"/>
      <c r="G1273" s="127"/>
      <c r="H1273" s="127"/>
      <c r="I1273" s="128"/>
      <c r="J1273" s="127"/>
      <c r="K1273" s="127"/>
      <c r="L1273" s="128"/>
      <c r="M1273" s="129"/>
      <c r="N1273" s="129"/>
      <c r="O1273" s="130"/>
      <c r="P1273" s="127"/>
      <c r="Q1273" s="127"/>
      <c r="R1273" s="128"/>
      <c r="S1273" s="129"/>
      <c r="T1273" s="129"/>
      <c r="U1273" s="128"/>
      <c r="V1273" s="129"/>
      <c r="W1273" s="129"/>
      <c r="X1273" s="131"/>
      <c r="Y1273" s="129"/>
      <c r="Z1273" s="129">
        <f t="shared" si="245"/>
        <v>4</v>
      </c>
      <c r="AA1273" s="129"/>
      <c r="AB1273" s="129"/>
      <c r="AC1273" s="121">
        <v>410594</v>
      </c>
      <c r="AD1273" s="121" t="s">
        <v>798</v>
      </c>
      <c r="AE1273" s="122">
        <f>VLOOKUP(AC1273,[3]Hoja1!$A$10:$K$1357,11,0)</f>
        <v>-5541</v>
      </c>
      <c r="AF1273" s="122"/>
      <c r="AG1273" s="122">
        <f t="shared" si="246"/>
        <v>-5541</v>
      </c>
      <c r="AH1273" s="122">
        <f t="shared" si="247"/>
        <v>-6</v>
      </c>
    </row>
    <row r="1274" spans="1:34" s="51" customFormat="1" ht="12.75" customHeight="1">
      <c r="A1274" s="127">
        <v>5313210</v>
      </c>
      <c r="B1274" s="127" t="s">
        <v>1804</v>
      </c>
      <c r="C1274" s="128"/>
      <c r="D1274" s="127"/>
      <c r="E1274" s="127"/>
      <c r="F1274" s="128"/>
      <c r="G1274" s="127"/>
      <c r="H1274" s="127"/>
      <c r="I1274" s="128"/>
      <c r="J1274" s="127"/>
      <c r="K1274" s="127"/>
      <c r="L1274" s="128"/>
      <c r="M1274" s="129"/>
      <c r="N1274" s="129"/>
      <c r="O1274" s="130"/>
      <c r="P1274" s="127"/>
      <c r="Q1274" s="127"/>
      <c r="R1274" s="128"/>
      <c r="S1274" s="129"/>
      <c r="T1274" s="129"/>
      <c r="U1274" s="128"/>
      <c r="V1274" s="129"/>
      <c r="W1274" s="129"/>
      <c r="X1274" s="131"/>
      <c r="Y1274" s="129"/>
      <c r="Z1274" s="129">
        <f t="shared" si="245"/>
        <v>4</v>
      </c>
      <c r="AA1274" s="129"/>
      <c r="AB1274" s="129"/>
      <c r="AC1274" s="121">
        <v>410595</v>
      </c>
      <c r="AD1274" s="121" t="s">
        <v>799</v>
      </c>
      <c r="AE1274" s="122">
        <f>VLOOKUP(AC1274,[3]Hoja1!$A$10:$K$1357,11,0)</f>
        <v>0</v>
      </c>
      <c r="AF1274" s="122"/>
      <c r="AG1274" s="122">
        <f t="shared" si="246"/>
        <v>0</v>
      </c>
      <c r="AH1274" s="122">
        <f t="shared" si="247"/>
        <v>0</v>
      </c>
    </row>
    <row r="1275" spans="1:34" s="51" customFormat="1" ht="12.75" customHeight="1">
      <c r="A1275" s="127">
        <v>5315100</v>
      </c>
      <c r="B1275" s="127" t="s">
        <v>613</v>
      </c>
      <c r="C1275" s="128"/>
      <c r="D1275" s="127"/>
      <c r="E1275" s="127"/>
      <c r="F1275" s="128"/>
      <c r="G1275" s="127"/>
      <c r="H1275" s="127"/>
      <c r="I1275" s="128"/>
      <c r="J1275" s="127"/>
      <c r="K1275" s="127"/>
      <c r="L1275" s="128"/>
      <c r="M1275" s="129"/>
      <c r="N1275" s="129"/>
      <c r="O1275" s="130"/>
      <c r="P1275" s="127"/>
      <c r="Q1275" s="127"/>
      <c r="R1275" s="128"/>
      <c r="S1275" s="129"/>
      <c r="T1275" s="129"/>
      <c r="U1275" s="128"/>
      <c r="V1275" s="129"/>
      <c r="W1275" s="129"/>
      <c r="X1275" s="131"/>
      <c r="Y1275" s="129"/>
      <c r="Z1275" s="129">
        <f t="shared" si="245"/>
        <v>4</v>
      </c>
      <c r="AA1275" s="127">
        <v>36</v>
      </c>
      <c r="AB1275" s="127" t="s">
        <v>1871</v>
      </c>
      <c r="AC1275" s="121">
        <v>410596</v>
      </c>
      <c r="AD1275" s="121" t="s">
        <v>743</v>
      </c>
      <c r="AE1275" s="122">
        <f>VLOOKUP(AC1275,[3]Hoja1!$A$10:$K$1357,11,0)</f>
        <v>-129899478</v>
      </c>
      <c r="AF1275" s="122"/>
      <c r="AG1275" s="122">
        <f t="shared" si="246"/>
        <v>-129899478</v>
      </c>
      <c r="AH1275" s="122">
        <f t="shared" si="247"/>
        <v>-129899</v>
      </c>
    </row>
    <row r="1276" spans="1:34" s="51" customFormat="1" ht="12.75" customHeight="1">
      <c r="A1276" s="127">
        <v>5315100</v>
      </c>
      <c r="B1276" s="127" t="s">
        <v>613</v>
      </c>
      <c r="C1276" s="128"/>
      <c r="D1276" s="127"/>
      <c r="E1276" s="127"/>
      <c r="F1276" s="128"/>
      <c r="G1276" s="127"/>
      <c r="H1276" s="127"/>
      <c r="I1276" s="128"/>
      <c r="J1276" s="127"/>
      <c r="K1276" s="127"/>
      <c r="L1276" s="128"/>
      <c r="M1276" s="129"/>
      <c r="N1276" s="129"/>
      <c r="O1276" s="130"/>
      <c r="P1276" s="127"/>
      <c r="Q1276" s="127"/>
      <c r="R1276" s="128"/>
      <c r="S1276" s="129"/>
      <c r="T1276" s="129"/>
      <c r="U1276" s="128"/>
      <c r="V1276" s="129"/>
      <c r="W1276" s="129"/>
      <c r="X1276" s="131"/>
      <c r="Y1276" s="129"/>
      <c r="Z1276" s="129">
        <f t="shared" si="245"/>
        <v>4</v>
      </c>
      <c r="AA1276" s="127">
        <v>36</v>
      </c>
      <c r="AB1276" s="127" t="s">
        <v>1871</v>
      </c>
      <c r="AC1276" s="121">
        <v>410597</v>
      </c>
      <c r="AD1276" s="121" t="s">
        <v>744</v>
      </c>
      <c r="AE1276" s="122">
        <f>VLOOKUP(AC1276,[3]Hoja1!$A$10:$K$1357,11,0)</f>
        <v>-132096336</v>
      </c>
      <c r="AF1276" s="122"/>
      <c r="AG1276" s="122">
        <f t="shared" si="246"/>
        <v>-132096336</v>
      </c>
      <c r="AH1276" s="122">
        <f t="shared" si="247"/>
        <v>-132096</v>
      </c>
    </row>
    <row r="1277" spans="1:34" s="51" customFormat="1" ht="12.75" customHeight="1">
      <c r="A1277" s="127">
        <v>5315100</v>
      </c>
      <c r="B1277" s="127" t="s">
        <v>613</v>
      </c>
      <c r="C1277" s="128"/>
      <c r="D1277" s="127"/>
      <c r="E1277" s="127"/>
      <c r="F1277" s="128"/>
      <c r="G1277" s="127"/>
      <c r="H1277" s="127"/>
      <c r="I1277" s="128"/>
      <c r="J1277" s="127"/>
      <c r="K1277" s="127"/>
      <c r="L1277" s="128"/>
      <c r="M1277" s="129"/>
      <c r="N1277" s="129"/>
      <c r="O1277" s="130"/>
      <c r="P1277" s="127"/>
      <c r="Q1277" s="127"/>
      <c r="R1277" s="128"/>
      <c r="S1277" s="129"/>
      <c r="T1277" s="129"/>
      <c r="U1277" s="128"/>
      <c r="V1277" s="129"/>
      <c r="W1277" s="129"/>
      <c r="X1277" s="131"/>
      <c r="Y1277" s="129"/>
      <c r="Z1277" s="129">
        <f t="shared" si="245"/>
        <v>4</v>
      </c>
      <c r="AA1277" s="127">
        <v>36</v>
      </c>
      <c r="AB1277" s="127" t="s">
        <v>1871</v>
      </c>
      <c r="AC1277" s="121">
        <v>410598</v>
      </c>
      <c r="AD1277" s="121" t="s">
        <v>1475</v>
      </c>
      <c r="AE1277" s="122">
        <f>VLOOKUP(AC1277,[3]Hoja1!$A$10:$K$1357,11,0)</f>
        <v>-838014</v>
      </c>
      <c r="AF1277" s="122"/>
      <c r="AG1277" s="122">
        <f t="shared" si="246"/>
        <v>-838014</v>
      </c>
      <c r="AH1277" s="122">
        <f t="shared" si="247"/>
        <v>-838</v>
      </c>
    </row>
    <row r="1278" spans="1:34" s="51" customFormat="1" ht="12.75" customHeight="1">
      <c r="A1278" s="127">
        <v>5311110</v>
      </c>
      <c r="B1278" s="127" t="s">
        <v>1777</v>
      </c>
      <c r="C1278" s="128"/>
      <c r="D1278" s="127"/>
      <c r="E1278" s="127"/>
      <c r="F1278" s="128"/>
      <c r="G1278" s="127"/>
      <c r="H1278" s="127"/>
      <c r="I1278" s="128"/>
      <c r="J1278" s="127"/>
      <c r="K1278" s="127"/>
      <c r="L1278" s="128"/>
      <c r="M1278" s="129"/>
      <c r="N1278" s="129"/>
      <c r="O1278" s="130"/>
      <c r="P1278" s="127"/>
      <c r="Q1278" s="127"/>
      <c r="R1278" s="128"/>
      <c r="S1278" s="129"/>
      <c r="T1278" s="129"/>
      <c r="U1278" s="128"/>
      <c r="V1278" s="129"/>
      <c r="W1278" s="129"/>
      <c r="X1278" s="131"/>
      <c r="Y1278" s="129"/>
      <c r="Z1278" s="129">
        <f t="shared" si="245"/>
        <v>4</v>
      </c>
      <c r="AA1278" s="129"/>
      <c r="AB1278" s="129"/>
      <c r="AC1278" s="121">
        <v>410599</v>
      </c>
      <c r="AD1278" s="121" t="s">
        <v>1476</v>
      </c>
      <c r="AE1278" s="122">
        <f>VLOOKUP(AC1278,[3]Hoja1!$A$10:$K$1357,11,0)</f>
        <v>-104923508</v>
      </c>
      <c r="AF1278" s="122"/>
      <c r="AG1278" s="122">
        <f t="shared" si="246"/>
        <v>-104923508</v>
      </c>
      <c r="AH1278" s="122">
        <f t="shared" si="247"/>
        <v>-104924</v>
      </c>
    </row>
    <row r="1279" spans="1:34" s="51" customFormat="1" ht="12.75" customHeight="1">
      <c r="A1279" s="127">
        <v>5316200</v>
      </c>
      <c r="B1279" s="127" t="s">
        <v>1814</v>
      </c>
      <c r="C1279" s="128" t="str">
        <f>+D1279&amp;E1279</f>
        <v/>
      </c>
      <c r="D1279" s="129"/>
      <c r="E1279" s="129"/>
      <c r="F1279" s="128" t="str">
        <f>+G1279&amp;H1279</f>
        <v/>
      </c>
      <c r="G1279" s="127"/>
      <c r="H1279" s="127"/>
      <c r="I1279" s="128" t="str">
        <f>+J1279&amp;K1279</f>
        <v/>
      </c>
      <c r="J1279" s="127"/>
      <c r="K1279" s="127"/>
      <c r="L1279" s="128" t="str">
        <f>+M1279&amp;N1279</f>
        <v/>
      </c>
      <c r="M1279" s="129"/>
      <c r="N1279" s="129"/>
      <c r="O1279" s="130" t="str">
        <f>+P1279&amp;Q1279</f>
        <v/>
      </c>
      <c r="P1279" s="127"/>
      <c r="Q1279" s="127"/>
      <c r="R1279" s="128" t="str">
        <f>+S1279&amp;T1279</f>
        <v/>
      </c>
      <c r="S1279" s="129"/>
      <c r="T1279" s="129"/>
      <c r="U1279" s="128" t="str">
        <f>+V1279&amp;W1279</f>
        <v/>
      </c>
      <c r="V1279" s="129"/>
      <c r="W1279" s="129"/>
      <c r="X1279" s="131" t="str">
        <f t="shared" ref="X1279:X1310" si="248">+Y1279&amp;Z1279</f>
        <v>44</v>
      </c>
      <c r="Y1279" s="129">
        <v>4</v>
      </c>
      <c r="Z1279" s="129">
        <f t="shared" si="245"/>
        <v>4</v>
      </c>
      <c r="AA1279" s="129"/>
      <c r="AB1279" s="129"/>
      <c r="AC1279" s="121">
        <v>410601</v>
      </c>
      <c r="AD1279" s="121" t="s">
        <v>311</v>
      </c>
      <c r="AE1279" s="122">
        <f>VLOOKUP(AC1279,[3]Hoja1!$A$10:$K$1357,11,0)</f>
        <v>0</v>
      </c>
      <c r="AF1279" s="122"/>
      <c r="AG1279" s="122">
        <f t="shared" si="246"/>
        <v>0</v>
      </c>
      <c r="AH1279" s="122">
        <f t="shared" si="247"/>
        <v>0</v>
      </c>
    </row>
    <row r="1280" spans="1:34" s="51" customFormat="1" ht="12.75" customHeight="1">
      <c r="A1280" s="127">
        <v>5316200</v>
      </c>
      <c r="B1280" s="127" t="s">
        <v>1814</v>
      </c>
      <c r="C1280" s="128" t="str">
        <f t="shared" ref="C1280:C1355" si="249">+D1280&amp;E1280</f>
        <v/>
      </c>
      <c r="D1280" s="129"/>
      <c r="E1280" s="129"/>
      <c r="F1280" s="128" t="str">
        <f t="shared" ref="F1280:F1355" si="250">+G1280&amp;H1280</f>
        <v/>
      </c>
      <c r="G1280" s="127"/>
      <c r="H1280" s="127"/>
      <c r="I1280" s="128" t="str">
        <f t="shared" ref="I1280:I1354" si="251">+J1280&amp;K1280</f>
        <v/>
      </c>
      <c r="J1280" s="127"/>
      <c r="K1280" s="127"/>
      <c r="L1280" s="128" t="str">
        <f t="shared" ref="L1280:L1354" si="252">+M1280&amp;N1280</f>
        <v/>
      </c>
      <c r="M1280" s="129"/>
      <c r="N1280" s="129"/>
      <c r="O1280" s="130" t="str">
        <f t="shared" ref="O1280:O1354" si="253">+P1280&amp;Q1280</f>
        <v/>
      </c>
      <c r="P1280" s="127"/>
      <c r="Q1280" s="127"/>
      <c r="R1280" s="128" t="str">
        <f t="shared" ref="R1280:R1354" si="254">+S1280&amp;T1280</f>
        <v/>
      </c>
      <c r="S1280" s="129"/>
      <c r="T1280" s="129"/>
      <c r="U1280" s="128" t="str">
        <f t="shared" ref="U1280:U1354" si="255">+V1280&amp;W1280</f>
        <v/>
      </c>
      <c r="V1280" s="129"/>
      <c r="W1280" s="129"/>
      <c r="X1280" s="131" t="str">
        <f t="shared" si="248"/>
        <v>44</v>
      </c>
      <c r="Y1280" s="129">
        <v>4</v>
      </c>
      <c r="Z1280" s="129">
        <f t="shared" si="245"/>
        <v>4</v>
      </c>
      <c r="AA1280" s="129"/>
      <c r="AB1280" s="129"/>
      <c r="AC1280" s="121">
        <v>410602</v>
      </c>
      <c r="AD1280" s="121" t="s">
        <v>312</v>
      </c>
      <c r="AE1280" s="122">
        <f>VLOOKUP(AC1280,[3]Hoja1!$A$10:$K$1357,11,0)</f>
        <v>256936</v>
      </c>
      <c r="AF1280" s="122"/>
      <c r="AG1280" s="122">
        <f t="shared" si="246"/>
        <v>256936</v>
      </c>
      <c r="AH1280" s="122">
        <f t="shared" si="247"/>
        <v>257</v>
      </c>
    </row>
    <row r="1281" spans="1:34" s="51" customFormat="1" ht="12.75" customHeight="1">
      <c r="A1281" s="127">
        <v>5313320</v>
      </c>
      <c r="B1281" s="127" t="s">
        <v>1805</v>
      </c>
      <c r="C1281" s="128" t="str">
        <f t="shared" si="249"/>
        <v/>
      </c>
      <c r="D1281" s="129"/>
      <c r="E1281" s="129"/>
      <c r="F1281" s="128" t="str">
        <f t="shared" si="250"/>
        <v/>
      </c>
      <c r="G1281" s="127"/>
      <c r="H1281" s="127"/>
      <c r="I1281" s="128" t="str">
        <f t="shared" si="251"/>
        <v/>
      </c>
      <c r="J1281" s="127"/>
      <c r="K1281" s="127"/>
      <c r="L1281" s="128" t="str">
        <f t="shared" si="252"/>
        <v/>
      </c>
      <c r="M1281" s="129"/>
      <c r="N1281" s="129"/>
      <c r="O1281" s="130" t="str">
        <f t="shared" si="253"/>
        <v/>
      </c>
      <c r="P1281" s="127"/>
      <c r="Q1281" s="127"/>
      <c r="R1281" s="128" t="str">
        <f t="shared" si="254"/>
        <v/>
      </c>
      <c r="S1281" s="129"/>
      <c r="T1281" s="129"/>
      <c r="U1281" s="128" t="str">
        <f t="shared" si="255"/>
        <v/>
      </c>
      <c r="V1281" s="129"/>
      <c r="W1281" s="129"/>
      <c r="X1281" s="131" t="str">
        <f t="shared" si="248"/>
        <v>44</v>
      </c>
      <c r="Y1281" s="129">
        <v>4</v>
      </c>
      <c r="Z1281" s="129">
        <f t="shared" si="245"/>
        <v>4</v>
      </c>
      <c r="AA1281" s="129"/>
      <c r="AB1281" s="129"/>
      <c r="AC1281" s="121">
        <v>410603</v>
      </c>
      <c r="AD1281" s="121" t="s">
        <v>1477</v>
      </c>
      <c r="AE1281" s="122">
        <f>VLOOKUP(AC1281,[3]Hoja1!$A$10:$K$1357,11,0)</f>
        <v>0</v>
      </c>
      <c r="AF1281" s="122"/>
      <c r="AG1281" s="122">
        <f t="shared" si="246"/>
        <v>0</v>
      </c>
      <c r="AH1281" s="122">
        <f t="shared" si="247"/>
        <v>0</v>
      </c>
    </row>
    <row r="1282" spans="1:34" s="51" customFormat="1" ht="12.75" customHeight="1">
      <c r="A1282" s="127">
        <v>5313320</v>
      </c>
      <c r="B1282" s="127" t="s">
        <v>1805</v>
      </c>
      <c r="C1282" s="128" t="str">
        <f t="shared" si="249"/>
        <v/>
      </c>
      <c r="D1282" s="129"/>
      <c r="E1282" s="129"/>
      <c r="F1282" s="128" t="str">
        <f t="shared" si="250"/>
        <v/>
      </c>
      <c r="G1282" s="127"/>
      <c r="H1282" s="127"/>
      <c r="I1282" s="128" t="str">
        <f t="shared" si="251"/>
        <v/>
      </c>
      <c r="J1282" s="127"/>
      <c r="K1282" s="127"/>
      <c r="L1282" s="128" t="str">
        <f t="shared" si="252"/>
        <v/>
      </c>
      <c r="M1282" s="129"/>
      <c r="N1282" s="129"/>
      <c r="O1282" s="130" t="str">
        <f t="shared" si="253"/>
        <v/>
      </c>
      <c r="P1282" s="127"/>
      <c r="Q1282" s="127"/>
      <c r="R1282" s="128" t="str">
        <f t="shared" si="254"/>
        <v/>
      </c>
      <c r="S1282" s="129"/>
      <c r="T1282" s="129"/>
      <c r="U1282" s="128" t="str">
        <f t="shared" si="255"/>
        <v/>
      </c>
      <c r="V1282" s="129"/>
      <c r="W1282" s="129"/>
      <c r="X1282" s="131" t="str">
        <f t="shared" si="248"/>
        <v>44</v>
      </c>
      <c r="Y1282" s="129">
        <v>4</v>
      </c>
      <c r="Z1282" s="129">
        <f t="shared" si="245"/>
        <v>4</v>
      </c>
      <c r="AA1282" s="129"/>
      <c r="AB1282" s="129"/>
      <c r="AC1282" s="121">
        <v>410604</v>
      </c>
      <c r="AD1282" s="121" t="s">
        <v>1478</v>
      </c>
      <c r="AE1282" s="122">
        <f>VLOOKUP(AC1282,[3]Hoja1!$A$10:$K$1357,11,0)</f>
        <v>-581932259</v>
      </c>
      <c r="AF1282" s="122"/>
      <c r="AG1282" s="122">
        <f t="shared" si="246"/>
        <v>-581932259</v>
      </c>
      <c r="AH1282" s="122">
        <f t="shared" si="247"/>
        <v>-581932</v>
      </c>
    </row>
    <row r="1283" spans="1:34" s="51" customFormat="1" ht="12.75" customHeight="1">
      <c r="A1283" s="127">
        <v>5313320</v>
      </c>
      <c r="B1283" s="127" t="s">
        <v>1805</v>
      </c>
      <c r="C1283" s="128" t="str">
        <f t="shared" si="249"/>
        <v/>
      </c>
      <c r="D1283" s="129"/>
      <c r="E1283" s="129"/>
      <c r="F1283" s="128" t="str">
        <f t="shared" si="250"/>
        <v/>
      </c>
      <c r="G1283" s="127"/>
      <c r="H1283" s="127"/>
      <c r="I1283" s="128" t="str">
        <f t="shared" si="251"/>
        <v/>
      </c>
      <c r="J1283" s="127"/>
      <c r="K1283" s="127"/>
      <c r="L1283" s="128" t="str">
        <f t="shared" si="252"/>
        <v/>
      </c>
      <c r="M1283" s="129"/>
      <c r="N1283" s="129"/>
      <c r="O1283" s="130" t="str">
        <f t="shared" si="253"/>
        <v/>
      </c>
      <c r="P1283" s="127"/>
      <c r="Q1283" s="127"/>
      <c r="R1283" s="128" t="str">
        <f t="shared" si="254"/>
        <v/>
      </c>
      <c r="S1283" s="129"/>
      <c r="T1283" s="129"/>
      <c r="U1283" s="128" t="str">
        <f t="shared" si="255"/>
        <v/>
      </c>
      <c r="V1283" s="129"/>
      <c r="W1283" s="129"/>
      <c r="X1283" s="131" t="str">
        <f t="shared" si="248"/>
        <v>44</v>
      </c>
      <c r="Y1283" s="129">
        <v>4</v>
      </c>
      <c r="Z1283" s="129">
        <f t="shared" si="245"/>
        <v>4</v>
      </c>
      <c r="AA1283" s="129"/>
      <c r="AB1283" s="129"/>
      <c r="AC1283" s="121">
        <v>410605</v>
      </c>
      <c r="AD1283" s="121" t="s">
        <v>313</v>
      </c>
      <c r="AE1283" s="122">
        <f>VLOOKUP(AC1283,[3]Hoja1!$A$10:$K$1357,11,0)</f>
        <v>-345559846</v>
      </c>
      <c r="AF1283" s="122"/>
      <c r="AG1283" s="122">
        <f t="shared" si="246"/>
        <v>-345559846</v>
      </c>
      <c r="AH1283" s="122">
        <f t="shared" si="247"/>
        <v>-345560</v>
      </c>
    </row>
    <row r="1284" spans="1:34" s="51" customFormat="1" ht="12.75" customHeight="1">
      <c r="A1284" s="127">
        <v>5313320</v>
      </c>
      <c r="B1284" s="127" t="s">
        <v>1805</v>
      </c>
      <c r="C1284" s="128" t="str">
        <f t="shared" si="249"/>
        <v/>
      </c>
      <c r="D1284" s="129"/>
      <c r="E1284" s="129"/>
      <c r="F1284" s="128" t="str">
        <f t="shared" si="250"/>
        <v/>
      </c>
      <c r="G1284" s="127"/>
      <c r="H1284" s="127"/>
      <c r="I1284" s="128" t="str">
        <f t="shared" si="251"/>
        <v/>
      </c>
      <c r="J1284" s="127"/>
      <c r="K1284" s="127"/>
      <c r="L1284" s="128" t="str">
        <f t="shared" si="252"/>
        <v/>
      </c>
      <c r="M1284" s="129"/>
      <c r="N1284" s="129"/>
      <c r="O1284" s="130" t="str">
        <f t="shared" si="253"/>
        <v/>
      </c>
      <c r="P1284" s="127"/>
      <c r="Q1284" s="127"/>
      <c r="R1284" s="128" t="str">
        <f t="shared" si="254"/>
        <v/>
      </c>
      <c r="S1284" s="129"/>
      <c r="T1284" s="129"/>
      <c r="U1284" s="128" t="str">
        <f t="shared" si="255"/>
        <v/>
      </c>
      <c r="V1284" s="129"/>
      <c r="W1284" s="129"/>
      <c r="X1284" s="131" t="str">
        <f t="shared" si="248"/>
        <v>44</v>
      </c>
      <c r="Y1284" s="129">
        <v>4</v>
      </c>
      <c r="Z1284" s="129">
        <f t="shared" si="245"/>
        <v>4</v>
      </c>
      <c r="AA1284" s="129"/>
      <c r="AB1284" s="129"/>
      <c r="AC1284" s="121">
        <v>410606</v>
      </c>
      <c r="AD1284" s="121" t="s">
        <v>1479</v>
      </c>
      <c r="AE1284" s="122">
        <f>VLOOKUP(AC1284,[3]Hoja1!$A$10:$K$1357,11,0)</f>
        <v>-4175284</v>
      </c>
      <c r="AF1284" s="122"/>
      <c r="AG1284" s="122">
        <f t="shared" si="246"/>
        <v>-4175284</v>
      </c>
      <c r="AH1284" s="122">
        <f t="shared" si="247"/>
        <v>-4175</v>
      </c>
    </row>
    <row r="1285" spans="1:34" s="51" customFormat="1" ht="12.75" customHeight="1">
      <c r="A1285" s="127">
        <v>5313320</v>
      </c>
      <c r="B1285" s="127" t="s">
        <v>1805</v>
      </c>
      <c r="C1285" s="128" t="str">
        <f t="shared" si="249"/>
        <v/>
      </c>
      <c r="D1285" s="129"/>
      <c r="E1285" s="129"/>
      <c r="F1285" s="128" t="str">
        <f t="shared" si="250"/>
        <v/>
      </c>
      <c r="G1285" s="127"/>
      <c r="H1285" s="127"/>
      <c r="I1285" s="128" t="str">
        <f t="shared" si="251"/>
        <v/>
      </c>
      <c r="J1285" s="127"/>
      <c r="K1285" s="127"/>
      <c r="L1285" s="128" t="str">
        <f t="shared" si="252"/>
        <v/>
      </c>
      <c r="M1285" s="129"/>
      <c r="N1285" s="129"/>
      <c r="O1285" s="130" t="str">
        <f t="shared" si="253"/>
        <v/>
      </c>
      <c r="P1285" s="127"/>
      <c r="Q1285" s="127"/>
      <c r="R1285" s="128" t="str">
        <f t="shared" si="254"/>
        <v/>
      </c>
      <c r="S1285" s="129"/>
      <c r="T1285" s="129"/>
      <c r="U1285" s="128" t="str">
        <f t="shared" si="255"/>
        <v/>
      </c>
      <c r="V1285" s="129"/>
      <c r="W1285" s="129"/>
      <c r="X1285" s="131" t="str">
        <f t="shared" si="248"/>
        <v>44</v>
      </c>
      <c r="Y1285" s="129">
        <v>4</v>
      </c>
      <c r="Z1285" s="129">
        <f t="shared" si="245"/>
        <v>4</v>
      </c>
      <c r="AA1285" s="129"/>
      <c r="AB1285" s="129"/>
      <c r="AC1285" s="121">
        <v>410607</v>
      </c>
      <c r="AD1285" s="121" t="s">
        <v>314</v>
      </c>
      <c r="AE1285" s="122">
        <f>VLOOKUP(AC1285,[3]Hoja1!$A$10:$K$1357,11,0)</f>
        <v>-238391745</v>
      </c>
      <c r="AF1285" s="122"/>
      <c r="AG1285" s="122">
        <f t="shared" si="246"/>
        <v>-238391745</v>
      </c>
      <c r="AH1285" s="122">
        <f t="shared" si="247"/>
        <v>-238392</v>
      </c>
    </row>
    <row r="1286" spans="1:34" s="51" customFormat="1" ht="12.75" customHeight="1">
      <c r="A1286" s="127">
        <v>5313320</v>
      </c>
      <c r="B1286" s="127" t="s">
        <v>1805</v>
      </c>
      <c r="C1286" s="128" t="str">
        <f t="shared" si="249"/>
        <v/>
      </c>
      <c r="D1286" s="129"/>
      <c r="E1286" s="129"/>
      <c r="F1286" s="128" t="str">
        <f t="shared" si="250"/>
        <v/>
      </c>
      <c r="G1286" s="127"/>
      <c r="H1286" s="127"/>
      <c r="I1286" s="128" t="str">
        <f t="shared" si="251"/>
        <v/>
      </c>
      <c r="J1286" s="127"/>
      <c r="K1286" s="127"/>
      <c r="L1286" s="128" t="str">
        <f t="shared" si="252"/>
        <v/>
      </c>
      <c r="M1286" s="129"/>
      <c r="N1286" s="129"/>
      <c r="O1286" s="130" t="str">
        <f t="shared" si="253"/>
        <v/>
      </c>
      <c r="P1286" s="127"/>
      <c r="Q1286" s="127"/>
      <c r="R1286" s="128" t="str">
        <f t="shared" si="254"/>
        <v/>
      </c>
      <c r="S1286" s="129"/>
      <c r="T1286" s="129"/>
      <c r="U1286" s="128" t="str">
        <f t="shared" si="255"/>
        <v/>
      </c>
      <c r="V1286" s="129"/>
      <c r="W1286" s="129"/>
      <c r="X1286" s="131" t="str">
        <f t="shared" si="248"/>
        <v>44</v>
      </c>
      <c r="Y1286" s="129">
        <v>4</v>
      </c>
      <c r="Z1286" s="129">
        <f t="shared" si="245"/>
        <v>4</v>
      </c>
      <c r="AA1286" s="129"/>
      <c r="AB1286" s="129"/>
      <c r="AC1286" s="121">
        <v>410608</v>
      </c>
      <c r="AD1286" s="121" t="s">
        <v>315</v>
      </c>
      <c r="AE1286" s="122">
        <f>VLOOKUP(AC1286,[3]Hoja1!$A$10:$K$1357,11,0)</f>
        <v>-5879705228</v>
      </c>
      <c r="AF1286" s="122"/>
      <c r="AG1286" s="122">
        <f t="shared" si="246"/>
        <v>-5879705228</v>
      </c>
      <c r="AH1286" s="122">
        <f t="shared" si="247"/>
        <v>-5879705</v>
      </c>
    </row>
    <row r="1287" spans="1:34" s="51" customFormat="1" ht="12.75" customHeight="1">
      <c r="A1287" s="127">
        <v>5313320</v>
      </c>
      <c r="B1287" s="127" t="s">
        <v>1805</v>
      </c>
      <c r="C1287" s="128" t="str">
        <f t="shared" si="249"/>
        <v/>
      </c>
      <c r="D1287" s="129"/>
      <c r="E1287" s="129"/>
      <c r="F1287" s="128" t="str">
        <f t="shared" si="250"/>
        <v/>
      </c>
      <c r="G1287" s="127"/>
      <c r="H1287" s="127"/>
      <c r="I1287" s="128" t="str">
        <f t="shared" si="251"/>
        <v/>
      </c>
      <c r="J1287" s="127"/>
      <c r="K1287" s="127"/>
      <c r="L1287" s="128" t="str">
        <f t="shared" si="252"/>
        <v/>
      </c>
      <c r="M1287" s="129"/>
      <c r="N1287" s="129"/>
      <c r="O1287" s="130" t="str">
        <f t="shared" si="253"/>
        <v/>
      </c>
      <c r="P1287" s="127"/>
      <c r="Q1287" s="127"/>
      <c r="R1287" s="128" t="str">
        <f t="shared" si="254"/>
        <v/>
      </c>
      <c r="S1287" s="129"/>
      <c r="T1287" s="129"/>
      <c r="U1287" s="128" t="str">
        <f t="shared" si="255"/>
        <v/>
      </c>
      <c r="V1287" s="129"/>
      <c r="W1287" s="129"/>
      <c r="X1287" s="131" t="str">
        <f t="shared" si="248"/>
        <v>44</v>
      </c>
      <c r="Y1287" s="129">
        <v>4</v>
      </c>
      <c r="Z1287" s="129">
        <f t="shared" si="245"/>
        <v>4</v>
      </c>
      <c r="AA1287" s="129"/>
      <c r="AB1287" s="129"/>
      <c r="AC1287" s="121">
        <v>410609</v>
      </c>
      <c r="AD1287" s="121" t="s">
        <v>316</v>
      </c>
      <c r="AE1287" s="122">
        <f>VLOOKUP(AC1287,[3]Hoja1!$A$10:$K$1357,11,0)</f>
        <v>-22411793</v>
      </c>
      <c r="AF1287" s="122"/>
      <c r="AG1287" s="122">
        <f t="shared" si="246"/>
        <v>-22411793</v>
      </c>
      <c r="AH1287" s="122">
        <f t="shared" si="247"/>
        <v>-22412</v>
      </c>
    </row>
    <row r="1288" spans="1:34" s="51" customFormat="1" ht="12.75" customHeight="1">
      <c r="A1288" s="127">
        <v>5313320</v>
      </c>
      <c r="B1288" s="127" t="s">
        <v>1805</v>
      </c>
      <c r="C1288" s="128" t="str">
        <f t="shared" si="249"/>
        <v/>
      </c>
      <c r="D1288" s="129"/>
      <c r="E1288" s="129"/>
      <c r="F1288" s="128" t="str">
        <f t="shared" si="250"/>
        <v/>
      </c>
      <c r="G1288" s="127"/>
      <c r="H1288" s="127"/>
      <c r="I1288" s="128" t="str">
        <f t="shared" si="251"/>
        <v/>
      </c>
      <c r="J1288" s="127"/>
      <c r="K1288" s="127"/>
      <c r="L1288" s="128" t="str">
        <f t="shared" si="252"/>
        <v/>
      </c>
      <c r="M1288" s="129"/>
      <c r="N1288" s="129"/>
      <c r="O1288" s="130" t="str">
        <f t="shared" si="253"/>
        <v/>
      </c>
      <c r="P1288" s="127"/>
      <c r="Q1288" s="127"/>
      <c r="R1288" s="128" t="str">
        <f t="shared" si="254"/>
        <v/>
      </c>
      <c r="S1288" s="129"/>
      <c r="T1288" s="129"/>
      <c r="U1288" s="128" t="str">
        <f t="shared" si="255"/>
        <v/>
      </c>
      <c r="V1288" s="129"/>
      <c r="W1288" s="129"/>
      <c r="X1288" s="131" t="str">
        <f t="shared" si="248"/>
        <v>44</v>
      </c>
      <c r="Y1288" s="129">
        <v>4</v>
      </c>
      <c r="Z1288" s="129">
        <f t="shared" ref="Z1288:Z1351" si="256">VALUE(LEFT(AC1288,1))</f>
        <v>4</v>
      </c>
      <c r="AA1288" s="129"/>
      <c r="AB1288" s="129"/>
      <c r="AC1288" s="121">
        <v>410610</v>
      </c>
      <c r="AD1288" s="121" t="s">
        <v>317</v>
      </c>
      <c r="AE1288" s="122">
        <f>VLOOKUP(AC1288,[3]Hoja1!$A$10:$K$1357,11,0)</f>
        <v>-915720887</v>
      </c>
      <c r="AF1288" s="122"/>
      <c r="AG1288" s="122">
        <f t="shared" ref="AG1288:AG1351" si="257">AE1288+AF1288</f>
        <v>-915720887</v>
      </c>
      <c r="AH1288" s="122">
        <f t="shared" ref="AH1288:AH1351" si="258">ROUND((AE1288+AF1288)/$AH$2,0)</f>
        <v>-915721</v>
      </c>
    </row>
    <row r="1289" spans="1:34" s="51" customFormat="1" ht="12.75" customHeight="1">
      <c r="A1289" s="127">
        <v>5313320</v>
      </c>
      <c r="B1289" s="127" t="s">
        <v>1805</v>
      </c>
      <c r="C1289" s="128" t="str">
        <f t="shared" si="249"/>
        <v/>
      </c>
      <c r="D1289" s="129"/>
      <c r="E1289" s="129"/>
      <c r="F1289" s="128" t="str">
        <f t="shared" si="250"/>
        <v/>
      </c>
      <c r="G1289" s="127"/>
      <c r="H1289" s="127"/>
      <c r="I1289" s="128" t="str">
        <f t="shared" si="251"/>
        <v/>
      </c>
      <c r="J1289" s="127"/>
      <c r="K1289" s="127"/>
      <c r="L1289" s="128" t="str">
        <f t="shared" si="252"/>
        <v/>
      </c>
      <c r="M1289" s="129"/>
      <c r="N1289" s="129"/>
      <c r="O1289" s="130" t="str">
        <f t="shared" si="253"/>
        <v/>
      </c>
      <c r="P1289" s="127"/>
      <c r="Q1289" s="127"/>
      <c r="R1289" s="128" t="str">
        <f t="shared" si="254"/>
        <v/>
      </c>
      <c r="S1289" s="129"/>
      <c r="T1289" s="129"/>
      <c r="U1289" s="128" t="str">
        <f t="shared" si="255"/>
        <v/>
      </c>
      <c r="V1289" s="129"/>
      <c r="W1289" s="129"/>
      <c r="X1289" s="131" t="str">
        <f t="shared" si="248"/>
        <v>44</v>
      </c>
      <c r="Y1289" s="129">
        <v>4</v>
      </c>
      <c r="Z1289" s="129">
        <f t="shared" si="256"/>
        <v>4</v>
      </c>
      <c r="AA1289" s="129"/>
      <c r="AB1289" s="129"/>
      <c r="AC1289" s="121">
        <v>410611</v>
      </c>
      <c r="AD1289" s="121" t="s">
        <v>574</v>
      </c>
      <c r="AE1289" s="122">
        <f>VLOOKUP(AC1289,[3]Hoja1!$A$10:$K$1357,11,0)</f>
        <v>-711085603</v>
      </c>
      <c r="AF1289" s="122"/>
      <c r="AG1289" s="122">
        <f t="shared" si="257"/>
        <v>-711085603</v>
      </c>
      <c r="AH1289" s="122">
        <f t="shared" si="258"/>
        <v>-711086</v>
      </c>
    </row>
    <row r="1290" spans="1:34" s="51" customFormat="1" ht="12.75" customHeight="1">
      <c r="A1290" s="127">
        <v>5313320</v>
      </c>
      <c r="B1290" s="127" t="s">
        <v>1805</v>
      </c>
      <c r="C1290" s="128" t="str">
        <f t="shared" si="249"/>
        <v/>
      </c>
      <c r="D1290" s="127"/>
      <c r="E1290" s="127"/>
      <c r="F1290" s="128" t="str">
        <f t="shared" si="250"/>
        <v/>
      </c>
      <c r="G1290" s="127"/>
      <c r="H1290" s="127"/>
      <c r="I1290" s="128" t="str">
        <f t="shared" si="251"/>
        <v/>
      </c>
      <c r="J1290" s="127"/>
      <c r="K1290" s="127"/>
      <c r="L1290" s="128" t="str">
        <f t="shared" si="252"/>
        <v/>
      </c>
      <c r="M1290" s="129"/>
      <c r="N1290" s="129"/>
      <c r="O1290" s="130" t="str">
        <f t="shared" si="253"/>
        <v/>
      </c>
      <c r="P1290" s="129"/>
      <c r="Q1290" s="127"/>
      <c r="R1290" s="128" t="str">
        <f t="shared" si="254"/>
        <v/>
      </c>
      <c r="S1290" s="129"/>
      <c r="T1290" s="129"/>
      <c r="U1290" s="128" t="str">
        <f t="shared" si="255"/>
        <v/>
      </c>
      <c r="V1290" s="129"/>
      <c r="W1290" s="129"/>
      <c r="X1290" s="131" t="str">
        <f t="shared" si="248"/>
        <v>44</v>
      </c>
      <c r="Y1290" s="129">
        <v>4</v>
      </c>
      <c r="Z1290" s="129">
        <f t="shared" si="256"/>
        <v>4</v>
      </c>
      <c r="AA1290" s="129"/>
      <c r="AB1290" s="129"/>
      <c r="AC1290" s="121">
        <v>410612</v>
      </c>
      <c r="AD1290" s="121" t="s">
        <v>575</v>
      </c>
      <c r="AE1290" s="122">
        <f>VLOOKUP(AC1290,[3]Hoja1!$A$10:$K$1357,11,0)</f>
        <v>-2982852731</v>
      </c>
      <c r="AF1290" s="122"/>
      <c r="AG1290" s="122">
        <f t="shared" si="257"/>
        <v>-2982852731</v>
      </c>
      <c r="AH1290" s="122">
        <f t="shared" si="258"/>
        <v>-2982853</v>
      </c>
    </row>
    <row r="1291" spans="1:34" s="51" customFormat="1" ht="12.75" customHeight="1">
      <c r="A1291" s="127"/>
      <c r="B1291" s="127"/>
      <c r="C1291" s="128" t="str">
        <f t="shared" si="249"/>
        <v/>
      </c>
      <c r="D1291" s="127"/>
      <c r="E1291" s="127"/>
      <c r="F1291" s="128" t="str">
        <f t="shared" si="250"/>
        <v/>
      </c>
      <c r="G1291" s="127"/>
      <c r="H1291" s="127"/>
      <c r="I1291" s="128" t="str">
        <f t="shared" si="251"/>
        <v/>
      </c>
      <c r="J1291" s="127"/>
      <c r="K1291" s="127"/>
      <c r="L1291" s="128" t="str">
        <f t="shared" si="252"/>
        <v/>
      </c>
      <c r="M1291" s="129"/>
      <c r="N1291" s="129"/>
      <c r="O1291" s="130" t="str">
        <f t="shared" si="253"/>
        <v/>
      </c>
      <c r="P1291" s="129"/>
      <c r="Q1291" s="127"/>
      <c r="R1291" s="128" t="str">
        <f t="shared" si="254"/>
        <v/>
      </c>
      <c r="S1291" s="129"/>
      <c r="T1291" s="129"/>
      <c r="U1291" s="128" t="str">
        <f t="shared" si="255"/>
        <v/>
      </c>
      <c r="V1291" s="129"/>
      <c r="W1291" s="129"/>
      <c r="X1291" s="131" t="str">
        <f t="shared" si="248"/>
        <v>44</v>
      </c>
      <c r="Y1291" s="129">
        <v>4</v>
      </c>
      <c r="Z1291" s="129">
        <f t="shared" si="256"/>
        <v>4</v>
      </c>
      <c r="AA1291" s="129"/>
      <c r="AB1291" s="129"/>
      <c r="AC1291" s="121">
        <v>410613</v>
      </c>
      <c r="AD1291" s="121" t="s">
        <v>576</v>
      </c>
      <c r="AE1291" s="122">
        <v>0</v>
      </c>
      <c r="AF1291" s="122"/>
      <c r="AG1291" s="122">
        <f t="shared" si="257"/>
        <v>0</v>
      </c>
      <c r="AH1291" s="122">
        <f t="shared" si="258"/>
        <v>0</v>
      </c>
    </row>
    <row r="1292" spans="1:34" s="51" customFormat="1" ht="12.75" customHeight="1">
      <c r="A1292" s="127">
        <v>5313320</v>
      </c>
      <c r="B1292" s="127" t="s">
        <v>1805</v>
      </c>
      <c r="C1292" s="128" t="str">
        <f t="shared" si="249"/>
        <v/>
      </c>
      <c r="D1292" s="127"/>
      <c r="E1292" s="127"/>
      <c r="F1292" s="128" t="str">
        <f t="shared" si="250"/>
        <v/>
      </c>
      <c r="G1292" s="127"/>
      <c r="H1292" s="127"/>
      <c r="I1292" s="128" t="str">
        <f t="shared" si="251"/>
        <v/>
      </c>
      <c r="J1292" s="127"/>
      <c r="K1292" s="127"/>
      <c r="L1292" s="128" t="str">
        <f t="shared" si="252"/>
        <v/>
      </c>
      <c r="M1292" s="129"/>
      <c r="N1292" s="129"/>
      <c r="O1292" s="130" t="str">
        <f t="shared" si="253"/>
        <v/>
      </c>
      <c r="P1292" s="129"/>
      <c r="Q1292" s="127"/>
      <c r="R1292" s="128" t="str">
        <f t="shared" si="254"/>
        <v/>
      </c>
      <c r="S1292" s="129"/>
      <c r="T1292" s="129"/>
      <c r="U1292" s="128" t="str">
        <f t="shared" si="255"/>
        <v/>
      </c>
      <c r="V1292" s="129"/>
      <c r="W1292" s="129"/>
      <c r="X1292" s="131" t="str">
        <f t="shared" si="248"/>
        <v>44</v>
      </c>
      <c r="Y1292" s="129">
        <v>4</v>
      </c>
      <c r="Z1292" s="129">
        <f t="shared" si="256"/>
        <v>4</v>
      </c>
      <c r="AA1292" s="129"/>
      <c r="AB1292" s="129"/>
      <c r="AC1292" s="121">
        <v>410614</v>
      </c>
      <c r="AD1292" s="121" t="s">
        <v>577</v>
      </c>
      <c r="AE1292" s="122">
        <f>VLOOKUP(AC1292,[3]Hoja1!$A$10:$K$1357,11,0)</f>
        <v>-3620860</v>
      </c>
      <c r="AF1292" s="122"/>
      <c r="AG1292" s="122">
        <f t="shared" si="257"/>
        <v>-3620860</v>
      </c>
      <c r="AH1292" s="122">
        <f t="shared" si="258"/>
        <v>-3621</v>
      </c>
    </row>
    <row r="1293" spans="1:34" s="51" customFormat="1" ht="12.75" customHeight="1">
      <c r="A1293" s="127">
        <v>5316200</v>
      </c>
      <c r="B1293" s="127" t="s">
        <v>1814</v>
      </c>
      <c r="C1293" s="128" t="str">
        <f t="shared" si="249"/>
        <v/>
      </c>
      <c r="D1293" s="127"/>
      <c r="E1293" s="127"/>
      <c r="F1293" s="128" t="str">
        <f t="shared" si="250"/>
        <v/>
      </c>
      <c r="G1293" s="127"/>
      <c r="H1293" s="127"/>
      <c r="I1293" s="128" t="str">
        <f t="shared" si="251"/>
        <v/>
      </c>
      <c r="J1293" s="127"/>
      <c r="K1293" s="127"/>
      <c r="L1293" s="128" t="str">
        <f t="shared" si="252"/>
        <v/>
      </c>
      <c r="M1293" s="129"/>
      <c r="N1293" s="129"/>
      <c r="O1293" s="130" t="str">
        <f t="shared" si="253"/>
        <v/>
      </c>
      <c r="P1293" s="129"/>
      <c r="Q1293" s="127"/>
      <c r="R1293" s="128" t="str">
        <f t="shared" si="254"/>
        <v/>
      </c>
      <c r="S1293" s="129"/>
      <c r="T1293" s="129"/>
      <c r="U1293" s="128" t="str">
        <f t="shared" si="255"/>
        <v/>
      </c>
      <c r="V1293" s="129"/>
      <c r="W1293" s="129"/>
      <c r="X1293" s="131" t="str">
        <f t="shared" si="248"/>
        <v>44</v>
      </c>
      <c r="Y1293" s="129">
        <v>4</v>
      </c>
      <c r="Z1293" s="129">
        <f t="shared" si="256"/>
        <v>4</v>
      </c>
      <c r="AA1293" s="129"/>
      <c r="AB1293" s="129"/>
      <c r="AC1293" s="121">
        <v>410615</v>
      </c>
      <c r="AD1293" s="121" t="s">
        <v>578</v>
      </c>
      <c r="AE1293" s="122">
        <f>VLOOKUP(AC1293,[3]Hoja1!$A$10:$K$1357,11,0)</f>
        <v>-1379810076</v>
      </c>
      <c r="AF1293" s="122"/>
      <c r="AG1293" s="122">
        <f t="shared" si="257"/>
        <v>-1379810076</v>
      </c>
      <c r="AH1293" s="122">
        <f t="shared" si="258"/>
        <v>-1379810</v>
      </c>
    </row>
    <row r="1294" spans="1:34" s="51" customFormat="1" ht="12.75" customHeight="1">
      <c r="A1294" s="127"/>
      <c r="B1294" s="127"/>
      <c r="C1294" s="128" t="str">
        <f t="shared" si="249"/>
        <v/>
      </c>
      <c r="D1294" s="129"/>
      <c r="E1294" s="129"/>
      <c r="F1294" s="128" t="str">
        <f t="shared" si="250"/>
        <v/>
      </c>
      <c r="G1294" s="127"/>
      <c r="H1294" s="127"/>
      <c r="I1294" s="128" t="str">
        <f t="shared" si="251"/>
        <v/>
      </c>
      <c r="J1294" s="127"/>
      <c r="K1294" s="127"/>
      <c r="L1294" s="128" t="str">
        <f t="shared" si="252"/>
        <v/>
      </c>
      <c r="M1294" s="129"/>
      <c r="N1294" s="129"/>
      <c r="O1294" s="130" t="str">
        <f t="shared" si="253"/>
        <v/>
      </c>
      <c r="P1294" s="127"/>
      <c r="Q1294" s="127"/>
      <c r="R1294" s="128" t="str">
        <f t="shared" si="254"/>
        <v/>
      </c>
      <c r="S1294" s="129"/>
      <c r="T1294" s="129"/>
      <c r="U1294" s="128" t="str">
        <f t="shared" si="255"/>
        <v/>
      </c>
      <c r="V1294" s="129"/>
      <c r="W1294" s="129"/>
      <c r="X1294" s="131" t="str">
        <f t="shared" si="248"/>
        <v>44</v>
      </c>
      <c r="Y1294" s="129">
        <v>4</v>
      </c>
      <c r="Z1294" s="129">
        <f t="shared" si="256"/>
        <v>4</v>
      </c>
      <c r="AA1294" s="129"/>
      <c r="AB1294" s="129"/>
      <c r="AC1294" s="121">
        <v>410616</v>
      </c>
      <c r="AD1294" s="121" t="s">
        <v>352</v>
      </c>
      <c r="AE1294" s="122">
        <v>0</v>
      </c>
      <c r="AF1294" s="122"/>
      <c r="AG1294" s="122">
        <f t="shared" si="257"/>
        <v>0</v>
      </c>
      <c r="AH1294" s="122">
        <f t="shared" si="258"/>
        <v>0</v>
      </c>
    </row>
    <row r="1295" spans="1:34" s="51" customFormat="1" ht="12.75" customHeight="1">
      <c r="A1295" s="127">
        <v>5313320</v>
      </c>
      <c r="B1295" s="127" t="s">
        <v>1805</v>
      </c>
      <c r="C1295" s="128" t="str">
        <f t="shared" si="249"/>
        <v/>
      </c>
      <c r="D1295" s="129"/>
      <c r="E1295" s="129"/>
      <c r="F1295" s="128" t="str">
        <f t="shared" si="250"/>
        <v/>
      </c>
      <c r="G1295" s="127"/>
      <c r="H1295" s="127"/>
      <c r="I1295" s="128" t="str">
        <f t="shared" si="251"/>
        <v/>
      </c>
      <c r="J1295" s="127"/>
      <c r="K1295" s="127"/>
      <c r="L1295" s="128" t="str">
        <f t="shared" si="252"/>
        <v/>
      </c>
      <c r="M1295" s="129"/>
      <c r="N1295" s="129"/>
      <c r="O1295" s="130" t="str">
        <f t="shared" si="253"/>
        <v/>
      </c>
      <c r="P1295" s="127"/>
      <c r="Q1295" s="127"/>
      <c r="R1295" s="128" t="str">
        <f t="shared" si="254"/>
        <v/>
      </c>
      <c r="S1295" s="129"/>
      <c r="T1295" s="129"/>
      <c r="U1295" s="128" t="str">
        <f t="shared" si="255"/>
        <v/>
      </c>
      <c r="V1295" s="129"/>
      <c r="W1295" s="129"/>
      <c r="X1295" s="131" t="str">
        <f t="shared" si="248"/>
        <v>44</v>
      </c>
      <c r="Y1295" s="129">
        <v>4</v>
      </c>
      <c r="Z1295" s="129">
        <f t="shared" si="256"/>
        <v>4</v>
      </c>
      <c r="AA1295" s="129"/>
      <c r="AB1295" s="129"/>
      <c r="AC1295" s="121">
        <v>410617</v>
      </c>
      <c r="AD1295" s="121" t="s">
        <v>353</v>
      </c>
      <c r="AE1295" s="122">
        <f>VLOOKUP(AC1295,[3]Hoja1!$A$10:$K$1357,11,0)</f>
        <v>-5861616</v>
      </c>
      <c r="AF1295" s="122"/>
      <c r="AG1295" s="122">
        <f t="shared" si="257"/>
        <v>-5861616</v>
      </c>
      <c r="AH1295" s="122">
        <f t="shared" si="258"/>
        <v>-5862</v>
      </c>
    </row>
    <row r="1296" spans="1:34" s="51" customFormat="1" ht="12.75" customHeight="1">
      <c r="A1296" s="127">
        <v>5313320</v>
      </c>
      <c r="B1296" s="127" t="s">
        <v>1805</v>
      </c>
      <c r="C1296" s="128" t="str">
        <f t="shared" si="249"/>
        <v/>
      </c>
      <c r="D1296" s="129"/>
      <c r="E1296" s="129"/>
      <c r="F1296" s="128" t="str">
        <f t="shared" si="250"/>
        <v/>
      </c>
      <c r="G1296" s="127"/>
      <c r="H1296" s="127"/>
      <c r="I1296" s="128" t="str">
        <f t="shared" si="251"/>
        <v/>
      </c>
      <c r="J1296" s="127"/>
      <c r="K1296" s="127"/>
      <c r="L1296" s="128" t="str">
        <f t="shared" si="252"/>
        <v/>
      </c>
      <c r="M1296" s="129"/>
      <c r="N1296" s="129"/>
      <c r="O1296" s="130" t="str">
        <f t="shared" si="253"/>
        <v/>
      </c>
      <c r="P1296" s="127"/>
      <c r="Q1296" s="127"/>
      <c r="R1296" s="128" t="str">
        <f t="shared" si="254"/>
        <v/>
      </c>
      <c r="S1296" s="129"/>
      <c r="T1296" s="129"/>
      <c r="U1296" s="128" t="str">
        <f t="shared" si="255"/>
        <v/>
      </c>
      <c r="V1296" s="129"/>
      <c r="W1296" s="129"/>
      <c r="X1296" s="131" t="str">
        <f t="shared" si="248"/>
        <v>44</v>
      </c>
      <c r="Y1296" s="129">
        <v>4</v>
      </c>
      <c r="Z1296" s="129">
        <f t="shared" si="256"/>
        <v>4</v>
      </c>
      <c r="AA1296" s="129"/>
      <c r="AB1296" s="129"/>
      <c r="AC1296" s="121">
        <v>410618</v>
      </c>
      <c r="AD1296" s="121" t="s">
        <v>772</v>
      </c>
      <c r="AE1296" s="122">
        <f>VLOOKUP(AC1296,[3]Hoja1!$A$10:$K$1357,11,0)</f>
        <v>0</v>
      </c>
      <c r="AF1296" s="122"/>
      <c r="AG1296" s="122">
        <f t="shared" si="257"/>
        <v>0</v>
      </c>
      <c r="AH1296" s="122">
        <f t="shared" si="258"/>
        <v>0</v>
      </c>
    </row>
    <row r="1297" spans="1:34" s="51" customFormat="1" ht="12.75" customHeight="1">
      <c r="A1297" s="127">
        <v>5316200</v>
      </c>
      <c r="B1297" s="127" t="s">
        <v>1814</v>
      </c>
      <c r="C1297" s="128" t="str">
        <f t="shared" si="249"/>
        <v/>
      </c>
      <c r="D1297" s="129"/>
      <c r="E1297" s="129"/>
      <c r="F1297" s="128" t="str">
        <f t="shared" si="250"/>
        <v/>
      </c>
      <c r="G1297" s="127"/>
      <c r="H1297" s="127"/>
      <c r="I1297" s="128" t="str">
        <f t="shared" si="251"/>
        <v/>
      </c>
      <c r="J1297" s="127"/>
      <c r="K1297" s="127"/>
      <c r="L1297" s="128" t="str">
        <f t="shared" si="252"/>
        <v/>
      </c>
      <c r="M1297" s="129"/>
      <c r="N1297" s="129"/>
      <c r="O1297" s="130" t="str">
        <f t="shared" si="253"/>
        <v/>
      </c>
      <c r="P1297" s="127"/>
      <c r="Q1297" s="127"/>
      <c r="R1297" s="128" t="str">
        <f t="shared" si="254"/>
        <v/>
      </c>
      <c r="S1297" s="129"/>
      <c r="T1297" s="129"/>
      <c r="U1297" s="128" t="str">
        <f t="shared" si="255"/>
        <v/>
      </c>
      <c r="V1297" s="129"/>
      <c r="W1297" s="129"/>
      <c r="X1297" s="131" t="str">
        <f t="shared" si="248"/>
        <v>44</v>
      </c>
      <c r="Y1297" s="129">
        <v>4</v>
      </c>
      <c r="Z1297" s="129">
        <f t="shared" si="256"/>
        <v>4</v>
      </c>
      <c r="AA1297" s="129"/>
      <c r="AB1297" s="129"/>
      <c r="AC1297" s="121">
        <v>410619</v>
      </c>
      <c r="AD1297" s="121" t="s">
        <v>562</v>
      </c>
      <c r="AE1297" s="122">
        <f>VLOOKUP(AC1297,[3]Hoja1!$A$10:$K$1357,11,0)</f>
        <v>0</v>
      </c>
      <c r="AF1297" s="122"/>
      <c r="AG1297" s="122">
        <f t="shared" si="257"/>
        <v>0</v>
      </c>
      <c r="AH1297" s="122">
        <f t="shared" si="258"/>
        <v>0</v>
      </c>
    </row>
    <row r="1298" spans="1:34" s="51" customFormat="1" ht="12.75" customHeight="1">
      <c r="A1298" s="127">
        <v>5316200</v>
      </c>
      <c r="B1298" s="127" t="s">
        <v>1814</v>
      </c>
      <c r="C1298" s="128" t="str">
        <f t="shared" si="249"/>
        <v/>
      </c>
      <c r="D1298" s="127"/>
      <c r="E1298" s="127"/>
      <c r="F1298" s="128" t="str">
        <f t="shared" si="250"/>
        <v/>
      </c>
      <c r="G1298" s="127"/>
      <c r="H1298" s="127"/>
      <c r="I1298" s="128" t="str">
        <f t="shared" si="251"/>
        <v/>
      </c>
      <c r="J1298" s="127"/>
      <c r="K1298" s="127"/>
      <c r="L1298" s="128" t="str">
        <f t="shared" si="252"/>
        <v/>
      </c>
      <c r="M1298" s="129"/>
      <c r="N1298" s="129"/>
      <c r="O1298" s="130" t="str">
        <f t="shared" si="253"/>
        <v/>
      </c>
      <c r="P1298" s="129"/>
      <c r="Q1298" s="127"/>
      <c r="R1298" s="128" t="str">
        <f t="shared" si="254"/>
        <v/>
      </c>
      <c r="S1298" s="129"/>
      <c r="T1298" s="129"/>
      <c r="U1298" s="128" t="str">
        <f t="shared" si="255"/>
        <v/>
      </c>
      <c r="V1298" s="129"/>
      <c r="W1298" s="129"/>
      <c r="X1298" s="131" t="str">
        <f t="shared" si="248"/>
        <v>44</v>
      </c>
      <c r="Y1298" s="129">
        <v>4</v>
      </c>
      <c r="Z1298" s="129">
        <f t="shared" si="256"/>
        <v>4</v>
      </c>
      <c r="AA1298" s="129"/>
      <c r="AB1298" s="129"/>
      <c r="AC1298" s="121">
        <v>410620</v>
      </c>
      <c r="AD1298" s="121" t="s">
        <v>311</v>
      </c>
      <c r="AE1298" s="122">
        <f>VLOOKUP(AC1298,[3]Hoja1!$A$10:$K$1357,11,0)</f>
        <v>-16534275</v>
      </c>
      <c r="AF1298" s="122"/>
      <c r="AG1298" s="122">
        <f t="shared" si="257"/>
        <v>-16534275</v>
      </c>
      <c r="AH1298" s="122">
        <f t="shared" si="258"/>
        <v>-16534</v>
      </c>
    </row>
    <row r="1299" spans="1:34" s="51" customFormat="1" ht="12.75" customHeight="1">
      <c r="A1299" s="127">
        <v>5316200</v>
      </c>
      <c r="B1299" s="127" t="s">
        <v>1814</v>
      </c>
      <c r="C1299" s="128" t="str">
        <f t="shared" si="249"/>
        <v/>
      </c>
      <c r="D1299" s="129"/>
      <c r="E1299" s="129"/>
      <c r="F1299" s="128" t="str">
        <f t="shared" si="250"/>
        <v/>
      </c>
      <c r="G1299" s="127"/>
      <c r="H1299" s="127"/>
      <c r="I1299" s="128" t="str">
        <f t="shared" si="251"/>
        <v/>
      </c>
      <c r="J1299" s="127"/>
      <c r="K1299" s="127"/>
      <c r="L1299" s="128" t="str">
        <f t="shared" si="252"/>
        <v/>
      </c>
      <c r="M1299" s="129"/>
      <c r="N1299" s="129"/>
      <c r="O1299" s="130" t="str">
        <f t="shared" si="253"/>
        <v/>
      </c>
      <c r="P1299" s="127"/>
      <c r="Q1299" s="127"/>
      <c r="R1299" s="128" t="str">
        <f t="shared" si="254"/>
        <v/>
      </c>
      <c r="S1299" s="129"/>
      <c r="T1299" s="129"/>
      <c r="U1299" s="128" t="str">
        <f t="shared" si="255"/>
        <v/>
      </c>
      <c r="V1299" s="129"/>
      <c r="W1299" s="129"/>
      <c r="X1299" s="131" t="str">
        <f t="shared" si="248"/>
        <v>44</v>
      </c>
      <c r="Y1299" s="129">
        <v>4</v>
      </c>
      <c r="Z1299" s="129">
        <f t="shared" si="256"/>
        <v>4</v>
      </c>
      <c r="AA1299" s="129"/>
      <c r="AB1299" s="129"/>
      <c r="AC1299" s="121">
        <v>410621</v>
      </c>
      <c r="AD1299" s="121" t="s">
        <v>354</v>
      </c>
      <c r="AE1299" s="122">
        <f>VLOOKUP(AC1299,[3]Hoja1!$A$10:$K$1357,11,0)</f>
        <v>0</v>
      </c>
      <c r="AF1299" s="122"/>
      <c r="AG1299" s="122">
        <f t="shared" si="257"/>
        <v>0</v>
      </c>
      <c r="AH1299" s="122">
        <f t="shared" si="258"/>
        <v>0</v>
      </c>
    </row>
    <row r="1300" spans="1:34" s="51" customFormat="1" ht="12.75" customHeight="1">
      <c r="A1300" s="127">
        <v>5316200</v>
      </c>
      <c r="B1300" s="127" t="s">
        <v>1814</v>
      </c>
      <c r="C1300" s="128" t="str">
        <f t="shared" si="249"/>
        <v/>
      </c>
      <c r="D1300" s="129"/>
      <c r="E1300" s="129"/>
      <c r="F1300" s="128" t="str">
        <f t="shared" si="250"/>
        <v/>
      </c>
      <c r="G1300" s="127"/>
      <c r="H1300" s="127"/>
      <c r="I1300" s="128" t="str">
        <f t="shared" si="251"/>
        <v/>
      </c>
      <c r="J1300" s="127"/>
      <c r="K1300" s="127"/>
      <c r="L1300" s="128" t="str">
        <f t="shared" si="252"/>
        <v/>
      </c>
      <c r="M1300" s="129"/>
      <c r="N1300" s="129"/>
      <c r="O1300" s="130" t="str">
        <f t="shared" si="253"/>
        <v/>
      </c>
      <c r="P1300" s="127"/>
      <c r="Q1300" s="127"/>
      <c r="R1300" s="128" t="str">
        <f t="shared" si="254"/>
        <v/>
      </c>
      <c r="S1300" s="129"/>
      <c r="T1300" s="129"/>
      <c r="U1300" s="128" t="str">
        <f t="shared" si="255"/>
        <v/>
      </c>
      <c r="V1300" s="129"/>
      <c r="W1300" s="129"/>
      <c r="X1300" s="131" t="str">
        <f t="shared" si="248"/>
        <v>44</v>
      </c>
      <c r="Y1300" s="129">
        <v>4</v>
      </c>
      <c r="Z1300" s="129">
        <f t="shared" si="256"/>
        <v>4</v>
      </c>
      <c r="AA1300" s="129"/>
      <c r="AB1300" s="129"/>
      <c r="AC1300" s="121">
        <v>410622</v>
      </c>
      <c r="AD1300" s="121" t="s">
        <v>355</v>
      </c>
      <c r="AE1300" s="122">
        <f>VLOOKUP(AC1300,[3]Hoja1!$A$10:$K$1357,11,0)</f>
        <v>41880166</v>
      </c>
      <c r="AF1300" s="122"/>
      <c r="AG1300" s="122">
        <f t="shared" si="257"/>
        <v>41880166</v>
      </c>
      <c r="AH1300" s="122">
        <f t="shared" si="258"/>
        <v>41880</v>
      </c>
    </row>
    <row r="1301" spans="1:34" s="51" customFormat="1" ht="12.75" customHeight="1">
      <c r="A1301" s="127">
        <v>5316200</v>
      </c>
      <c r="B1301" s="127" t="s">
        <v>1814</v>
      </c>
      <c r="C1301" s="128" t="str">
        <f t="shared" si="249"/>
        <v/>
      </c>
      <c r="D1301" s="129"/>
      <c r="E1301" s="129"/>
      <c r="F1301" s="128" t="str">
        <f t="shared" si="250"/>
        <v/>
      </c>
      <c r="G1301" s="127"/>
      <c r="H1301" s="127"/>
      <c r="I1301" s="128" t="str">
        <f t="shared" si="251"/>
        <v/>
      </c>
      <c r="J1301" s="127"/>
      <c r="K1301" s="127"/>
      <c r="L1301" s="128" t="str">
        <f t="shared" si="252"/>
        <v/>
      </c>
      <c r="M1301" s="129"/>
      <c r="N1301" s="129"/>
      <c r="O1301" s="130" t="str">
        <f t="shared" si="253"/>
        <v/>
      </c>
      <c r="P1301" s="127"/>
      <c r="Q1301" s="127"/>
      <c r="R1301" s="128" t="str">
        <f t="shared" si="254"/>
        <v/>
      </c>
      <c r="S1301" s="129"/>
      <c r="T1301" s="129"/>
      <c r="U1301" s="128" t="str">
        <f t="shared" si="255"/>
        <v/>
      </c>
      <c r="V1301" s="129"/>
      <c r="W1301" s="129"/>
      <c r="X1301" s="131" t="str">
        <f t="shared" si="248"/>
        <v>44</v>
      </c>
      <c r="Y1301" s="129">
        <v>4</v>
      </c>
      <c r="Z1301" s="129">
        <f t="shared" si="256"/>
        <v>4</v>
      </c>
      <c r="AA1301" s="129"/>
      <c r="AB1301" s="129"/>
      <c r="AC1301" s="121">
        <v>410623</v>
      </c>
      <c r="AD1301" s="121" t="s">
        <v>356</v>
      </c>
      <c r="AE1301" s="122">
        <f>VLOOKUP(AC1301,[3]Hoja1!$A$10:$K$1357,11,0)</f>
        <v>0</v>
      </c>
      <c r="AF1301" s="122"/>
      <c r="AG1301" s="122">
        <f t="shared" si="257"/>
        <v>0</v>
      </c>
      <c r="AH1301" s="122">
        <f t="shared" si="258"/>
        <v>0</v>
      </c>
    </row>
    <row r="1302" spans="1:34" s="51" customFormat="1" ht="12.75" customHeight="1">
      <c r="A1302" s="127">
        <v>5311130</v>
      </c>
      <c r="B1302" s="127" t="s">
        <v>1779</v>
      </c>
      <c r="C1302" s="128" t="str">
        <f t="shared" si="249"/>
        <v/>
      </c>
      <c r="D1302" s="129"/>
      <c r="E1302" s="129"/>
      <c r="F1302" s="128" t="str">
        <f t="shared" si="250"/>
        <v/>
      </c>
      <c r="G1302" s="127"/>
      <c r="H1302" s="127"/>
      <c r="I1302" s="128" t="str">
        <f t="shared" si="251"/>
        <v/>
      </c>
      <c r="J1302" s="127"/>
      <c r="K1302" s="127"/>
      <c r="L1302" s="128" t="str">
        <f t="shared" si="252"/>
        <v/>
      </c>
      <c r="M1302" s="129"/>
      <c r="N1302" s="129"/>
      <c r="O1302" s="130" t="str">
        <f t="shared" si="253"/>
        <v/>
      </c>
      <c r="P1302" s="127"/>
      <c r="Q1302" s="127"/>
      <c r="R1302" s="128" t="str">
        <f t="shared" si="254"/>
        <v/>
      </c>
      <c r="S1302" s="129"/>
      <c r="T1302" s="129"/>
      <c r="U1302" s="128" t="str">
        <f t="shared" si="255"/>
        <v/>
      </c>
      <c r="V1302" s="129"/>
      <c r="W1302" s="129"/>
      <c r="X1302" s="131" t="str">
        <f t="shared" si="248"/>
        <v>44</v>
      </c>
      <c r="Y1302" s="129">
        <v>4</v>
      </c>
      <c r="Z1302" s="129">
        <f t="shared" si="256"/>
        <v>4</v>
      </c>
      <c r="AA1302" s="129"/>
      <c r="AB1302" s="129"/>
      <c r="AC1302" s="121">
        <v>410624</v>
      </c>
      <c r="AD1302" s="121" t="s">
        <v>762</v>
      </c>
      <c r="AE1302" s="122">
        <f>VLOOKUP(AC1302,[3]Hoja1!$A$10:$K$1357,11,0)</f>
        <v>0</v>
      </c>
      <c r="AF1302" s="122"/>
      <c r="AG1302" s="122">
        <f t="shared" si="257"/>
        <v>0</v>
      </c>
      <c r="AH1302" s="122">
        <f t="shared" si="258"/>
        <v>0</v>
      </c>
    </row>
    <row r="1303" spans="1:34" s="51" customFormat="1" ht="12.75" customHeight="1">
      <c r="A1303" s="127"/>
      <c r="B1303" s="127"/>
      <c r="C1303" s="128" t="str">
        <f t="shared" si="249"/>
        <v/>
      </c>
      <c r="D1303" s="129"/>
      <c r="E1303" s="129"/>
      <c r="F1303" s="128" t="str">
        <f t="shared" si="250"/>
        <v/>
      </c>
      <c r="G1303" s="127"/>
      <c r="H1303" s="127"/>
      <c r="I1303" s="128" t="str">
        <f t="shared" si="251"/>
        <v/>
      </c>
      <c r="J1303" s="127"/>
      <c r="K1303" s="127"/>
      <c r="L1303" s="128" t="str">
        <f t="shared" si="252"/>
        <v/>
      </c>
      <c r="M1303" s="129"/>
      <c r="N1303" s="129"/>
      <c r="O1303" s="130" t="str">
        <f t="shared" si="253"/>
        <v/>
      </c>
      <c r="P1303" s="127"/>
      <c r="Q1303" s="127"/>
      <c r="R1303" s="128" t="str">
        <f t="shared" si="254"/>
        <v/>
      </c>
      <c r="S1303" s="129"/>
      <c r="T1303" s="129"/>
      <c r="U1303" s="128" t="str">
        <f t="shared" si="255"/>
        <v/>
      </c>
      <c r="V1303" s="129"/>
      <c r="W1303" s="129"/>
      <c r="X1303" s="131" t="str">
        <f t="shared" si="248"/>
        <v>44</v>
      </c>
      <c r="Y1303" s="129">
        <v>4</v>
      </c>
      <c r="Z1303" s="129">
        <f t="shared" si="256"/>
        <v>4</v>
      </c>
      <c r="AA1303" s="129"/>
      <c r="AB1303" s="129"/>
      <c r="AC1303" s="121">
        <v>410625</v>
      </c>
      <c r="AD1303" s="121" t="s">
        <v>470</v>
      </c>
      <c r="AE1303" s="122">
        <v>0</v>
      </c>
      <c r="AF1303" s="122"/>
      <c r="AG1303" s="122">
        <f t="shared" si="257"/>
        <v>0</v>
      </c>
      <c r="AH1303" s="122">
        <f t="shared" si="258"/>
        <v>0</v>
      </c>
    </row>
    <row r="1304" spans="1:34" s="51" customFormat="1" ht="12.75" customHeight="1">
      <c r="A1304" s="127">
        <v>5316200</v>
      </c>
      <c r="B1304" s="127" t="s">
        <v>1814</v>
      </c>
      <c r="C1304" s="128" t="str">
        <f t="shared" si="249"/>
        <v/>
      </c>
      <c r="D1304" s="129"/>
      <c r="E1304" s="129"/>
      <c r="F1304" s="128" t="str">
        <f t="shared" si="250"/>
        <v/>
      </c>
      <c r="G1304" s="127"/>
      <c r="H1304" s="127"/>
      <c r="I1304" s="128" t="str">
        <f t="shared" si="251"/>
        <v/>
      </c>
      <c r="J1304" s="127"/>
      <c r="K1304" s="127"/>
      <c r="L1304" s="128" t="str">
        <f t="shared" si="252"/>
        <v/>
      </c>
      <c r="M1304" s="129"/>
      <c r="N1304" s="129"/>
      <c r="O1304" s="130" t="str">
        <f t="shared" si="253"/>
        <v/>
      </c>
      <c r="P1304" s="127"/>
      <c r="Q1304" s="127"/>
      <c r="R1304" s="128" t="str">
        <f t="shared" si="254"/>
        <v/>
      </c>
      <c r="S1304" s="129"/>
      <c r="T1304" s="129"/>
      <c r="U1304" s="128" t="str">
        <f t="shared" si="255"/>
        <v/>
      </c>
      <c r="V1304" s="129"/>
      <c r="W1304" s="129"/>
      <c r="X1304" s="131" t="str">
        <f t="shared" si="248"/>
        <v>44</v>
      </c>
      <c r="Y1304" s="129">
        <v>4</v>
      </c>
      <c r="Z1304" s="129">
        <f t="shared" si="256"/>
        <v>4</v>
      </c>
      <c r="AA1304" s="129"/>
      <c r="AB1304" s="129"/>
      <c r="AC1304" s="121">
        <v>410626</v>
      </c>
      <c r="AD1304" s="121" t="s">
        <v>471</v>
      </c>
      <c r="AE1304" s="122">
        <f>VLOOKUP(AC1304,[3]Hoja1!$A$10:$K$1357,11,0)</f>
        <v>0</v>
      </c>
      <c r="AF1304" s="122"/>
      <c r="AG1304" s="122">
        <f t="shared" si="257"/>
        <v>0</v>
      </c>
      <c r="AH1304" s="122">
        <f t="shared" si="258"/>
        <v>0</v>
      </c>
    </row>
    <row r="1305" spans="1:34" s="51" customFormat="1" ht="12.75" customHeight="1">
      <c r="A1305" s="127"/>
      <c r="B1305" s="127"/>
      <c r="C1305" s="128" t="str">
        <f t="shared" si="249"/>
        <v/>
      </c>
      <c r="D1305" s="129"/>
      <c r="E1305" s="129"/>
      <c r="F1305" s="128" t="str">
        <f t="shared" si="250"/>
        <v/>
      </c>
      <c r="G1305" s="127"/>
      <c r="H1305" s="127"/>
      <c r="I1305" s="128" t="str">
        <f t="shared" si="251"/>
        <v/>
      </c>
      <c r="J1305" s="127"/>
      <c r="K1305" s="127"/>
      <c r="L1305" s="128" t="str">
        <f t="shared" si="252"/>
        <v/>
      </c>
      <c r="M1305" s="129"/>
      <c r="N1305" s="129"/>
      <c r="O1305" s="130" t="str">
        <f t="shared" si="253"/>
        <v/>
      </c>
      <c r="P1305" s="127"/>
      <c r="Q1305" s="127"/>
      <c r="R1305" s="128" t="str">
        <f t="shared" si="254"/>
        <v/>
      </c>
      <c r="S1305" s="129"/>
      <c r="T1305" s="129"/>
      <c r="U1305" s="128" t="str">
        <f t="shared" si="255"/>
        <v/>
      </c>
      <c r="V1305" s="129"/>
      <c r="W1305" s="129"/>
      <c r="X1305" s="131" t="str">
        <f t="shared" si="248"/>
        <v>44</v>
      </c>
      <c r="Y1305" s="129">
        <v>4</v>
      </c>
      <c r="Z1305" s="129">
        <f t="shared" si="256"/>
        <v>4</v>
      </c>
      <c r="AA1305" s="129"/>
      <c r="AB1305" s="129"/>
      <c r="AC1305" s="121">
        <v>410627</v>
      </c>
      <c r="AD1305" s="121" t="s">
        <v>763</v>
      </c>
      <c r="AE1305" s="122">
        <v>0</v>
      </c>
      <c r="AF1305" s="122"/>
      <c r="AG1305" s="122">
        <f t="shared" si="257"/>
        <v>0</v>
      </c>
      <c r="AH1305" s="122">
        <f t="shared" si="258"/>
        <v>0</v>
      </c>
    </row>
    <row r="1306" spans="1:34" s="51" customFormat="1" ht="12.75" customHeight="1">
      <c r="A1306" s="127">
        <v>5313320</v>
      </c>
      <c r="B1306" s="127" t="s">
        <v>1805</v>
      </c>
      <c r="C1306" s="128" t="str">
        <f t="shared" si="249"/>
        <v/>
      </c>
      <c r="D1306" s="129"/>
      <c r="E1306" s="129"/>
      <c r="F1306" s="128" t="str">
        <f t="shared" si="250"/>
        <v/>
      </c>
      <c r="G1306" s="127"/>
      <c r="H1306" s="127"/>
      <c r="I1306" s="128" t="str">
        <f t="shared" si="251"/>
        <v/>
      </c>
      <c r="J1306" s="127"/>
      <c r="K1306" s="127"/>
      <c r="L1306" s="128" t="str">
        <f t="shared" si="252"/>
        <v/>
      </c>
      <c r="M1306" s="129"/>
      <c r="N1306" s="129"/>
      <c r="O1306" s="130" t="str">
        <f t="shared" si="253"/>
        <v/>
      </c>
      <c r="P1306" s="127"/>
      <c r="Q1306" s="127"/>
      <c r="R1306" s="128" t="str">
        <f t="shared" si="254"/>
        <v/>
      </c>
      <c r="S1306" s="129"/>
      <c r="T1306" s="129"/>
      <c r="U1306" s="128" t="str">
        <f t="shared" si="255"/>
        <v/>
      </c>
      <c r="V1306" s="129"/>
      <c r="W1306" s="129"/>
      <c r="X1306" s="131" t="str">
        <f t="shared" si="248"/>
        <v>44</v>
      </c>
      <c r="Y1306" s="129">
        <v>4</v>
      </c>
      <c r="Z1306" s="129">
        <f t="shared" si="256"/>
        <v>4</v>
      </c>
      <c r="AA1306" s="129"/>
      <c r="AB1306" s="129"/>
      <c r="AC1306" s="121">
        <v>410628</v>
      </c>
      <c r="AD1306" s="121" t="s">
        <v>634</v>
      </c>
      <c r="AE1306" s="122">
        <f>VLOOKUP(AC1306,[3]Hoja1!$A$10:$K$1357,11,0)</f>
        <v>0</v>
      </c>
      <c r="AF1306" s="122"/>
      <c r="AG1306" s="122">
        <f t="shared" si="257"/>
        <v>0</v>
      </c>
      <c r="AH1306" s="122">
        <f t="shared" si="258"/>
        <v>0</v>
      </c>
    </row>
    <row r="1307" spans="1:34" s="51" customFormat="1" ht="12.75" customHeight="1">
      <c r="A1307" s="127">
        <v>5313320</v>
      </c>
      <c r="B1307" s="127" t="s">
        <v>1805</v>
      </c>
      <c r="C1307" s="128" t="str">
        <f t="shared" si="249"/>
        <v/>
      </c>
      <c r="D1307" s="129"/>
      <c r="E1307" s="129"/>
      <c r="F1307" s="128" t="str">
        <f t="shared" si="250"/>
        <v/>
      </c>
      <c r="G1307" s="127"/>
      <c r="H1307" s="127"/>
      <c r="I1307" s="128" t="str">
        <f t="shared" si="251"/>
        <v/>
      </c>
      <c r="J1307" s="127"/>
      <c r="K1307" s="127"/>
      <c r="L1307" s="128" t="str">
        <f t="shared" si="252"/>
        <v/>
      </c>
      <c r="M1307" s="129"/>
      <c r="N1307" s="129"/>
      <c r="O1307" s="130" t="str">
        <f t="shared" si="253"/>
        <v/>
      </c>
      <c r="P1307" s="127"/>
      <c r="Q1307" s="127"/>
      <c r="R1307" s="128" t="str">
        <f t="shared" si="254"/>
        <v/>
      </c>
      <c r="S1307" s="129"/>
      <c r="T1307" s="129"/>
      <c r="U1307" s="128" t="str">
        <f t="shared" si="255"/>
        <v/>
      </c>
      <c r="V1307" s="129"/>
      <c r="W1307" s="129"/>
      <c r="X1307" s="131" t="str">
        <f t="shared" si="248"/>
        <v>44</v>
      </c>
      <c r="Y1307" s="129">
        <v>4</v>
      </c>
      <c r="Z1307" s="129">
        <f t="shared" si="256"/>
        <v>4</v>
      </c>
      <c r="AA1307" s="129"/>
      <c r="AB1307" s="129"/>
      <c r="AC1307" s="121">
        <v>410629</v>
      </c>
      <c r="AD1307" s="121" t="s">
        <v>764</v>
      </c>
      <c r="AE1307" s="122">
        <f>VLOOKUP(AC1307,[3]Hoja1!$A$10:$K$1357,11,0)</f>
        <v>-39947760</v>
      </c>
      <c r="AF1307" s="122"/>
      <c r="AG1307" s="122">
        <f t="shared" si="257"/>
        <v>-39947760</v>
      </c>
      <c r="AH1307" s="122">
        <f t="shared" si="258"/>
        <v>-39948</v>
      </c>
    </row>
    <row r="1308" spans="1:34" s="51" customFormat="1" ht="12.75" customHeight="1">
      <c r="A1308" s="127">
        <v>5313320</v>
      </c>
      <c r="B1308" s="127" t="s">
        <v>1805</v>
      </c>
      <c r="C1308" s="128" t="str">
        <f t="shared" si="249"/>
        <v/>
      </c>
      <c r="D1308" s="129"/>
      <c r="E1308" s="129"/>
      <c r="F1308" s="128" t="str">
        <f t="shared" si="250"/>
        <v/>
      </c>
      <c r="G1308" s="127"/>
      <c r="H1308" s="127"/>
      <c r="I1308" s="128" t="str">
        <f t="shared" si="251"/>
        <v/>
      </c>
      <c r="J1308" s="127"/>
      <c r="K1308" s="127"/>
      <c r="L1308" s="128" t="str">
        <f t="shared" si="252"/>
        <v/>
      </c>
      <c r="M1308" s="129"/>
      <c r="N1308" s="129"/>
      <c r="O1308" s="130" t="str">
        <f t="shared" si="253"/>
        <v/>
      </c>
      <c r="P1308" s="127"/>
      <c r="Q1308" s="127"/>
      <c r="R1308" s="128" t="str">
        <f t="shared" si="254"/>
        <v/>
      </c>
      <c r="S1308" s="129"/>
      <c r="T1308" s="129"/>
      <c r="U1308" s="128" t="str">
        <f t="shared" si="255"/>
        <v/>
      </c>
      <c r="V1308" s="129"/>
      <c r="W1308" s="129"/>
      <c r="X1308" s="131" t="str">
        <f t="shared" si="248"/>
        <v>44</v>
      </c>
      <c r="Y1308" s="129">
        <v>4</v>
      </c>
      <c r="Z1308" s="129">
        <f t="shared" si="256"/>
        <v>4</v>
      </c>
      <c r="AA1308" s="129"/>
      <c r="AB1308" s="129"/>
      <c r="AC1308" s="121">
        <v>410630</v>
      </c>
      <c r="AD1308" s="121" t="s">
        <v>231</v>
      </c>
      <c r="AE1308" s="122">
        <f>VLOOKUP(AC1308,[3]Hoja1!$A$10:$K$1357,11,0)</f>
        <v>0</v>
      </c>
      <c r="AF1308" s="122"/>
      <c r="AG1308" s="122">
        <f t="shared" si="257"/>
        <v>0</v>
      </c>
      <c r="AH1308" s="122">
        <f t="shared" si="258"/>
        <v>0</v>
      </c>
    </row>
    <row r="1309" spans="1:34" s="51" customFormat="1" ht="12.75" customHeight="1">
      <c r="A1309" s="127">
        <v>5313320</v>
      </c>
      <c r="B1309" s="127" t="s">
        <v>1805</v>
      </c>
      <c r="C1309" s="128" t="str">
        <f t="shared" si="249"/>
        <v/>
      </c>
      <c r="D1309" s="129"/>
      <c r="E1309" s="129"/>
      <c r="F1309" s="128" t="str">
        <f t="shared" si="250"/>
        <v/>
      </c>
      <c r="G1309" s="127"/>
      <c r="H1309" s="127"/>
      <c r="I1309" s="128" t="str">
        <f t="shared" si="251"/>
        <v/>
      </c>
      <c r="J1309" s="127"/>
      <c r="K1309" s="127"/>
      <c r="L1309" s="128" t="str">
        <f t="shared" si="252"/>
        <v/>
      </c>
      <c r="M1309" s="129"/>
      <c r="N1309" s="129"/>
      <c r="O1309" s="130" t="str">
        <f t="shared" si="253"/>
        <v/>
      </c>
      <c r="P1309" s="127"/>
      <c r="Q1309" s="127"/>
      <c r="R1309" s="128" t="str">
        <f t="shared" si="254"/>
        <v/>
      </c>
      <c r="S1309" s="129"/>
      <c r="T1309" s="129"/>
      <c r="U1309" s="128" t="str">
        <f t="shared" si="255"/>
        <v/>
      </c>
      <c r="V1309" s="129"/>
      <c r="W1309" s="129"/>
      <c r="X1309" s="131" t="str">
        <f t="shared" si="248"/>
        <v>44</v>
      </c>
      <c r="Y1309" s="129">
        <v>4</v>
      </c>
      <c r="Z1309" s="129">
        <f t="shared" si="256"/>
        <v>4</v>
      </c>
      <c r="AA1309" s="129"/>
      <c r="AB1309" s="129"/>
      <c r="AC1309" s="121">
        <v>410631</v>
      </c>
      <c r="AD1309" s="121" t="s">
        <v>232</v>
      </c>
      <c r="AE1309" s="122">
        <f>VLOOKUP(AC1309,[3]Hoja1!$A$10:$K$1357,11,0)</f>
        <v>0</v>
      </c>
      <c r="AF1309" s="122"/>
      <c r="AG1309" s="122">
        <f t="shared" si="257"/>
        <v>0</v>
      </c>
      <c r="AH1309" s="122">
        <f t="shared" si="258"/>
        <v>0</v>
      </c>
    </row>
    <row r="1310" spans="1:34" s="51" customFormat="1" ht="12.75" customHeight="1">
      <c r="A1310" s="127">
        <v>5313320</v>
      </c>
      <c r="B1310" s="127" t="s">
        <v>1805</v>
      </c>
      <c r="C1310" s="128" t="str">
        <f t="shared" si="249"/>
        <v/>
      </c>
      <c r="D1310" s="129"/>
      <c r="E1310" s="129"/>
      <c r="F1310" s="128" t="str">
        <f t="shared" si="250"/>
        <v/>
      </c>
      <c r="G1310" s="127"/>
      <c r="H1310" s="127"/>
      <c r="I1310" s="128" t="str">
        <f t="shared" si="251"/>
        <v/>
      </c>
      <c r="J1310" s="127"/>
      <c r="K1310" s="127"/>
      <c r="L1310" s="128" t="str">
        <f t="shared" si="252"/>
        <v/>
      </c>
      <c r="M1310" s="129"/>
      <c r="N1310" s="129"/>
      <c r="O1310" s="130" t="str">
        <f t="shared" si="253"/>
        <v/>
      </c>
      <c r="P1310" s="127"/>
      <c r="Q1310" s="127"/>
      <c r="R1310" s="128" t="str">
        <f t="shared" si="254"/>
        <v/>
      </c>
      <c r="S1310" s="129"/>
      <c r="T1310" s="129"/>
      <c r="U1310" s="128" t="str">
        <f t="shared" si="255"/>
        <v/>
      </c>
      <c r="V1310" s="129"/>
      <c r="W1310" s="129"/>
      <c r="X1310" s="131" t="str">
        <f t="shared" si="248"/>
        <v>44</v>
      </c>
      <c r="Y1310" s="129">
        <v>4</v>
      </c>
      <c r="Z1310" s="129">
        <f t="shared" si="256"/>
        <v>4</v>
      </c>
      <c r="AA1310" s="129"/>
      <c r="AB1310" s="129"/>
      <c r="AC1310" s="124">
        <v>410632</v>
      </c>
      <c r="AD1310" s="121" t="s">
        <v>1480</v>
      </c>
      <c r="AE1310" s="122">
        <f>VLOOKUP(AC1310,[3]Hoja1!$A$10:$K$1357,11,0)</f>
        <v>-407560623</v>
      </c>
      <c r="AF1310" s="122"/>
      <c r="AG1310" s="122">
        <f t="shared" si="257"/>
        <v>-407560623</v>
      </c>
      <c r="AH1310" s="122">
        <f t="shared" si="258"/>
        <v>-407561</v>
      </c>
    </row>
    <row r="1311" spans="1:34" s="51" customFormat="1" ht="12.75" customHeight="1">
      <c r="A1311" s="127">
        <v>5313320</v>
      </c>
      <c r="B1311" s="127" t="s">
        <v>1805</v>
      </c>
      <c r="C1311" s="128" t="str">
        <f t="shared" si="249"/>
        <v/>
      </c>
      <c r="D1311" s="129"/>
      <c r="E1311" s="129"/>
      <c r="F1311" s="128" t="str">
        <f t="shared" si="250"/>
        <v/>
      </c>
      <c r="G1311" s="127"/>
      <c r="H1311" s="127"/>
      <c r="I1311" s="128" t="str">
        <f t="shared" si="251"/>
        <v/>
      </c>
      <c r="J1311" s="127"/>
      <c r="K1311" s="127"/>
      <c r="L1311" s="128" t="str">
        <f t="shared" si="252"/>
        <v/>
      </c>
      <c r="M1311" s="129"/>
      <c r="N1311" s="129"/>
      <c r="O1311" s="130" t="str">
        <f t="shared" si="253"/>
        <v/>
      </c>
      <c r="P1311" s="127"/>
      <c r="Q1311" s="127"/>
      <c r="R1311" s="128" t="str">
        <f t="shared" si="254"/>
        <v/>
      </c>
      <c r="S1311" s="129"/>
      <c r="T1311" s="129"/>
      <c r="U1311" s="128" t="str">
        <f t="shared" si="255"/>
        <v/>
      </c>
      <c r="V1311" s="129"/>
      <c r="W1311" s="129"/>
      <c r="X1311" s="131" t="str">
        <f t="shared" ref="X1311:X1342" si="259">+Y1311&amp;Z1311</f>
        <v>44</v>
      </c>
      <c r="Y1311" s="129">
        <v>4</v>
      </c>
      <c r="Z1311" s="129">
        <f t="shared" si="256"/>
        <v>4</v>
      </c>
      <c r="AA1311" s="129"/>
      <c r="AB1311" s="129"/>
      <c r="AC1311" s="124">
        <v>410633</v>
      </c>
      <c r="AD1311" s="121" t="s">
        <v>1481</v>
      </c>
      <c r="AE1311" s="122">
        <f>VLOOKUP(AC1311,[3]Hoja1!$A$10:$K$1357,11,0)</f>
        <v>0</v>
      </c>
      <c r="AF1311" s="122"/>
      <c r="AG1311" s="122">
        <f t="shared" si="257"/>
        <v>0</v>
      </c>
      <c r="AH1311" s="122">
        <f t="shared" si="258"/>
        <v>0</v>
      </c>
    </row>
    <row r="1312" spans="1:34" s="51" customFormat="1" ht="12.75" customHeight="1">
      <c r="A1312" s="127"/>
      <c r="B1312" s="127"/>
      <c r="C1312" s="128" t="str">
        <f>+D1312&amp;E1312</f>
        <v/>
      </c>
      <c r="D1312" s="129"/>
      <c r="E1312" s="129"/>
      <c r="F1312" s="128" t="str">
        <f>+G1312&amp;H1312</f>
        <v/>
      </c>
      <c r="G1312" s="127"/>
      <c r="H1312" s="127"/>
      <c r="I1312" s="128" t="str">
        <f>+J1312&amp;K1312</f>
        <v/>
      </c>
      <c r="J1312" s="127"/>
      <c r="K1312" s="127"/>
      <c r="L1312" s="128" t="str">
        <f>+M1312&amp;N1312</f>
        <v/>
      </c>
      <c r="M1312" s="129"/>
      <c r="N1312" s="129"/>
      <c r="O1312" s="130" t="str">
        <f>+P1312&amp;Q1312</f>
        <v/>
      </c>
      <c r="P1312" s="127"/>
      <c r="Q1312" s="127"/>
      <c r="R1312" s="128" t="str">
        <f>+S1312&amp;T1312</f>
        <v/>
      </c>
      <c r="S1312" s="129"/>
      <c r="T1312" s="129"/>
      <c r="U1312" s="128" t="str">
        <f>+V1312&amp;W1312</f>
        <v/>
      </c>
      <c r="V1312" s="129"/>
      <c r="W1312" s="129"/>
      <c r="X1312" s="131" t="str">
        <f t="shared" si="259"/>
        <v>44</v>
      </c>
      <c r="Y1312" s="129">
        <v>4</v>
      </c>
      <c r="Z1312" s="129">
        <f t="shared" si="256"/>
        <v>4</v>
      </c>
      <c r="AA1312" s="129"/>
      <c r="AB1312" s="129"/>
      <c r="AC1312" s="124">
        <v>410634</v>
      </c>
      <c r="AD1312" s="121" t="s">
        <v>1482</v>
      </c>
      <c r="AE1312" s="122">
        <v>0</v>
      </c>
      <c r="AF1312" s="122"/>
      <c r="AG1312" s="122">
        <f t="shared" si="257"/>
        <v>0</v>
      </c>
      <c r="AH1312" s="122">
        <f t="shared" si="258"/>
        <v>0</v>
      </c>
    </row>
    <row r="1313" spans="1:34" s="51" customFormat="1" ht="12.75" customHeight="1">
      <c r="A1313" s="127">
        <v>5316200</v>
      </c>
      <c r="B1313" s="127" t="s">
        <v>1814</v>
      </c>
      <c r="C1313" s="128" t="str">
        <f t="shared" si="249"/>
        <v/>
      </c>
      <c r="D1313" s="129"/>
      <c r="E1313" s="129"/>
      <c r="F1313" s="128" t="str">
        <f t="shared" si="250"/>
        <v/>
      </c>
      <c r="G1313" s="127"/>
      <c r="H1313" s="127"/>
      <c r="I1313" s="128" t="str">
        <f t="shared" si="251"/>
        <v/>
      </c>
      <c r="J1313" s="127"/>
      <c r="K1313" s="127"/>
      <c r="L1313" s="128" t="str">
        <f t="shared" si="252"/>
        <v/>
      </c>
      <c r="M1313" s="129"/>
      <c r="N1313" s="129"/>
      <c r="O1313" s="130" t="str">
        <f t="shared" si="253"/>
        <v/>
      </c>
      <c r="P1313" s="127"/>
      <c r="Q1313" s="127"/>
      <c r="R1313" s="128" t="str">
        <f t="shared" si="254"/>
        <v/>
      </c>
      <c r="S1313" s="129"/>
      <c r="T1313" s="129"/>
      <c r="U1313" s="128" t="str">
        <f t="shared" si="255"/>
        <v/>
      </c>
      <c r="V1313" s="129"/>
      <c r="W1313" s="129"/>
      <c r="X1313" s="131" t="str">
        <f t="shared" si="259"/>
        <v>44</v>
      </c>
      <c r="Y1313" s="129">
        <v>4</v>
      </c>
      <c r="Z1313" s="129">
        <f t="shared" si="256"/>
        <v>4</v>
      </c>
      <c r="AA1313" s="129"/>
      <c r="AB1313" s="129"/>
      <c r="AC1313" s="124">
        <v>410635</v>
      </c>
      <c r="AD1313" s="121" t="s">
        <v>347</v>
      </c>
      <c r="AE1313" s="122">
        <f>VLOOKUP(AC1313,[3]Hoja1!$A$10:$K$1357,11,0)</f>
        <v>0</v>
      </c>
      <c r="AF1313" s="122"/>
      <c r="AG1313" s="122">
        <f t="shared" si="257"/>
        <v>0</v>
      </c>
      <c r="AH1313" s="122">
        <f t="shared" si="258"/>
        <v>0</v>
      </c>
    </row>
    <row r="1314" spans="1:34" s="51" customFormat="1" ht="12.75" customHeight="1">
      <c r="A1314" s="127">
        <v>5313320</v>
      </c>
      <c r="B1314" s="127" t="s">
        <v>1805</v>
      </c>
      <c r="C1314" s="128"/>
      <c r="D1314" s="129"/>
      <c r="E1314" s="129"/>
      <c r="F1314" s="128"/>
      <c r="G1314" s="127"/>
      <c r="H1314" s="127"/>
      <c r="I1314" s="128"/>
      <c r="J1314" s="127"/>
      <c r="K1314" s="127"/>
      <c r="L1314" s="128"/>
      <c r="M1314" s="129"/>
      <c r="N1314" s="129"/>
      <c r="O1314" s="130"/>
      <c r="P1314" s="127"/>
      <c r="Q1314" s="127"/>
      <c r="R1314" s="128"/>
      <c r="S1314" s="129"/>
      <c r="T1314" s="129"/>
      <c r="U1314" s="128"/>
      <c r="V1314" s="129"/>
      <c r="W1314" s="129"/>
      <c r="X1314" s="131" t="str">
        <f t="shared" si="259"/>
        <v>44</v>
      </c>
      <c r="Y1314" s="129">
        <v>4</v>
      </c>
      <c r="Z1314" s="129">
        <f t="shared" si="256"/>
        <v>4</v>
      </c>
      <c r="AA1314" s="129"/>
      <c r="AB1314" s="129"/>
      <c r="AC1314" s="124">
        <v>410636</v>
      </c>
      <c r="AD1314" s="121" t="s">
        <v>25</v>
      </c>
      <c r="AE1314" s="122">
        <f>VLOOKUP(AC1314,[3]Hoja1!$A$10:$K$1357,11,0)</f>
        <v>0</v>
      </c>
      <c r="AF1314" s="122"/>
      <c r="AG1314" s="122">
        <f t="shared" si="257"/>
        <v>0</v>
      </c>
      <c r="AH1314" s="122">
        <f t="shared" si="258"/>
        <v>0</v>
      </c>
    </row>
    <row r="1315" spans="1:34" s="51" customFormat="1" ht="12.75" customHeight="1">
      <c r="A1315" s="127">
        <v>5313320</v>
      </c>
      <c r="B1315" s="127" t="s">
        <v>1805</v>
      </c>
      <c r="C1315" s="128"/>
      <c r="D1315" s="129"/>
      <c r="E1315" s="129"/>
      <c r="F1315" s="128"/>
      <c r="G1315" s="127"/>
      <c r="H1315" s="127"/>
      <c r="I1315" s="128"/>
      <c r="J1315" s="127"/>
      <c r="K1315" s="127"/>
      <c r="L1315" s="128"/>
      <c r="M1315" s="129"/>
      <c r="N1315" s="129"/>
      <c r="O1315" s="130"/>
      <c r="P1315" s="127"/>
      <c r="Q1315" s="127"/>
      <c r="R1315" s="128"/>
      <c r="S1315" s="129"/>
      <c r="T1315" s="129"/>
      <c r="U1315" s="128"/>
      <c r="V1315" s="129"/>
      <c r="W1315" s="129"/>
      <c r="X1315" s="131" t="str">
        <f t="shared" si="259"/>
        <v>44</v>
      </c>
      <c r="Y1315" s="129">
        <v>4</v>
      </c>
      <c r="Z1315" s="129">
        <f t="shared" si="256"/>
        <v>4</v>
      </c>
      <c r="AA1315" s="129"/>
      <c r="AB1315" s="129"/>
      <c r="AC1315" s="124">
        <v>410637</v>
      </c>
      <c r="AD1315" s="121" t="s">
        <v>1483</v>
      </c>
      <c r="AE1315" s="122">
        <f>VLOOKUP(AC1315,[3]Hoja1!$A$10:$K$1357,11,0)</f>
        <v>0</v>
      </c>
      <c r="AF1315" s="122"/>
      <c r="AG1315" s="122">
        <f t="shared" si="257"/>
        <v>0</v>
      </c>
      <c r="AH1315" s="122">
        <f t="shared" si="258"/>
        <v>0</v>
      </c>
    </row>
    <row r="1316" spans="1:34" s="51" customFormat="1" ht="12.75" customHeight="1">
      <c r="A1316" s="127">
        <v>5316200</v>
      </c>
      <c r="B1316" s="127" t="s">
        <v>1814</v>
      </c>
      <c r="C1316" s="128"/>
      <c r="D1316" s="129"/>
      <c r="E1316" s="129"/>
      <c r="F1316" s="128"/>
      <c r="G1316" s="127"/>
      <c r="H1316" s="127"/>
      <c r="I1316" s="128"/>
      <c r="J1316" s="127"/>
      <c r="K1316" s="127"/>
      <c r="L1316" s="128"/>
      <c r="M1316" s="129"/>
      <c r="N1316" s="129"/>
      <c r="O1316" s="130"/>
      <c r="P1316" s="127"/>
      <c r="Q1316" s="127"/>
      <c r="R1316" s="128"/>
      <c r="S1316" s="129"/>
      <c r="T1316" s="129"/>
      <c r="U1316" s="128"/>
      <c r="V1316" s="129"/>
      <c r="W1316" s="129"/>
      <c r="X1316" s="131" t="str">
        <f t="shared" si="259"/>
        <v>44</v>
      </c>
      <c r="Y1316" s="129">
        <v>4</v>
      </c>
      <c r="Z1316" s="129">
        <f t="shared" si="256"/>
        <v>4</v>
      </c>
      <c r="AA1316" s="129"/>
      <c r="AB1316" s="129"/>
      <c r="AC1316" s="124">
        <v>410638</v>
      </c>
      <c r="AD1316" s="121" t="s">
        <v>1484</v>
      </c>
      <c r="AE1316" s="122">
        <f>VLOOKUP(AC1316,[3]Hoja1!$A$10:$K$1357,11,0)</f>
        <v>0</v>
      </c>
      <c r="AF1316" s="122"/>
      <c r="AG1316" s="122">
        <f t="shared" si="257"/>
        <v>0</v>
      </c>
      <c r="AH1316" s="122">
        <f t="shared" si="258"/>
        <v>0</v>
      </c>
    </row>
    <row r="1317" spans="1:34" s="51" customFormat="1" ht="12.75" customHeight="1">
      <c r="A1317" s="127">
        <v>5316200</v>
      </c>
      <c r="B1317" s="127" t="s">
        <v>1814</v>
      </c>
      <c r="C1317" s="128"/>
      <c r="D1317" s="129"/>
      <c r="E1317" s="129"/>
      <c r="F1317" s="128"/>
      <c r="G1317" s="127"/>
      <c r="H1317" s="127"/>
      <c r="I1317" s="128"/>
      <c r="J1317" s="127"/>
      <c r="K1317" s="127"/>
      <c r="L1317" s="128"/>
      <c r="M1317" s="129"/>
      <c r="N1317" s="129"/>
      <c r="O1317" s="130"/>
      <c r="P1317" s="127"/>
      <c r="Q1317" s="127"/>
      <c r="R1317" s="128"/>
      <c r="S1317" s="129"/>
      <c r="T1317" s="129"/>
      <c r="U1317" s="128"/>
      <c r="V1317" s="129"/>
      <c r="W1317" s="129"/>
      <c r="X1317" s="131" t="str">
        <f t="shared" si="259"/>
        <v>44</v>
      </c>
      <c r="Y1317" s="129">
        <v>4</v>
      </c>
      <c r="Z1317" s="129">
        <f t="shared" si="256"/>
        <v>4</v>
      </c>
      <c r="AA1317" s="129"/>
      <c r="AB1317" s="129"/>
      <c r="AC1317" s="124">
        <v>410639</v>
      </c>
      <c r="AD1317" s="121" t="s">
        <v>1485</v>
      </c>
      <c r="AE1317" s="122">
        <f>VLOOKUP(AC1317,[3]Hoja1!$A$10:$K$1357,11,0)</f>
        <v>0</v>
      </c>
      <c r="AF1317" s="122"/>
      <c r="AG1317" s="122">
        <f t="shared" si="257"/>
        <v>0</v>
      </c>
      <c r="AH1317" s="122">
        <f t="shared" si="258"/>
        <v>0</v>
      </c>
    </row>
    <row r="1318" spans="1:34" s="51" customFormat="1" ht="12.75" customHeight="1">
      <c r="A1318" s="127">
        <v>5313320</v>
      </c>
      <c r="B1318" s="127" t="s">
        <v>1805</v>
      </c>
      <c r="C1318" s="128"/>
      <c r="D1318" s="129"/>
      <c r="E1318" s="129"/>
      <c r="F1318" s="128"/>
      <c r="G1318" s="127"/>
      <c r="H1318" s="127"/>
      <c r="I1318" s="128"/>
      <c r="J1318" s="127"/>
      <c r="K1318" s="127"/>
      <c r="L1318" s="128"/>
      <c r="M1318" s="129"/>
      <c r="N1318" s="129"/>
      <c r="O1318" s="130"/>
      <c r="P1318" s="127"/>
      <c r="Q1318" s="127"/>
      <c r="R1318" s="128"/>
      <c r="S1318" s="129"/>
      <c r="T1318" s="129"/>
      <c r="U1318" s="128"/>
      <c r="V1318" s="129"/>
      <c r="W1318" s="129"/>
      <c r="X1318" s="131" t="str">
        <f t="shared" si="259"/>
        <v>44</v>
      </c>
      <c r="Y1318" s="129">
        <v>4</v>
      </c>
      <c r="Z1318" s="129">
        <f t="shared" si="256"/>
        <v>4</v>
      </c>
      <c r="AA1318" s="129"/>
      <c r="AB1318" s="129"/>
      <c r="AC1318" s="124">
        <v>410640</v>
      </c>
      <c r="AD1318" s="121" t="s">
        <v>1486</v>
      </c>
      <c r="AE1318" s="122">
        <f>VLOOKUP(AC1318,[3]Hoja1!$A$10:$K$1357,11,0)</f>
        <v>-176460384</v>
      </c>
      <c r="AF1318" s="122"/>
      <c r="AG1318" s="122">
        <f t="shared" si="257"/>
        <v>-176460384</v>
      </c>
      <c r="AH1318" s="122">
        <f t="shared" si="258"/>
        <v>-176460</v>
      </c>
    </row>
    <row r="1319" spans="1:34" s="51" customFormat="1" ht="12.75" customHeight="1">
      <c r="A1319" s="127">
        <v>5313320</v>
      </c>
      <c r="B1319" s="127" t="s">
        <v>1805</v>
      </c>
      <c r="C1319" s="128"/>
      <c r="D1319" s="129"/>
      <c r="E1319" s="129"/>
      <c r="F1319" s="128"/>
      <c r="G1319" s="127"/>
      <c r="H1319" s="127"/>
      <c r="I1319" s="128"/>
      <c r="J1319" s="127"/>
      <c r="K1319" s="127"/>
      <c r="L1319" s="128"/>
      <c r="M1319" s="129"/>
      <c r="N1319" s="129"/>
      <c r="O1319" s="130"/>
      <c r="P1319" s="127"/>
      <c r="Q1319" s="127"/>
      <c r="R1319" s="128"/>
      <c r="S1319" s="129"/>
      <c r="T1319" s="129"/>
      <c r="U1319" s="128"/>
      <c r="V1319" s="129"/>
      <c r="W1319" s="129"/>
      <c r="X1319" s="131" t="str">
        <f t="shared" si="259"/>
        <v>44</v>
      </c>
      <c r="Y1319" s="129">
        <v>4</v>
      </c>
      <c r="Z1319" s="129">
        <f t="shared" si="256"/>
        <v>4</v>
      </c>
      <c r="AA1319" s="129"/>
      <c r="AB1319" s="129"/>
      <c r="AC1319" s="124">
        <v>410641</v>
      </c>
      <c r="AD1319" s="121" t="s">
        <v>18</v>
      </c>
      <c r="AE1319" s="122">
        <f>VLOOKUP(AC1319,[3]Hoja1!$A$10:$K$1357,11,0)</f>
        <v>0</v>
      </c>
      <c r="AF1319" s="122"/>
      <c r="AG1319" s="122">
        <f t="shared" si="257"/>
        <v>0</v>
      </c>
      <c r="AH1319" s="122">
        <f t="shared" si="258"/>
        <v>0</v>
      </c>
    </row>
    <row r="1320" spans="1:34" s="51" customFormat="1" ht="12.75" customHeight="1">
      <c r="A1320" s="127">
        <v>5313320</v>
      </c>
      <c r="B1320" s="127" t="s">
        <v>1805</v>
      </c>
      <c r="C1320" s="128"/>
      <c r="D1320" s="129"/>
      <c r="E1320" s="129"/>
      <c r="F1320" s="128"/>
      <c r="G1320" s="127"/>
      <c r="H1320" s="127"/>
      <c r="I1320" s="128"/>
      <c r="J1320" s="127"/>
      <c r="K1320" s="127"/>
      <c r="L1320" s="128"/>
      <c r="M1320" s="129"/>
      <c r="N1320" s="129"/>
      <c r="O1320" s="130"/>
      <c r="P1320" s="127"/>
      <c r="Q1320" s="127"/>
      <c r="R1320" s="128"/>
      <c r="S1320" s="129"/>
      <c r="T1320" s="129"/>
      <c r="U1320" s="128"/>
      <c r="V1320" s="129"/>
      <c r="W1320" s="129"/>
      <c r="X1320" s="131" t="str">
        <f t="shared" si="259"/>
        <v>44</v>
      </c>
      <c r="Y1320" s="129">
        <v>4</v>
      </c>
      <c r="Z1320" s="129">
        <f t="shared" si="256"/>
        <v>4</v>
      </c>
      <c r="AA1320" s="129"/>
      <c r="AB1320" s="129"/>
      <c r="AC1320" s="124">
        <v>410642</v>
      </c>
      <c r="AD1320" s="121" t="s">
        <v>358</v>
      </c>
      <c r="AE1320" s="122">
        <f>VLOOKUP(AC1320,[3]Hoja1!$A$10:$K$1357,11,0)</f>
        <v>0</v>
      </c>
      <c r="AF1320" s="122"/>
      <c r="AG1320" s="122">
        <f t="shared" si="257"/>
        <v>0</v>
      </c>
      <c r="AH1320" s="122">
        <f t="shared" si="258"/>
        <v>0</v>
      </c>
    </row>
    <row r="1321" spans="1:34" s="51" customFormat="1" ht="12.75" customHeight="1">
      <c r="A1321" s="127">
        <v>5313320</v>
      </c>
      <c r="B1321" s="127" t="s">
        <v>1805</v>
      </c>
      <c r="C1321" s="128"/>
      <c r="D1321" s="129"/>
      <c r="E1321" s="129"/>
      <c r="F1321" s="128"/>
      <c r="G1321" s="127"/>
      <c r="H1321" s="127"/>
      <c r="I1321" s="128"/>
      <c r="J1321" s="127"/>
      <c r="K1321" s="127"/>
      <c r="L1321" s="128"/>
      <c r="M1321" s="129"/>
      <c r="N1321" s="129"/>
      <c r="O1321" s="130"/>
      <c r="P1321" s="127"/>
      <c r="Q1321" s="127"/>
      <c r="R1321" s="128"/>
      <c r="S1321" s="129"/>
      <c r="T1321" s="129"/>
      <c r="U1321" s="128"/>
      <c r="V1321" s="129"/>
      <c r="W1321" s="129"/>
      <c r="X1321" s="131" t="str">
        <f t="shared" si="259"/>
        <v>44</v>
      </c>
      <c r="Y1321" s="129">
        <v>4</v>
      </c>
      <c r="Z1321" s="129">
        <f t="shared" si="256"/>
        <v>4</v>
      </c>
      <c r="AA1321" s="129"/>
      <c r="AB1321" s="129"/>
      <c r="AC1321" s="124">
        <v>410643</v>
      </c>
      <c r="AD1321" s="121" t="s">
        <v>171</v>
      </c>
      <c r="AE1321" s="122">
        <f>VLOOKUP(AC1321,[3]Hoja1!$A$10:$K$1357,11,0)</f>
        <v>-3219394</v>
      </c>
      <c r="AF1321" s="122"/>
      <c r="AG1321" s="122">
        <f t="shared" si="257"/>
        <v>-3219394</v>
      </c>
      <c r="AH1321" s="122">
        <f t="shared" si="258"/>
        <v>-3219</v>
      </c>
    </row>
    <row r="1322" spans="1:34" s="51" customFormat="1" ht="12.75" customHeight="1">
      <c r="A1322" s="127">
        <v>5313320</v>
      </c>
      <c r="B1322" s="127" t="s">
        <v>1805</v>
      </c>
      <c r="C1322" s="128"/>
      <c r="D1322" s="129"/>
      <c r="E1322" s="129"/>
      <c r="F1322" s="128"/>
      <c r="G1322" s="127"/>
      <c r="H1322" s="127"/>
      <c r="I1322" s="128"/>
      <c r="J1322" s="127"/>
      <c r="K1322" s="127"/>
      <c r="L1322" s="128"/>
      <c r="M1322" s="129"/>
      <c r="N1322" s="129"/>
      <c r="O1322" s="130"/>
      <c r="P1322" s="127"/>
      <c r="Q1322" s="127"/>
      <c r="R1322" s="128"/>
      <c r="S1322" s="129"/>
      <c r="T1322" s="129"/>
      <c r="U1322" s="128"/>
      <c r="V1322" s="129"/>
      <c r="W1322" s="129"/>
      <c r="X1322" s="131" t="str">
        <f t="shared" si="259"/>
        <v>44</v>
      </c>
      <c r="Y1322" s="129">
        <v>4</v>
      </c>
      <c r="Z1322" s="129">
        <f t="shared" si="256"/>
        <v>4</v>
      </c>
      <c r="AA1322" s="129"/>
      <c r="AB1322" s="129"/>
      <c r="AC1322" s="124">
        <v>410644</v>
      </c>
      <c r="AD1322" s="121" t="s">
        <v>172</v>
      </c>
      <c r="AE1322" s="122">
        <f>VLOOKUP(AC1322,[3]Hoja1!$A$10:$K$1357,11,0)</f>
        <v>-65733557</v>
      </c>
      <c r="AF1322" s="122"/>
      <c r="AG1322" s="122">
        <f t="shared" si="257"/>
        <v>-65733557</v>
      </c>
      <c r="AH1322" s="122">
        <f t="shared" si="258"/>
        <v>-65734</v>
      </c>
    </row>
    <row r="1323" spans="1:34" s="51" customFormat="1" ht="12.75" customHeight="1">
      <c r="A1323" s="127">
        <v>5313320</v>
      </c>
      <c r="B1323" s="127" t="s">
        <v>1805</v>
      </c>
      <c r="C1323" s="128"/>
      <c r="D1323" s="129"/>
      <c r="E1323" s="129"/>
      <c r="F1323" s="128"/>
      <c r="G1323" s="127"/>
      <c r="H1323" s="127"/>
      <c r="I1323" s="128"/>
      <c r="J1323" s="127"/>
      <c r="K1323" s="127"/>
      <c r="L1323" s="128"/>
      <c r="M1323" s="129"/>
      <c r="N1323" s="129"/>
      <c r="O1323" s="130"/>
      <c r="P1323" s="127"/>
      <c r="Q1323" s="127"/>
      <c r="R1323" s="128"/>
      <c r="S1323" s="129"/>
      <c r="T1323" s="129"/>
      <c r="U1323" s="128"/>
      <c r="V1323" s="129"/>
      <c r="W1323" s="129"/>
      <c r="X1323" s="131" t="str">
        <f t="shared" si="259"/>
        <v>44</v>
      </c>
      <c r="Y1323" s="129">
        <v>4</v>
      </c>
      <c r="Z1323" s="129">
        <f t="shared" si="256"/>
        <v>4</v>
      </c>
      <c r="AA1323" s="129"/>
      <c r="AB1323" s="129"/>
      <c r="AC1323" s="124">
        <v>410645</v>
      </c>
      <c r="AD1323" s="121" t="s">
        <v>173</v>
      </c>
      <c r="AE1323" s="122">
        <f>VLOOKUP(AC1323,[3]Hoja1!$A$10:$K$1357,11,0)</f>
        <v>-1227765635</v>
      </c>
      <c r="AF1323" s="122"/>
      <c r="AG1323" s="122">
        <f t="shared" si="257"/>
        <v>-1227765635</v>
      </c>
      <c r="AH1323" s="122">
        <f t="shared" si="258"/>
        <v>-1227766</v>
      </c>
    </row>
    <row r="1324" spans="1:34" s="51" customFormat="1" ht="12.75" customHeight="1">
      <c r="A1324" s="127">
        <v>5313320</v>
      </c>
      <c r="B1324" s="127" t="s">
        <v>1805</v>
      </c>
      <c r="C1324" s="128"/>
      <c r="D1324" s="129"/>
      <c r="E1324" s="129"/>
      <c r="F1324" s="128"/>
      <c r="G1324" s="127"/>
      <c r="H1324" s="127"/>
      <c r="I1324" s="128"/>
      <c r="J1324" s="127"/>
      <c r="K1324" s="127"/>
      <c r="L1324" s="128"/>
      <c r="M1324" s="129"/>
      <c r="N1324" s="129"/>
      <c r="O1324" s="130"/>
      <c r="P1324" s="127"/>
      <c r="Q1324" s="127"/>
      <c r="R1324" s="128"/>
      <c r="S1324" s="129"/>
      <c r="T1324" s="129"/>
      <c r="U1324" s="128"/>
      <c r="V1324" s="129"/>
      <c r="W1324" s="129"/>
      <c r="X1324" s="131" t="str">
        <f t="shared" si="259"/>
        <v>44</v>
      </c>
      <c r="Y1324" s="129">
        <v>4</v>
      </c>
      <c r="Z1324" s="129">
        <f t="shared" si="256"/>
        <v>4</v>
      </c>
      <c r="AA1324" s="129"/>
      <c r="AB1324" s="129"/>
      <c r="AC1324" s="124">
        <v>410646</v>
      </c>
      <c r="AD1324" s="121" t="s">
        <v>174</v>
      </c>
      <c r="AE1324" s="122">
        <f>VLOOKUP(AC1324,[3]Hoja1!$A$10:$K$1357,11,0)</f>
        <v>-116889457</v>
      </c>
      <c r="AF1324" s="122"/>
      <c r="AG1324" s="122">
        <f t="shared" si="257"/>
        <v>-116889457</v>
      </c>
      <c r="AH1324" s="122">
        <f t="shared" si="258"/>
        <v>-116889</v>
      </c>
    </row>
    <row r="1325" spans="1:34" s="51" customFormat="1" ht="12.75" customHeight="1">
      <c r="A1325" s="127">
        <v>5313320</v>
      </c>
      <c r="B1325" s="127" t="s">
        <v>1805</v>
      </c>
      <c r="C1325" s="128"/>
      <c r="D1325" s="129"/>
      <c r="E1325" s="129"/>
      <c r="F1325" s="128"/>
      <c r="G1325" s="127"/>
      <c r="H1325" s="127"/>
      <c r="I1325" s="128"/>
      <c r="J1325" s="127"/>
      <c r="K1325" s="127"/>
      <c r="L1325" s="128"/>
      <c r="M1325" s="129"/>
      <c r="N1325" s="129"/>
      <c r="O1325" s="130"/>
      <c r="P1325" s="127"/>
      <c r="Q1325" s="127"/>
      <c r="R1325" s="128"/>
      <c r="S1325" s="129"/>
      <c r="T1325" s="129"/>
      <c r="U1325" s="128"/>
      <c r="V1325" s="129"/>
      <c r="W1325" s="129"/>
      <c r="X1325" s="131" t="str">
        <f t="shared" si="259"/>
        <v>44</v>
      </c>
      <c r="Y1325" s="129">
        <v>4</v>
      </c>
      <c r="Z1325" s="129">
        <f t="shared" si="256"/>
        <v>4</v>
      </c>
      <c r="AA1325" s="129"/>
      <c r="AB1325" s="129"/>
      <c r="AC1325" s="124">
        <v>410647</v>
      </c>
      <c r="AD1325" s="121" t="s">
        <v>175</v>
      </c>
      <c r="AE1325" s="122">
        <f>VLOOKUP(AC1325,[3]Hoja1!$A$10:$K$1357,11,0)</f>
        <v>-528850001</v>
      </c>
      <c r="AF1325" s="122"/>
      <c r="AG1325" s="122">
        <f t="shared" si="257"/>
        <v>-528850001</v>
      </c>
      <c r="AH1325" s="122">
        <f t="shared" si="258"/>
        <v>-528850</v>
      </c>
    </row>
    <row r="1326" spans="1:34" s="51" customFormat="1" ht="12.75" customHeight="1">
      <c r="A1326" s="127">
        <v>5313320</v>
      </c>
      <c r="B1326" s="127" t="s">
        <v>1805</v>
      </c>
      <c r="C1326" s="128"/>
      <c r="D1326" s="129"/>
      <c r="E1326" s="129"/>
      <c r="F1326" s="128"/>
      <c r="G1326" s="127"/>
      <c r="H1326" s="127"/>
      <c r="I1326" s="128"/>
      <c r="J1326" s="127"/>
      <c r="K1326" s="127"/>
      <c r="L1326" s="128"/>
      <c r="M1326" s="129"/>
      <c r="N1326" s="129"/>
      <c r="O1326" s="130"/>
      <c r="P1326" s="127"/>
      <c r="Q1326" s="127"/>
      <c r="R1326" s="128"/>
      <c r="S1326" s="129"/>
      <c r="T1326" s="129"/>
      <c r="U1326" s="128"/>
      <c r="V1326" s="129"/>
      <c r="W1326" s="129"/>
      <c r="X1326" s="131" t="str">
        <f t="shared" si="259"/>
        <v>44</v>
      </c>
      <c r="Y1326" s="129">
        <v>4</v>
      </c>
      <c r="Z1326" s="129">
        <f t="shared" si="256"/>
        <v>4</v>
      </c>
      <c r="AA1326" s="129"/>
      <c r="AB1326" s="129"/>
      <c r="AC1326" s="124">
        <v>410648</v>
      </c>
      <c r="AD1326" s="121" t="s">
        <v>176</v>
      </c>
      <c r="AE1326" s="122">
        <f>VLOOKUP(AC1326,[3]Hoja1!$A$10:$K$1357,11,0)</f>
        <v>-422585031</v>
      </c>
      <c r="AF1326" s="122"/>
      <c r="AG1326" s="122">
        <f t="shared" si="257"/>
        <v>-422585031</v>
      </c>
      <c r="AH1326" s="122">
        <f t="shared" si="258"/>
        <v>-422585</v>
      </c>
    </row>
    <row r="1327" spans="1:34" s="51" customFormat="1" ht="12.75" customHeight="1">
      <c r="A1327" s="127">
        <v>5313320</v>
      </c>
      <c r="B1327" s="127" t="s">
        <v>1805</v>
      </c>
      <c r="C1327" s="128"/>
      <c r="D1327" s="129"/>
      <c r="E1327" s="129"/>
      <c r="F1327" s="128"/>
      <c r="G1327" s="127"/>
      <c r="H1327" s="127"/>
      <c r="I1327" s="128"/>
      <c r="J1327" s="127"/>
      <c r="K1327" s="127"/>
      <c r="L1327" s="128"/>
      <c r="M1327" s="129"/>
      <c r="N1327" s="129"/>
      <c r="O1327" s="130"/>
      <c r="P1327" s="127"/>
      <c r="Q1327" s="127"/>
      <c r="R1327" s="128"/>
      <c r="S1327" s="129"/>
      <c r="T1327" s="129"/>
      <c r="U1327" s="128"/>
      <c r="V1327" s="129"/>
      <c r="W1327" s="129"/>
      <c r="X1327" s="131" t="str">
        <f t="shared" si="259"/>
        <v>44</v>
      </c>
      <c r="Y1327" s="129">
        <v>4</v>
      </c>
      <c r="Z1327" s="129">
        <f t="shared" si="256"/>
        <v>4</v>
      </c>
      <c r="AA1327" s="129"/>
      <c r="AB1327" s="129"/>
      <c r="AC1327" s="124">
        <v>410649</v>
      </c>
      <c r="AD1327" s="121" t="s">
        <v>177</v>
      </c>
      <c r="AE1327" s="122">
        <f>VLOOKUP(AC1327,[3]Hoja1!$A$10:$K$1357,11,0)</f>
        <v>-11371445</v>
      </c>
      <c r="AF1327" s="122"/>
      <c r="AG1327" s="122">
        <f t="shared" si="257"/>
        <v>-11371445</v>
      </c>
      <c r="AH1327" s="122">
        <f t="shared" si="258"/>
        <v>-11371</v>
      </c>
    </row>
    <row r="1328" spans="1:34" s="51" customFormat="1" ht="12.75" customHeight="1">
      <c r="A1328" s="127">
        <v>5313320</v>
      </c>
      <c r="B1328" s="127" t="s">
        <v>1805</v>
      </c>
      <c r="C1328" s="128"/>
      <c r="D1328" s="129"/>
      <c r="E1328" s="129"/>
      <c r="F1328" s="128"/>
      <c r="G1328" s="127"/>
      <c r="H1328" s="127"/>
      <c r="I1328" s="128"/>
      <c r="J1328" s="127"/>
      <c r="K1328" s="127"/>
      <c r="L1328" s="128"/>
      <c r="M1328" s="129"/>
      <c r="N1328" s="129"/>
      <c r="O1328" s="130"/>
      <c r="P1328" s="127"/>
      <c r="Q1328" s="127"/>
      <c r="R1328" s="128"/>
      <c r="S1328" s="129"/>
      <c r="T1328" s="129"/>
      <c r="U1328" s="128"/>
      <c r="V1328" s="129"/>
      <c r="W1328" s="129"/>
      <c r="X1328" s="131" t="str">
        <f t="shared" si="259"/>
        <v>44</v>
      </c>
      <c r="Y1328" s="129">
        <v>4</v>
      </c>
      <c r="Z1328" s="129">
        <f t="shared" si="256"/>
        <v>4</v>
      </c>
      <c r="AA1328" s="129"/>
      <c r="AB1328" s="129"/>
      <c r="AC1328" s="124">
        <v>410650</v>
      </c>
      <c r="AD1328" s="121" t="s">
        <v>178</v>
      </c>
      <c r="AE1328" s="122">
        <f>VLOOKUP(AC1328,[3]Hoja1!$A$10:$K$1357,11,0)</f>
        <v>-51670304</v>
      </c>
      <c r="AF1328" s="122"/>
      <c r="AG1328" s="122">
        <f t="shared" si="257"/>
        <v>-51670304</v>
      </c>
      <c r="AH1328" s="122">
        <f t="shared" si="258"/>
        <v>-51670</v>
      </c>
    </row>
    <row r="1329" spans="1:34" s="51" customFormat="1" ht="12.75" customHeight="1">
      <c r="A1329" s="127">
        <v>5313320</v>
      </c>
      <c r="B1329" s="127" t="s">
        <v>1805</v>
      </c>
      <c r="C1329" s="128"/>
      <c r="D1329" s="129"/>
      <c r="E1329" s="129"/>
      <c r="F1329" s="128"/>
      <c r="G1329" s="127"/>
      <c r="H1329" s="127"/>
      <c r="I1329" s="128"/>
      <c r="J1329" s="127"/>
      <c r="K1329" s="127"/>
      <c r="L1329" s="128"/>
      <c r="M1329" s="129"/>
      <c r="N1329" s="129"/>
      <c r="O1329" s="130"/>
      <c r="P1329" s="127"/>
      <c r="Q1329" s="127"/>
      <c r="R1329" s="128"/>
      <c r="S1329" s="129"/>
      <c r="T1329" s="129"/>
      <c r="U1329" s="128"/>
      <c r="V1329" s="129"/>
      <c r="W1329" s="129"/>
      <c r="X1329" s="131" t="str">
        <f t="shared" si="259"/>
        <v>44</v>
      </c>
      <c r="Y1329" s="129">
        <v>4</v>
      </c>
      <c r="Z1329" s="129">
        <f t="shared" si="256"/>
        <v>4</v>
      </c>
      <c r="AA1329" s="129"/>
      <c r="AB1329" s="129"/>
      <c r="AC1329" s="124">
        <v>410651</v>
      </c>
      <c r="AD1329" s="121" t="s">
        <v>179</v>
      </c>
      <c r="AE1329" s="122">
        <f>VLOOKUP(AC1329,[3]Hoja1!$A$10:$K$1357,11,0)</f>
        <v>-128716</v>
      </c>
      <c r="AF1329" s="122"/>
      <c r="AG1329" s="122">
        <f t="shared" si="257"/>
        <v>-128716</v>
      </c>
      <c r="AH1329" s="122">
        <f t="shared" si="258"/>
        <v>-129</v>
      </c>
    </row>
    <row r="1330" spans="1:34" s="51" customFormat="1" ht="12.75" customHeight="1">
      <c r="A1330" s="127">
        <v>5313320</v>
      </c>
      <c r="B1330" s="127" t="s">
        <v>1805</v>
      </c>
      <c r="C1330" s="128"/>
      <c r="D1330" s="129"/>
      <c r="E1330" s="129"/>
      <c r="F1330" s="128"/>
      <c r="G1330" s="127"/>
      <c r="H1330" s="127"/>
      <c r="I1330" s="128"/>
      <c r="J1330" s="127"/>
      <c r="K1330" s="127"/>
      <c r="L1330" s="128"/>
      <c r="M1330" s="129"/>
      <c r="N1330" s="129"/>
      <c r="O1330" s="130"/>
      <c r="P1330" s="127"/>
      <c r="Q1330" s="127"/>
      <c r="R1330" s="128"/>
      <c r="S1330" s="129"/>
      <c r="T1330" s="129"/>
      <c r="U1330" s="128"/>
      <c r="V1330" s="129"/>
      <c r="W1330" s="129"/>
      <c r="X1330" s="131" t="str">
        <f t="shared" si="259"/>
        <v>44</v>
      </c>
      <c r="Y1330" s="129">
        <v>4</v>
      </c>
      <c r="Z1330" s="129">
        <f t="shared" si="256"/>
        <v>4</v>
      </c>
      <c r="AA1330" s="129"/>
      <c r="AB1330" s="129"/>
      <c r="AC1330" s="124">
        <v>410652</v>
      </c>
      <c r="AD1330" s="121" t="s">
        <v>180</v>
      </c>
      <c r="AE1330" s="122">
        <f>VLOOKUP(AC1330,[3]Hoja1!$A$10:$K$1357,11,0)</f>
        <v>0</v>
      </c>
      <c r="AF1330" s="122"/>
      <c r="AG1330" s="122">
        <f t="shared" si="257"/>
        <v>0</v>
      </c>
      <c r="AH1330" s="122">
        <f t="shared" si="258"/>
        <v>0</v>
      </c>
    </row>
    <row r="1331" spans="1:34" s="51" customFormat="1" ht="12.75" customHeight="1">
      <c r="A1331" s="127">
        <v>5313320</v>
      </c>
      <c r="B1331" s="127" t="s">
        <v>1805</v>
      </c>
      <c r="C1331" s="128"/>
      <c r="D1331" s="129"/>
      <c r="E1331" s="129"/>
      <c r="F1331" s="128"/>
      <c r="G1331" s="127"/>
      <c r="H1331" s="127"/>
      <c r="I1331" s="128"/>
      <c r="J1331" s="127"/>
      <c r="K1331" s="127"/>
      <c r="L1331" s="128"/>
      <c r="M1331" s="129"/>
      <c r="N1331" s="129"/>
      <c r="O1331" s="130"/>
      <c r="P1331" s="127"/>
      <c r="Q1331" s="127"/>
      <c r="R1331" s="128"/>
      <c r="S1331" s="129"/>
      <c r="T1331" s="129"/>
      <c r="U1331" s="128"/>
      <c r="V1331" s="129"/>
      <c r="W1331" s="129"/>
      <c r="X1331" s="131" t="str">
        <f t="shared" si="259"/>
        <v>44</v>
      </c>
      <c r="Y1331" s="129">
        <v>4</v>
      </c>
      <c r="Z1331" s="129">
        <f t="shared" si="256"/>
        <v>4</v>
      </c>
      <c r="AA1331" s="129"/>
      <c r="AB1331" s="129"/>
      <c r="AC1331" s="124">
        <v>410653</v>
      </c>
      <c r="AD1331" s="121" t="s">
        <v>1487</v>
      </c>
      <c r="AE1331" s="122">
        <f>VLOOKUP(AC1331,[3]Hoja1!$A$10:$K$1357,11,0)</f>
        <v>0</v>
      </c>
      <c r="AF1331" s="122"/>
      <c r="AG1331" s="122">
        <f t="shared" si="257"/>
        <v>0</v>
      </c>
      <c r="AH1331" s="122">
        <f t="shared" si="258"/>
        <v>0</v>
      </c>
    </row>
    <row r="1332" spans="1:34" s="51" customFormat="1" ht="12.75" customHeight="1">
      <c r="A1332" s="127">
        <v>5313320</v>
      </c>
      <c r="B1332" s="127" t="s">
        <v>1805</v>
      </c>
      <c r="C1332" s="128"/>
      <c r="D1332" s="129"/>
      <c r="E1332" s="129"/>
      <c r="F1332" s="128"/>
      <c r="G1332" s="127"/>
      <c r="H1332" s="127"/>
      <c r="I1332" s="128"/>
      <c r="J1332" s="127"/>
      <c r="K1332" s="127"/>
      <c r="L1332" s="128"/>
      <c r="M1332" s="129"/>
      <c r="N1332" s="129"/>
      <c r="O1332" s="130"/>
      <c r="P1332" s="127"/>
      <c r="Q1332" s="127"/>
      <c r="R1332" s="128"/>
      <c r="S1332" s="129"/>
      <c r="T1332" s="129"/>
      <c r="U1332" s="128"/>
      <c r="V1332" s="129"/>
      <c r="W1332" s="129"/>
      <c r="X1332" s="131" t="str">
        <f t="shared" si="259"/>
        <v>44</v>
      </c>
      <c r="Y1332" s="129">
        <v>4</v>
      </c>
      <c r="Z1332" s="129">
        <f t="shared" si="256"/>
        <v>4</v>
      </c>
      <c r="AA1332" s="129"/>
      <c r="AB1332" s="129"/>
      <c r="AC1332" s="124">
        <v>410654</v>
      </c>
      <c r="AD1332" s="121" t="s">
        <v>537</v>
      </c>
      <c r="AE1332" s="122">
        <f>VLOOKUP(AC1332,[3]Hoja1!$A$10:$K$1357,11,0)</f>
        <v>0</v>
      </c>
      <c r="AF1332" s="122"/>
      <c r="AG1332" s="122">
        <f t="shared" si="257"/>
        <v>0</v>
      </c>
      <c r="AH1332" s="122">
        <f t="shared" si="258"/>
        <v>0</v>
      </c>
    </row>
    <row r="1333" spans="1:34" s="51" customFormat="1" ht="12.75" customHeight="1">
      <c r="A1333" s="127">
        <v>5313320</v>
      </c>
      <c r="B1333" s="127" t="s">
        <v>1805</v>
      </c>
      <c r="C1333" s="128"/>
      <c r="D1333" s="129"/>
      <c r="E1333" s="129"/>
      <c r="F1333" s="128"/>
      <c r="G1333" s="127"/>
      <c r="H1333" s="127"/>
      <c r="I1333" s="128"/>
      <c r="J1333" s="127"/>
      <c r="K1333" s="127"/>
      <c r="L1333" s="128"/>
      <c r="M1333" s="129"/>
      <c r="N1333" s="129"/>
      <c r="O1333" s="130"/>
      <c r="P1333" s="127"/>
      <c r="Q1333" s="127"/>
      <c r="R1333" s="128"/>
      <c r="S1333" s="129"/>
      <c r="T1333" s="129"/>
      <c r="U1333" s="128"/>
      <c r="V1333" s="129"/>
      <c r="W1333" s="129"/>
      <c r="X1333" s="131" t="str">
        <f t="shared" si="259"/>
        <v>44</v>
      </c>
      <c r="Y1333" s="129">
        <v>4</v>
      </c>
      <c r="Z1333" s="129">
        <f t="shared" si="256"/>
        <v>4</v>
      </c>
      <c r="AA1333" s="129"/>
      <c r="AB1333" s="129"/>
      <c r="AC1333" s="124">
        <v>410655</v>
      </c>
      <c r="AD1333" s="121" t="s">
        <v>672</v>
      </c>
      <c r="AE1333" s="122">
        <f>VLOOKUP(AC1333,[3]Hoja1!$A$10:$K$1357,11,0)</f>
        <v>-1289489</v>
      </c>
      <c r="AF1333" s="122"/>
      <c r="AG1333" s="122">
        <f t="shared" si="257"/>
        <v>-1289489</v>
      </c>
      <c r="AH1333" s="122">
        <f t="shared" si="258"/>
        <v>-1289</v>
      </c>
    </row>
    <row r="1334" spans="1:34" s="51" customFormat="1" ht="12.75" customHeight="1">
      <c r="A1334" s="127">
        <v>5313320</v>
      </c>
      <c r="B1334" s="127" t="s">
        <v>1805</v>
      </c>
      <c r="C1334" s="128"/>
      <c r="D1334" s="129"/>
      <c r="E1334" s="129"/>
      <c r="F1334" s="128"/>
      <c r="G1334" s="127"/>
      <c r="H1334" s="127"/>
      <c r="I1334" s="128"/>
      <c r="J1334" s="127"/>
      <c r="K1334" s="127"/>
      <c r="L1334" s="128"/>
      <c r="M1334" s="129"/>
      <c r="N1334" s="129"/>
      <c r="O1334" s="130"/>
      <c r="P1334" s="127"/>
      <c r="Q1334" s="127"/>
      <c r="R1334" s="128"/>
      <c r="S1334" s="129"/>
      <c r="T1334" s="129"/>
      <c r="U1334" s="128"/>
      <c r="V1334" s="129"/>
      <c r="W1334" s="129"/>
      <c r="X1334" s="131" t="str">
        <f t="shared" si="259"/>
        <v>44</v>
      </c>
      <c r="Y1334" s="129">
        <v>4</v>
      </c>
      <c r="Z1334" s="129">
        <f t="shared" si="256"/>
        <v>4</v>
      </c>
      <c r="AA1334" s="129"/>
      <c r="AB1334" s="129"/>
      <c r="AC1334" s="124">
        <v>410656</v>
      </c>
      <c r="AD1334" s="121" t="s">
        <v>1488</v>
      </c>
      <c r="AE1334" s="122">
        <f>VLOOKUP(AC1334,[3]Hoja1!$A$10:$K$1357,11,0)</f>
        <v>-94615009</v>
      </c>
      <c r="AF1334" s="122"/>
      <c r="AG1334" s="122">
        <f t="shared" si="257"/>
        <v>-94615009</v>
      </c>
      <c r="AH1334" s="122">
        <f t="shared" si="258"/>
        <v>-94615</v>
      </c>
    </row>
    <row r="1335" spans="1:34" s="51" customFormat="1" ht="12.75" customHeight="1">
      <c r="A1335" s="127">
        <v>5316200</v>
      </c>
      <c r="B1335" s="127" t="s">
        <v>1814</v>
      </c>
      <c r="C1335" s="128"/>
      <c r="D1335" s="129"/>
      <c r="E1335" s="129"/>
      <c r="F1335" s="128"/>
      <c r="G1335" s="127"/>
      <c r="H1335" s="127"/>
      <c r="I1335" s="128"/>
      <c r="J1335" s="127"/>
      <c r="K1335" s="127"/>
      <c r="L1335" s="128"/>
      <c r="M1335" s="129"/>
      <c r="N1335" s="129"/>
      <c r="O1335" s="130"/>
      <c r="P1335" s="127"/>
      <c r="Q1335" s="127"/>
      <c r="R1335" s="128"/>
      <c r="S1335" s="129"/>
      <c r="T1335" s="129"/>
      <c r="U1335" s="128"/>
      <c r="V1335" s="129"/>
      <c r="W1335" s="129"/>
      <c r="X1335" s="131" t="str">
        <f t="shared" si="259"/>
        <v>44</v>
      </c>
      <c r="Y1335" s="129">
        <v>4</v>
      </c>
      <c r="Z1335" s="129">
        <f t="shared" si="256"/>
        <v>4</v>
      </c>
      <c r="AA1335" s="129"/>
      <c r="AB1335" s="129"/>
      <c r="AC1335" s="124">
        <v>410657</v>
      </c>
      <c r="AD1335" s="121" t="s">
        <v>674</v>
      </c>
      <c r="AE1335" s="122">
        <f>VLOOKUP(AC1335,[3]Hoja1!$A$10:$K$1357,11,0)</f>
        <v>-1122513164</v>
      </c>
      <c r="AF1335" s="122"/>
      <c r="AG1335" s="122">
        <f t="shared" si="257"/>
        <v>-1122513164</v>
      </c>
      <c r="AH1335" s="122">
        <f t="shared" si="258"/>
        <v>-1122513</v>
      </c>
    </row>
    <row r="1336" spans="1:34" s="51" customFormat="1" ht="12.75" customHeight="1">
      <c r="A1336" s="127">
        <v>5316200</v>
      </c>
      <c r="B1336" s="127" t="s">
        <v>1814</v>
      </c>
      <c r="C1336" s="128"/>
      <c r="D1336" s="129"/>
      <c r="E1336" s="129"/>
      <c r="F1336" s="128"/>
      <c r="G1336" s="127"/>
      <c r="H1336" s="127"/>
      <c r="I1336" s="128"/>
      <c r="J1336" s="127"/>
      <c r="K1336" s="127"/>
      <c r="L1336" s="128"/>
      <c r="M1336" s="129"/>
      <c r="N1336" s="129"/>
      <c r="O1336" s="130"/>
      <c r="P1336" s="127"/>
      <c r="Q1336" s="127"/>
      <c r="R1336" s="128"/>
      <c r="S1336" s="129"/>
      <c r="T1336" s="129"/>
      <c r="U1336" s="128"/>
      <c r="V1336" s="129"/>
      <c r="W1336" s="129"/>
      <c r="X1336" s="131" t="str">
        <f t="shared" si="259"/>
        <v>44</v>
      </c>
      <c r="Y1336" s="129">
        <v>4</v>
      </c>
      <c r="Z1336" s="129">
        <f t="shared" si="256"/>
        <v>4</v>
      </c>
      <c r="AA1336" s="129"/>
      <c r="AB1336" s="129"/>
      <c r="AC1336" s="124">
        <v>410658</v>
      </c>
      <c r="AD1336" s="121" t="s">
        <v>675</v>
      </c>
      <c r="AE1336" s="122">
        <f>VLOOKUP(AC1336,[3]Hoja1!$A$10:$K$1357,11,0)</f>
        <v>54342996</v>
      </c>
      <c r="AF1336" s="122"/>
      <c r="AG1336" s="122">
        <f t="shared" si="257"/>
        <v>54342996</v>
      </c>
      <c r="AH1336" s="122">
        <f t="shared" si="258"/>
        <v>54343</v>
      </c>
    </row>
    <row r="1337" spans="1:34" s="51" customFormat="1" ht="12.75" customHeight="1">
      <c r="A1337" s="127">
        <v>5313320</v>
      </c>
      <c r="B1337" s="127" t="s">
        <v>1805</v>
      </c>
      <c r="C1337" s="128"/>
      <c r="D1337" s="129"/>
      <c r="E1337" s="129"/>
      <c r="F1337" s="128"/>
      <c r="G1337" s="127"/>
      <c r="H1337" s="127"/>
      <c r="I1337" s="128"/>
      <c r="J1337" s="127"/>
      <c r="K1337" s="127"/>
      <c r="L1337" s="128"/>
      <c r="M1337" s="129"/>
      <c r="N1337" s="129"/>
      <c r="O1337" s="130"/>
      <c r="P1337" s="127"/>
      <c r="Q1337" s="127"/>
      <c r="R1337" s="128"/>
      <c r="S1337" s="129"/>
      <c r="T1337" s="129"/>
      <c r="U1337" s="128"/>
      <c r="V1337" s="129"/>
      <c r="W1337" s="129"/>
      <c r="X1337" s="131" t="str">
        <f t="shared" si="259"/>
        <v>44</v>
      </c>
      <c r="Y1337" s="129">
        <v>4</v>
      </c>
      <c r="Z1337" s="129">
        <f t="shared" si="256"/>
        <v>4</v>
      </c>
      <c r="AA1337" s="129"/>
      <c r="AB1337" s="129"/>
      <c r="AC1337" s="124">
        <v>410659</v>
      </c>
      <c r="AD1337" s="121" t="s">
        <v>503</v>
      </c>
      <c r="AE1337" s="122">
        <f>VLOOKUP(AC1337,[3]Hoja1!$A$10:$K$1357,11,0)</f>
        <v>-69513023</v>
      </c>
      <c r="AF1337" s="122"/>
      <c r="AG1337" s="122">
        <f t="shared" si="257"/>
        <v>-69513023</v>
      </c>
      <c r="AH1337" s="122">
        <f t="shared" si="258"/>
        <v>-69513</v>
      </c>
    </row>
    <row r="1338" spans="1:34" s="51" customFormat="1" ht="12.75" customHeight="1">
      <c r="A1338" s="127">
        <v>5313320</v>
      </c>
      <c r="B1338" s="127" t="s">
        <v>1805</v>
      </c>
      <c r="C1338" s="128"/>
      <c r="D1338" s="129"/>
      <c r="E1338" s="129"/>
      <c r="F1338" s="128"/>
      <c r="G1338" s="127"/>
      <c r="H1338" s="127"/>
      <c r="I1338" s="128"/>
      <c r="J1338" s="127"/>
      <c r="K1338" s="127"/>
      <c r="L1338" s="128"/>
      <c r="M1338" s="129"/>
      <c r="N1338" s="129"/>
      <c r="O1338" s="130"/>
      <c r="P1338" s="127"/>
      <c r="Q1338" s="127"/>
      <c r="R1338" s="128"/>
      <c r="S1338" s="129"/>
      <c r="T1338" s="129"/>
      <c r="U1338" s="128"/>
      <c r="V1338" s="129"/>
      <c r="W1338" s="129"/>
      <c r="X1338" s="131" t="str">
        <f t="shared" si="259"/>
        <v>44</v>
      </c>
      <c r="Y1338" s="129">
        <v>4</v>
      </c>
      <c r="Z1338" s="129">
        <f t="shared" si="256"/>
        <v>4</v>
      </c>
      <c r="AA1338" s="129"/>
      <c r="AB1338" s="129"/>
      <c r="AC1338" s="124">
        <v>410660</v>
      </c>
      <c r="AD1338" s="121" t="s">
        <v>1489</v>
      </c>
      <c r="AE1338" s="122">
        <f>VLOOKUP(AC1338,[3]Hoja1!$A$10:$K$1357,11,0)</f>
        <v>-53045</v>
      </c>
      <c r="AF1338" s="122"/>
      <c r="AG1338" s="122">
        <f t="shared" si="257"/>
        <v>-53045</v>
      </c>
      <c r="AH1338" s="122">
        <f t="shared" si="258"/>
        <v>-53</v>
      </c>
    </row>
    <row r="1339" spans="1:34" s="51" customFormat="1" ht="12.75" customHeight="1">
      <c r="A1339" s="127">
        <v>5316200</v>
      </c>
      <c r="B1339" s="127" t="s">
        <v>1814</v>
      </c>
      <c r="C1339" s="128"/>
      <c r="D1339" s="129"/>
      <c r="E1339" s="129"/>
      <c r="F1339" s="128"/>
      <c r="G1339" s="127"/>
      <c r="H1339" s="127"/>
      <c r="I1339" s="128"/>
      <c r="J1339" s="127"/>
      <c r="K1339" s="127"/>
      <c r="L1339" s="128"/>
      <c r="M1339" s="129"/>
      <c r="N1339" s="129"/>
      <c r="O1339" s="130"/>
      <c r="P1339" s="127"/>
      <c r="Q1339" s="127"/>
      <c r="R1339" s="128"/>
      <c r="S1339" s="129"/>
      <c r="T1339" s="129"/>
      <c r="U1339" s="128"/>
      <c r="V1339" s="129"/>
      <c r="W1339" s="129"/>
      <c r="X1339" s="131" t="str">
        <f t="shared" si="259"/>
        <v>44</v>
      </c>
      <c r="Y1339" s="129">
        <v>4</v>
      </c>
      <c r="Z1339" s="129">
        <f t="shared" si="256"/>
        <v>4</v>
      </c>
      <c r="AA1339" s="129"/>
      <c r="AB1339" s="129"/>
      <c r="AC1339" s="124">
        <v>410661</v>
      </c>
      <c r="AD1339" s="121" t="s">
        <v>1490</v>
      </c>
      <c r="AE1339" s="122">
        <f>VLOOKUP(AC1339,[3]Hoja1!$A$10:$K$1357,11,0)</f>
        <v>0</v>
      </c>
      <c r="AF1339" s="122"/>
      <c r="AG1339" s="122">
        <f t="shared" si="257"/>
        <v>0</v>
      </c>
      <c r="AH1339" s="122">
        <f t="shared" si="258"/>
        <v>0</v>
      </c>
    </row>
    <row r="1340" spans="1:34" s="51" customFormat="1" ht="12.75" customHeight="1">
      <c r="A1340" s="127">
        <v>5316200</v>
      </c>
      <c r="B1340" s="127" t="s">
        <v>1814</v>
      </c>
      <c r="C1340" s="128"/>
      <c r="D1340" s="129"/>
      <c r="E1340" s="129"/>
      <c r="F1340" s="128"/>
      <c r="G1340" s="127"/>
      <c r="H1340" s="127"/>
      <c r="I1340" s="128"/>
      <c r="J1340" s="127"/>
      <c r="K1340" s="127"/>
      <c r="L1340" s="128"/>
      <c r="M1340" s="129"/>
      <c r="N1340" s="129"/>
      <c r="O1340" s="130"/>
      <c r="P1340" s="127"/>
      <c r="Q1340" s="127"/>
      <c r="R1340" s="128"/>
      <c r="S1340" s="129"/>
      <c r="T1340" s="129"/>
      <c r="U1340" s="128"/>
      <c r="V1340" s="129"/>
      <c r="W1340" s="129"/>
      <c r="X1340" s="131" t="str">
        <f t="shared" si="259"/>
        <v>44</v>
      </c>
      <c r="Y1340" s="129">
        <v>4</v>
      </c>
      <c r="Z1340" s="129">
        <f t="shared" si="256"/>
        <v>4</v>
      </c>
      <c r="AA1340" s="129"/>
      <c r="AB1340" s="129"/>
      <c r="AC1340" s="124">
        <v>410662</v>
      </c>
      <c r="AD1340" s="121" t="s">
        <v>1491</v>
      </c>
      <c r="AE1340" s="122">
        <f>VLOOKUP(AC1340,[3]Hoja1!$A$10:$K$1357,11,0)</f>
        <v>0</v>
      </c>
      <c r="AF1340" s="122"/>
      <c r="AG1340" s="122">
        <f t="shared" si="257"/>
        <v>0</v>
      </c>
      <c r="AH1340" s="122">
        <f t="shared" si="258"/>
        <v>0</v>
      </c>
    </row>
    <row r="1341" spans="1:34" s="51" customFormat="1" ht="12.75" customHeight="1">
      <c r="A1341" s="127">
        <v>5316200</v>
      </c>
      <c r="B1341" s="127" t="s">
        <v>1814</v>
      </c>
      <c r="C1341" s="128"/>
      <c r="D1341" s="129"/>
      <c r="E1341" s="129"/>
      <c r="F1341" s="128"/>
      <c r="G1341" s="127"/>
      <c r="H1341" s="127"/>
      <c r="I1341" s="128"/>
      <c r="J1341" s="127"/>
      <c r="K1341" s="127"/>
      <c r="L1341" s="128"/>
      <c r="M1341" s="129"/>
      <c r="N1341" s="129"/>
      <c r="O1341" s="130"/>
      <c r="P1341" s="127"/>
      <c r="Q1341" s="127"/>
      <c r="R1341" s="128"/>
      <c r="S1341" s="129"/>
      <c r="T1341" s="129"/>
      <c r="U1341" s="128"/>
      <c r="V1341" s="129"/>
      <c r="W1341" s="129"/>
      <c r="X1341" s="131" t="str">
        <f t="shared" si="259"/>
        <v>44</v>
      </c>
      <c r="Y1341" s="129">
        <v>4</v>
      </c>
      <c r="Z1341" s="129">
        <f t="shared" si="256"/>
        <v>4</v>
      </c>
      <c r="AA1341" s="129"/>
      <c r="AB1341" s="129"/>
      <c r="AC1341" s="124">
        <v>410663</v>
      </c>
      <c r="AD1341" s="121" t="s">
        <v>1492</v>
      </c>
      <c r="AE1341" s="122">
        <f>VLOOKUP(AC1341,[3]Hoja1!$A$10:$K$1357,11,0)</f>
        <v>0</v>
      </c>
      <c r="AF1341" s="122"/>
      <c r="AG1341" s="122">
        <f t="shared" si="257"/>
        <v>0</v>
      </c>
      <c r="AH1341" s="122">
        <f t="shared" si="258"/>
        <v>0</v>
      </c>
    </row>
    <row r="1342" spans="1:34" s="51" customFormat="1" ht="12.75" customHeight="1">
      <c r="A1342" s="127">
        <v>5316200</v>
      </c>
      <c r="B1342" s="127" t="s">
        <v>1814</v>
      </c>
      <c r="C1342" s="128"/>
      <c r="D1342" s="129"/>
      <c r="E1342" s="129"/>
      <c r="F1342" s="128"/>
      <c r="G1342" s="127"/>
      <c r="H1342" s="127"/>
      <c r="I1342" s="128"/>
      <c r="J1342" s="127"/>
      <c r="K1342" s="127"/>
      <c r="L1342" s="128"/>
      <c r="M1342" s="129"/>
      <c r="N1342" s="129"/>
      <c r="O1342" s="130"/>
      <c r="P1342" s="127"/>
      <c r="Q1342" s="127"/>
      <c r="R1342" s="128"/>
      <c r="S1342" s="129"/>
      <c r="T1342" s="129"/>
      <c r="U1342" s="128"/>
      <c r="V1342" s="129"/>
      <c r="W1342" s="129"/>
      <c r="X1342" s="131" t="str">
        <f t="shared" si="259"/>
        <v>44</v>
      </c>
      <c r="Y1342" s="129">
        <v>4</v>
      </c>
      <c r="Z1342" s="129">
        <f t="shared" si="256"/>
        <v>4</v>
      </c>
      <c r="AA1342" s="129"/>
      <c r="AB1342" s="129"/>
      <c r="AC1342" s="124">
        <v>410672</v>
      </c>
      <c r="AD1342" s="121" t="s">
        <v>1624</v>
      </c>
      <c r="AE1342" s="122">
        <f>VLOOKUP(AC1342,[3]Hoja1!$A$10:$K$1357,11,0)</f>
        <v>0</v>
      </c>
      <c r="AF1342" s="122"/>
      <c r="AG1342" s="122">
        <f t="shared" si="257"/>
        <v>0</v>
      </c>
      <c r="AH1342" s="122">
        <f t="shared" si="258"/>
        <v>0</v>
      </c>
    </row>
    <row r="1343" spans="1:34" s="51" customFormat="1" ht="12.75" customHeight="1">
      <c r="A1343" s="127"/>
      <c r="B1343" s="127"/>
      <c r="C1343" s="128"/>
      <c r="D1343" s="129"/>
      <c r="E1343" s="129"/>
      <c r="F1343" s="128"/>
      <c r="G1343" s="127"/>
      <c r="H1343" s="127"/>
      <c r="I1343" s="128"/>
      <c r="J1343" s="127"/>
      <c r="K1343" s="127"/>
      <c r="L1343" s="128"/>
      <c r="M1343" s="129"/>
      <c r="N1343" s="129"/>
      <c r="O1343" s="130"/>
      <c r="P1343" s="127"/>
      <c r="Q1343" s="127"/>
      <c r="R1343" s="128"/>
      <c r="S1343" s="129"/>
      <c r="T1343" s="129"/>
      <c r="U1343" s="128"/>
      <c r="V1343" s="129"/>
      <c r="W1343" s="129"/>
      <c r="X1343" s="131"/>
      <c r="Y1343" s="129"/>
      <c r="Z1343" s="129">
        <f t="shared" si="256"/>
        <v>4</v>
      </c>
      <c r="AA1343" s="129"/>
      <c r="AB1343" s="129"/>
      <c r="AC1343" s="124">
        <v>410700</v>
      </c>
      <c r="AD1343" s="121" t="s">
        <v>1683</v>
      </c>
      <c r="AE1343" s="122">
        <v>0</v>
      </c>
      <c r="AF1343" s="122"/>
      <c r="AG1343" s="122">
        <f t="shared" si="257"/>
        <v>0</v>
      </c>
      <c r="AH1343" s="122">
        <f t="shared" si="258"/>
        <v>0</v>
      </c>
    </row>
    <row r="1344" spans="1:34" s="51" customFormat="1" ht="12.75" customHeight="1">
      <c r="A1344" s="127">
        <v>5312200</v>
      </c>
      <c r="B1344" s="127" t="s">
        <v>543</v>
      </c>
      <c r="C1344" s="128" t="str">
        <f t="shared" si="249"/>
        <v/>
      </c>
      <c r="D1344" s="129"/>
      <c r="E1344" s="129"/>
      <c r="F1344" s="128" t="str">
        <f t="shared" si="250"/>
        <v/>
      </c>
      <c r="G1344" s="127"/>
      <c r="H1344" s="127"/>
      <c r="I1344" s="128" t="str">
        <f t="shared" si="251"/>
        <v/>
      </c>
      <c r="J1344" s="127"/>
      <c r="K1344" s="127"/>
      <c r="L1344" s="128" t="str">
        <f t="shared" si="252"/>
        <v/>
      </c>
      <c r="M1344" s="129"/>
      <c r="N1344" s="129"/>
      <c r="O1344" s="130" t="str">
        <f t="shared" si="253"/>
        <v/>
      </c>
      <c r="P1344" s="127"/>
      <c r="Q1344" s="127"/>
      <c r="R1344" s="128" t="str">
        <f t="shared" si="254"/>
        <v/>
      </c>
      <c r="S1344" s="129"/>
      <c r="T1344" s="129"/>
      <c r="U1344" s="128" t="str">
        <f t="shared" si="255"/>
        <v/>
      </c>
      <c r="V1344" s="129"/>
      <c r="W1344" s="129"/>
      <c r="X1344" s="131" t="str">
        <f t="shared" ref="X1344:X1354" si="260">+Y1344&amp;Z1344</f>
        <v>5</v>
      </c>
      <c r="Y1344" s="129"/>
      <c r="Z1344" s="129">
        <f t="shared" si="256"/>
        <v>5</v>
      </c>
      <c r="AA1344" s="129"/>
      <c r="AB1344" s="129"/>
      <c r="AC1344" s="124">
        <v>510001</v>
      </c>
      <c r="AD1344" s="121" t="s">
        <v>599</v>
      </c>
      <c r="AE1344" s="122">
        <f>VLOOKUP(AC1344,[3]Hoja1!$A$10:$K$1357,11,0)</f>
        <v>0</v>
      </c>
      <c r="AF1344" s="122"/>
      <c r="AG1344" s="122">
        <f t="shared" si="257"/>
        <v>0</v>
      </c>
      <c r="AH1344" s="122">
        <f t="shared" si="258"/>
        <v>0</v>
      </c>
    </row>
    <row r="1345" spans="1:34" s="51" customFormat="1" ht="12.75" customHeight="1">
      <c r="A1345" s="127">
        <v>5312200</v>
      </c>
      <c r="B1345" s="127" t="s">
        <v>543</v>
      </c>
      <c r="C1345" s="128" t="str">
        <f t="shared" si="249"/>
        <v/>
      </c>
      <c r="D1345" s="129"/>
      <c r="E1345" s="129"/>
      <c r="F1345" s="128" t="str">
        <f t="shared" si="250"/>
        <v/>
      </c>
      <c r="G1345" s="127"/>
      <c r="H1345" s="127"/>
      <c r="I1345" s="128" t="str">
        <f t="shared" si="251"/>
        <v/>
      </c>
      <c r="J1345" s="127"/>
      <c r="K1345" s="127"/>
      <c r="L1345" s="128" t="str">
        <f t="shared" si="252"/>
        <v/>
      </c>
      <c r="M1345" s="129"/>
      <c r="N1345" s="129"/>
      <c r="O1345" s="130" t="str">
        <f t="shared" si="253"/>
        <v/>
      </c>
      <c r="P1345" s="127"/>
      <c r="Q1345" s="127"/>
      <c r="R1345" s="128" t="str">
        <f t="shared" si="254"/>
        <v/>
      </c>
      <c r="S1345" s="129"/>
      <c r="T1345" s="129"/>
      <c r="U1345" s="128" t="str">
        <f t="shared" si="255"/>
        <v/>
      </c>
      <c r="V1345" s="129"/>
      <c r="W1345" s="129"/>
      <c r="X1345" s="131" t="str">
        <f t="shared" si="260"/>
        <v>5</v>
      </c>
      <c r="Y1345" s="129"/>
      <c r="Z1345" s="129">
        <f t="shared" si="256"/>
        <v>5</v>
      </c>
      <c r="AA1345" s="129"/>
      <c r="AB1345" s="129"/>
      <c r="AC1345" s="124">
        <v>510002</v>
      </c>
      <c r="AD1345" s="121" t="s">
        <v>1493</v>
      </c>
      <c r="AE1345" s="122">
        <f>VLOOKUP(AC1345,[3]Hoja1!$A$10:$K$1357,11,0)</f>
        <v>4762933</v>
      </c>
      <c r="AF1345" s="122"/>
      <c r="AG1345" s="122">
        <f t="shared" si="257"/>
        <v>4762933</v>
      </c>
      <c r="AH1345" s="122">
        <f t="shared" si="258"/>
        <v>4763</v>
      </c>
    </row>
    <row r="1346" spans="1:34" s="51" customFormat="1" ht="12.75" customHeight="1">
      <c r="A1346" s="127"/>
      <c r="B1346" s="127"/>
      <c r="C1346" s="128" t="str">
        <f t="shared" si="249"/>
        <v/>
      </c>
      <c r="D1346" s="129"/>
      <c r="E1346" s="129"/>
      <c r="F1346" s="128" t="str">
        <f t="shared" si="250"/>
        <v/>
      </c>
      <c r="G1346" s="127"/>
      <c r="H1346" s="127"/>
      <c r="I1346" s="128" t="str">
        <f t="shared" si="251"/>
        <v/>
      </c>
      <c r="J1346" s="127"/>
      <c r="K1346" s="127"/>
      <c r="L1346" s="128" t="str">
        <f t="shared" si="252"/>
        <v/>
      </c>
      <c r="M1346" s="129"/>
      <c r="N1346" s="129"/>
      <c r="O1346" s="130" t="str">
        <f t="shared" si="253"/>
        <v/>
      </c>
      <c r="P1346" s="127"/>
      <c r="Q1346" s="127"/>
      <c r="R1346" s="128" t="str">
        <f t="shared" si="254"/>
        <v/>
      </c>
      <c r="S1346" s="129"/>
      <c r="T1346" s="129"/>
      <c r="U1346" s="128" t="str">
        <f t="shared" si="255"/>
        <v/>
      </c>
      <c r="V1346" s="129"/>
      <c r="W1346" s="129"/>
      <c r="X1346" s="131" t="str">
        <f t="shared" si="260"/>
        <v>5</v>
      </c>
      <c r="Y1346" s="129"/>
      <c r="Z1346" s="129">
        <f t="shared" si="256"/>
        <v>5</v>
      </c>
      <c r="AA1346" s="129"/>
      <c r="AB1346" s="129"/>
      <c r="AC1346" s="121">
        <v>510003</v>
      </c>
      <c r="AD1346" s="121" t="s">
        <v>309</v>
      </c>
      <c r="AE1346" s="122">
        <v>0</v>
      </c>
      <c r="AF1346" s="122"/>
      <c r="AG1346" s="122">
        <f t="shared" si="257"/>
        <v>0</v>
      </c>
      <c r="AH1346" s="122">
        <f t="shared" si="258"/>
        <v>0</v>
      </c>
    </row>
    <row r="1347" spans="1:34" s="51" customFormat="1" ht="12.75" customHeight="1">
      <c r="A1347" s="127"/>
      <c r="B1347" s="127"/>
      <c r="C1347" s="128" t="str">
        <f t="shared" si="249"/>
        <v/>
      </c>
      <c r="D1347" s="129"/>
      <c r="E1347" s="129"/>
      <c r="F1347" s="128" t="str">
        <f t="shared" si="250"/>
        <v/>
      </c>
      <c r="G1347" s="127"/>
      <c r="H1347" s="127"/>
      <c r="I1347" s="128" t="str">
        <f t="shared" si="251"/>
        <v/>
      </c>
      <c r="J1347" s="127"/>
      <c r="K1347" s="127"/>
      <c r="L1347" s="128" t="str">
        <f t="shared" si="252"/>
        <v/>
      </c>
      <c r="M1347" s="129"/>
      <c r="N1347" s="129"/>
      <c r="O1347" s="130" t="str">
        <f t="shared" si="253"/>
        <v/>
      </c>
      <c r="P1347" s="127"/>
      <c r="Q1347" s="127"/>
      <c r="R1347" s="128" t="str">
        <f t="shared" si="254"/>
        <v/>
      </c>
      <c r="S1347" s="129"/>
      <c r="T1347" s="129"/>
      <c r="U1347" s="128" t="str">
        <f t="shared" si="255"/>
        <v/>
      </c>
      <c r="V1347" s="129"/>
      <c r="W1347" s="129"/>
      <c r="X1347" s="131" t="str">
        <f t="shared" si="260"/>
        <v>5</v>
      </c>
      <c r="Y1347" s="129"/>
      <c r="Z1347" s="129">
        <f t="shared" si="256"/>
        <v>5</v>
      </c>
      <c r="AA1347" s="129"/>
      <c r="AB1347" s="129"/>
      <c r="AC1347" s="121">
        <v>510004</v>
      </c>
      <c r="AD1347" s="121" t="s">
        <v>360</v>
      </c>
      <c r="AE1347" s="122">
        <v>0</v>
      </c>
      <c r="AF1347" s="122"/>
      <c r="AG1347" s="122">
        <f t="shared" si="257"/>
        <v>0</v>
      </c>
      <c r="AH1347" s="122">
        <f t="shared" si="258"/>
        <v>0</v>
      </c>
    </row>
    <row r="1348" spans="1:34" s="51" customFormat="1" ht="12.75" customHeight="1">
      <c r="A1348" s="127"/>
      <c r="B1348" s="127"/>
      <c r="C1348" s="128" t="str">
        <f t="shared" si="249"/>
        <v/>
      </c>
      <c r="D1348" s="129"/>
      <c r="E1348" s="129"/>
      <c r="F1348" s="128" t="str">
        <f t="shared" si="250"/>
        <v/>
      </c>
      <c r="G1348" s="127"/>
      <c r="H1348" s="127"/>
      <c r="I1348" s="128" t="str">
        <f t="shared" si="251"/>
        <v/>
      </c>
      <c r="J1348" s="127"/>
      <c r="K1348" s="127"/>
      <c r="L1348" s="128" t="str">
        <f t="shared" si="252"/>
        <v/>
      </c>
      <c r="M1348" s="129"/>
      <c r="N1348" s="129"/>
      <c r="O1348" s="130" t="str">
        <f t="shared" si="253"/>
        <v/>
      </c>
      <c r="P1348" s="127"/>
      <c r="Q1348" s="127"/>
      <c r="R1348" s="128" t="str">
        <f t="shared" si="254"/>
        <v/>
      </c>
      <c r="S1348" s="129"/>
      <c r="T1348" s="129"/>
      <c r="U1348" s="128" t="str">
        <f t="shared" si="255"/>
        <v/>
      </c>
      <c r="V1348" s="129"/>
      <c r="W1348" s="129"/>
      <c r="X1348" s="131" t="str">
        <f t="shared" si="260"/>
        <v>5</v>
      </c>
      <c r="Y1348" s="129"/>
      <c r="Z1348" s="129">
        <f t="shared" si="256"/>
        <v>5</v>
      </c>
      <c r="AA1348" s="129"/>
      <c r="AB1348" s="129"/>
      <c r="AC1348" s="121">
        <v>510005</v>
      </c>
      <c r="AD1348" s="121" t="s">
        <v>1494</v>
      </c>
      <c r="AE1348" s="122">
        <f>VLOOKUP(AC1348,[3]Hoja1!$A$10:$K$1357,11,0)</f>
        <v>0</v>
      </c>
      <c r="AF1348" s="122"/>
      <c r="AG1348" s="122">
        <f t="shared" si="257"/>
        <v>0</v>
      </c>
      <c r="AH1348" s="122">
        <f t="shared" si="258"/>
        <v>0</v>
      </c>
    </row>
    <row r="1349" spans="1:34" s="51" customFormat="1" ht="12.75" customHeight="1">
      <c r="A1349" s="127">
        <v>5312200</v>
      </c>
      <c r="B1349" s="127" t="s">
        <v>543</v>
      </c>
      <c r="C1349" s="128" t="str">
        <f t="shared" si="249"/>
        <v/>
      </c>
      <c r="D1349" s="129"/>
      <c r="E1349" s="129"/>
      <c r="F1349" s="128" t="str">
        <f t="shared" si="250"/>
        <v/>
      </c>
      <c r="G1349" s="127"/>
      <c r="H1349" s="127"/>
      <c r="I1349" s="128" t="str">
        <f t="shared" si="251"/>
        <v/>
      </c>
      <c r="J1349" s="127"/>
      <c r="K1349" s="127"/>
      <c r="L1349" s="128" t="str">
        <f t="shared" si="252"/>
        <v/>
      </c>
      <c r="M1349" s="129"/>
      <c r="N1349" s="129"/>
      <c r="O1349" s="130" t="str">
        <f t="shared" si="253"/>
        <v/>
      </c>
      <c r="P1349" s="127"/>
      <c r="Q1349" s="127"/>
      <c r="R1349" s="128" t="str">
        <f t="shared" si="254"/>
        <v/>
      </c>
      <c r="S1349" s="129"/>
      <c r="T1349" s="129"/>
      <c r="U1349" s="128" t="str">
        <f t="shared" si="255"/>
        <v/>
      </c>
      <c r="V1349" s="129"/>
      <c r="W1349" s="129"/>
      <c r="X1349" s="131" t="str">
        <f t="shared" si="260"/>
        <v>5</v>
      </c>
      <c r="Y1349" s="129"/>
      <c r="Z1349" s="129">
        <f t="shared" si="256"/>
        <v>5</v>
      </c>
      <c r="AA1349" s="129"/>
      <c r="AB1349" s="129"/>
      <c r="AC1349" s="121">
        <v>510006</v>
      </c>
      <c r="AD1349" s="121" t="s">
        <v>361</v>
      </c>
      <c r="AE1349" s="122">
        <f>VLOOKUP(AC1349,[3]Hoja1!$A$10:$K$1357,11,0)</f>
        <v>98905</v>
      </c>
      <c r="AF1349" s="122"/>
      <c r="AG1349" s="122">
        <f t="shared" si="257"/>
        <v>98905</v>
      </c>
      <c r="AH1349" s="122">
        <f t="shared" si="258"/>
        <v>99</v>
      </c>
    </row>
    <row r="1350" spans="1:34" s="51" customFormat="1" ht="12.75" customHeight="1">
      <c r="A1350" s="127"/>
      <c r="B1350" s="127"/>
      <c r="C1350" s="128" t="str">
        <f t="shared" si="249"/>
        <v/>
      </c>
      <c r="D1350" s="129"/>
      <c r="E1350" s="129"/>
      <c r="F1350" s="128" t="str">
        <f t="shared" si="250"/>
        <v/>
      </c>
      <c r="G1350" s="127"/>
      <c r="H1350" s="127"/>
      <c r="I1350" s="128" t="str">
        <f t="shared" si="251"/>
        <v/>
      </c>
      <c r="J1350" s="127"/>
      <c r="K1350" s="127"/>
      <c r="L1350" s="128" t="str">
        <f t="shared" si="252"/>
        <v/>
      </c>
      <c r="M1350" s="129"/>
      <c r="N1350" s="129"/>
      <c r="O1350" s="130" t="str">
        <f t="shared" si="253"/>
        <v/>
      </c>
      <c r="P1350" s="127"/>
      <c r="Q1350" s="127"/>
      <c r="R1350" s="128" t="str">
        <f t="shared" si="254"/>
        <v/>
      </c>
      <c r="S1350" s="129"/>
      <c r="T1350" s="129"/>
      <c r="U1350" s="128" t="str">
        <f t="shared" si="255"/>
        <v/>
      </c>
      <c r="V1350" s="129"/>
      <c r="W1350" s="129"/>
      <c r="X1350" s="131" t="str">
        <f t="shared" si="260"/>
        <v>5</v>
      </c>
      <c r="Y1350" s="129"/>
      <c r="Z1350" s="129">
        <f t="shared" si="256"/>
        <v>5</v>
      </c>
      <c r="AA1350" s="129"/>
      <c r="AB1350" s="129"/>
      <c r="AC1350" s="121">
        <v>510007</v>
      </c>
      <c r="AD1350" s="121" t="s">
        <v>362</v>
      </c>
      <c r="AE1350" s="122">
        <v>0</v>
      </c>
      <c r="AF1350" s="122"/>
      <c r="AG1350" s="122">
        <f t="shared" si="257"/>
        <v>0</v>
      </c>
      <c r="AH1350" s="122">
        <f t="shared" si="258"/>
        <v>0</v>
      </c>
    </row>
    <row r="1351" spans="1:34" s="51" customFormat="1" ht="12.75" customHeight="1">
      <c r="A1351" s="127">
        <v>5311520</v>
      </c>
      <c r="B1351" s="127" t="s">
        <v>1796</v>
      </c>
      <c r="C1351" s="128" t="str">
        <f t="shared" si="249"/>
        <v/>
      </c>
      <c r="D1351" s="129"/>
      <c r="E1351" s="129"/>
      <c r="F1351" s="128" t="str">
        <f t="shared" si="250"/>
        <v/>
      </c>
      <c r="G1351" s="127"/>
      <c r="H1351" s="127"/>
      <c r="I1351" s="128" t="str">
        <f t="shared" si="251"/>
        <v/>
      </c>
      <c r="J1351" s="127"/>
      <c r="K1351" s="127"/>
      <c r="L1351" s="128" t="str">
        <f t="shared" si="252"/>
        <v/>
      </c>
      <c r="M1351" s="129"/>
      <c r="N1351" s="129"/>
      <c r="O1351" s="130" t="str">
        <f t="shared" si="253"/>
        <v/>
      </c>
      <c r="P1351" s="127"/>
      <c r="Q1351" s="127"/>
      <c r="R1351" s="128" t="str">
        <f t="shared" si="254"/>
        <v/>
      </c>
      <c r="S1351" s="129"/>
      <c r="T1351" s="129"/>
      <c r="U1351" s="128" t="str">
        <f t="shared" si="255"/>
        <v>631101820421</v>
      </c>
      <c r="V1351" s="129">
        <v>631101820</v>
      </c>
      <c r="W1351" s="129">
        <v>421</v>
      </c>
      <c r="X1351" s="131" t="str">
        <f t="shared" si="260"/>
        <v>5</v>
      </c>
      <c r="Y1351" s="129"/>
      <c r="Z1351" s="129">
        <f t="shared" si="256"/>
        <v>5</v>
      </c>
      <c r="AA1351" s="129"/>
      <c r="AB1351" s="129"/>
      <c r="AC1351" s="121">
        <v>510008</v>
      </c>
      <c r="AD1351" s="121" t="s">
        <v>370</v>
      </c>
      <c r="AE1351" s="122">
        <f>VLOOKUP(AC1351,[3]Hoja1!$A$10:$K$1357,11,0)</f>
        <v>0</v>
      </c>
      <c r="AF1351" s="122"/>
      <c r="AG1351" s="122">
        <f t="shared" si="257"/>
        <v>0</v>
      </c>
      <c r="AH1351" s="122">
        <f t="shared" si="258"/>
        <v>0</v>
      </c>
    </row>
    <row r="1352" spans="1:34" s="51" customFormat="1" ht="12.75" customHeight="1">
      <c r="A1352" s="127">
        <v>5312200</v>
      </c>
      <c r="B1352" s="127" t="s">
        <v>543</v>
      </c>
      <c r="C1352" s="128" t="str">
        <f t="shared" si="249"/>
        <v/>
      </c>
      <c r="D1352" s="129"/>
      <c r="E1352" s="129"/>
      <c r="F1352" s="128" t="str">
        <f t="shared" si="250"/>
        <v/>
      </c>
      <c r="G1352" s="127"/>
      <c r="H1352" s="127"/>
      <c r="I1352" s="128" t="str">
        <f t="shared" si="251"/>
        <v/>
      </c>
      <c r="J1352" s="127"/>
      <c r="K1352" s="127"/>
      <c r="L1352" s="128" t="str">
        <f t="shared" si="252"/>
        <v/>
      </c>
      <c r="M1352" s="129"/>
      <c r="N1352" s="129"/>
      <c r="O1352" s="130" t="str">
        <f t="shared" si="253"/>
        <v/>
      </c>
      <c r="P1352" s="127"/>
      <c r="Q1352" s="127"/>
      <c r="R1352" s="128" t="str">
        <f t="shared" si="254"/>
        <v/>
      </c>
      <c r="S1352" s="129"/>
      <c r="T1352" s="129"/>
      <c r="U1352" s="128" t="str">
        <f t="shared" si="255"/>
        <v/>
      </c>
      <c r="V1352" s="129"/>
      <c r="W1352" s="129"/>
      <c r="X1352" s="131" t="str">
        <f t="shared" si="260"/>
        <v>5</v>
      </c>
      <c r="Y1352" s="129"/>
      <c r="Z1352" s="129">
        <f t="shared" ref="Z1352:Z1415" si="261">VALUE(LEFT(AC1352,1))</f>
        <v>5</v>
      </c>
      <c r="AA1352" s="129"/>
      <c r="AB1352" s="129"/>
      <c r="AC1352" s="121">
        <v>510009</v>
      </c>
      <c r="AD1352" s="121" t="s">
        <v>371</v>
      </c>
      <c r="AE1352" s="122">
        <f>VLOOKUP(AC1352,[3]Hoja1!$A$10:$K$1357,11,0)</f>
        <v>0</v>
      </c>
      <c r="AF1352" s="122"/>
      <c r="AG1352" s="122">
        <f t="shared" ref="AG1352:AG1415" si="262">AE1352+AF1352</f>
        <v>0</v>
      </c>
      <c r="AH1352" s="122">
        <f t="shared" ref="AH1352:AH1415" si="263">ROUND((AE1352+AF1352)/$AH$2,0)</f>
        <v>0</v>
      </c>
    </row>
    <row r="1353" spans="1:34" s="51" customFormat="1" ht="12.75" customHeight="1">
      <c r="A1353" s="127"/>
      <c r="B1353" s="127"/>
      <c r="C1353" s="128" t="str">
        <f t="shared" si="249"/>
        <v/>
      </c>
      <c r="D1353" s="129"/>
      <c r="E1353" s="129"/>
      <c r="F1353" s="128" t="str">
        <f t="shared" si="250"/>
        <v/>
      </c>
      <c r="G1353" s="127"/>
      <c r="H1353" s="127"/>
      <c r="I1353" s="128" t="str">
        <f t="shared" si="251"/>
        <v/>
      </c>
      <c r="J1353" s="127"/>
      <c r="K1353" s="127"/>
      <c r="L1353" s="128" t="str">
        <f t="shared" si="252"/>
        <v/>
      </c>
      <c r="M1353" s="129"/>
      <c r="N1353" s="129"/>
      <c r="O1353" s="130" t="str">
        <f t="shared" si="253"/>
        <v/>
      </c>
      <c r="P1353" s="127"/>
      <c r="Q1353" s="127"/>
      <c r="R1353" s="128" t="str">
        <f t="shared" si="254"/>
        <v/>
      </c>
      <c r="S1353" s="129"/>
      <c r="T1353" s="129"/>
      <c r="U1353" s="128" t="str">
        <f t="shared" si="255"/>
        <v/>
      </c>
      <c r="V1353" s="129"/>
      <c r="W1353" s="129"/>
      <c r="X1353" s="131" t="str">
        <f t="shared" si="260"/>
        <v>5</v>
      </c>
      <c r="Y1353" s="129"/>
      <c r="Z1353" s="129">
        <f t="shared" si="261"/>
        <v>5</v>
      </c>
      <c r="AA1353" s="129"/>
      <c r="AB1353" s="129"/>
      <c r="AC1353" s="121">
        <v>510010</v>
      </c>
      <c r="AD1353" s="121" t="s">
        <v>507</v>
      </c>
      <c r="AE1353" s="122">
        <v>0</v>
      </c>
      <c r="AF1353" s="122"/>
      <c r="AG1353" s="122">
        <f t="shared" si="262"/>
        <v>0</v>
      </c>
      <c r="AH1353" s="122">
        <f t="shared" si="263"/>
        <v>0</v>
      </c>
    </row>
    <row r="1354" spans="1:34" s="51" customFormat="1" ht="12.75" customHeight="1">
      <c r="A1354" s="127">
        <v>5312200</v>
      </c>
      <c r="B1354" s="127" t="s">
        <v>543</v>
      </c>
      <c r="C1354" s="128" t="str">
        <f t="shared" si="249"/>
        <v/>
      </c>
      <c r="D1354" s="129"/>
      <c r="E1354" s="129"/>
      <c r="F1354" s="128" t="str">
        <f t="shared" si="250"/>
        <v/>
      </c>
      <c r="G1354" s="127"/>
      <c r="H1354" s="127"/>
      <c r="I1354" s="128" t="str">
        <f t="shared" si="251"/>
        <v/>
      </c>
      <c r="J1354" s="127"/>
      <c r="K1354" s="127"/>
      <c r="L1354" s="128" t="str">
        <f t="shared" si="252"/>
        <v/>
      </c>
      <c r="M1354" s="129"/>
      <c r="N1354" s="129"/>
      <c r="O1354" s="130" t="str">
        <f t="shared" si="253"/>
        <v/>
      </c>
      <c r="P1354" s="127"/>
      <c r="Q1354" s="127"/>
      <c r="R1354" s="128" t="str">
        <f t="shared" si="254"/>
        <v/>
      </c>
      <c r="S1354" s="129"/>
      <c r="T1354" s="129"/>
      <c r="U1354" s="128" t="str">
        <f t="shared" si="255"/>
        <v/>
      </c>
      <c r="V1354" s="129"/>
      <c r="W1354" s="129"/>
      <c r="X1354" s="131" t="str">
        <f t="shared" si="260"/>
        <v>5</v>
      </c>
      <c r="Y1354" s="129"/>
      <c r="Z1354" s="129">
        <f t="shared" si="261"/>
        <v>5</v>
      </c>
      <c r="AA1354" s="129"/>
      <c r="AB1354" s="129"/>
      <c r="AC1354" s="121">
        <v>510011</v>
      </c>
      <c r="AD1354" s="121" t="s">
        <v>372</v>
      </c>
      <c r="AE1354" s="122">
        <f>VLOOKUP(AC1354,[3]Hoja1!$A$10:$K$1357,11,0)</f>
        <v>0</v>
      </c>
      <c r="AF1354" s="122"/>
      <c r="AG1354" s="122">
        <f t="shared" si="262"/>
        <v>0</v>
      </c>
      <c r="AH1354" s="122">
        <f t="shared" si="263"/>
        <v>0</v>
      </c>
    </row>
    <row r="1355" spans="1:34" s="51" customFormat="1" ht="12.75" customHeight="1">
      <c r="A1355" s="127"/>
      <c r="B1355" s="127"/>
      <c r="C1355" s="128" t="str">
        <f t="shared" si="249"/>
        <v/>
      </c>
      <c r="D1355" s="129"/>
      <c r="E1355" s="129"/>
      <c r="F1355" s="128" t="str">
        <f t="shared" si="250"/>
        <v/>
      </c>
      <c r="G1355" s="127"/>
      <c r="H1355" s="127"/>
      <c r="I1355" s="128"/>
      <c r="J1355" s="127"/>
      <c r="K1355" s="127"/>
      <c r="L1355" s="128"/>
      <c r="M1355" s="129"/>
      <c r="N1355" s="129"/>
      <c r="O1355" s="130"/>
      <c r="P1355" s="127"/>
      <c r="Q1355" s="127"/>
      <c r="R1355" s="128"/>
      <c r="S1355" s="129"/>
      <c r="T1355" s="129"/>
      <c r="U1355" s="128"/>
      <c r="V1355" s="129"/>
      <c r="W1355" s="129"/>
      <c r="X1355" s="131"/>
      <c r="Y1355" s="129"/>
      <c r="Z1355" s="129">
        <f t="shared" si="261"/>
        <v>5</v>
      </c>
      <c r="AA1355" s="129"/>
      <c r="AB1355" s="129"/>
      <c r="AC1355" s="121">
        <v>510012</v>
      </c>
      <c r="AD1355" s="121" t="s">
        <v>945</v>
      </c>
      <c r="AE1355" s="122">
        <v>0</v>
      </c>
      <c r="AF1355" s="122"/>
      <c r="AG1355" s="122">
        <f t="shared" si="262"/>
        <v>0</v>
      </c>
      <c r="AH1355" s="122">
        <f t="shared" si="263"/>
        <v>0</v>
      </c>
    </row>
    <row r="1356" spans="1:34" s="51" customFormat="1" ht="12.75" customHeight="1">
      <c r="A1356" s="127"/>
      <c r="B1356" s="127"/>
      <c r="C1356" s="128"/>
      <c r="D1356" s="129"/>
      <c r="E1356" s="129"/>
      <c r="F1356" s="128"/>
      <c r="G1356" s="127"/>
      <c r="H1356" s="127"/>
      <c r="I1356" s="128"/>
      <c r="J1356" s="127"/>
      <c r="K1356" s="127"/>
      <c r="L1356" s="128"/>
      <c r="M1356" s="129"/>
      <c r="N1356" s="129"/>
      <c r="O1356" s="130"/>
      <c r="P1356" s="127"/>
      <c r="Q1356" s="127"/>
      <c r="R1356" s="128"/>
      <c r="S1356" s="129"/>
      <c r="T1356" s="129"/>
      <c r="U1356" s="128"/>
      <c r="V1356" s="129"/>
      <c r="W1356" s="129"/>
      <c r="X1356" s="131"/>
      <c r="Y1356" s="129"/>
      <c r="Z1356" s="129">
        <f t="shared" si="261"/>
        <v>5</v>
      </c>
      <c r="AA1356" s="129"/>
      <c r="AB1356" s="129"/>
      <c r="AC1356" s="121">
        <v>510035</v>
      </c>
      <c r="AD1356" s="121" t="s">
        <v>388</v>
      </c>
      <c r="AE1356" s="122">
        <f>VLOOKUP(AC1356,[3]Hoja1!$A$10:$K$1357,11,0)</f>
        <v>0</v>
      </c>
      <c r="AF1356" s="122"/>
      <c r="AG1356" s="122">
        <f t="shared" si="262"/>
        <v>0</v>
      </c>
      <c r="AH1356" s="122">
        <f t="shared" si="263"/>
        <v>0</v>
      </c>
    </row>
    <row r="1357" spans="1:34" s="51" customFormat="1" ht="12.75" customHeight="1">
      <c r="A1357" s="127">
        <v>5311310</v>
      </c>
      <c r="B1357" s="127" t="s">
        <v>1788</v>
      </c>
      <c r="C1357" s="128" t="str">
        <f t="shared" ref="C1357:C1369" si="264">+D1357&amp;E1357</f>
        <v/>
      </c>
      <c r="D1357" s="127"/>
      <c r="E1357" s="127"/>
      <c r="F1357" s="128" t="str">
        <f t="shared" ref="F1357:F1369" si="265">+G1357&amp;H1357</f>
        <v/>
      </c>
      <c r="G1357" s="127"/>
      <c r="H1357" s="127"/>
      <c r="I1357" s="128" t="str">
        <f t="shared" ref="I1357:I1369" si="266">+J1357&amp;K1357</f>
        <v/>
      </c>
      <c r="J1357" s="127"/>
      <c r="K1357" s="127"/>
      <c r="L1357" s="128" t="str">
        <f t="shared" ref="L1357:L1369" si="267">+M1357&amp;N1357</f>
        <v/>
      </c>
      <c r="M1357" s="129"/>
      <c r="N1357" s="129"/>
      <c r="O1357" s="130" t="str">
        <f t="shared" ref="O1357:O1369" si="268">+P1357&amp;Q1357</f>
        <v>691111000</v>
      </c>
      <c r="P1357" s="127">
        <v>691111000</v>
      </c>
      <c r="Q1357" s="127"/>
      <c r="R1357" s="128" t="str">
        <f t="shared" ref="R1357:R1369" si="269">+S1357&amp;T1357</f>
        <v/>
      </c>
      <c r="S1357" s="129"/>
      <c r="T1357" s="129"/>
      <c r="U1357" s="128" t="str">
        <f t="shared" ref="U1357:U1369" si="270">+V1357&amp;W1357</f>
        <v>631101710</v>
      </c>
      <c r="V1357" s="129">
        <v>631101710</v>
      </c>
      <c r="W1357" s="129"/>
      <c r="X1357" s="131" t="str">
        <f t="shared" ref="X1357:X1362" si="271">+Y1357&amp;Z1357</f>
        <v>5</v>
      </c>
      <c r="Y1357" s="129"/>
      <c r="Z1357" s="129">
        <f t="shared" si="261"/>
        <v>5</v>
      </c>
      <c r="AA1357" s="129"/>
      <c r="AB1357" s="129"/>
      <c r="AC1357" s="121">
        <v>510100</v>
      </c>
      <c r="AD1357" s="121" t="s">
        <v>1495</v>
      </c>
      <c r="AE1357" s="122">
        <f>VLOOKUP(AC1357,[3]Hoja1!$A$10:$K$1357,11,0)</f>
        <v>1820223165</v>
      </c>
      <c r="AF1357" s="122">
        <v>337284278</v>
      </c>
      <c r="AG1357" s="122">
        <f t="shared" si="262"/>
        <v>2157507443</v>
      </c>
      <c r="AH1357" s="122">
        <f t="shared" si="263"/>
        <v>2157507</v>
      </c>
    </row>
    <row r="1358" spans="1:34" s="51" customFormat="1" ht="12.75" customHeight="1">
      <c r="A1358" s="127">
        <v>5311410</v>
      </c>
      <c r="B1358" s="127" t="s">
        <v>1792</v>
      </c>
      <c r="C1358" s="128" t="str">
        <f t="shared" si="264"/>
        <v/>
      </c>
      <c r="D1358" s="127"/>
      <c r="E1358" s="127"/>
      <c r="F1358" s="128" t="str">
        <f t="shared" si="265"/>
        <v/>
      </c>
      <c r="G1358" s="127"/>
      <c r="H1358" s="127"/>
      <c r="I1358" s="128" t="str">
        <f t="shared" si="266"/>
        <v/>
      </c>
      <c r="J1358" s="127"/>
      <c r="K1358" s="127"/>
      <c r="L1358" s="128" t="str">
        <f t="shared" si="267"/>
        <v/>
      </c>
      <c r="M1358" s="129"/>
      <c r="N1358" s="129"/>
      <c r="O1358" s="130" t="str">
        <f t="shared" si="268"/>
        <v>691111000</v>
      </c>
      <c r="P1358" s="127">
        <v>691111000</v>
      </c>
      <c r="Q1358" s="127"/>
      <c r="R1358" s="128" t="str">
        <f t="shared" si="269"/>
        <v/>
      </c>
      <c r="S1358" s="129"/>
      <c r="T1358" s="129"/>
      <c r="U1358" s="128" t="str">
        <f t="shared" si="270"/>
        <v>631101710</v>
      </c>
      <c r="V1358" s="129">
        <v>631101710</v>
      </c>
      <c r="W1358" s="129"/>
      <c r="X1358" s="131" t="str">
        <f t="shared" si="271"/>
        <v>5</v>
      </c>
      <c r="Y1358" s="129"/>
      <c r="Z1358" s="129">
        <f t="shared" si="261"/>
        <v>5</v>
      </c>
      <c r="AA1358" s="129"/>
      <c r="AB1358" s="129"/>
      <c r="AC1358" s="121">
        <v>510101</v>
      </c>
      <c r="AD1358" s="121" t="s">
        <v>707</v>
      </c>
      <c r="AE1358" s="122">
        <f>VLOOKUP(AC1358,[3]Hoja1!$A$10:$K$1357,11,0)</f>
        <v>773773851</v>
      </c>
      <c r="AF1358" s="122">
        <f>-337284278-206199977</f>
        <v>-543484255</v>
      </c>
      <c r="AG1358" s="122">
        <f t="shared" si="262"/>
        <v>230289596</v>
      </c>
      <c r="AH1358" s="122">
        <f t="shared" si="263"/>
        <v>230290</v>
      </c>
    </row>
    <row r="1359" spans="1:34" s="51" customFormat="1" ht="12.75" customHeight="1">
      <c r="A1359" s="127">
        <v>5311310</v>
      </c>
      <c r="B1359" s="127" t="s">
        <v>1788</v>
      </c>
      <c r="C1359" s="128" t="str">
        <f t="shared" si="264"/>
        <v/>
      </c>
      <c r="D1359" s="127"/>
      <c r="E1359" s="127"/>
      <c r="F1359" s="128" t="str">
        <f t="shared" si="265"/>
        <v/>
      </c>
      <c r="G1359" s="127"/>
      <c r="H1359" s="127"/>
      <c r="I1359" s="128" t="str">
        <f t="shared" si="266"/>
        <v/>
      </c>
      <c r="J1359" s="127"/>
      <c r="K1359" s="127"/>
      <c r="L1359" s="128" t="str">
        <f t="shared" si="267"/>
        <v/>
      </c>
      <c r="M1359" s="129"/>
      <c r="N1359" s="129"/>
      <c r="O1359" s="130" t="str">
        <f t="shared" si="268"/>
        <v>691111000</v>
      </c>
      <c r="P1359" s="127">
        <v>691111000</v>
      </c>
      <c r="Q1359" s="127"/>
      <c r="R1359" s="128" t="str">
        <f t="shared" si="269"/>
        <v/>
      </c>
      <c r="S1359" s="129"/>
      <c r="T1359" s="129"/>
      <c r="U1359" s="128" t="str">
        <f t="shared" si="270"/>
        <v>631101710</v>
      </c>
      <c r="V1359" s="129">
        <v>631101710</v>
      </c>
      <c r="W1359" s="129"/>
      <c r="X1359" s="131" t="str">
        <f t="shared" si="271"/>
        <v>5</v>
      </c>
      <c r="Y1359" s="129"/>
      <c r="Z1359" s="129">
        <f t="shared" si="261"/>
        <v>5</v>
      </c>
      <c r="AA1359" s="129"/>
      <c r="AB1359" s="129"/>
      <c r="AC1359" s="121">
        <v>510102</v>
      </c>
      <c r="AD1359" s="121" t="s">
        <v>708</v>
      </c>
      <c r="AE1359" s="122">
        <f>VLOOKUP(AC1359,[3]Hoja1!$A$10:$K$1357,11,0)</f>
        <v>11309281449</v>
      </c>
      <c r="AF1359" s="122">
        <v>206199977</v>
      </c>
      <c r="AG1359" s="122">
        <f t="shared" si="262"/>
        <v>11515481426</v>
      </c>
      <c r="AH1359" s="122">
        <f t="shared" si="263"/>
        <v>11515481</v>
      </c>
    </row>
    <row r="1360" spans="1:34" s="51" customFormat="1" ht="12.75" customHeight="1">
      <c r="A1360" s="127"/>
      <c r="B1360" s="127"/>
      <c r="C1360" s="128" t="str">
        <f t="shared" si="264"/>
        <v/>
      </c>
      <c r="D1360" s="129"/>
      <c r="E1360" s="129"/>
      <c r="F1360" s="128" t="str">
        <f t="shared" si="265"/>
        <v/>
      </c>
      <c r="G1360" s="127"/>
      <c r="H1360" s="127"/>
      <c r="I1360" s="128" t="str">
        <f t="shared" si="266"/>
        <v/>
      </c>
      <c r="J1360" s="127"/>
      <c r="K1360" s="127"/>
      <c r="L1360" s="128" t="str">
        <f t="shared" si="267"/>
        <v/>
      </c>
      <c r="M1360" s="129"/>
      <c r="N1360" s="129"/>
      <c r="O1360" s="130" t="str">
        <f t="shared" si="268"/>
        <v>691131000</v>
      </c>
      <c r="P1360" s="127">
        <v>691131000</v>
      </c>
      <c r="Q1360" s="127"/>
      <c r="R1360" s="128" t="str">
        <f t="shared" si="269"/>
        <v/>
      </c>
      <c r="S1360" s="129"/>
      <c r="T1360" s="129"/>
      <c r="U1360" s="128" t="str">
        <f t="shared" si="270"/>
        <v>631101730</v>
      </c>
      <c r="V1360" s="129">
        <v>631101730</v>
      </c>
      <c r="W1360" s="129"/>
      <c r="X1360" s="131" t="str">
        <f t="shared" si="271"/>
        <v>5</v>
      </c>
      <c r="Y1360" s="129"/>
      <c r="Z1360" s="129">
        <f t="shared" si="261"/>
        <v>5</v>
      </c>
      <c r="AA1360" s="129"/>
      <c r="AB1360" s="129"/>
      <c r="AC1360" s="121">
        <v>510110</v>
      </c>
      <c r="AD1360" s="121" t="s">
        <v>1496</v>
      </c>
      <c r="AE1360" s="122">
        <v>0</v>
      </c>
      <c r="AF1360" s="122"/>
      <c r="AG1360" s="122">
        <f t="shared" si="262"/>
        <v>0</v>
      </c>
      <c r="AH1360" s="122">
        <f t="shared" si="263"/>
        <v>0</v>
      </c>
    </row>
    <row r="1361" spans="1:34" s="51" customFormat="1" ht="12.75" customHeight="1">
      <c r="A1361" s="127"/>
      <c r="B1361" s="127"/>
      <c r="C1361" s="128" t="str">
        <f t="shared" si="264"/>
        <v/>
      </c>
      <c r="D1361" s="129"/>
      <c r="E1361" s="129"/>
      <c r="F1361" s="128" t="str">
        <f t="shared" si="265"/>
        <v/>
      </c>
      <c r="G1361" s="127"/>
      <c r="H1361" s="127"/>
      <c r="I1361" s="128" t="str">
        <f t="shared" si="266"/>
        <v/>
      </c>
      <c r="J1361" s="127"/>
      <c r="K1361" s="127"/>
      <c r="L1361" s="128" t="str">
        <f t="shared" si="267"/>
        <v/>
      </c>
      <c r="M1361" s="129"/>
      <c r="N1361" s="129"/>
      <c r="O1361" s="130" t="str">
        <f t="shared" si="268"/>
        <v>691131000</v>
      </c>
      <c r="P1361" s="127">
        <v>691131000</v>
      </c>
      <c r="Q1361" s="127"/>
      <c r="R1361" s="128" t="str">
        <f t="shared" si="269"/>
        <v/>
      </c>
      <c r="S1361" s="129"/>
      <c r="T1361" s="129"/>
      <c r="U1361" s="128" t="str">
        <f t="shared" si="270"/>
        <v>631101730</v>
      </c>
      <c r="V1361" s="129">
        <v>631101730</v>
      </c>
      <c r="W1361" s="129"/>
      <c r="X1361" s="131" t="str">
        <f t="shared" si="271"/>
        <v>5</v>
      </c>
      <c r="Y1361" s="129"/>
      <c r="Z1361" s="129">
        <f t="shared" si="261"/>
        <v>5</v>
      </c>
      <c r="AA1361" s="129"/>
      <c r="AB1361" s="129"/>
      <c r="AC1361" s="121">
        <v>510111</v>
      </c>
      <c r="AD1361" s="121" t="s">
        <v>709</v>
      </c>
      <c r="AE1361" s="122">
        <v>0</v>
      </c>
      <c r="AF1361" s="122"/>
      <c r="AG1361" s="122">
        <f t="shared" si="262"/>
        <v>0</v>
      </c>
      <c r="AH1361" s="122">
        <f t="shared" si="263"/>
        <v>0</v>
      </c>
    </row>
    <row r="1362" spans="1:34" s="51" customFormat="1" ht="12.75" customHeight="1">
      <c r="A1362" s="127">
        <v>5311320</v>
      </c>
      <c r="B1362" s="127" t="s">
        <v>1789</v>
      </c>
      <c r="C1362" s="128" t="str">
        <f t="shared" si="264"/>
        <v/>
      </c>
      <c r="D1362" s="129"/>
      <c r="E1362" s="129"/>
      <c r="F1362" s="128" t="str">
        <f t="shared" si="265"/>
        <v/>
      </c>
      <c r="G1362" s="127"/>
      <c r="H1362" s="127"/>
      <c r="I1362" s="128" t="str">
        <f t="shared" si="266"/>
        <v/>
      </c>
      <c r="J1362" s="127"/>
      <c r="K1362" s="127"/>
      <c r="L1362" s="128" t="str">
        <f t="shared" si="267"/>
        <v/>
      </c>
      <c r="M1362" s="129"/>
      <c r="N1362" s="129"/>
      <c r="O1362" s="130" t="str">
        <f t="shared" si="268"/>
        <v>691131000</v>
      </c>
      <c r="P1362" s="127">
        <v>691131000</v>
      </c>
      <c r="Q1362" s="127"/>
      <c r="R1362" s="128" t="str">
        <f t="shared" si="269"/>
        <v/>
      </c>
      <c r="S1362" s="129"/>
      <c r="T1362" s="129"/>
      <c r="U1362" s="128" t="str">
        <f t="shared" si="270"/>
        <v>631101730</v>
      </c>
      <c r="V1362" s="129">
        <v>631101730</v>
      </c>
      <c r="W1362" s="129"/>
      <c r="X1362" s="131" t="str">
        <f t="shared" si="271"/>
        <v>5</v>
      </c>
      <c r="Y1362" s="129"/>
      <c r="Z1362" s="129">
        <f t="shared" si="261"/>
        <v>5</v>
      </c>
      <c r="AA1362" s="129"/>
      <c r="AB1362" s="129"/>
      <c r="AC1362" s="121">
        <v>510112</v>
      </c>
      <c r="AD1362" s="121" t="s">
        <v>710</v>
      </c>
      <c r="AE1362" s="122">
        <f>VLOOKUP(AC1362,[3]Hoja1!$A$10:$K$1357,11,0)</f>
        <v>-333331836</v>
      </c>
      <c r="AF1362" s="122">
        <v>0</v>
      </c>
      <c r="AG1362" s="122">
        <f t="shared" si="262"/>
        <v>-333331836</v>
      </c>
      <c r="AH1362" s="122">
        <f t="shared" si="263"/>
        <v>-333332</v>
      </c>
    </row>
    <row r="1363" spans="1:34" s="51" customFormat="1" ht="12.75" customHeight="1">
      <c r="A1363" s="127">
        <v>5311210</v>
      </c>
      <c r="B1363" s="127" t="s">
        <v>1781</v>
      </c>
      <c r="C1363" s="128" t="str">
        <f>+D1363&amp;E1363</f>
        <v/>
      </c>
      <c r="D1363" s="127"/>
      <c r="E1363" s="127"/>
      <c r="F1363" s="128" t="str">
        <f>+G1363&amp;H1363</f>
        <v/>
      </c>
      <c r="G1363" s="127"/>
      <c r="H1363" s="127"/>
      <c r="I1363" s="128" t="str">
        <f>+J1363&amp;K1363</f>
        <v/>
      </c>
      <c r="J1363" s="127"/>
      <c r="K1363" s="127"/>
      <c r="L1363" s="128" t="str">
        <f>+M1363&amp;N1363</f>
        <v/>
      </c>
      <c r="M1363" s="129"/>
      <c r="N1363" s="129"/>
      <c r="O1363" s="130" t="str">
        <f>+P1363&amp;Q1363</f>
        <v/>
      </c>
      <c r="P1363" s="127"/>
      <c r="Q1363" s="127"/>
      <c r="R1363" s="128" t="str">
        <f>+S1363&amp;T1363</f>
        <v/>
      </c>
      <c r="S1363" s="129"/>
      <c r="T1363" s="129"/>
      <c r="U1363" s="128" t="str">
        <f>+V1363&amp;W1363</f>
        <v>631101200</v>
      </c>
      <c r="V1363" s="129">
        <v>631101200</v>
      </c>
      <c r="W1363" s="129"/>
      <c r="X1363" s="131"/>
      <c r="Y1363" s="129"/>
      <c r="Z1363" s="129">
        <f t="shared" si="261"/>
        <v>5</v>
      </c>
      <c r="AA1363" s="129"/>
      <c r="AB1363" s="129"/>
      <c r="AC1363" s="121">
        <v>510200</v>
      </c>
      <c r="AD1363" s="121" t="s">
        <v>1497</v>
      </c>
      <c r="AE1363" s="122">
        <f>VLOOKUP(AC1363,[3]Hoja1!$A$10:$K$1357,11,0)</f>
        <v>-6949013</v>
      </c>
      <c r="AF1363" s="122">
        <v>0</v>
      </c>
      <c r="AG1363" s="122">
        <f t="shared" si="262"/>
        <v>-6949013</v>
      </c>
      <c r="AH1363" s="122">
        <f t="shared" si="263"/>
        <v>-6949</v>
      </c>
    </row>
    <row r="1364" spans="1:34" s="51" customFormat="1" ht="12.75" customHeight="1">
      <c r="A1364" s="127"/>
      <c r="B1364" s="127"/>
      <c r="C1364" s="128" t="str">
        <f>+D1364&amp;E1364</f>
        <v/>
      </c>
      <c r="D1364" s="127"/>
      <c r="E1364" s="127"/>
      <c r="F1364" s="128" t="str">
        <f>+G1364&amp;H1364</f>
        <v/>
      </c>
      <c r="G1364" s="127"/>
      <c r="H1364" s="127"/>
      <c r="I1364" s="128" t="str">
        <f>+J1364&amp;K1364</f>
        <v/>
      </c>
      <c r="J1364" s="127"/>
      <c r="K1364" s="127"/>
      <c r="L1364" s="128" t="str">
        <f>+M1364&amp;N1364</f>
        <v/>
      </c>
      <c r="M1364" s="129"/>
      <c r="N1364" s="129"/>
      <c r="O1364" s="130" t="str">
        <f>+P1364&amp;Q1364</f>
        <v/>
      </c>
      <c r="P1364" s="127"/>
      <c r="Q1364" s="127"/>
      <c r="R1364" s="128" t="str">
        <f>+S1364&amp;T1364</f>
        <v/>
      </c>
      <c r="S1364" s="129"/>
      <c r="T1364" s="129"/>
      <c r="U1364" s="128" t="str">
        <f>+V1364&amp;W1364</f>
        <v>631101200</v>
      </c>
      <c r="V1364" s="129">
        <v>631101200</v>
      </c>
      <c r="W1364" s="129"/>
      <c r="X1364" s="131" t="str">
        <f>+Y1364&amp;Z1364</f>
        <v>5</v>
      </c>
      <c r="Y1364" s="129"/>
      <c r="Z1364" s="129">
        <f t="shared" si="261"/>
        <v>5</v>
      </c>
      <c r="AA1364" s="129"/>
      <c r="AB1364" s="129"/>
      <c r="AC1364" s="121">
        <v>510201</v>
      </c>
      <c r="AD1364" s="121" t="s">
        <v>1498</v>
      </c>
      <c r="AE1364" s="122">
        <v>0</v>
      </c>
      <c r="AF1364" s="122"/>
      <c r="AG1364" s="122">
        <f t="shared" si="262"/>
        <v>0</v>
      </c>
      <c r="AH1364" s="122">
        <f t="shared" si="263"/>
        <v>0</v>
      </c>
    </row>
    <row r="1365" spans="1:34" s="51" customFormat="1" ht="12.75" customHeight="1">
      <c r="A1365" s="127">
        <v>5311210</v>
      </c>
      <c r="B1365" s="127" t="s">
        <v>1781</v>
      </c>
      <c r="C1365" s="128" t="str">
        <f>+D1365&amp;E1365</f>
        <v/>
      </c>
      <c r="D1365" s="127"/>
      <c r="E1365" s="127"/>
      <c r="F1365" s="128" t="str">
        <f>+G1365&amp;H1365</f>
        <v/>
      </c>
      <c r="G1365" s="127"/>
      <c r="H1365" s="127"/>
      <c r="I1365" s="128" t="str">
        <f>+J1365&amp;K1365</f>
        <v/>
      </c>
      <c r="J1365" s="127"/>
      <c r="K1365" s="127"/>
      <c r="L1365" s="128" t="str">
        <f>+M1365&amp;N1365</f>
        <v/>
      </c>
      <c r="M1365" s="129"/>
      <c r="N1365" s="129"/>
      <c r="O1365" s="130" t="str">
        <f>+P1365&amp;Q1365</f>
        <v/>
      </c>
      <c r="P1365" s="127"/>
      <c r="Q1365" s="127"/>
      <c r="R1365" s="128" t="str">
        <f>+S1365&amp;T1365</f>
        <v/>
      </c>
      <c r="S1365" s="129"/>
      <c r="T1365" s="129"/>
      <c r="U1365" s="128" t="str">
        <f>+V1365&amp;W1365</f>
        <v>631101200</v>
      </c>
      <c r="V1365" s="129">
        <v>631101200</v>
      </c>
      <c r="W1365" s="129"/>
      <c r="X1365" s="131" t="str">
        <f>+Y1365&amp;Z1365</f>
        <v>5</v>
      </c>
      <c r="Y1365" s="129"/>
      <c r="Z1365" s="129">
        <f t="shared" si="261"/>
        <v>5</v>
      </c>
      <c r="AA1365" s="129"/>
      <c r="AB1365" s="129"/>
      <c r="AC1365" s="121">
        <v>510202</v>
      </c>
      <c r="AD1365" s="121" t="s">
        <v>1499</v>
      </c>
      <c r="AE1365" s="122">
        <f>VLOOKUP(AC1365,[3]Hoja1!$A$10:$K$1357,11,0)</f>
        <v>-204038248</v>
      </c>
      <c r="AF1365" s="122"/>
      <c r="AG1365" s="122">
        <f t="shared" si="262"/>
        <v>-204038248</v>
      </c>
      <c r="AH1365" s="122">
        <f t="shared" si="263"/>
        <v>-204038</v>
      </c>
    </row>
    <row r="1366" spans="1:34" s="51" customFormat="1" ht="12.75" customHeight="1">
      <c r="A1366" s="127">
        <v>5311230</v>
      </c>
      <c r="B1366" s="127" t="s">
        <v>1783</v>
      </c>
      <c r="C1366" s="128"/>
      <c r="D1366" s="127"/>
      <c r="E1366" s="127"/>
      <c r="F1366" s="128"/>
      <c r="G1366" s="127"/>
      <c r="H1366" s="127"/>
      <c r="I1366" s="128"/>
      <c r="J1366" s="127"/>
      <c r="K1366" s="127"/>
      <c r="L1366" s="128"/>
      <c r="M1366" s="129"/>
      <c r="N1366" s="129"/>
      <c r="O1366" s="130"/>
      <c r="P1366" s="127"/>
      <c r="Q1366" s="127"/>
      <c r="R1366" s="128"/>
      <c r="S1366" s="129"/>
      <c r="T1366" s="129"/>
      <c r="U1366" s="128"/>
      <c r="V1366" s="129"/>
      <c r="W1366" s="129"/>
      <c r="X1366" s="131"/>
      <c r="Y1366" s="129"/>
      <c r="Z1366" s="129">
        <f t="shared" si="261"/>
        <v>5</v>
      </c>
      <c r="AA1366" s="129"/>
      <c r="AB1366" s="129"/>
      <c r="AC1366" s="121">
        <v>510203</v>
      </c>
      <c r="AD1366" s="25" t="s">
        <v>1878</v>
      </c>
      <c r="AE1366" s="122">
        <f>VLOOKUP(AC1366,[3]Hoja1!$A$10:$K$1357,11,0)</f>
        <v>1399910635</v>
      </c>
      <c r="AF1366" s="122"/>
      <c r="AG1366" s="122">
        <f t="shared" si="262"/>
        <v>1399910635</v>
      </c>
      <c r="AH1366" s="122">
        <f t="shared" si="263"/>
        <v>1399911</v>
      </c>
    </row>
    <row r="1367" spans="1:34" s="51" customFormat="1" ht="12.75" customHeight="1">
      <c r="A1367" s="127"/>
      <c r="B1367" s="127"/>
      <c r="C1367" s="128" t="str">
        <f t="shared" si="264"/>
        <v/>
      </c>
      <c r="D1367" s="127"/>
      <c r="E1367" s="127"/>
      <c r="F1367" s="128" t="str">
        <f t="shared" si="265"/>
        <v/>
      </c>
      <c r="G1367" s="127"/>
      <c r="H1367" s="127"/>
      <c r="I1367" s="128" t="str">
        <f t="shared" si="266"/>
        <v/>
      </c>
      <c r="J1367" s="127"/>
      <c r="K1367" s="127"/>
      <c r="L1367" s="128" t="str">
        <f t="shared" si="267"/>
        <v/>
      </c>
      <c r="M1367" s="129"/>
      <c r="N1367" s="129"/>
      <c r="O1367" s="130" t="str">
        <f t="shared" si="268"/>
        <v/>
      </c>
      <c r="P1367" s="127"/>
      <c r="Q1367" s="127"/>
      <c r="R1367" s="128" t="str">
        <f t="shared" si="269"/>
        <v/>
      </c>
      <c r="S1367" s="129"/>
      <c r="T1367" s="129"/>
      <c r="U1367" s="128" t="str">
        <f t="shared" si="270"/>
        <v>631101300</v>
      </c>
      <c r="V1367" s="129">
        <v>631101300</v>
      </c>
      <c r="W1367" s="129"/>
      <c r="X1367" s="131" t="str">
        <f>+Y1367&amp;Z1367</f>
        <v>5</v>
      </c>
      <c r="Y1367" s="129"/>
      <c r="Z1367" s="129">
        <f t="shared" si="261"/>
        <v>5</v>
      </c>
      <c r="AA1367" s="129"/>
      <c r="AB1367" s="129"/>
      <c r="AC1367" s="121">
        <v>510210</v>
      </c>
      <c r="AD1367" s="121" t="s">
        <v>1500</v>
      </c>
      <c r="AE1367" s="122">
        <v>0</v>
      </c>
      <c r="AF1367" s="122"/>
      <c r="AG1367" s="122">
        <f t="shared" si="262"/>
        <v>0</v>
      </c>
      <c r="AH1367" s="122">
        <f t="shared" si="263"/>
        <v>0</v>
      </c>
    </row>
    <row r="1368" spans="1:34" s="51" customFormat="1" ht="12.75" customHeight="1">
      <c r="A1368" s="127">
        <v>5311220</v>
      </c>
      <c r="B1368" s="127" t="s">
        <v>1782</v>
      </c>
      <c r="C1368" s="128" t="str">
        <f t="shared" si="264"/>
        <v/>
      </c>
      <c r="D1368" s="127"/>
      <c r="E1368" s="127"/>
      <c r="F1368" s="128" t="str">
        <f t="shared" si="265"/>
        <v/>
      </c>
      <c r="G1368" s="127"/>
      <c r="H1368" s="127"/>
      <c r="I1368" s="128" t="str">
        <f t="shared" si="266"/>
        <v/>
      </c>
      <c r="J1368" s="127"/>
      <c r="K1368" s="127"/>
      <c r="L1368" s="128" t="str">
        <f t="shared" si="267"/>
        <v/>
      </c>
      <c r="M1368" s="129"/>
      <c r="N1368" s="129"/>
      <c r="O1368" s="130" t="str">
        <f t="shared" si="268"/>
        <v/>
      </c>
      <c r="P1368" s="127"/>
      <c r="Q1368" s="127"/>
      <c r="R1368" s="128" t="str">
        <f t="shared" si="269"/>
        <v/>
      </c>
      <c r="S1368" s="129"/>
      <c r="T1368" s="129"/>
      <c r="U1368" s="128" t="str">
        <f t="shared" si="270"/>
        <v>631101300</v>
      </c>
      <c r="V1368" s="129">
        <v>631101300</v>
      </c>
      <c r="W1368" s="129"/>
      <c r="X1368" s="131" t="str">
        <f>+Y1368&amp;Z1368</f>
        <v>5</v>
      </c>
      <c r="Y1368" s="129"/>
      <c r="Z1368" s="129">
        <f t="shared" si="261"/>
        <v>5</v>
      </c>
      <c r="AA1368" s="129"/>
      <c r="AB1368" s="129"/>
      <c r="AC1368" s="121">
        <v>510211</v>
      </c>
      <c r="AD1368" s="121" t="s">
        <v>1501</v>
      </c>
      <c r="AE1368" s="122">
        <v>0</v>
      </c>
      <c r="AF1368" s="122">
        <v>0</v>
      </c>
      <c r="AG1368" s="122">
        <f t="shared" si="262"/>
        <v>0</v>
      </c>
      <c r="AH1368" s="122">
        <f t="shared" si="263"/>
        <v>0</v>
      </c>
    </row>
    <row r="1369" spans="1:34" s="51" customFormat="1" ht="12.75" customHeight="1">
      <c r="A1369" s="127">
        <v>5311220</v>
      </c>
      <c r="B1369" s="127" t="s">
        <v>1782</v>
      </c>
      <c r="C1369" s="128" t="str">
        <f t="shared" si="264"/>
        <v/>
      </c>
      <c r="D1369" s="127"/>
      <c r="E1369" s="127"/>
      <c r="F1369" s="128" t="str">
        <f t="shared" si="265"/>
        <v/>
      </c>
      <c r="G1369" s="127"/>
      <c r="H1369" s="127"/>
      <c r="I1369" s="128" t="str">
        <f t="shared" si="266"/>
        <v/>
      </c>
      <c r="J1369" s="127"/>
      <c r="K1369" s="127"/>
      <c r="L1369" s="128" t="str">
        <f t="shared" si="267"/>
        <v/>
      </c>
      <c r="M1369" s="129"/>
      <c r="N1369" s="129"/>
      <c r="O1369" s="130" t="str">
        <f t="shared" si="268"/>
        <v/>
      </c>
      <c r="P1369" s="127"/>
      <c r="Q1369" s="127"/>
      <c r="R1369" s="128" t="str">
        <f t="shared" si="269"/>
        <v/>
      </c>
      <c r="S1369" s="129"/>
      <c r="T1369" s="129"/>
      <c r="U1369" s="128" t="str">
        <f t="shared" si="270"/>
        <v>631101300</v>
      </c>
      <c r="V1369" s="129">
        <v>631101300</v>
      </c>
      <c r="W1369" s="129"/>
      <c r="X1369" s="131" t="str">
        <f>+Y1369&amp;Z1369</f>
        <v>5</v>
      </c>
      <c r="Y1369" s="129"/>
      <c r="Z1369" s="129">
        <f t="shared" si="261"/>
        <v>5</v>
      </c>
      <c r="AA1369" s="129"/>
      <c r="AB1369" s="129"/>
      <c r="AC1369" s="121">
        <v>510212</v>
      </c>
      <c r="AD1369" s="121" t="s">
        <v>1502</v>
      </c>
      <c r="AE1369" s="122">
        <f>VLOOKUP(AC1369,[3]Hoja1!$A$10:$K$1357,11,0)</f>
        <v>399309426</v>
      </c>
      <c r="AF1369" s="122">
        <v>0</v>
      </c>
      <c r="AG1369" s="122">
        <f t="shared" si="262"/>
        <v>399309426</v>
      </c>
      <c r="AH1369" s="122">
        <f t="shared" si="263"/>
        <v>399309</v>
      </c>
    </row>
    <row r="1370" spans="1:34" s="51" customFormat="1" ht="12.75" customHeight="1">
      <c r="A1370" s="127">
        <v>5311230</v>
      </c>
      <c r="B1370" s="127" t="s">
        <v>1783</v>
      </c>
      <c r="C1370" s="128"/>
      <c r="D1370" s="127"/>
      <c r="E1370" s="127"/>
      <c r="F1370" s="128"/>
      <c r="G1370" s="127"/>
      <c r="H1370" s="127"/>
      <c r="I1370" s="128"/>
      <c r="J1370" s="127"/>
      <c r="K1370" s="127"/>
      <c r="L1370" s="128"/>
      <c r="M1370" s="129"/>
      <c r="N1370" s="129"/>
      <c r="O1370" s="130"/>
      <c r="P1370" s="127"/>
      <c r="Q1370" s="127"/>
      <c r="R1370" s="128"/>
      <c r="S1370" s="129"/>
      <c r="T1370" s="129"/>
      <c r="U1370" s="128"/>
      <c r="V1370" s="129"/>
      <c r="W1370" s="129"/>
      <c r="X1370" s="131"/>
      <c r="Y1370" s="129"/>
      <c r="Z1370" s="129">
        <f t="shared" si="261"/>
        <v>5</v>
      </c>
      <c r="AA1370" s="129"/>
      <c r="AB1370" s="129"/>
      <c r="AC1370" s="126">
        <v>510212</v>
      </c>
      <c r="AD1370" s="121" t="s">
        <v>1831</v>
      </c>
      <c r="AE1370" s="122">
        <v>0</v>
      </c>
      <c r="AF1370" s="122">
        <v>0</v>
      </c>
      <c r="AG1370" s="122">
        <f t="shared" si="262"/>
        <v>0</v>
      </c>
      <c r="AH1370" s="122">
        <f t="shared" si="263"/>
        <v>0</v>
      </c>
    </row>
    <row r="1371" spans="1:34" s="51" customFormat="1" ht="12.75" customHeight="1">
      <c r="A1371" s="127">
        <v>5311310</v>
      </c>
      <c r="B1371" s="127" t="s">
        <v>1788</v>
      </c>
      <c r="C1371" s="128" t="str">
        <f>+D1371&amp;E1371</f>
        <v/>
      </c>
      <c r="D1371" s="127"/>
      <c r="E1371" s="127"/>
      <c r="F1371" s="128" t="str">
        <f>+G1371&amp;H1371</f>
        <v/>
      </c>
      <c r="G1371" s="127"/>
      <c r="H1371" s="127"/>
      <c r="I1371" s="128" t="str">
        <f>+J1371&amp;K1371</f>
        <v/>
      </c>
      <c r="J1371" s="127"/>
      <c r="K1371" s="127"/>
      <c r="L1371" s="128" t="str">
        <f>+M1371&amp;N1371</f>
        <v/>
      </c>
      <c r="M1371" s="129"/>
      <c r="N1371" s="129"/>
      <c r="O1371" s="130" t="str">
        <f>+P1371&amp;Q1371</f>
        <v>691111000</v>
      </c>
      <c r="P1371" s="127">
        <v>691111000</v>
      </c>
      <c r="Q1371" s="127"/>
      <c r="R1371" s="128" t="str">
        <f>+S1371&amp;T1371</f>
        <v/>
      </c>
      <c r="S1371" s="129"/>
      <c r="T1371" s="129"/>
      <c r="U1371" s="128" t="str">
        <f t="shared" ref="U1371:U1383" si="272">+V1371&amp;W1371</f>
        <v>631101710</v>
      </c>
      <c r="V1371" s="129">
        <v>631101710</v>
      </c>
      <c r="W1371" s="129"/>
      <c r="X1371" s="131" t="str">
        <f>+Y1371&amp;Z1371</f>
        <v>5</v>
      </c>
      <c r="Y1371" s="129"/>
      <c r="Z1371" s="129">
        <f t="shared" si="261"/>
        <v>5</v>
      </c>
      <c r="AA1371" s="129"/>
      <c r="AB1371" s="129"/>
      <c r="AC1371" s="121">
        <v>510220</v>
      </c>
      <c r="AD1371" s="121" t="s">
        <v>265</v>
      </c>
      <c r="AE1371" s="122">
        <f>VLOOKUP(AC1371,[3]Hoja1!$A$10:$K$1357,11,0)</f>
        <v>-5471601787</v>
      </c>
      <c r="AF1371" s="122">
        <v>0</v>
      </c>
      <c r="AG1371" s="122">
        <f t="shared" si="262"/>
        <v>-5471601787</v>
      </c>
      <c r="AH1371" s="122">
        <f t="shared" si="263"/>
        <v>-5471602</v>
      </c>
    </row>
    <row r="1372" spans="1:34" s="51" customFormat="1" ht="12.75" customHeight="1">
      <c r="A1372" s="127">
        <v>5311310</v>
      </c>
      <c r="B1372" s="127" t="s">
        <v>1788</v>
      </c>
      <c r="C1372" s="128"/>
      <c r="D1372" s="127"/>
      <c r="E1372" s="127"/>
      <c r="F1372" s="128"/>
      <c r="G1372" s="127"/>
      <c r="H1372" s="127"/>
      <c r="I1372" s="128"/>
      <c r="J1372" s="127"/>
      <c r="K1372" s="127"/>
      <c r="L1372" s="128"/>
      <c r="M1372" s="129"/>
      <c r="N1372" s="129"/>
      <c r="O1372" s="130"/>
      <c r="P1372" s="127"/>
      <c r="Q1372" s="127"/>
      <c r="R1372" s="128"/>
      <c r="S1372" s="129"/>
      <c r="T1372" s="129"/>
      <c r="U1372" s="128"/>
      <c r="V1372" s="129"/>
      <c r="W1372" s="129"/>
      <c r="X1372" s="131"/>
      <c r="Y1372" s="129"/>
      <c r="Z1372" s="129">
        <f t="shared" si="261"/>
        <v>5</v>
      </c>
      <c r="AA1372" s="129"/>
      <c r="AB1372" s="129"/>
      <c r="AC1372" s="121">
        <v>510221</v>
      </c>
      <c r="AD1372" s="121" t="s">
        <v>1625</v>
      </c>
      <c r="AE1372" s="122">
        <f>VLOOKUP(AC1372,[3]Hoja1!$A$10:$K$1357,11,0)</f>
        <v>1230661649</v>
      </c>
      <c r="AF1372" s="122"/>
      <c r="AG1372" s="122">
        <f t="shared" si="262"/>
        <v>1230661649</v>
      </c>
      <c r="AH1372" s="122">
        <f t="shared" si="263"/>
        <v>1230662</v>
      </c>
    </row>
    <row r="1373" spans="1:34" s="51" customFormat="1" ht="12.75" customHeight="1">
      <c r="A1373" s="127">
        <v>5311410</v>
      </c>
      <c r="B1373" s="127" t="s">
        <v>1792</v>
      </c>
      <c r="C1373" s="128"/>
      <c r="D1373" s="127"/>
      <c r="E1373" s="127"/>
      <c r="F1373" s="128"/>
      <c r="G1373" s="127"/>
      <c r="H1373" s="127"/>
      <c r="I1373" s="128"/>
      <c r="J1373" s="127"/>
      <c r="K1373" s="127"/>
      <c r="L1373" s="128"/>
      <c r="M1373" s="129"/>
      <c r="N1373" s="129"/>
      <c r="O1373" s="130"/>
      <c r="P1373" s="127"/>
      <c r="Q1373" s="127"/>
      <c r="R1373" s="128"/>
      <c r="S1373" s="129"/>
      <c r="T1373" s="129"/>
      <c r="U1373" s="128"/>
      <c r="V1373" s="129"/>
      <c r="W1373" s="129"/>
      <c r="X1373" s="131"/>
      <c r="Y1373" s="129"/>
      <c r="Z1373" s="129">
        <f t="shared" si="261"/>
        <v>5</v>
      </c>
      <c r="AA1373" s="129"/>
      <c r="AB1373" s="129"/>
      <c r="AC1373" s="121">
        <v>510223</v>
      </c>
      <c r="AD1373" s="121" t="s">
        <v>1879</v>
      </c>
      <c r="AE1373" s="122">
        <f>VLOOKUP(AC1373,[3]Hoja1!$A$10:$K$1357,11,0)</f>
        <v>18277357973</v>
      </c>
      <c r="AF1373" s="122"/>
      <c r="AG1373" s="122">
        <f t="shared" si="262"/>
        <v>18277357973</v>
      </c>
      <c r="AH1373" s="122">
        <f t="shared" si="263"/>
        <v>18277358</v>
      </c>
    </row>
    <row r="1374" spans="1:34" s="51" customFormat="1" ht="12.75" customHeight="1">
      <c r="A1374" s="127">
        <v>5311410</v>
      </c>
      <c r="B1374" s="127" t="s">
        <v>1792</v>
      </c>
      <c r="C1374" s="128"/>
      <c r="D1374" s="127"/>
      <c r="E1374" s="127"/>
      <c r="F1374" s="128"/>
      <c r="G1374" s="127"/>
      <c r="H1374" s="127"/>
      <c r="I1374" s="128"/>
      <c r="J1374" s="127"/>
      <c r="K1374" s="127"/>
      <c r="L1374" s="128"/>
      <c r="M1374" s="129"/>
      <c r="N1374" s="129"/>
      <c r="O1374" s="130"/>
      <c r="P1374" s="127"/>
      <c r="Q1374" s="127"/>
      <c r="R1374" s="128"/>
      <c r="S1374" s="129"/>
      <c r="T1374" s="129"/>
      <c r="U1374" s="128"/>
      <c r="V1374" s="129"/>
      <c r="W1374" s="129"/>
      <c r="X1374" s="131"/>
      <c r="Y1374" s="129"/>
      <c r="Z1374" s="129">
        <f t="shared" si="261"/>
        <v>5</v>
      </c>
      <c r="AA1374" s="129"/>
      <c r="AB1374" s="129"/>
      <c r="AC1374" s="121">
        <v>510224</v>
      </c>
      <c r="AD1374" s="121" t="s">
        <v>1880</v>
      </c>
      <c r="AE1374" s="122">
        <f>VLOOKUP(AC1374,[3]Hoja1!$A$10:$K$1357,11,0)</f>
        <v>14023603740</v>
      </c>
      <c r="AF1374" s="122"/>
      <c r="AG1374" s="122">
        <f t="shared" si="262"/>
        <v>14023603740</v>
      </c>
      <c r="AH1374" s="122">
        <f t="shared" si="263"/>
        <v>14023604</v>
      </c>
    </row>
    <row r="1375" spans="1:34" s="51" customFormat="1" ht="12.75" customHeight="1">
      <c r="A1375" s="127">
        <v>5311410</v>
      </c>
      <c r="B1375" s="127" t="s">
        <v>1792</v>
      </c>
      <c r="C1375" s="128" t="str">
        <f>+D1375&amp;E1375</f>
        <v/>
      </c>
      <c r="D1375" s="129"/>
      <c r="E1375" s="129"/>
      <c r="F1375" s="128" t="str">
        <f>+G1375&amp;H1375</f>
        <v/>
      </c>
      <c r="G1375" s="127"/>
      <c r="H1375" s="127"/>
      <c r="I1375" s="128" t="str">
        <f>+J1375&amp;K1375</f>
        <v/>
      </c>
      <c r="J1375" s="127"/>
      <c r="K1375" s="127"/>
      <c r="L1375" s="128" t="str">
        <f>+M1375&amp;N1375</f>
        <v>695110000</v>
      </c>
      <c r="M1375" s="129">
        <v>695110000</v>
      </c>
      <c r="N1375" s="129"/>
      <c r="O1375" s="130" t="str">
        <f>+P1375&amp;Q1375</f>
        <v/>
      </c>
      <c r="P1375" s="127"/>
      <c r="Q1375" s="127"/>
      <c r="R1375" s="128" t="str">
        <f>+S1375&amp;T1375</f>
        <v/>
      </c>
      <c r="S1375" s="129"/>
      <c r="T1375" s="129"/>
      <c r="U1375" s="128" t="str">
        <f t="shared" si="272"/>
        <v>631101610</v>
      </c>
      <c r="V1375" s="129">
        <v>631101610</v>
      </c>
      <c r="W1375" s="129"/>
      <c r="X1375" s="131" t="str">
        <f>+Y1375&amp;Z1375</f>
        <v>5</v>
      </c>
      <c r="Y1375" s="129"/>
      <c r="Z1375" s="129">
        <f t="shared" si="261"/>
        <v>5</v>
      </c>
      <c r="AA1375" s="129"/>
      <c r="AB1375" s="129"/>
      <c r="AC1375" s="121">
        <v>510230</v>
      </c>
      <c r="AD1375" s="121" t="s">
        <v>266</v>
      </c>
      <c r="AE1375" s="122">
        <f>VLOOKUP(AC1375,[3]Hoja1!$A$10:$K$1357,11,0)</f>
        <v>31153693235</v>
      </c>
      <c r="AF1375" s="122">
        <v>0</v>
      </c>
      <c r="AG1375" s="122">
        <f t="shared" si="262"/>
        <v>31153693235</v>
      </c>
      <c r="AH1375" s="122">
        <f t="shared" si="263"/>
        <v>31153693</v>
      </c>
    </row>
    <row r="1376" spans="1:34" s="51" customFormat="1" ht="12.75" customHeight="1">
      <c r="A1376" s="127">
        <v>5311410</v>
      </c>
      <c r="B1376" s="127" t="s">
        <v>1792</v>
      </c>
      <c r="C1376" s="128" t="str">
        <f>+D1376&amp;E1376</f>
        <v/>
      </c>
      <c r="D1376" s="129"/>
      <c r="E1376" s="129"/>
      <c r="F1376" s="128" t="str">
        <f>+G1376&amp;H1376</f>
        <v/>
      </c>
      <c r="G1376" s="127"/>
      <c r="H1376" s="127"/>
      <c r="I1376" s="128" t="str">
        <f>+J1376&amp;K1376</f>
        <v/>
      </c>
      <c r="J1376" s="127"/>
      <c r="K1376" s="127"/>
      <c r="L1376" s="128" t="str">
        <f>+M1376&amp;N1376</f>
        <v/>
      </c>
      <c r="M1376" s="129"/>
      <c r="N1376" s="129"/>
      <c r="O1376" s="130" t="str">
        <f>+P1376&amp;Q1376</f>
        <v/>
      </c>
      <c r="P1376" s="127"/>
      <c r="Q1376" s="127"/>
      <c r="R1376" s="128" t="str">
        <f>+S1376&amp;T1376</f>
        <v/>
      </c>
      <c r="S1376" s="129"/>
      <c r="T1376" s="129"/>
      <c r="U1376" s="128" t="str">
        <f t="shared" si="272"/>
        <v>631101610</v>
      </c>
      <c r="V1376" s="129">
        <v>631101610</v>
      </c>
      <c r="W1376" s="129"/>
      <c r="X1376" s="131" t="str">
        <f>+Y1376&amp;Z1376</f>
        <v>5</v>
      </c>
      <c r="Y1376" s="129"/>
      <c r="Z1376" s="129">
        <f t="shared" si="261"/>
        <v>5</v>
      </c>
      <c r="AA1376" s="129"/>
      <c r="AB1376" s="129"/>
      <c r="AC1376" s="121">
        <v>510240</v>
      </c>
      <c r="AD1376" s="121" t="s">
        <v>267</v>
      </c>
      <c r="AE1376" s="122">
        <f>VLOOKUP(AC1376,[3]Hoja1!$A$10:$K$1357,11,0)</f>
        <v>-3375534190</v>
      </c>
      <c r="AF1376" s="122">
        <f>-779852000*0</f>
        <v>0</v>
      </c>
      <c r="AG1376" s="122">
        <f t="shared" si="262"/>
        <v>-3375534190</v>
      </c>
      <c r="AH1376" s="122">
        <f t="shared" si="263"/>
        <v>-3375534</v>
      </c>
    </row>
    <row r="1377" spans="1:34" s="51" customFormat="1" ht="12.75" customHeight="1">
      <c r="A1377" s="127">
        <v>5311410</v>
      </c>
      <c r="B1377" s="127" t="s">
        <v>1792</v>
      </c>
      <c r="C1377" s="128" t="str">
        <f>+D1377&amp;E1377</f>
        <v/>
      </c>
      <c r="D1377" s="129"/>
      <c r="E1377" s="129"/>
      <c r="F1377" s="128" t="str">
        <f>+G1377&amp;H1377</f>
        <v/>
      </c>
      <c r="G1377" s="127"/>
      <c r="H1377" s="127"/>
      <c r="I1377" s="128" t="str">
        <f>+J1377&amp;K1377</f>
        <v/>
      </c>
      <c r="J1377" s="127"/>
      <c r="K1377" s="127"/>
      <c r="L1377" s="128" t="str">
        <f>+M1377&amp;N1377</f>
        <v/>
      </c>
      <c r="M1377" s="129"/>
      <c r="N1377" s="129"/>
      <c r="O1377" s="130" t="str">
        <f>+P1377&amp;Q1377</f>
        <v/>
      </c>
      <c r="P1377" s="127"/>
      <c r="Q1377" s="127"/>
      <c r="R1377" s="128" t="str">
        <f>+S1377&amp;T1377</f>
        <v/>
      </c>
      <c r="S1377" s="129"/>
      <c r="T1377" s="129"/>
      <c r="U1377" s="128" t="str">
        <f t="shared" si="272"/>
        <v>631101610</v>
      </c>
      <c r="V1377" s="129">
        <v>631101610</v>
      </c>
      <c r="W1377" s="129"/>
      <c r="X1377" s="131" t="str">
        <f>+Y1377&amp;Z1377</f>
        <v>5</v>
      </c>
      <c r="Y1377" s="129"/>
      <c r="Z1377" s="129">
        <f t="shared" si="261"/>
        <v>5</v>
      </c>
      <c r="AA1377" s="129"/>
      <c r="AB1377" s="129"/>
      <c r="AC1377" s="121">
        <v>510250</v>
      </c>
      <c r="AD1377" s="121" t="s">
        <v>1503</v>
      </c>
      <c r="AE1377" s="122">
        <f>VLOOKUP(AC1377,[3]Hoja1!$A$10:$K$1357,11,0)</f>
        <v>-10942840921</v>
      </c>
      <c r="AF1377" s="122">
        <v>0</v>
      </c>
      <c r="AG1377" s="122">
        <f t="shared" si="262"/>
        <v>-10942840921</v>
      </c>
      <c r="AH1377" s="122">
        <f t="shared" si="263"/>
        <v>-10942841</v>
      </c>
    </row>
    <row r="1378" spans="1:34" s="51" customFormat="1" ht="12.75" customHeight="1">
      <c r="A1378" s="127">
        <v>5311520</v>
      </c>
      <c r="B1378" s="127" t="s">
        <v>1796</v>
      </c>
      <c r="C1378" s="128" t="str">
        <f t="shared" ref="C1378:C1474" si="273">+D1378&amp;E1378</f>
        <v/>
      </c>
      <c r="D1378" s="127"/>
      <c r="E1378" s="127"/>
      <c r="F1378" s="128" t="str">
        <f t="shared" ref="F1378:F1474" si="274">+G1378&amp;H1378</f>
        <v/>
      </c>
      <c r="G1378" s="127"/>
      <c r="H1378" s="127"/>
      <c r="I1378" s="128" t="str">
        <f t="shared" ref="I1378:I1474" si="275">+J1378&amp;K1378</f>
        <v/>
      </c>
      <c r="J1378" s="127"/>
      <c r="K1378" s="127"/>
      <c r="L1378" s="128" t="str">
        <f t="shared" ref="L1378:L1474" si="276">+M1378&amp;N1378</f>
        <v/>
      </c>
      <c r="M1378" s="129"/>
      <c r="N1378" s="129"/>
      <c r="O1378" s="130" t="str">
        <f t="shared" ref="O1378:O1474" si="277">+P1378&amp;Q1378</f>
        <v/>
      </c>
      <c r="P1378" s="127"/>
      <c r="Q1378" s="127"/>
      <c r="R1378" s="128" t="str">
        <f t="shared" ref="R1378:R1474" si="278">+S1378&amp;T1378</f>
        <v/>
      </c>
      <c r="S1378" s="129"/>
      <c r="T1378" s="129"/>
      <c r="U1378" s="128" t="str">
        <f t="shared" si="272"/>
        <v>631101820</v>
      </c>
      <c r="V1378" s="129">
        <v>631101820</v>
      </c>
      <c r="W1378" s="129"/>
      <c r="X1378" s="131" t="str">
        <f>+Y1378&amp;Z1378</f>
        <v>5</v>
      </c>
      <c r="Y1378" s="129"/>
      <c r="Z1378" s="129">
        <f t="shared" si="261"/>
        <v>5</v>
      </c>
      <c r="AA1378" s="129"/>
      <c r="AB1378" s="129"/>
      <c r="AC1378" s="121">
        <v>520100</v>
      </c>
      <c r="AD1378" s="121" t="s">
        <v>787</v>
      </c>
      <c r="AE1378" s="122">
        <f>VLOOKUP(AC1378,[3]Hoja1!$A$10:$K$1357,11,0)</f>
        <v>1622284014</v>
      </c>
      <c r="AF1378" s="122">
        <v>0</v>
      </c>
      <c r="AG1378" s="122">
        <f t="shared" si="262"/>
        <v>1622284014</v>
      </c>
      <c r="AH1378" s="122">
        <f t="shared" si="263"/>
        <v>1622284</v>
      </c>
    </row>
    <row r="1379" spans="1:34" s="51" customFormat="1" ht="12.75" customHeight="1">
      <c r="A1379" s="127">
        <v>5311510</v>
      </c>
      <c r="B1379" s="127" t="s">
        <v>1795</v>
      </c>
      <c r="C1379" s="128"/>
      <c r="D1379" s="127"/>
      <c r="E1379" s="127"/>
      <c r="F1379" s="128"/>
      <c r="G1379" s="127"/>
      <c r="H1379" s="127"/>
      <c r="I1379" s="128"/>
      <c r="J1379" s="127"/>
      <c r="K1379" s="127"/>
      <c r="L1379" s="128"/>
      <c r="M1379" s="129"/>
      <c r="N1379" s="129"/>
      <c r="O1379" s="130"/>
      <c r="P1379" s="127"/>
      <c r="Q1379" s="127"/>
      <c r="R1379" s="128"/>
      <c r="S1379" s="129"/>
      <c r="T1379" s="129"/>
      <c r="U1379" s="128" t="str">
        <f t="shared" si="272"/>
        <v>631101810</v>
      </c>
      <c r="V1379" s="129">
        <v>631101810</v>
      </c>
      <c r="W1379" s="129"/>
      <c r="X1379" s="131"/>
      <c r="Y1379" s="129"/>
      <c r="Z1379" s="129">
        <f t="shared" si="261"/>
        <v>5</v>
      </c>
      <c r="AA1379" s="129"/>
      <c r="AB1379" s="129"/>
      <c r="AC1379" s="121">
        <v>520110</v>
      </c>
      <c r="AD1379" s="121" t="s">
        <v>142</v>
      </c>
      <c r="AE1379" s="122">
        <f>VLOOKUP(AC1379,[3]Hoja1!$A$10:$K$1357,11,0)</f>
        <v>92485808</v>
      </c>
      <c r="AF1379" s="122">
        <v>0</v>
      </c>
      <c r="AG1379" s="122">
        <f t="shared" si="262"/>
        <v>92485808</v>
      </c>
      <c r="AH1379" s="122">
        <f t="shared" si="263"/>
        <v>92486</v>
      </c>
    </row>
    <row r="1380" spans="1:34" s="51" customFormat="1" ht="12.75" customHeight="1">
      <c r="A1380" s="127">
        <v>5311130</v>
      </c>
      <c r="B1380" s="127" t="s">
        <v>1779</v>
      </c>
      <c r="C1380" s="128" t="str">
        <f t="shared" si="273"/>
        <v>671130000</v>
      </c>
      <c r="D1380" s="129">
        <v>671130000</v>
      </c>
      <c r="E1380" s="129"/>
      <c r="F1380" s="128" t="str">
        <f t="shared" si="274"/>
        <v/>
      </c>
      <c r="G1380" s="127"/>
      <c r="H1380" s="127"/>
      <c r="I1380" s="128" t="str">
        <f t="shared" si="275"/>
        <v/>
      </c>
      <c r="J1380" s="129"/>
      <c r="K1380" s="129"/>
      <c r="L1380" s="128" t="str">
        <f t="shared" si="276"/>
        <v/>
      </c>
      <c r="M1380" s="129"/>
      <c r="N1380" s="129"/>
      <c r="O1380" s="130" t="str">
        <f t="shared" si="277"/>
        <v/>
      </c>
      <c r="P1380" s="127"/>
      <c r="Q1380" s="127"/>
      <c r="R1380" s="128" t="str">
        <f t="shared" si="278"/>
        <v>630130000</v>
      </c>
      <c r="S1380" s="129">
        <v>630130000</v>
      </c>
      <c r="T1380" s="129"/>
      <c r="U1380" s="128" t="str">
        <f t="shared" si="272"/>
        <v>631101130</v>
      </c>
      <c r="V1380" s="129">
        <v>631101130</v>
      </c>
      <c r="W1380" s="129"/>
      <c r="X1380" s="131" t="str">
        <f>+Y1380&amp;Z1380</f>
        <v>5</v>
      </c>
      <c r="Y1380" s="129"/>
      <c r="Z1380" s="129">
        <f t="shared" si="261"/>
        <v>5</v>
      </c>
      <c r="AA1380" s="129"/>
      <c r="AB1380" s="129"/>
      <c r="AC1380" s="121">
        <v>520200</v>
      </c>
      <c r="AD1380" s="121" t="s">
        <v>268</v>
      </c>
      <c r="AE1380" s="122">
        <f>VLOOKUP(AC1380,[3]Hoja1!$A$10:$K$1357,11,0)</f>
        <v>0</v>
      </c>
      <c r="AF1380" s="122">
        <v>0</v>
      </c>
      <c r="AG1380" s="122">
        <f t="shared" si="262"/>
        <v>0</v>
      </c>
      <c r="AH1380" s="122">
        <f t="shared" si="263"/>
        <v>0</v>
      </c>
    </row>
    <row r="1381" spans="1:34" s="51" customFormat="1" ht="12.75" customHeight="1">
      <c r="A1381" s="127">
        <v>5311600</v>
      </c>
      <c r="B1381" s="127" t="s">
        <v>1799</v>
      </c>
      <c r="C1381" s="128" t="str">
        <f t="shared" si="273"/>
        <v/>
      </c>
      <c r="D1381" s="127"/>
      <c r="E1381" s="127"/>
      <c r="F1381" s="128" t="str">
        <f t="shared" si="274"/>
        <v/>
      </c>
      <c r="G1381" s="127"/>
      <c r="H1381" s="127"/>
      <c r="I1381" s="128" t="str">
        <f t="shared" si="275"/>
        <v/>
      </c>
      <c r="J1381" s="127"/>
      <c r="K1381" s="127"/>
      <c r="L1381" s="128" t="str">
        <f t="shared" si="276"/>
        <v/>
      </c>
      <c r="M1381" s="129"/>
      <c r="N1381" s="129"/>
      <c r="O1381" s="130" t="str">
        <f t="shared" si="277"/>
        <v/>
      </c>
      <c r="P1381" s="129"/>
      <c r="Q1381" s="127"/>
      <c r="R1381" s="128" t="str">
        <f t="shared" si="278"/>
        <v/>
      </c>
      <c r="S1381" s="129"/>
      <c r="T1381" s="129"/>
      <c r="U1381" s="128" t="str">
        <f t="shared" si="272"/>
        <v>631101900</v>
      </c>
      <c r="V1381" s="129">
        <v>631101900</v>
      </c>
      <c r="W1381" s="129"/>
      <c r="X1381" s="131" t="str">
        <f>+Y1381&amp;Z1381</f>
        <v>5</v>
      </c>
      <c r="Y1381" s="129"/>
      <c r="Z1381" s="129">
        <f t="shared" si="261"/>
        <v>5</v>
      </c>
      <c r="AA1381" s="129"/>
      <c r="AB1381" s="129"/>
      <c r="AC1381" s="121">
        <v>520300</v>
      </c>
      <c r="AD1381" s="121" t="s">
        <v>1504</v>
      </c>
      <c r="AE1381" s="122">
        <f>VLOOKUP(AC1381,[3]Hoja1!$A$10:$K$1357,11,0)</f>
        <v>45346750</v>
      </c>
      <c r="AF1381" s="122"/>
      <c r="AG1381" s="122">
        <f t="shared" si="262"/>
        <v>45346750</v>
      </c>
      <c r="AH1381" s="122">
        <f t="shared" si="263"/>
        <v>45347</v>
      </c>
    </row>
    <row r="1382" spans="1:34" s="51" customFormat="1" ht="12.75" customHeight="1">
      <c r="A1382" s="127">
        <v>5311700</v>
      </c>
      <c r="B1382" s="127" t="s">
        <v>65</v>
      </c>
      <c r="C1382" s="128" t="str">
        <f t="shared" si="273"/>
        <v/>
      </c>
      <c r="D1382" s="127"/>
      <c r="E1382" s="127"/>
      <c r="F1382" s="128" t="str">
        <f t="shared" si="274"/>
        <v/>
      </c>
      <c r="G1382" s="127"/>
      <c r="H1382" s="127"/>
      <c r="I1382" s="128" t="str">
        <f t="shared" si="275"/>
        <v/>
      </c>
      <c r="J1382" s="127"/>
      <c r="K1382" s="127"/>
      <c r="L1382" s="128" t="str">
        <f t="shared" si="276"/>
        <v/>
      </c>
      <c r="M1382" s="129"/>
      <c r="N1382" s="129"/>
      <c r="O1382" s="130" t="str">
        <f t="shared" si="277"/>
        <v/>
      </c>
      <c r="P1382" s="127"/>
      <c r="Q1382" s="127"/>
      <c r="R1382" s="128" t="str">
        <f t="shared" si="278"/>
        <v/>
      </c>
      <c r="S1382" s="127"/>
      <c r="T1382" s="129"/>
      <c r="U1382" s="128" t="str">
        <f t="shared" si="272"/>
        <v>631102000</v>
      </c>
      <c r="V1382" s="129">
        <v>631102000</v>
      </c>
      <c r="W1382" s="129"/>
      <c r="X1382" s="131" t="str">
        <f>+Y1382&amp;Z1382</f>
        <v>5</v>
      </c>
      <c r="Y1382" s="129"/>
      <c r="Z1382" s="129">
        <f t="shared" si="261"/>
        <v>5</v>
      </c>
      <c r="AA1382" s="129"/>
      <c r="AB1382" s="129"/>
      <c r="AC1382" s="121">
        <v>520400</v>
      </c>
      <c r="AD1382" s="121" t="s">
        <v>962</v>
      </c>
      <c r="AE1382" s="122">
        <f>VLOOKUP(AC1382,[3]Hoja1!$A$10:$K$1357,11,0)</f>
        <v>34858304</v>
      </c>
      <c r="AF1382" s="122"/>
      <c r="AG1382" s="122">
        <f t="shared" si="262"/>
        <v>34858304</v>
      </c>
      <c r="AH1382" s="122">
        <f t="shared" si="263"/>
        <v>34858</v>
      </c>
    </row>
    <row r="1383" spans="1:34" s="51" customFormat="1" ht="12.75" customHeight="1">
      <c r="A1383" s="127">
        <v>5311310</v>
      </c>
      <c r="B1383" s="127" t="s">
        <v>1788</v>
      </c>
      <c r="C1383" s="128" t="str">
        <f t="shared" si="273"/>
        <v/>
      </c>
      <c r="D1383" s="127"/>
      <c r="E1383" s="127"/>
      <c r="F1383" s="128" t="str">
        <f t="shared" si="274"/>
        <v/>
      </c>
      <c r="G1383" s="127"/>
      <c r="H1383" s="127"/>
      <c r="I1383" s="128" t="str">
        <f t="shared" si="275"/>
        <v/>
      </c>
      <c r="J1383" s="127"/>
      <c r="K1383" s="127"/>
      <c r="L1383" s="128" t="str">
        <f t="shared" si="276"/>
        <v/>
      </c>
      <c r="M1383" s="129"/>
      <c r="N1383" s="129"/>
      <c r="O1383" s="130" t="str">
        <f t="shared" si="277"/>
        <v>691112000</v>
      </c>
      <c r="P1383" s="127">
        <v>691112000</v>
      </c>
      <c r="Q1383" s="127"/>
      <c r="R1383" s="128" t="str">
        <f t="shared" si="278"/>
        <v/>
      </c>
      <c r="S1383" s="129"/>
      <c r="T1383" s="129"/>
      <c r="U1383" s="128" t="str">
        <f t="shared" si="272"/>
        <v>631101710</v>
      </c>
      <c r="V1383" s="129">
        <v>631101710</v>
      </c>
      <c r="W1383" s="129"/>
      <c r="X1383" s="131" t="str">
        <f>+Y1383&amp;Z1383</f>
        <v>5</v>
      </c>
      <c r="Y1383" s="129"/>
      <c r="Z1383" s="129">
        <f t="shared" si="261"/>
        <v>5</v>
      </c>
      <c r="AA1383" s="129"/>
      <c r="AB1383" s="129"/>
      <c r="AC1383" s="121">
        <v>520500</v>
      </c>
      <c r="AD1383" s="121" t="s">
        <v>269</v>
      </c>
      <c r="AE1383" s="122">
        <f>VLOOKUP(AC1383,[3]Hoja1!$A$10:$K$1357,11,0)</f>
        <v>1051099830</v>
      </c>
      <c r="AF1383" s="122">
        <v>0</v>
      </c>
      <c r="AG1383" s="122">
        <f t="shared" si="262"/>
        <v>1051099830</v>
      </c>
      <c r="AH1383" s="122">
        <f t="shared" si="263"/>
        <v>1051100</v>
      </c>
    </row>
    <row r="1384" spans="1:34" s="51" customFormat="1" ht="12.75" customHeight="1">
      <c r="A1384" s="127">
        <v>5311310</v>
      </c>
      <c r="B1384" s="127" t="s">
        <v>1788</v>
      </c>
      <c r="C1384" s="128"/>
      <c r="D1384" s="127"/>
      <c r="E1384" s="127"/>
      <c r="F1384" s="128"/>
      <c r="G1384" s="127"/>
      <c r="H1384" s="127"/>
      <c r="I1384" s="128"/>
      <c r="J1384" s="127"/>
      <c r="K1384" s="127"/>
      <c r="L1384" s="128"/>
      <c r="M1384" s="129"/>
      <c r="N1384" s="129"/>
      <c r="O1384" s="130"/>
      <c r="P1384" s="127"/>
      <c r="Q1384" s="127"/>
      <c r="R1384" s="128"/>
      <c r="S1384" s="129"/>
      <c r="T1384" s="129"/>
      <c r="U1384" s="128"/>
      <c r="V1384" s="129"/>
      <c r="W1384" s="129"/>
      <c r="X1384" s="131"/>
      <c r="Y1384" s="129"/>
      <c r="Z1384" s="129">
        <f t="shared" si="261"/>
        <v>5</v>
      </c>
      <c r="AA1384" s="129"/>
      <c r="AB1384" s="129"/>
      <c r="AC1384" s="121">
        <v>520501</v>
      </c>
      <c r="AD1384" s="121" t="s">
        <v>767</v>
      </c>
      <c r="AE1384" s="122">
        <f>VLOOKUP(AC1384,[3]Hoja1!$A$10:$K$1357,11,0)</f>
        <v>0</v>
      </c>
      <c r="AF1384" s="122"/>
      <c r="AG1384" s="122">
        <f t="shared" si="262"/>
        <v>0</v>
      </c>
      <c r="AH1384" s="122">
        <f t="shared" si="263"/>
        <v>0</v>
      </c>
    </row>
    <row r="1385" spans="1:34" s="51" customFormat="1" ht="12.75" customHeight="1">
      <c r="A1385" s="127">
        <v>5311110</v>
      </c>
      <c r="B1385" s="127" t="s">
        <v>1777</v>
      </c>
      <c r="C1385" s="128" t="str">
        <f>+D1385&amp;E1385</f>
        <v>671110000</v>
      </c>
      <c r="D1385" s="127">
        <v>671110000</v>
      </c>
      <c r="E1385" s="127"/>
      <c r="F1385" s="128" t="str">
        <f>+G1385&amp;H1385</f>
        <v/>
      </c>
      <c r="G1385" s="127"/>
      <c r="H1385" s="127"/>
      <c r="I1385" s="128" t="str">
        <f>+J1385&amp;K1385</f>
        <v/>
      </c>
      <c r="J1385" s="127"/>
      <c r="K1385" s="127"/>
      <c r="L1385" s="128" t="str">
        <f>+M1385&amp;N1385</f>
        <v/>
      </c>
      <c r="M1385" s="129"/>
      <c r="N1385" s="129"/>
      <c r="O1385" s="130" t="str">
        <f>+P1385&amp;Q1385</f>
        <v/>
      </c>
      <c r="P1385" s="127"/>
      <c r="Q1385" s="127"/>
      <c r="R1385" s="128" t="str">
        <f>+S1385&amp;T1385</f>
        <v>630112000</v>
      </c>
      <c r="S1385" s="129">
        <v>630112000</v>
      </c>
      <c r="T1385" s="129"/>
      <c r="U1385" s="128" t="str">
        <f>+V1385&amp;W1385</f>
        <v>631101110</v>
      </c>
      <c r="V1385" s="129">
        <v>631101110</v>
      </c>
      <c r="W1385" s="129"/>
      <c r="X1385" s="131" t="str">
        <f>+Y1385&amp;Z1385</f>
        <v>5</v>
      </c>
      <c r="Y1385" s="129"/>
      <c r="Z1385" s="129">
        <f t="shared" si="261"/>
        <v>5</v>
      </c>
      <c r="AA1385" s="129"/>
      <c r="AB1385" s="129"/>
      <c r="AC1385" s="121">
        <v>520600</v>
      </c>
      <c r="AD1385" s="121" t="s">
        <v>270</v>
      </c>
      <c r="AE1385" s="122">
        <f>VLOOKUP(AC1385,[3]Hoja1!$A$10:$K$1357,11,0)</f>
        <v>237099189</v>
      </c>
      <c r="AF1385" s="122"/>
      <c r="AG1385" s="122">
        <f t="shared" si="262"/>
        <v>237099189</v>
      </c>
      <c r="AH1385" s="122">
        <f t="shared" si="263"/>
        <v>237099</v>
      </c>
    </row>
    <row r="1386" spans="1:34" s="51" customFormat="1" ht="12.75" customHeight="1">
      <c r="A1386" s="127">
        <v>5313500</v>
      </c>
      <c r="B1386" s="127" t="s">
        <v>1811</v>
      </c>
      <c r="C1386" s="128" t="str">
        <f>+D1386&amp;E1386</f>
        <v/>
      </c>
      <c r="D1386" s="129"/>
      <c r="E1386" s="129"/>
      <c r="F1386" s="128" t="str">
        <f>+G1386&amp;H1386</f>
        <v/>
      </c>
      <c r="G1386" s="127"/>
      <c r="H1386" s="127"/>
      <c r="I1386" s="128" t="str">
        <f>+J1386&amp;K1386</f>
        <v/>
      </c>
      <c r="J1386" s="127"/>
      <c r="K1386" s="127"/>
      <c r="L1386" s="128" t="str">
        <f>+M1386&amp;N1386</f>
        <v/>
      </c>
      <c r="M1386" s="129"/>
      <c r="N1386" s="129"/>
      <c r="O1386" s="130" t="str">
        <f>+P1386&amp;Q1386</f>
        <v/>
      </c>
      <c r="P1386" s="129"/>
      <c r="Q1386" s="127"/>
      <c r="R1386" s="128" t="str">
        <f>+S1386&amp;T1386</f>
        <v/>
      </c>
      <c r="S1386" s="129"/>
      <c r="T1386" s="129"/>
      <c r="U1386" s="128" t="str">
        <f>+V1386&amp;W1386</f>
        <v/>
      </c>
      <c r="V1386" s="129"/>
      <c r="W1386" s="129"/>
      <c r="X1386" s="131" t="str">
        <f>+Y1386&amp;Z1386</f>
        <v>5</v>
      </c>
      <c r="Y1386" s="129"/>
      <c r="Z1386" s="129">
        <f t="shared" si="261"/>
        <v>5</v>
      </c>
      <c r="AA1386" s="129"/>
      <c r="AB1386" s="129"/>
      <c r="AC1386" s="121">
        <v>520700</v>
      </c>
      <c r="AD1386" s="121" t="s">
        <v>487</v>
      </c>
      <c r="AE1386" s="122">
        <f>VLOOKUP(AC1386,[3]Hoja1!$A$10:$K$1357,11,0)</f>
        <v>8688990</v>
      </c>
      <c r="AF1386" s="122"/>
      <c r="AG1386" s="122">
        <f t="shared" si="262"/>
        <v>8688990</v>
      </c>
      <c r="AH1386" s="122">
        <f t="shared" si="263"/>
        <v>8689</v>
      </c>
    </row>
    <row r="1387" spans="1:34" s="51" customFormat="1" ht="12.75" customHeight="1">
      <c r="A1387" s="127">
        <v>5313500</v>
      </c>
      <c r="B1387" s="127" t="s">
        <v>1811</v>
      </c>
      <c r="C1387" s="128"/>
      <c r="D1387" s="129"/>
      <c r="E1387" s="129"/>
      <c r="F1387" s="128"/>
      <c r="G1387" s="127"/>
      <c r="H1387" s="127"/>
      <c r="I1387" s="128"/>
      <c r="J1387" s="127"/>
      <c r="K1387" s="127"/>
      <c r="L1387" s="128"/>
      <c r="M1387" s="129"/>
      <c r="N1387" s="129"/>
      <c r="O1387" s="130"/>
      <c r="P1387" s="129"/>
      <c r="Q1387" s="127"/>
      <c r="R1387" s="128"/>
      <c r="S1387" s="129"/>
      <c r="T1387" s="129"/>
      <c r="U1387" s="128"/>
      <c r="V1387" s="129"/>
      <c r="W1387" s="129"/>
      <c r="X1387" s="131"/>
      <c r="Y1387" s="129"/>
      <c r="Z1387" s="129">
        <f t="shared" si="261"/>
        <v>5</v>
      </c>
      <c r="AA1387" s="129"/>
      <c r="AB1387" s="129"/>
      <c r="AC1387" s="121">
        <v>520710</v>
      </c>
      <c r="AD1387" s="121" t="s">
        <v>199</v>
      </c>
      <c r="AE1387" s="122">
        <f>VLOOKUP(AC1387,[3]Hoja1!$A$10:$K$1357,11,0)</f>
        <v>11158321</v>
      </c>
      <c r="AF1387" s="122"/>
      <c r="AG1387" s="122">
        <f t="shared" si="262"/>
        <v>11158321</v>
      </c>
      <c r="AH1387" s="122">
        <f t="shared" si="263"/>
        <v>11158</v>
      </c>
    </row>
    <row r="1388" spans="1:34" s="51" customFormat="1" ht="12.75" customHeight="1">
      <c r="A1388" s="127">
        <v>5313500</v>
      </c>
      <c r="B1388" s="127" t="s">
        <v>1811</v>
      </c>
      <c r="C1388" s="128"/>
      <c r="D1388" s="129"/>
      <c r="E1388" s="129"/>
      <c r="F1388" s="128"/>
      <c r="G1388" s="127"/>
      <c r="H1388" s="127"/>
      <c r="I1388" s="128"/>
      <c r="J1388" s="127"/>
      <c r="K1388" s="127"/>
      <c r="L1388" s="128"/>
      <c r="M1388" s="129"/>
      <c r="N1388" s="129"/>
      <c r="O1388" s="130"/>
      <c r="P1388" s="129"/>
      <c r="Q1388" s="127"/>
      <c r="R1388" s="128"/>
      <c r="S1388" s="129"/>
      <c r="T1388" s="129"/>
      <c r="U1388" s="128"/>
      <c r="V1388" s="129"/>
      <c r="W1388" s="129"/>
      <c r="X1388" s="131"/>
      <c r="Y1388" s="129"/>
      <c r="Z1388" s="129">
        <f t="shared" si="261"/>
        <v>5</v>
      </c>
      <c r="AA1388" s="129"/>
      <c r="AB1388" s="129"/>
      <c r="AC1388" s="121">
        <v>520720</v>
      </c>
      <c r="AD1388" s="121" t="s">
        <v>198</v>
      </c>
      <c r="AE1388" s="122">
        <f>VLOOKUP(AC1388,[3]Hoja1!$A$10:$K$1357,11,0)</f>
        <v>187748001</v>
      </c>
      <c r="AF1388" s="122"/>
      <c r="AG1388" s="122">
        <f t="shared" si="262"/>
        <v>187748001</v>
      </c>
      <c r="AH1388" s="122">
        <f t="shared" si="263"/>
        <v>187748</v>
      </c>
    </row>
    <row r="1389" spans="1:34" s="51" customFormat="1" ht="12.75" customHeight="1">
      <c r="A1389" s="127">
        <v>5313500</v>
      </c>
      <c r="B1389" s="127" t="s">
        <v>1811</v>
      </c>
      <c r="C1389" s="128"/>
      <c r="D1389" s="129"/>
      <c r="E1389" s="129"/>
      <c r="F1389" s="128"/>
      <c r="G1389" s="127"/>
      <c r="H1389" s="127"/>
      <c r="I1389" s="128"/>
      <c r="J1389" s="127"/>
      <c r="K1389" s="127"/>
      <c r="L1389" s="128"/>
      <c r="M1389" s="129"/>
      <c r="N1389" s="129"/>
      <c r="O1389" s="130"/>
      <c r="P1389" s="129"/>
      <c r="Q1389" s="127"/>
      <c r="R1389" s="128"/>
      <c r="S1389" s="129"/>
      <c r="T1389" s="129"/>
      <c r="U1389" s="128"/>
      <c r="V1389" s="129"/>
      <c r="W1389" s="129"/>
      <c r="X1389" s="131"/>
      <c r="Y1389" s="129"/>
      <c r="Z1389" s="129">
        <f t="shared" si="261"/>
        <v>5</v>
      </c>
      <c r="AA1389" s="129"/>
      <c r="AB1389" s="129"/>
      <c r="AC1389" s="121">
        <v>520721</v>
      </c>
      <c r="AD1389" s="121" t="s">
        <v>1118</v>
      </c>
      <c r="AE1389" s="122">
        <f>VLOOKUP(AC1389,[3]Hoja1!$A$10:$K$1357,11,0)</f>
        <v>285045</v>
      </c>
      <c r="AF1389" s="122"/>
      <c r="AG1389" s="122">
        <f t="shared" si="262"/>
        <v>285045</v>
      </c>
      <c r="AH1389" s="122">
        <f t="shared" si="263"/>
        <v>285</v>
      </c>
    </row>
    <row r="1390" spans="1:34" s="51" customFormat="1" ht="12.75" customHeight="1">
      <c r="A1390" s="127">
        <v>5313500</v>
      </c>
      <c r="B1390" s="127" t="s">
        <v>1811</v>
      </c>
      <c r="C1390" s="128"/>
      <c r="D1390" s="129"/>
      <c r="E1390" s="129"/>
      <c r="F1390" s="128"/>
      <c r="G1390" s="127"/>
      <c r="H1390" s="127"/>
      <c r="I1390" s="128"/>
      <c r="J1390" s="127"/>
      <c r="K1390" s="127"/>
      <c r="L1390" s="128"/>
      <c r="M1390" s="129"/>
      <c r="N1390" s="129"/>
      <c r="O1390" s="130"/>
      <c r="P1390" s="129"/>
      <c r="Q1390" s="127"/>
      <c r="R1390" s="128"/>
      <c r="S1390" s="129"/>
      <c r="T1390" s="129"/>
      <c r="U1390" s="128"/>
      <c r="V1390" s="129"/>
      <c r="W1390" s="129"/>
      <c r="X1390" s="131"/>
      <c r="Y1390" s="129"/>
      <c r="Z1390" s="129">
        <f t="shared" si="261"/>
        <v>5</v>
      </c>
      <c r="AA1390" s="129"/>
      <c r="AB1390" s="129"/>
      <c r="AC1390" s="121">
        <v>520722</v>
      </c>
      <c r="AD1390" s="121" t="s">
        <v>1628</v>
      </c>
      <c r="AE1390" s="122">
        <f>VLOOKUP(AC1390,[3]Hoja1!$A$10:$K$1357,11,0)</f>
        <v>91226</v>
      </c>
      <c r="AF1390" s="122"/>
      <c r="AG1390" s="122">
        <f t="shared" si="262"/>
        <v>91226</v>
      </c>
      <c r="AH1390" s="122">
        <f t="shared" si="263"/>
        <v>91</v>
      </c>
    </row>
    <row r="1391" spans="1:34" s="51" customFormat="1" ht="12.75" customHeight="1">
      <c r="A1391" s="127">
        <v>5312200</v>
      </c>
      <c r="B1391" s="127" t="s">
        <v>543</v>
      </c>
      <c r="C1391" s="128"/>
      <c r="D1391" s="129"/>
      <c r="E1391" s="129"/>
      <c r="F1391" s="128"/>
      <c r="G1391" s="127"/>
      <c r="H1391" s="127"/>
      <c r="I1391" s="128"/>
      <c r="J1391" s="127"/>
      <c r="K1391" s="127"/>
      <c r="L1391" s="128"/>
      <c r="M1391" s="129"/>
      <c r="N1391" s="129"/>
      <c r="O1391" s="130"/>
      <c r="P1391" s="129"/>
      <c r="Q1391" s="127"/>
      <c r="R1391" s="128"/>
      <c r="S1391" s="129"/>
      <c r="T1391" s="129"/>
      <c r="U1391" s="128"/>
      <c r="V1391" s="129"/>
      <c r="W1391" s="129"/>
      <c r="X1391" s="131"/>
      <c r="Y1391" s="129"/>
      <c r="Z1391" s="129">
        <f t="shared" si="261"/>
        <v>5</v>
      </c>
      <c r="AA1391" s="129"/>
      <c r="AB1391" s="129"/>
      <c r="AC1391" s="121">
        <v>520740</v>
      </c>
      <c r="AD1391" s="121" t="s">
        <v>684</v>
      </c>
      <c r="AE1391" s="122">
        <f>VLOOKUP(AC1391,[3]Hoja1!$A$10:$K$1357,11,0)</f>
        <v>26821</v>
      </c>
      <c r="AF1391" s="122"/>
      <c r="AG1391" s="122">
        <f t="shared" si="262"/>
        <v>26821</v>
      </c>
      <c r="AH1391" s="122">
        <f t="shared" si="263"/>
        <v>27</v>
      </c>
    </row>
    <row r="1392" spans="1:34" s="51" customFormat="1" ht="12.75" customHeight="1">
      <c r="A1392" s="127">
        <v>5312200</v>
      </c>
      <c r="B1392" s="127" t="s">
        <v>543</v>
      </c>
      <c r="C1392" s="128"/>
      <c r="D1392" s="127"/>
      <c r="E1392" s="127"/>
      <c r="F1392" s="128"/>
      <c r="G1392" s="127"/>
      <c r="H1392" s="127"/>
      <c r="I1392" s="128"/>
      <c r="J1392" s="127"/>
      <c r="K1392" s="127"/>
      <c r="L1392" s="128"/>
      <c r="M1392" s="129"/>
      <c r="N1392" s="129"/>
      <c r="O1392" s="130"/>
      <c r="P1392" s="127"/>
      <c r="Q1392" s="127"/>
      <c r="R1392" s="128"/>
      <c r="S1392" s="129"/>
      <c r="T1392" s="129"/>
      <c r="U1392" s="128"/>
      <c r="V1392" s="129"/>
      <c r="W1392" s="129"/>
      <c r="X1392" s="131"/>
      <c r="Y1392" s="129"/>
      <c r="Z1392" s="129">
        <f t="shared" si="261"/>
        <v>5</v>
      </c>
      <c r="AA1392" s="129"/>
      <c r="AB1392" s="129"/>
      <c r="AC1392" s="121">
        <v>520800</v>
      </c>
      <c r="AD1392" s="121" t="s">
        <v>271</v>
      </c>
      <c r="AE1392" s="122">
        <f>VLOOKUP(AC1392,[3]Hoja1!$A$10:$K$1357,11,0)</f>
        <v>0</v>
      </c>
      <c r="AF1392" s="122"/>
      <c r="AG1392" s="122">
        <f t="shared" si="262"/>
        <v>0</v>
      </c>
      <c r="AH1392" s="122">
        <f t="shared" si="263"/>
        <v>0</v>
      </c>
    </row>
    <row r="1393" spans="1:34" s="51" customFormat="1" ht="12.75" customHeight="1">
      <c r="A1393" s="127">
        <v>5312200</v>
      </c>
      <c r="B1393" s="127" t="s">
        <v>543</v>
      </c>
      <c r="C1393" s="128"/>
      <c r="D1393" s="127"/>
      <c r="E1393" s="127"/>
      <c r="F1393" s="128"/>
      <c r="G1393" s="127"/>
      <c r="H1393" s="127"/>
      <c r="I1393" s="128"/>
      <c r="J1393" s="127"/>
      <c r="K1393" s="127"/>
      <c r="L1393" s="128"/>
      <c r="M1393" s="129"/>
      <c r="N1393" s="129"/>
      <c r="O1393" s="130"/>
      <c r="P1393" s="127"/>
      <c r="Q1393" s="127"/>
      <c r="R1393" s="128"/>
      <c r="S1393" s="129"/>
      <c r="T1393" s="129"/>
      <c r="U1393" s="128"/>
      <c r="V1393" s="129"/>
      <c r="W1393" s="129"/>
      <c r="X1393" s="131"/>
      <c r="Y1393" s="129"/>
      <c r="Z1393" s="129">
        <f t="shared" si="261"/>
        <v>5</v>
      </c>
      <c r="AA1393" s="129"/>
      <c r="AB1393" s="129"/>
      <c r="AC1393" s="121">
        <v>520801</v>
      </c>
      <c r="AD1393" s="121" t="s">
        <v>1505</v>
      </c>
      <c r="AE1393" s="122">
        <f>VLOOKUP(AC1393,[3]Hoja1!$A$10:$K$1357,11,0)</f>
        <v>-301649</v>
      </c>
      <c r="AF1393" s="122"/>
      <c r="AG1393" s="122">
        <f t="shared" si="262"/>
        <v>-301649</v>
      </c>
      <c r="AH1393" s="122">
        <f t="shared" si="263"/>
        <v>-302</v>
      </c>
    </row>
    <row r="1394" spans="1:34" s="51" customFormat="1" ht="12.75" customHeight="1">
      <c r="A1394" s="127">
        <v>5312200</v>
      </c>
      <c r="B1394" s="127" t="s">
        <v>543</v>
      </c>
      <c r="C1394" s="128"/>
      <c r="D1394" s="127"/>
      <c r="E1394" s="127"/>
      <c r="F1394" s="128"/>
      <c r="G1394" s="127"/>
      <c r="H1394" s="127"/>
      <c r="I1394" s="128"/>
      <c r="J1394" s="127"/>
      <c r="K1394" s="127"/>
      <c r="L1394" s="128"/>
      <c r="M1394" s="129"/>
      <c r="N1394" s="129"/>
      <c r="O1394" s="130"/>
      <c r="P1394" s="127"/>
      <c r="Q1394" s="127"/>
      <c r="R1394" s="128"/>
      <c r="S1394" s="129"/>
      <c r="T1394" s="129"/>
      <c r="U1394" s="128"/>
      <c r="V1394" s="129"/>
      <c r="W1394" s="129"/>
      <c r="X1394" s="131"/>
      <c r="Y1394" s="129"/>
      <c r="Z1394" s="129">
        <f t="shared" si="261"/>
        <v>5</v>
      </c>
      <c r="AA1394" s="129"/>
      <c r="AB1394" s="129"/>
      <c r="AC1394" s="121">
        <v>520900</v>
      </c>
      <c r="AD1394" s="121" t="s">
        <v>272</v>
      </c>
      <c r="AE1394" s="122">
        <f>VLOOKUP(AC1394,[3]Hoja1!$A$10:$K$1357,11,0)</f>
        <v>0</v>
      </c>
      <c r="AF1394" s="122"/>
      <c r="AG1394" s="122">
        <f t="shared" si="262"/>
        <v>0</v>
      </c>
      <c r="AH1394" s="122">
        <f t="shared" si="263"/>
        <v>0</v>
      </c>
    </row>
    <row r="1395" spans="1:34" s="51" customFormat="1" ht="12.75" customHeight="1">
      <c r="A1395" s="127">
        <v>5312100</v>
      </c>
      <c r="B1395" s="127" t="s">
        <v>15</v>
      </c>
      <c r="C1395" s="128" t="str">
        <f t="shared" si="273"/>
        <v/>
      </c>
      <c r="D1395" s="127"/>
      <c r="E1395" s="127"/>
      <c r="F1395" s="128" t="str">
        <f t="shared" si="274"/>
        <v/>
      </c>
      <c r="G1395" s="127"/>
      <c r="H1395" s="127"/>
      <c r="I1395" s="128" t="str">
        <f t="shared" si="275"/>
        <v/>
      </c>
      <c r="J1395" s="127"/>
      <c r="K1395" s="127"/>
      <c r="L1395" s="128" t="str">
        <f t="shared" si="276"/>
        <v/>
      </c>
      <c r="M1395" s="129"/>
      <c r="N1395" s="129"/>
      <c r="O1395" s="130" t="str">
        <f t="shared" si="277"/>
        <v/>
      </c>
      <c r="P1395" s="127"/>
      <c r="Q1395" s="127"/>
      <c r="R1395" s="128" t="str">
        <f t="shared" si="278"/>
        <v/>
      </c>
      <c r="S1395" s="129"/>
      <c r="T1395" s="129"/>
      <c r="U1395" s="128" t="str">
        <f t="shared" ref="U1395:U1420" si="279">+V1395&amp;W1395</f>
        <v/>
      </c>
      <c r="V1395" s="129"/>
      <c r="W1395" s="129"/>
      <c r="X1395" s="131" t="str">
        <f t="shared" ref="X1395:X1420" si="280">+Y1395&amp;Z1395</f>
        <v>6</v>
      </c>
      <c r="Y1395" s="129"/>
      <c r="Z1395" s="129">
        <f t="shared" si="261"/>
        <v>6</v>
      </c>
      <c r="AA1395" s="129"/>
      <c r="AB1395" s="129"/>
      <c r="AC1395" s="121">
        <v>610001</v>
      </c>
      <c r="AD1395" s="121" t="s">
        <v>747</v>
      </c>
      <c r="AE1395" s="122">
        <f>VLOOKUP(AC1395,[3]Hoja1!$A$10:$K$1357,11,0)</f>
        <v>1788392064</v>
      </c>
      <c r="AF1395" s="122"/>
      <c r="AG1395" s="122">
        <f t="shared" si="262"/>
        <v>1788392064</v>
      </c>
      <c r="AH1395" s="122">
        <f t="shared" si="263"/>
        <v>1788392</v>
      </c>
    </row>
    <row r="1396" spans="1:34" s="51" customFormat="1" ht="12.75" customHeight="1">
      <c r="A1396" s="127">
        <v>5312100</v>
      </c>
      <c r="B1396" s="127" t="s">
        <v>15</v>
      </c>
      <c r="C1396" s="128" t="str">
        <f t="shared" si="273"/>
        <v/>
      </c>
      <c r="D1396" s="127"/>
      <c r="E1396" s="127"/>
      <c r="F1396" s="128" t="str">
        <f t="shared" si="274"/>
        <v/>
      </c>
      <c r="G1396" s="127"/>
      <c r="H1396" s="127"/>
      <c r="I1396" s="128" t="str">
        <f t="shared" si="275"/>
        <v/>
      </c>
      <c r="J1396" s="127"/>
      <c r="K1396" s="127"/>
      <c r="L1396" s="128" t="str">
        <f t="shared" si="276"/>
        <v/>
      </c>
      <c r="M1396" s="129"/>
      <c r="N1396" s="129"/>
      <c r="O1396" s="130" t="str">
        <f t="shared" si="277"/>
        <v/>
      </c>
      <c r="P1396" s="127"/>
      <c r="Q1396" s="127"/>
      <c r="R1396" s="128" t="str">
        <f t="shared" si="278"/>
        <v/>
      </c>
      <c r="S1396" s="129"/>
      <c r="T1396" s="129"/>
      <c r="U1396" s="128" t="str">
        <f t="shared" si="279"/>
        <v/>
      </c>
      <c r="V1396" s="129"/>
      <c r="W1396" s="129"/>
      <c r="X1396" s="131" t="str">
        <f t="shared" si="280"/>
        <v>6</v>
      </c>
      <c r="Y1396" s="129"/>
      <c r="Z1396" s="129">
        <f t="shared" si="261"/>
        <v>6</v>
      </c>
      <c r="AA1396" s="129"/>
      <c r="AB1396" s="129"/>
      <c r="AC1396" s="121">
        <v>610002</v>
      </c>
      <c r="AD1396" s="121" t="s">
        <v>748</v>
      </c>
      <c r="AE1396" s="122">
        <f>VLOOKUP(AC1396,[3]Hoja1!$A$10:$K$1357,11,0)</f>
        <v>0</v>
      </c>
      <c r="AF1396" s="122"/>
      <c r="AG1396" s="122">
        <f t="shared" si="262"/>
        <v>0</v>
      </c>
      <c r="AH1396" s="122">
        <f t="shared" si="263"/>
        <v>0</v>
      </c>
    </row>
    <row r="1397" spans="1:34" s="51" customFormat="1" ht="12.75" customHeight="1">
      <c r="A1397" s="127">
        <v>5312100</v>
      </c>
      <c r="B1397" s="127" t="s">
        <v>15</v>
      </c>
      <c r="C1397" s="128" t="str">
        <f t="shared" si="273"/>
        <v/>
      </c>
      <c r="D1397" s="127"/>
      <c r="E1397" s="127"/>
      <c r="F1397" s="128" t="str">
        <f t="shared" si="274"/>
        <v/>
      </c>
      <c r="G1397" s="127"/>
      <c r="H1397" s="127"/>
      <c r="I1397" s="128" t="str">
        <f t="shared" si="275"/>
        <v/>
      </c>
      <c r="J1397" s="127"/>
      <c r="K1397" s="127"/>
      <c r="L1397" s="128" t="str">
        <f t="shared" si="276"/>
        <v/>
      </c>
      <c r="M1397" s="129"/>
      <c r="N1397" s="129"/>
      <c r="O1397" s="130" t="str">
        <f t="shared" si="277"/>
        <v/>
      </c>
      <c r="P1397" s="127"/>
      <c r="Q1397" s="127"/>
      <c r="R1397" s="128" t="str">
        <f t="shared" si="278"/>
        <v/>
      </c>
      <c r="S1397" s="129"/>
      <c r="T1397" s="129"/>
      <c r="U1397" s="128" t="str">
        <f t="shared" si="279"/>
        <v/>
      </c>
      <c r="V1397" s="129"/>
      <c r="W1397" s="129"/>
      <c r="X1397" s="131" t="str">
        <f t="shared" si="280"/>
        <v>6</v>
      </c>
      <c r="Y1397" s="129"/>
      <c r="Z1397" s="129">
        <f t="shared" si="261"/>
        <v>6</v>
      </c>
      <c r="AA1397" s="129"/>
      <c r="AB1397" s="129"/>
      <c r="AC1397" s="121">
        <v>610003</v>
      </c>
      <c r="AD1397" s="121" t="s">
        <v>749</v>
      </c>
      <c r="AE1397" s="122">
        <f>VLOOKUP(AC1397,[3]Hoja1!$A$10:$K$1357,11,0)</f>
        <v>5410454</v>
      </c>
      <c r="AF1397" s="122"/>
      <c r="AG1397" s="122">
        <f t="shared" si="262"/>
        <v>5410454</v>
      </c>
      <c r="AH1397" s="122">
        <f t="shared" si="263"/>
        <v>5410</v>
      </c>
    </row>
    <row r="1398" spans="1:34" s="51" customFormat="1" ht="12.75" customHeight="1">
      <c r="A1398" s="127"/>
      <c r="B1398" s="127"/>
      <c r="C1398" s="128" t="str">
        <f t="shared" si="273"/>
        <v/>
      </c>
      <c r="D1398" s="127"/>
      <c r="E1398" s="127"/>
      <c r="F1398" s="128" t="str">
        <f t="shared" si="274"/>
        <v/>
      </c>
      <c r="G1398" s="127"/>
      <c r="H1398" s="127"/>
      <c r="I1398" s="128" t="str">
        <f t="shared" si="275"/>
        <v/>
      </c>
      <c r="J1398" s="127"/>
      <c r="K1398" s="127"/>
      <c r="L1398" s="128" t="str">
        <f t="shared" si="276"/>
        <v/>
      </c>
      <c r="M1398" s="129"/>
      <c r="N1398" s="129"/>
      <c r="O1398" s="130" t="str">
        <f t="shared" si="277"/>
        <v/>
      </c>
      <c r="P1398" s="127"/>
      <c r="Q1398" s="127"/>
      <c r="R1398" s="128" t="str">
        <f t="shared" si="278"/>
        <v/>
      </c>
      <c r="S1398" s="129"/>
      <c r="T1398" s="129"/>
      <c r="U1398" s="128" t="str">
        <f t="shared" si="279"/>
        <v>631101820421</v>
      </c>
      <c r="V1398" s="129">
        <v>631101820</v>
      </c>
      <c r="W1398" s="129">
        <v>421</v>
      </c>
      <c r="X1398" s="131" t="str">
        <f t="shared" si="280"/>
        <v>6</v>
      </c>
      <c r="Y1398" s="129"/>
      <c r="Z1398" s="129">
        <f t="shared" si="261"/>
        <v>6</v>
      </c>
      <c r="AA1398" s="129"/>
      <c r="AB1398" s="129"/>
      <c r="AC1398" s="121">
        <v>610004</v>
      </c>
      <c r="AD1398" s="121" t="s">
        <v>872</v>
      </c>
      <c r="AE1398" s="122">
        <v>0</v>
      </c>
      <c r="AF1398" s="122"/>
      <c r="AG1398" s="122">
        <f t="shared" si="262"/>
        <v>0</v>
      </c>
      <c r="AH1398" s="122">
        <f t="shared" si="263"/>
        <v>0</v>
      </c>
    </row>
    <row r="1399" spans="1:34" s="51" customFormat="1" ht="12.75" customHeight="1">
      <c r="A1399" s="127">
        <v>5311520</v>
      </c>
      <c r="B1399" s="127" t="s">
        <v>1796</v>
      </c>
      <c r="C1399" s="128" t="str">
        <f t="shared" si="273"/>
        <v/>
      </c>
      <c r="D1399" s="127"/>
      <c r="E1399" s="127"/>
      <c r="F1399" s="128" t="str">
        <f t="shared" si="274"/>
        <v/>
      </c>
      <c r="G1399" s="127"/>
      <c r="H1399" s="127"/>
      <c r="I1399" s="128" t="str">
        <f t="shared" si="275"/>
        <v/>
      </c>
      <c r="J1399" s="127"/>
      <c r="K1399" s="127"/>
      <c r="L1399" s="128" t="str">
        <f t="shared" si="276"/>
        <v/>
      </c>
      <c r="M1399" s="129"/>
      <c r="N1399" s="129"/>
      <c r="O1399" s="130" t="str">
        <f t="shared" si="277"/>
        <v/>
      </c>
      <c r="P1399" s="127"/>
      <c r="Q1399" s="127"/>
      <c r="R1399" s="128" t="str">
        <f t="shared" si="278"/>
        <v/>
      </c>
      <c r="S1399" s="129"/>
      <c r="T1399" s="129"/>
      <c r="U1399" s="128" t="str">
        <f t="shared" si="279"/>
        <v>631101820209</v>
      </c>
      <c r="V1399" s="129">
        <v>631101820</v>
      </c>
      <c r="W1399" s="129">
        <v>209</v>
      </c>
      <c r="X1399" s="131" t="str">
        <f t="shared" si="280"/>
        <v>6</v>
      </c>
      <c r="Y1399" s="129"/>
      <c r="Z1399" s="129">
        <f t="shared" si="261"/>
        <v>6</v>
      </c>
      <c r="AA1399" s="129"/>
      <c r="AB1399" s="129"/>
      <c r="AC1399" s="121">
        <v>610005</v>
      </c>
      <c r="AD1399" s="121" t="s">
        <v>49</v>
      </c>
      <c r="AE1399" s="122">
        <f>VLOOKUP(AC1399,[3]Hoja1!$A$10:$K$1357,11,0)</f>
        <v>0</v>
      </c>
      <c r="AF1399" s="122"/>
      <c r="AG1399" s="122">
        <f t="shared" si="262"/>
        <v>0</v>
      </c>
      <c r="AH1399" s="122">
        <f t="shared" si="263"/>
        <v>0</v>
      </c>
    </row>
    <row r="1400" spans="1:34" s="51" customFormat="1" ht="12.75" customHeight="1">
      <c r="A1400" s="127">
        <v>5312100</v>
      </c>
      <c r="B1400" s="127" t="s">
        <v>15</v>
      </c>
      <c r="C1400" s="128" t="str">
        <f t="shared" si="273"/>
        <v/>
      </c>
      <c r="D1400" s="127"/>
      <c r="E1400" s="127"/>
      <c r="F1400" s="128" t="str">
        <f t="shared" si="274"/>
        <v/>
      </c>
      <c r="G1400" s="127"/>
      <c r="H1400" s="127"/>
      <c r="I1400" s="128" t="str">
        <f t="shared" si="275"/>
        <v/>
      </c>
      <c r="J1400" s="127"/>
      <c r="K1400" s="127"/>
      <c r="L1400" s="128" t="str">
        <f t="shared" si="276"/>
        <v/>
      </c>
      <c r="M1400" s="129"/>
      <c r="N1400" s="129"/>
      <c r="O1400" s="130" t="str">
        <f t="shared" si="277"/>
        <v/>
      </c>
      <c r="P1400" s="127"/>
      <c r="Q1400" s="127"/>
      <c r="R1400" s="128" t="str">
        <f t="shared" si="278"/>
        <v/>
      </c>
      <c r="S1400" s="129"/>
      <c r="T1400" s="129"/>
      <c r="U1400" s="128" t="str">
        <f t="shared" si="279"/>
        <v/>
      </c>
      <c r="V1400" s="129"/>
      <c r="W1400" s="129"/>
      <c r="X1400" s="131" t="str">
        <f t="shared" si="280"/>
        <v>6</v>
      </c>
      <c r="Y1400" s="129"/>
      <c r="Z1400" s="129">
        <f t="shared" si="261"/>
        <v>6</v>
      </c>
      <c r="AA1400" s="129"/>
      <c r="AB1400" s="129"/>
      <c r="AC1400" s="121">
        <v>610006</v>
      </c>
      <c r="AD1400" s="121" t="s">
        <v>750</v>
      </c>
      <c r="AE1400" s="122">
        <f>VLOOKUP(AC1400,[3]Hoja1!$A$10:$K$1357,11,0)</f>
        <v>15622623</v>
      </c>
      <c r="AF1400" s="122"/>
      <c r="AG1400" s="122">
        <f t="shared" si="262"/>
        <v>15622623</v>
      </c>
      <c r="AH1400" s="122">
        <f t="shared" si="263"/>
        <v>15623</v>
      </c>
    </row>
    <row r="1401" spans="1:34" s="51" customFormat="1" ht="12.75" customHeight="1">
      <c r="A1401" s="127">
        <v>5312100</v>
      </c>
      <c r="B1401" s="127" t="s">
        <v>15</v>
      </c>
      <c r="C1401" s="128" t="str">
        <f t="shared" si="273"/>
        <v/>
      </c>
      <c r="D1401" s="127"/>
      <c r="E1401" s="127"/>
      <c r="F1401" s="128" t="str">
        <f t="shared" si="274"/>
        <v/>
      </c>
      <c r="G1401" s="127"/>
      <c r="H1401" s="127"/>
      <c r="I1401" s="128" t="str">
        <f t="shared" si="275"/>
        <v/>
      </c>
      <c r="J1401" s="127"/>
      <c r="K1401" s="127"/>
      <c r="L1401" s="128" t="str">
        <f t="shared" si="276"/>
        <v/>
      </c>
      <c r="M1401" s="129"/>
      <c r="N1401" s="129"/>
      <c r="O1401" s="130" t="str">
        <f t="shared" si="277"/>
        <v/>
      </c>
      <c r="P1401" s="127"/>
      <c r="Q1401" s="127"/>
      <c r="R1401" s="128" t="str">
        <f t="shared" si="278"/>
        <v/>
      </c>
      <c r="S1401" s="129"/>
      <c r="T1401" s="129"/>
      <c r="U1401" s="128" t="str">
        <f t="shared" si="279"/>
        <v/>
      </c>
      <c r="V1401" s="129"/>
      <c r="W1401" s="129"/>
      <c r="X1401" s="131" t="str">
        <f t="shared" si="280"/>
        <v>6</v>
      </c>
      <c r="Y1401" s="129"/>
      <c r="Z1401" s="129">
        <f t="shared" si="261"/>
        <v>6</v>
      </c>
      <c r="AA1401" s="129"/>
      <c r="AB1401" s="129"/>
      <c r="AC1401" s="121">
        <v>610007</v>
      </c>
      <c r="AD1401" s="121" t="s">
        <v>751</v>
      </c>
      <c r="AE1401" s="122">
        <f>VLOOKUP(AC1401,[3]Hoja1!$A$10:$K$1357,11,0)</f>
        <v>126199886</v>
      </c>
      <c r="AF1401" s="122"/>
      <c r="AG1401" s="122">
        <f t="shared" si="262"/>
        <v>126199886</v>
      </c>
      <c r="AH1401" s="122">
        <f t="shared" si="263"/>
        <v>126200</v>
      </c>
    </row>
    <row r="1402" spans="1:34" s="51" customFormat="1" ht="12.75" customHeight="1">
      <c r="A1402" s="127">
        <v>5312100</v>
      </c>
      <c r="B1402" s="127" t="s">
        <v>15</v>
      </c>
      <c r="C1402" s="128" t="str">
        <f t="shared" si="273"/>
        <v/>
      </c>
      <c r="D1402" s="127"/>
      <c r="E1402" s="127"/>
      <c r="F1402" s="128" t="str">
        <f t="shared" si="274"/>
        <v/>
      </c>
      <c r="G1402" s="127"/>
      <c r="H1402" s="127"/>
      <c r="I1402" s="128" t="str">
        <f t="shared" si="275"/>
        <v/>
      </c>
      <c r="J1402" s="127"/>
      <c r="K1402" s="127"/>
      <c r="L1402" s="128" t="str">
        <f t="shared" si="276"/>
        <v/>
      </c>
      <c r="M1402" s="129"/>
      <c r="N1402" s="129"/>
      <c r="O1402" s="130" t="str">
        <f t="shared" si="277"/>
        <v/>
      </c>
      <c r="P1402" s="127"/>
      <c r="Q1402" s="127"/>
      <c r="R1402" s="128" t="str">
        <f t="shared" si="278"/>
        <v/>
      </c>
      <c r="S1402" s="129"/>
      <c r="T1402" s="129"/>
      <c r="U1402" s="128" t="str">
        <f t="shared" si="279"/>
        <v/>
      </c>
      <c r="V1402" s="129"/>
      <c r="W1402" s="129"/>
      <c r="X1402" s="131" t="str">
        <f t="shared" si="280"/>
        <v>6</v>
      </c>
      <c r="Y1402" s="129"/>
      <c r="Z1402" s="129">
        <f t="shared" si="261"/>
        <v>6</v>
      </c>
      <c r="AA1402" s="129"/>
      <c r="AB1402" s="129"/>
      <c r="AC1402" s="121">
        <v>610008</v>
      </c>
      <c r="AD1402" s="121" t="s">
        <v>1506</v>
      </c>
      <c r="AE1402" s="122">
        <f>VLOOKUP(AC1402,[3]Hoja1!$A$10:$K$1357,11,0)</f>
        <v>-80437570</v>
      </c>
      <c r="AF1402" s="122"/>
      <c r="AG1402" s="122">
        <f t="shared" si="262"/>
        <v>-80437570</v>
      </c>
      <c r="AH1402" s="122">
        <f t="shared" si="263"/>
        <v>-80438</v>
      </c>
    </row>
    <row r="1403" spans="1:34" s="51" customFormat="1" ht="12.75" customHeight="1">
      <c r="A1403" s="127">
        <v>5312100</v>
      </c>
      <c r="B1403" s="127" t="s">
        <v>15</v>
      </c>
      <c r="C1403" s="128" t="str">
        <f t="shared" si="273"/>
        <v/>
      </c>
      <c r="D1403" s="127"/>
      <c r="E1403" s="127"/>
      <c r="F1403" s="128" t="str">
        <f t="shared" si="274"/>
        <v/>
      </c>
      <c r="G1403" s="127"/>
      <c r="H1403" s="127"/>
      <c r="I1403" s="128" t="str">
        <f t="shared" si="275"/>
        <v/>
      </c>
      <c r="J1403" s="127"/>
      <c r="K1403" s="127"/>
      <c r="L1403" s="128" t="str">
        <f t="shared" si="276"/>
        <v/>
      </c>
      <c r="M1403" s="129"/>
      <c r="N1403" s="129"/>
      <c r="O1403" s="130" t="str">
        <f t="shared" si="277"/>
        <v/>
      </c>
      <c r="P1403" s="127"/>
      <c r="Q1403" s="127"/>
      <c r="R1403" s="128" t="str">
        <f t="shared" si="278"/>
        <v/>
      </c>
      <c r="S1403" s="129"/>
      <c r="T1403" s="129"/>
      <c r="U1403" s="128" t="str">
        <f t="shared" si="279"/>
        <v/>
      </c>
      <c r="V1403" s="129"/>
      <c r="W1403" s="129"/>
      <c r="X1403" s="131" t="str">
        <f t="shared" si="280"/>
        <v>6</v>
      </c>
      <c r="Y1403" s="129"/>
      <c r="Z1403" s="129">
        <f t="shared" si="261"/>
        <v>6</v>
      </c>
      <c r="AA1403" s="129"/>
      <c r="AB1403" s="129"/>
      <c r="AC1403" s="121">
        <v>610009</v>
      </c>
      <c r="AD1403" s="121" t="s">
        <v>1507</v>
      </c>
      <c r="AE1403" s="122">
        <f>VLOOKUP(AC1403,[3]Hoja1!$A$10:$K$1357,11,0)</f>
        <v>56708491</v>
      </c>
      <c r="AF1403" s="122"/>
      <c r="AG1403" s="122">
        <f t="shared" si="262"/>
        <v>56708491</v>
      </c>
      <c r="AH1403" s="122">
        <f t="shared" si="263"/>
        <v>56708</v>
      </c>
    </row>
    <row r="1404" spans="1:34" s="51" customFormat="1" ht="12.75" customHeight="1">
      <c r="A1404" s="127">
        <v>5312100</v>
      </c>
      <c r="B1404" s="127" t="s">
        <v>15</v>
      </c>
      <c r="C1404" s="128" t="str">
        <f t="shared" si="273"/>
        <v/>
      </c>
      <c r="D1404" s="127"/>
      <c r="E1404" s="127"/>
      <c r="F1404" s="128" t="str">
        <f t="shared" si="274"/>
        <v/>
      </c>
      <c r="G1404" s="127"/>
      <c r="H1404" s="127"/>
      <c r="I1404" s="128" t="str">
        <f t="shared" si="275"/>
        <v/>
      </c>
      <c r="J1404" s="127"/>
      <c r="K1404" s="127"/>
      <c r="L1404" s="128" t="str">
        <f t="shared" si="276"/>
        <v/>
      </c>
      <c r="M1404" s="129"/>
      <c r="N1404" s="129"/>
      <c r="O1404" s="130" t="str">
        <f t="shared" si="277"/>
        <v/>
      </c>
      <c r="P1404" s="127"/>
      <c r="Q1404" s="127"/>
      <c r="R1404" s="128" t="str">
        <f t="shared" si="278"/>
        <v/>
      </c>
      <c r="S1404" s="129"/>
      <c r="T1404" s="129"/>
      <c r="U1404" s="128" t="str">
        <f t="shared" si="279"/>
        <v/>
      </c>
      <c r="V1404" s="129"/>
      <c r="W1404" s="129"/>
      <c r="X1404" s="131" t="str">
        <f t="shared" si="280"/>
        <v>6</v>
      </c>
      <c r="Y1404" s="129"/>
      <c r="Z1404" s="129">
        <f t="shared" si="261"/>
        <v>6</v>
      </c>
      <c r="AA1404" s="129"/>
      <c r="AB1404" s="129"/>
      <c r="AC1404" s="121">
        <v>610010</v>
      </c>
      <c r="AD1404" s="121" t="s">
        <v>752</v>
      </c>
      <c r="AE1404" s="122">
        <f>VLOOKUP(AC1404,[3]Hoja1!$A$10:$K$1357,11,0)</f>
        <v>3374839</v>
      </c>
      <c r="AF1404" s="122"/>
      <c r="AG1404" s="122">
        <f t="shared" si="262"/>
        <v>3374839</v>
      </c>
      <c r="AH1404" s="122">
        <f t="shared" si="263"/>
        <v>3375</v>
      </c>
    </row>
    <row r="1405" spans="1:34" s="51" customFormat="1" ht="12.75" customHeight="1">
      <c r="A1405" s="127">
        <v>5312200</v>
      </c>
      <c r="B1405" s="127" t="s">
        <v>543</v>
      </c>
      <c r="C1405" s="128" t="str">
        <f t="shared" si="273"/>
        <v/>
      </c>
      <c r="D1405" s="127"/>
      <c r="E1405" s="127"/>
      <c r="F1405" s="128" t="str">
        <f t="shared" si="274"/>
        <v/>
      </c>
      <c r="G1405" s="127"/>
      <c r="H1405" s="127"/>
      <c r="I1405" s="128" t="str">
        <f t="shared" si="275"/>
        <v/>
      </c>
      <c r="J1405" s="127"/>
      <c r="K1405" s="127"/>
      <c r="L1405" s="128" t="str">
        <f t="shared" si="276"/>
        <v/>
      </c>
      <c r="M1405" s="129"/>
      <c r="N1405" s="129"/>
      <c r="O1405" s="130" t="str">
        <f t="shared" si="277"/>
        <v/>
      </c>
      <c r="P1405" s="127"/>
      <c r="Q1405" s="127"/>
      <c r="R1405" s="128" t="str">
        <f t="shared" si="278"/>
        <v/>
      </c>
      <c r="S1405" s="129"/>
      <c r="T1405" s="129"/>
      <c r="U1405" s="128" t="str">
        <f t="shared" si="279"/>
        <v/>
      </c>
      <c r="V1405" s="129"/>
      <c r="W1405" s="129"/>
      <c r="X1405" s="131" t="str">
        <f t="shared" si="280"/>
        <v>6</v>
      </c>
      <c r="Y1405" s="129"/>
      <c r="Z1405" s="129">
        <f t="shared" si="261"/>
        <v>6</v>
      </c>
      <c r="AA1405" s="129"/>
      <c r="AB1405" s="129"/>
      <c r="AC1405" s="121">
        <v>610011</v>
      </c>
      <c r="AD1405" s="121" t="s">
        <v>753</v>
      </c>
      <c r="AE1405" s="122">
        <f>VLOOKUP(AC1405,[3]Hoja1!$A$10:$K$1357,11,0)</f>
        <v>5257725</v>
      </c>
      <c r="AF1405" s="122"/>
      <c r="AG1405" s="122">
        <f t="shared" si="262"/>
        <v>5257725</v>
      </c>
      <c r="AH1405" s="122">
        <f t="shared" si="263"/>
        <v>5258</v>
      </c>
    </row>
    <row r="1406" spans="1:34" s="51" customFormat="1" ht="12.75" customHeight="1">
      <c r="A1406" s="127">
        <v>5312200</v>
      </c>
      <c r="B1406" s="127" t="s">
        <v>543</v>
      </c>
      <c r="C1406" s="128" t="str">
        <f t="shared" si="273"/>
        <v/>
      </c>
      <c r="D1406" s="127"/>
      <c r="E1406" s="127"/>
      <c r="F1406" s="128" t="str">
        <f t="shared" si="274"/>
        <v/>
      </c>
      <c r="G1406" s="127"/>
      <c r="H1406" s="127"/>
      <c r="I1406" s="128" t="str">
        <f t="shared" si="275"/>
        <v/>
      </c>
      <c r="J1406" s="127"/>
      <c r="K1406" s="127"/>
      <c r="L1406" s="128" t="str">
        <f t="shared" si="276"/>
        <v/>
      </c>
      <c r="M1406" s="129"/>
      <c r="N1406" s="129"/>
      <c r="O1406" s="130" t="str">
        <f t="shared" si="277"/>
        <v/>
      </c>
      <c r="P1406" s="127"/>
      <c r="Q1406" s="127"/>
      <c r="R1406" s="128" t="str">
        <f t="shared" si="278"/>
        <v/>
      </c>
      <c r="S1406" s="129"/>
      <c r="T1406" s="129"/>
      <c r="U1406" s="128" t="str">
        <f t="shared" si="279"/>
        <v/>
      </c>
      <c r="V1406" s="129"/>
      <c r="W1406" s="129"/>
      <c r="X1406" s="131" t="str">
        <f t="shared" si="280"/>
        <v>6</v>
      </c>
      <c r="Y1406" s="129"/>
      <c r="Z1406" s="129">
        <f t="shared" si="261"/>
        <v>6</v>
      </c>
      <c r="AA1406" s="129"/>
      <c r="AB1406" s="129"/>
      <c r="AC1406" s="121">
        <v>610012</v>
      </c>
      <c r="AD1406" s="121" t="s">
        <v>754</v>
      </c>
      <c r="AE1406" s="122">
        <f>VLOOKUP(AC1406,[3]Hoja1!$A$10:$K$1357,11,0)</f>
        <v>5305159</v>
      </c>
      <c r="AF1406" s="122"/>
      <c r="AG1406" s="122">
        <f t="shared" si="262"/>
        <v>5305159</v>
      </c>
      <c r="AH1406" s="122">
        <f t="shared" si="263"/>
        <v>5305</v>
      </c>
    </row>
    <row r="1407" spans="1:34" s="51" customFormat="1" ht="12.75" customHeight="1">
      <c r="A1407" s="127">
        <v>5312200</v>
      </c>
      <c r="B1407" s="127" t="s">
        <v>543</v>
      </c>
      <c r="C1407" s="128" t="str">
        <f t="shared" si="273"/>
        <v/>
      </c>
      <c r="D1407" s="127"/>
      <c r="E1407" s="127"/>
      <c r="F1407" s="128" t="str">
        <f t="shared" si="274"/>
        <v/>
      </c>
      <c r="G1407" s="127"/>
      <c r="H1407" s="127"/>
      <c r="I1407" s="128" t="str">
        <f t="shared" si="275"/>
        <v/>
      </c>
      <c r="J1407" s="127"/>
      <c r="K1407" s="127"/>
      <c r="L1407" s="128" t="str">
        <f t="shared" si="276"/>
        <v/>
      </c>
      <c r="M1407" s="129"/>
      <c r="N1407" s="129"/>
      <c r="O1407" s="130" t="str">
        <f t="shared" si="277"/>
        <v/>
      </c>
      <c r="P1407" s="127"/>
      <c r="Q1407" s="127"/>
      <c r="R1407" s="128" t="str">
        <f t="shared" si="278"/>
        <v/>
      </c>
      <c r="S1407" s="129"/>
      <c r="T1407" s="129"/>
      <c r="U1407" s="128" t="str">
        <f t="shared" si="279"/>
        <v/>
      </c>
      <c r="V1407" s="129"/>
      <c r="W1407" s="129"/>
      <c r="X1407" s="131" t="str">
        <f t="shared" si="280"/>
        <v>6</v>
      </c>
      <c r="Y1407" s="129"/>
      <c r="Z1407" s="129">
        <f t="shared" si="261"/>
        <v>6</v>
      </c>
      <c r="AA1407" s="129"/>
      <c r="AB1407" s="129"/>
      <c r="AC1407" s="121">
        <v>610013</v>
      </c>
      <c r="AD1407" s="121" t="s">
        <v>59</v>
      </c>
      <c r="AE1407" s="122">
        <f>VLOOKUP(AC1407,[3]Hoja1!$A$10:$K$1357,11,0)</f>
        <v>63026102</v>
      </c>
      <c r="AF1407" s="122"/>
      <c r="AG1407" s="122">
        <f t="shared" si="262"/>
        <v>63026102</v>
      </c>
      <c r="AH1407" s="122">
        <f t="shared" si="263"/>
        <v>63026</v>
      </c>
    </row>
    <row r="1408" spans="1:34" s="51" customFormat="1" ht="12.75" customHeight="1">
      <c r="A1408" s="127">
        <v>5312200</v>
      </c>
      <c r="B1408" s="127" t="s">
        <v>543</v>
      </c>
      <c r="C1408" s="128" t="str">
        <f t="shared" si="273"/>
        <v/>
      </c>
      <c r="D1408" s="127"/>
      <c r="E1408" s="127"/>
      <c r="F1408" s="128" t="str">
        <f t="shared" si="274"/>
        <v/>
      </c>
      <c r="G1408" s="127"/>
      <c r="H1408" s="127"/>
      <c r="I1408" s="128" t="str">
        <f t="shared" si="275"/>
        <v/>
      </c>
      <c r="J1408" s="127"/>
      <c r="K1408" s="127"/>
      <c r="L1408" s="128" t="str">
        <f t="shared" si="276"/>
        <v/>
      </c>
      <c r="M1408" s="129"/>
      <c r="N1408" s="129"/>
      <c r="O1408" s="130" t="str">
        <f t="shared" si="277"/>
        <v/>
      </c>
      <c r="P1408" s="127"/>
      <c r="Q1408" s="127"/>
      <c r="R1408" s="128" t="str">
        <f t="shared" si="278"/>
        <v/>
      </c>
      <c r="S1408" s="129"/>
      <c r="T1408" s="129"/>
      <c r="U1408" s="128" t="str">
        <f t="shared" si="279"/>
        <v/>
      </c>
      <c r="V1408" s="129"/>
      <c r="W1408" s="129"/>
      <c r="X1408" s="131" t="str">
        <f t="shared" si="280"/>
        <v>6</v>
      </c>
      <c r="Y1408" s="129"/>
      <c r="Z1408" s="129">
        <f t="shared" si="261"/>
        <v>6</v>
      </c>
      <c r="AA1408" s="129"/>
      <c r="AB1408" s="129"/>
      <c r="AC1408" s="121">
        <v>610014</v>
      </c>
      <c r="AD1408" s="121" t="s">
        <v>76</v>
      </c>
      <c r="AE1408" s="122">
        <f>VLOOKUP(AC1408,[3]Hoja1!$A$10:$K$1357,11,0)</f>
        <v>497816</v>
      </c>
      <c r="AF1408" s="122"/>
      <c r="AG1408" s="122">
        <f t="shared" si="262"/>
        <v>497816</v>
      </c>
      <c r="AH1408" s="122">
        <f t="shared" si="263"/>
        <v>498</v>
      </c>
    </row>
    <row r="1409" spans="1:34" s="51" customFormat="1" ht="12.75" customHeight="1">
      <c r="A1409" s="127">
        <v>5312200</v>
      </c>
      <c r="B1409" s="127" t="s">
        <v>543</v>
      </c>
      <c r="C1409" s="128" t="str">
        <f t="shared" si="273"/>
        <v/>
      </c>
      <c r="D1409" s="127"/>
      <c r="E1409" s="127"/>
      <c r="F1409" s="128" t="str">
        <f t="shared" si="274"/>
        <v/>
      </c>
      <c r="G1409" s="127"/>
      <c r="H1409" s="127"/>
      <c r="I1409" s="128" t="str">
        <f t="shared" si="275"/>
        <v/>
      </c>
      <c r="J1409" s="127"/>
      <c r="K1409" s="127"/>
      <c r="L1409" s="128" t="str">
        <f t="shared" si="276"/>
        <v/>
      </c>
      <c r="M1409" s="129"/>
      <c r="N1409" s="129"/>
      <c r="O1409" s="130" t="str">
        <f t="shared" si="277"/>
        <v/>
      </c>
      <c r="P1409" s="127"/>
      <c r="Q1409" s="127"/>
      <c r="R1409" s="128" t="str">
        <f t="shared" si="278"/>
        <v/>
      </c>
      <c r="S1409" s="129"/>
      <c r="T1409" s="129"/>
      <c r="U1409" s="128" t="str">
        <f t="shared" si="279"/>
        <v/>
      </c>
      <c r="V1409" s="129"/>
      <c r="W1409" s="129"/>
      <c r="X1409" s="131" t="str">
        <f t="shared" si="280"/>
        <v>6</v>
      </c>
      <c r="Y1409" s="129"/>
      <c r="Z1409" s="129">
        <f t="shared" si="261"/>
        <v>6</v>
      </c>
      <c r="AA1409" s="129"/>
      <c r="AB1409" s="129"/>
      <c r="AC1409" s="121">
        <v>610015</v>
      </c>
      <c r="AD1409" s="121" t="s">
        <v>61</v>
      </c>
      <c r="AE1409" s="122">
        <f>VLOOKUP(AC1409,[3]Hoja1!$A$10:$K$1357,11,0)</f>
        <v>4091036</v>
      </c>
      <c r="AF1409" s="122"/>
      <c r="AG1409" s="122">
        <f t="shared" si="262"/>
        <v>4091036</v>
      </c>
      <c r="AH1409" s="122">
        <f t="shared" si="263"/>
        <v>4091</v>
      </c>
    </row>
    <row r="1410" spans="1:34" s="51" customFormat="1" ht="12.75" customHeight="1">
      <c r="A1410" s="127">
        <v>5312200</v>
      </c>
      <c r="B1410" s="127" t="s">
        <v>543</v>
      </c>
      <c r="C1410" s="128" t="str">
        <f t="shared" si="273"/>
        <v/>
      </c>
      <c r="D1410" s="127"/>
      <c r="E1410" s="127"/>
      <c r="F1410" s="128" t="str">
        <f t="shared" si="274"/>
        <v/>
      </c>
      <c r="G1410" s="127"/>
      <c r="H1410" s="127"/>
      <c r="I1410" s="128" t="str">
        <f t="shared" si="275"/>
        <v/>
      </c>
      <c r="J1410" s="127"/>
      <c r="K1410" s="127"/>
      <c r="L1410" s="128" t="str">
        <f t="shared" si="276"/>
        <v/>
      </c>
      <c r="M1410" s="129"/>
      <c r="N1410" s="129"/>
      <c r="O1410" s="130" t="str">
        <f t="shared" si="277"/>
        <v/>
      </c>
      <c r="P1410" s="127"/>
      <c r="Q1410" s="127"/>
      <c r="R1410" s="128" t="str">
        <f t="shared" si="278"/>
        <v/>
      </c>
      <c r="S1410" s="129"/>
      <c r="T1410" s="129"/>
      <c r="U1410" s="128" t="str">
        <f t="shared" si="279"/>
        <v/>
      </c>
      <c r="V1410" s="129"/>
      <c r="W1410" s="129"/>
      <c r="X1410" s="131" t="str">
        <f t="shared" si="280"/>
        <v>6</v>
      </c>
      <c r="Y1410" s="129"/>
      <c r="Z1410" s="129">
        <f t="shared" si="261"/>
        <v>6</v>
      </c>
      <c r="AA1410" s="129"/>
      <c r="AB1410" s="129"/>
      <c r="AC1410" s="121">
        <v>610016</v>
      </c>
      <c r="AD1410" s="121" t="s">
        <v>62</v>
      </c>
      <c r="AE1410" s="122">
        <f>VLOOKUP(AC1410,[3]Hoja1!$A$10:$K$1357,11,0)</f>
        <v>11068041</v>
      </c>
      <c r="AF1410" s="122"/>
      <c r="AG1410" s="122">
        <f t="shared" si="262"/>
        <v>11068041</v>
      </c>
      <c r="AH1410" s="122">
        <f t="shared" si="263"/>
        <v>11068</v>
      </c>
    </row>
    <row r="1411" spans="1:34" s="51" customFormat="1" ht="12.75" customHeight="1">
      <c r="A1411" s="127">
        <v>5312200</v>
      </c>
      <c r="B1411" s="127" t="s">
        <v>543</v>
      </c>
      <c r="C1411" s="128" t="str">
        <f t="shared" si="273"/>
        <v/>
      </c>
      <c r="D1411" s="127"/>
      <c r="E1411" s="127"/>
      <c r="F1411" s="128" t="str">
        <f t="shared" si="274"/>
        <v/>
      </c>
      <c r="G1411" s="127"/>
      <c r="H1411" s="127"/>
      <c r="I1411" s="128" t="str">
        <f t="shared" si="275"/>
        <v/>
      </c>
      <c r="J1411" s="127"/>
      <c r="K1411" s="127"/>
      <c r="L1411" s="128" t="str">
        <f t="shared" si="276"/>
        <v/>
      </c>
      <c r="M1411" s="129"/>
      <c r="N1411" s="129"/>
      <c r="O1411" s="130" t="str">
        <f t="shared" si="277"/>
        <v/>
      </c>
      <c r="P1411" s="127"/>
      <c r="Q1411" s="127"/>
      <c r="R1411" s="128" t="str">
        <f t="shared" si="278"/>
        <v/>
      </c>
      <c r="S1411" s="129"/>
      <c r="T1411" s="129"/>
      <c r="U1411" s="128" t="str">
        <f t="shared" si="279"/>
        <v/>
      </c>
      <c r="V1411" s="129"/>
      <c r="W1411" s="129"/>
      <c r="X1411" s="131" t="str">
        <f t="shared" si="280"/>
        <v>6</v>
      </c>
      <c r="Y1411" s="129"/>
      <c r="Z1411" s="129">
        <f t="shared" si="261"/>
        <v>6</v>
      </c>
      <c r="AA1411" s="129"/>
      <c r="AB1411" s="129"/>
      <c r="AC1411" s="121">
        <v>610017</v>
      </c>
      <c r="AD1411" s="121" t="s">
        <v>1508</v>
      </c>
      <c r="AE1411" s="122">
        <f>VLOOKUP(AC1411,[3]Hoja1!$A$10:$K$1357,11,0)</f>
        <v>30067220</v>
      </c>
      <c r="AF1411" s="122"/>
      <c r="AG1411" s="122">
        <f t="shared" si="262"/>
        <v>30067220</v>
      </c>
      <c r="AH1411" s="122">
        <f t="shared" si="263"/>
        <v>30067</v>
      </c>
    </row>
    <row r="1412" spans="1:34" s="51" customFormat="1" ht="12.75" customHeight="1">
      <c r="A1412" s="127">
        <v>5312100</v>
      </c>
      <c r="B1412" s="127" t="s">
        <v>15</v>
      </c>
      <c r="C1412" s="128" t="str">
        <f t="shared" si="273"/>
        <v/>
      </c>
      <c r="D1412" s="127"/>
      <c r="E1412" s="127"/>
      <c r="F1412" s="128" t="str">
        <f t="shared" si="274"/>
        <v/>
      </c>
      <c r="G1412" s="127"/>
      <c r="H1412" s="127"/>
      <c r="I1412" s="128" t="str">
        <f t="shared" si="275"/>
        <v/>
      </c>
      <c r="J1412" s="127"/>
      <c r="K1412" s="127"/>
      <c r="L1412" s="128" t="str">
        <f t="shared" si="276"/>
        <v/>
      </c>
      <c r="M1412" s="129"/>
      <c r="N1412" s="129"/>
      <c r="O1412" s="130" t="str">
        <f t="shared" si="277"/>
        <v/>
      </c>
      <c r="P1412" s="127"/>
      <c r="Q1412" s="127"/>
      <c r="R1412" s="128" t="str">
        <f t="shared" si="278"/>
        <v/>
      </c>
      <c r="S1412" s="129"/>
      <c r="T1412" s="129"/>
      <c r="U1412" s="128" t="str">
        <f t="shared" si="279"/>
        <v/>
      </c>
      <c r="V1412" s="129"/>
      <c r="W1412" s="129"/>
      <c r="X1412" s="131" t="str">
        <f t="shared" si="280"/>
        <v>6</v>
      </c>
      <c r="Y1412" s="129"/>
      <c r="Z1412" s="129">
        <f t="shared" si="261"/>
        <v>6</v>
      </c>
      <c r="AA1412" s="129"/>
      <c r="AB1412" s="129"/>
      <c r="AC1412" s="121">
        <v>610018</v>
      </c>
      <c r="AD1412" s="121" t="s">
        <v>1509</v>
      </c>
      <c r="AE1412" s="122">
        <f>VLOOKUP(AC1412,[3]Hoja1!$A$10:$K$1357,11,0)</f>
        <v>25189685</v>
      </c>
      <c r="AF1412" s="122"/>
      <c r="AG1412" s="122">
        <f t="shared" si="262"/>
        <v>25189685</v>
      </c>
      <c r="AH1412" s="122">
        <f t="shared" si="263"/>
        <v>25190</v>
      </c>
    </row>
    <row r="1413" spans="1:34" s="51" customFormat="1" ht="12.75" customHeight="1">
      <c r="A1413" s="127">
        <v>5312100</v>
      </c>
      <c r="B1413" s="127" t="s">
        <v>15</v>
      </c>
      <c r="C1413" s="128" t="str">
        <f t="shared" si="273"/>
        <v/>
      </c>
      <c r="D1413" s="127"/>
      <c r="E1413" s="127"/>
      <c r="F1413" s="128" t="str">
        <f t="shared" si="274"/>
        <v/>
      </c>
      <c r="G1413" s="127"/>
      <c r="H1413" s="127"/>
      <c r="I1413" s="128" t="str">
        <f t="shared" si="275"/>
        <v/>
      </c>
      <c r="J1413" s="127"/>
      <c r="K1413" s="127"/>
      <c r="L1413" s="128" t="str">
        <f t="shared" si="276"/>
        <v/>
      </c>
      <c r="M1413" s="129"/>
      <c r="N1413" s="129"/>
      <c r="O1413" s="130" t="str">
        <f t="shared" si="277"/>
        <v/>
      </c>
      <c r="P1413" s="127"/>
      <c r="Q1413" s="127"/>
      <c r="R1413" s="128" t="str">
        <f t="shared" si="278"/>
        <v/>
      </c>
      <c r="S1413" s="129"/>
      <c r="T1413" s="129"/>
      <c r="U1413" s="128" t="str">
        <f t="shared" si="279"/>
        <v/>
      </c>
      <c r="V1413" s="129"/>
      <c r="W1413" s="129"/>
      <c r="X1413" s="131" t="str">
        <f t="shared" si="280"/>
        <v>6</v>
      </c>
      <c r="Y1413" s="129"/>
      <c r="Z1413" s="129">
        <f t="shared" si="261"/>
        <v>6</v>
      </c>
      <c r="AA1413" s="129"/>
      <c r="AB1413" s="129"/>
      <c r="AC1413" s="121">
        <v>610019</v>
      </c>
      <c r="AD1413" s="121" t="s">
        <v>1510</v>
      </c>
      <c r="AE1413" s="122">
        <f>VLOOKUP(AC1413,[3]Hoja1!$A$10:$K$1357,11,0)</f>
        <v>26065758</v>
      </c>
      <c r="AF1413" s="122"/>
      <c r="AG1413" s="122">
        <f t="shared" si="262"/>
        <v>26065758</v>
      </c>
      <c r="AH1413" s="122">
        <f t="shared" si="263"/>
        <v>26066</v>
      </c>
    </row>
    <row r="1414" spans="1:34" s="51" customFormat="1" ht="12.75" customHeight="1">
      <c r="A1414" s="127"/>
      <c r="B1414" s="127"/>
      <c r="C1414" s="128" t="str">
        <f t="shared" si="273"/>
        <v/>
      </c>
      <c r="D1414" s="127"/>
      <c r="E1414" s="127"/>
      <c r="F1414" s="128" t="str">
        <f t="shared" si="274"/>
        <v/>
      </c>
      <c r="G1414" s="127"/>
      <c r="H1414" s="127"/>
      <c r="I1414" s="128" t="str">
        <f t="shared" si="275"/>
        <v/>
      </c>
      <c r="J1414" s="127"/>
      <c r="K1414" s="127"/>
      <c r="L1414" s="128" t="str">
        <f t="shared" si="276"/>
        <v/>
      </c>
      <c r="M1414" s="129"/>
      <c r="N1414" s="129"/>
      <c r="O1414" s="130" t="str">
        <f t="shared" si="277"/>
        <v/>
      </c>
      <c r="P1414" s="127"/>
      <c r="Q1414" s="127"/>
      <c r="R1414" s="128" t="str">
        <f t="shared" si="278"/>
        <v/>
      </c>
      <c r="S1414" s="129"/>
      <c r="T1414" s="129"/>
      <c r="U1414" s="128" t="str">
        <f t="shared" si="279"/>
        <v/>
      </c>
      <c r="V1414" s="129"/>
      <c r="W1414" s="129"/>
      <c r="X1414" s="131" t="str">
        <f t="shared" si="280"/>
        <v>6</v>
      </c>
      <c r="Y1414" s="129"/>
      <c r="Z1414" s="129">
        <f t="shared" si="261"/>
        <v>6</v>
      </c>
      <c r="AA1414" s="129"/>
      <c r="AB1414" s="129"/>
      <c r="AC1414" s="121">
        <v>610020</v>
      </c>
      <c r="AD1414" s="121" t="s">
        <v>874</v>
      </c>
      <c r="AE1414" s="122">
        <v>0</v>
      </c>
      <c r="AF1414" s="122"/>
      <c r="AG1414" s="122">
        <f t="shared" si="262"/>
        <v>0</v>
      </c>
      <c r="AH1414" s="122">
        <f t="shared" si="263"/>
        <v>0</v>
      </c>
    </row>
    <row r="1415" spans="1:34" s="51" customFormat="1" ht="12.75" customHeight="1">
      <c r="A1415" s="127"/>
      <c r="B1415" s="127"/>
      <c r="C1415" s="128" t="str">
        <f t="shared" si="273"/>
        <v/>
      </c>
      <c r="D1415" s="127"/>
      <c r="E1415" s="127"/>
      <c r="F1415" s="128" t="str">
        <f t="shared" si="274"/>
        <v/>
      </c>
      <c r="G1415" s="127"/>
      <c r="H1415" s="127"/>
      <c r="I1415" s="128" t="str">
        <f t="shared" si="275"/>
        <v/>
      </c>
      <c r="J1415" s="127"/>
      <c r="K1415" s="127"/>
      <c r="L1415" s="128" t="str">
        <f t="shared" si="276"/>
        <v/>
      </c>
      <c r="M1415" s="129"/>
      <c r="N1415" s="129"/>
      <c r="O1415" s="130" t="str">
        <f t="shared" si="277"/>
        <v/>
      </c>
      <c r="P1415" s="127"/>
      <c r="Q1415" s="127"/>
      <c r="R1415" s="128" t="str">
        <f t="shared" si="278"/>
        <v/>
      </c>
      <c r="S1415" s="129"/>
      <c r="T1415" s="129"/>
      <c r="U1415" s="128" t="str">
        <f t="shared" si="279"/>
        <v/>
      </c>
      <c r="V1415" s="129"/>
      <c r="W1415" s="129"/>
      <c r="X1415" s="131" t="str">
        <f t="shared" si="280"/>
        <v>6</v>
      </c>
      <c r="Y1415" s="129"/>
      <c r="Z1415" s="129">
        <f t="shared" si="261"/>
        <v>6</v>
      </c>
      <c r="AA1415" s="129"/>
      <c r="AB1415" s="129"/>
      <c r="AC1415" s="121">
        <v>610021</v>
      </c>
      <c r="AD1415" s="121" t="s">
        <v>621</v>
      </c>
      <c r="AE1415" s="122">
        <v>0</v>
      </c>
      <c r="AF1415" s="122"/>
      <c r="AG1415" s="122">
        <f t="shared" si="262"/>
        <v>0</v>
      </c>
      <c r="AH1415" s="122">
        <f t="shared" si="263"/>
        <v>0</v>
      </c>
    </row>
    <row r="1416" spans="1:34" s="51" customFormat="1" ht="12.75" customHeight="1">
      <c r="A1416" s="127"/>
      <c r="B1416" s="127"/>
      <c r="C1416" s="128" t="str">
        <f t="shared" si="273"/>
        <v/>
      </c>
      <c r="D1416" s="127"/>
      <c r="E1416" s="127"/>
      <c r="F1416" s="128" t="str">
        <f t="shared" si="274"/>
        <v/>
      </c>
      <c r="G1416" s="127"/>
      <c r="H1416" s="127"/>
      <c r="I1416" s="128" t="str">
        <f t="shared" si="275"/>
        <v/>
      </c>
      <c r="J1416" s="127"/>
      <c r="K1416" s="127"/>
      <c r="L1416" s="128" t="str">
        <f t="shared" si="276"/>
        <v/>
      </c>
      <c r="M1416" s="129"/>
      <c r="N1416" s="129"/>
      <c r="O1416" s="130" t="str">
        <f t="shared" si="277"/>
        <v/>
      </c>
      <c r="P1416" s="127"/>
      <c r="Q1416" s="127"/>
      <c r="R1416" s="128" t="str">
        <f t="shared" si="278"/>
        <v/>
      </c>
      <c r="S1416" s="129"/>
      <c r="T1416" s="129"/>
      <c r="U1416" s="128" t="str">
        <f t="shared" si="279"/>
        <v/>
      </c>
      <c r="V1416" s="129"/>
      <c r="W1416" s="129"/>
      <c r="X1416" s="131" t="str">
        <f t="shared" si="280"/>
        <v>6</v>
      </c>
      <c r="Y1416" s="129"/>
      <c r="Z1416" s="129">
        <f t="shared" ref="Z1416:Z1479" si="281">VALUE(LEFT(AC1416,1))</f>
        <v>6</v>
      </c>
      <c r="AA1416" s="129"/>
      <c r="AB1416" s="129"/>
      <c r="AC1416" s="121">
        <v>610022</v>
      </c>
      <c r="AD1416" s="121" t="s">
        <v>679</v>
      </c>
      <c r="AE1416" s="122">
        <v>0</v>
      </c>
      <c r="AF1416" s="122"/>
      <c r="AG1416" s="122">
        <f t="shared" ref="AG1416:AG1479" si="282">AE1416+AF1416</f>
        <v>0</v>
      </c>
      <c r="AH1416" s="122">
        <f t="shared" ref="AH1416:AH1479" si="283">ROUND((AE1416+AF1416)/$AH$2,0)</f>
        <v>0</v>
      </c>
    </row>
    <row r="1417" spans="1:34" s="51" customFormat="1" ht="12.75" customHeight="1">
      <c r="A1417" s="127">
        <v>5312100</v>
      </c>
      <c r="B1417" s="127" t="s">
        <v>15</v>
      </c>
      <c r="C1417" s="128" t="str">
        <f t="shared" si="273"/>
        <v/>
      </c>
      <c r="D1417" s="127"/>
      <c r="E1417" s="127"/>
      <c r="F1417" s="128" t="str">
        <f t="shared" si="274"/>
        <v/>
      </c>
      <c r="G1417" s="127"/>
      <c r="H1417" s="127"/>
      <c r="I1417" s="128" t="str">
        <f t="shared" si="275"/>
        <v/>
      </c>
      <c r="J1417" s="127"/>
      <c r="K1417" s="127"/>
      <c r="L1417" s="128" t="str">
        <f t="shared" si="276"/>
        <v/>
      </c>
      <c r="M1417" s="129"/>
      <c r="N1417" s="129"/>
      <c r="O1417" s="130" t="str">
        <f t="shared" si="277"/>
        <v/>
      </c>
      <c r="P1417" s="127"/>
      <c r="Q1417" s="127"/>
      <c r="R1417" s="128" t="str">
        <f t="shared" si="278"/>
        <v/>
      </c>
      <c r="S1417" s="129"/>
      <c r="T1417" s="129"/>
      <c r="U1417" s="128" t="str">
        <f t="shared" si="279"/>
        <v/>
      </c>
      <c r="V1417" s="129"/>
      <c r="W1417" s="129"/>
      <c r="X1417" s="131" t="str">
        <f t="shared" si="280"/>
        <v>6</v>
      </c>
      <c r="Y1417" s="129"/>
      <c r="Z1417" s="129">
        <f t="shared" si="281"/>
        <v>6</v>
      </c>
      <c r="AA1417" s="129"/>
      <c r="AB1417" s="129"/>
      <c r="AC1417" s="121">
        <v>610023</v>
      </c>
      <c r="AD1417" s="121" t="s">
        <v>680</v>
      </c>
      <c r="AE1417" s="122">
        <f>VLOOKUP(AC1417,[3]Hoja1!$A$10:$K$1357,11,0)</f>
        <v>3076837</v>
      </c>
      <c r="AF1417" s="122"/>
      <c r="AG1417" s="122">
        <f t="shared" si="282"/>
        <v>3076837</v>
      </c>
      <c r="AH1417" s="122">
        <f t="shared" si="283"/>
        <v>3077</v>
      </c>
    </row>
    <row r="1418" spans="1:34" s="51" customFormat="1" ht="12.75" customHeight="1">
      <c r="A1418" s="127"/>
      <c r="B1418" s="127"/>
      <c r="C1418" s="128" t="str">
        <f t="shared" si="273"/>
        <v/>
      </c>
      <c r="D1418" s="127"/>
      <c r="E1418" s="127"/>
      <c r="F1418" s="128" t="str">
        <f t="shared" si="274"/>
        <v/>
      </c>
      <c r="G1418" s="127"/>
      <c r="H1418" s="127"/>
      <c r="I1418" s="128" t="str">
        <f t="shared" si="275"/>
        <v/>
      </c>
      <c r="J1418" s="127"/>
      <c r="K1418" s="127"/>
      <c r="L1418" s="128" t="str">
        <f t="shared" si="276"/>
        <v/>
      </c>
      <c r="M1418" s="129"/>
      <c r="N1418" s="129"/>
      <c r="O1418" s="130" t="str">
        <f t="shared" si="277"/>
        <v/>
      </c>
      <c r="P1418" s="127"/>
      <c r="Q1418" s="127"/>
      <c r="R1418" s="128" t="str">
        <f t="shared" si="278"/>
        <v/>
      </c>
      <c r="S1418" s="129"/>
      <c r="T1418" s="129"/>
      <c r="U1418" s="128" t="str">
        <f t="shared" si="279"/>
        <v/>
      </c>
      <c r="V1418" s="129"/>
      <c r="W1418" s="129"/>
      <c r="X1418" s="131" t="str">
        <f t="shared" si="280"/>
        <v>6</v>
      </c>
      <c r="Y1418" s="129"/>
      <c r="Z1418" s="129">
        <f t="shared" si="281"/>
        <v>6</v>
      </c>
      <c r="AA1418" s="129"/>
      <c r="AB1418" s="129"/>
      <c r="AC1418" s="121">
        <v>610024</v>
      </c>
      <c r="AD1418" s="121" t="s">
        <v>765</v>
      </c>
      <c r="AE1418" s="122">
        <v>0</v>
      </c>
      <c r="AF1418" s="122"/>
      <c r="AG1418" s="122">
        <f t="shared" si="282"/>
        <v>0</v>
      </c>
      <c r="AH1418" s="122">
        <f t="shared" si="283"/>
        <v>0</v>
      </c>
    </row>
    <row r="1419" spans="1:34" s="51" customFormat="1" ht="12.75" customHeight="1">
      <c r="A1419" s="127">
        <v>5312100</v>
      </c>
      <c r="B1419" s="127" t="s">
        <v>15</v>
      </c>
      <c r="C1419" s="128" t="str">
        <f t="shared" si="273"/>
        <v/>
      </c>
      <c r="D1419" s="127"/>
      <c r="E1419" s="127"/>
      <c r="F1419" s="128" t="str">
        <f t="shared" si="274"/>
        <v/>
      </c>
      <c r="G1419" s="127"/>
      <c r="H1419" s="127"/>
      <c r="I1419" s="128" t="str">
        <f t="shared" si="275"/>
        <v/>
      </c>
      <c r="J1419" s="127"/>
      <c r="K1419" s="127"/>
      <c r="L1419" s="128" t="str">
        <f t="shared" si="276"/>
        <v/>
      </c>
      <c r="M1419" s="129"/>
      <c r="N1419" s="129"/>
      <c r="O1419" s="130" t="str">
        <f t="shared" si="277"/>
        <v/>
      </c>
      <c r="P1419" s="127"/>
      <c r="Q1419" s="127"/>
      <c r="R1419" s="128" t="str">
        <f t="shared" si="278"/>
        <v/>
      </c>
      <c r="S1419" s="129"/>
      <c r="T1419" s="129"/>
      <c r="U1419" s="128" t="str">
        <f t="shared" si="279"/>
        <v/>
      </c>
      <c r="V1419" s="129"/>
      <c r="W1419" s="129"/>
      <c r="X1419" s="131" t="str">
        <f t="shared" si="280"/>
        <v>6</v>
      </c>
      <c r="Y1419" s="129"/>
      <c r="Z1419" s="129">
        <f t="shared" si="281"/>
        <v>6</v>
      </c>
      <c r="AA1419" s="129"/>
      <c r="AB1419" s="129"/>
      <c r="AC1419" s="121">
        <v>610025</v>
      </c>
      <c r="AD1419" s="121" t="s">
        <v>635</v>
      </c>
      <c r="AE1419" s="122">
        <f>VLOOKUP(AC1419,[3]Hoja1!$A$10:$K$1357,11,0)</f>
        <v>49879448</v>
      </c>
      <c r="AF1419" s="122"/>
      <c r="AG1419" s="122">
        <f t="shared" si="282"/>
        <v>49879448</v>
      </c>
      <c r="AH1419" s="122">
        <f t="shared" si="283"/>
        <v>49879</v>
      </c>
    </row>
    <row r="1420" spans="1:34" s="51" customFormat="1" ht="12.75" customHeight="1">
      <c r="A1420" s="127">
        <v>5312200</v>
      </c>
      <c r="B1420" s="127" t="s">
        <v>543</v>
      </c>
      <c r="C1420" s="128" t="str">
        <f t="shared" si="273"/>
        <v/>
      </c>
      <c r="D1420" s="127"/>
      <c r="E1420" s="127"/>
      <c r="F1420" s="128" t="str">
        <f t="shared" si="274"/>
        <v/>
      </c>
      <c r="G1420" s="127"/>
      <c r="H1420" s="127"/>
      <c r="I1420" s="128" t="str">
        <f t="shared" si="275"/>
        <v/>
      </c>
      <c r="J1420" s="127"/>
      <c r="K1420" s="127"/>
      <c r="L1420" s="128" t="str">
        <f t="shared" si="276"/>
        <v/>
      </c>
      <c r="M1420" s="129"/>
      <c r="N1420" s="129"/>
      <c r="O1420" s="130" t="str">
        <f t="shared" si="277"/>
        <v/>
      </c>
      <c r="P1420" s="127"/>
      <c r="Q1420" s="127"/>
      <c r="R1420" s="128" t="str">
        <f t="shared" si="278"/>
        <v/>
      </c>
      <c r="S1420" s="129"/>
      <c r="T1420" s="129"/>
      <c r="U1420" s="128" t="str">
        <f t="shared" si="279"/>
        <v/>
      </c>
      <c r="V1420" s="129"/>
      <c r="W1420" s="129"/>
      <c r="X1420" s="131" t="str">
        <f t="shared" si="280"/>
        <v>6</v>
      </c>
      <c r="Y1420" s="129"/>
      <c r="Z1420" s="129">
        <f t="shared" si="281"/>
        <v>6</v>
      </c>
      <c r="AA1420" s="129"/>
      <c r="AB1420" s="129"/>
      <c r="AC1420" s="121">
        <v>610026</v>
      </c>
      <c r="AD1420" s="121" t="s">
        <v>1511</v>
      </c>
      <c r="AE1420" s="122">
        <f>VLOOKUP(AC1420,[3]Hoja1!$A$10:$K$1357,11,0)</f>
        <v>2358460</v>
      </c>
      <c r="AF1420" s="122"/>
      <c r="AG1420" s="122">
        <f t="shared" si="282"/>
        <v>2358460</v>
      </c>
      <c r="AH1420" s="122">
        <f t="shared" si="283"/>
        <v>2358</v>
      </c>
    </row>
    <row r="1421" spans="1:34" s="51" customFormat="1" ht="12.75" customHeight="1">
      <c r="A1421" s="127"/>
      <c r="B1421" s="127"/>
      <c r="C1421" s="128"/>
      <c r="D1421" s="127"/>
      <c r="E1421" s="127"/>
      <c r="F1421" s="128"/>
      <c r="G1421" s="127"/>
      <c r="H1421" s="127"/>
      <c r="I1421" s="128"/>
      <c r="J1421" s="127"/>
      <c r="K1421" s="127"/>
      <c r="L1421" s="128"/>
      <c r="M1421" s="129"/>
      <c r="N1421" s="129"/>
      <c r="O1421" s="130"/>
      <c r="P1421" s="127"/>
      <c r="Q1421" s="127"/>
      <c r="R1421" s="128"/>
      <c r="S1421" s="129"/>
      <c r="T1421" s="129"/>
      <c r="U1421" s="128"/>
      <c r="V1421" s="129"/>
      <c r="W1421" s="129"/>
      <c r="X1421" s="131"/>
      <c r="Y1421" s="129"/>
      <c r="Z1421" s="129">
        <f t="shared" si="281"/>
        <v>6</v>
      </c>
      <c r="AA1421" s="129"/>
      <c r="AB1421" s="129"/>
      <c r="AC1421" s="121">
        <v>610027</v>
      </c>
      <c r="AD1421" s="121" t="s">
        <v>766</v>
      </c>
      <c r="AE1421" s="122">
        <v>0</v>
      </c>
      <c r="AF1421" s="122"/>
      <c r="AG1421" s="122">
        <f t="shared" si="282"/>
        <v>0</v>
      </c>
      <c r="AH1421" s="122">
        <f t="shared" si="283"/>
        <v>0</v>
      </c>
    </row>
    <row r="1422" spans="1:34" s="51" customFormat="1" ht="12.75" customHeight="1">
      <c r="A1422" s="127">
        <v>5312100</v>
      </c>
      <c r="B1422" s="127" t="s">
        <v>15</v>
      </c>
      <c r="C1422" s="128"/>
      <c r="D1422" s="127"/>
      <c r="E1422" s="127"/>
      <c r="F1422" s="128"/>
      <c r="G1422" s="127"/>
      <c r="H1422" s="127"/>
      <c r="I1422" s="128"/>
      <c r="J1422" s="127"/>
      <c r="K1422" s="127"/>
      <c r="L1422" s="128"/>
      <c r="M1422" s="129"/>
      <c r="N1422" s="129"/>
      <c r="O1422" s="130"/>
      <c r="P1422" s="127"/>
      <c r="Q1422" s="127"/>
      <c r="R1422" s="128"/>
      <c r="S1422" s="129"/>
      <c r="T1422" s="129"/>
      <c r="U1422" s="128"/>
      <c r="V1422" s="129"/>
      <c r="W1422" s="129"/>
      <c r="X1422" s="131"/>
      <c r="Y1422" s="129"/>
      <c r="Z1422" s="129">
        <f t="shared" si="281"/>
        <v>6</v>
      </c>
      <c r="AA1422" s="129"/>
      <c r="AB1422" s="129"/>
      <c r="AC1422" s="121">
        <v>610028</v>
      </c>
      <c r="AD1422" s="121" t="s">
        <v>273</v>
      </c>
      <c r="AE1422" s="122">
        <f>VLOOKUP(AC1422,[3]Hoja1!$A$10:$K$1357,11,0)</f>
        <v>265050110</v>
      </c>
      <c r="AF1422" s="122"/>
      <c r="AG1422" s="122">
        <f t="shared" si="282"/>
        <v>265050110</v>
      </c>
      <c r="AH1422" s="122">
        <f t="shared" si="283"/>
        <v>265050</v>
      </c>
    </row>
    <row r="1423" spans="1:34" s="51" customFormat="1" ht="12.75" customHeight="1">
      <c r="A1423" s="127">
        <v>5312100</v>
      </c>
      <c r="B1423" s="127" t="s">
        <v>15</v>
      </c>
      <c r="C1423" s="128"/>
      <c r="D1423" s="127"/>
      <c r="E1423" s="127"/>
      <c r="F1423" s="128"/>
      <c r="G1423" s="127"/>
      <c r="H1423" s="127"/>
      <c r="I1423" s="128"/>
      <c r="J1423" s="127"/>
      <c r="K1423" s="127"/>
      <c r="L1423" s="128"/>
      <c r="M1423" s="129"/>
      <c r="N1423" s="129"/>
      <c r="O1423" s="130"/>
      <c r="P1423" s="127"/>
      <c r="Q1423" s="127"/>
      <c r="R1423" s="128"/>
      <c r="S1423" s="129"/>
      <c r="T1423" s="129"/>
      <c r="U1423" s="128"/>
      <c r="V1423" s="129"/>
      <c r="W1423" s="129"/>
      <c r="X1423" s="131"/>
      <c r="Y1423" s="129"/>
      <c r="Z1423" s="129">
        <f t="shared" si="281"/>
        <v>6</v>
      </c>
      <c r="AA1423" s="129"/>
      <c r="AB1423" s="129"/>
      <c r="AC1423" s="121">
        <v>610029</v>
      </c>
      <c r="AD1423" s="121" t="s">
        <v>773</v>
      </c>
      <c r="AE1423" s="122">
        <f>VLOOKUP(AC1423,[3]Hoja1!$A$10:$K$1357,11,0)</f>
        <v>24695334</v>
      </c>
      <c r="AF1423" s="122"/>
      <c r="AG1423" s="122">
        <f t="shared" si="282"/>
        <v>24695334</v>
      </c>
      <c r="AH1423" s="122">
        <f t="shared" si="283"/>
        <v>24695</v>
      </c>
    </row>
    <row r="1424" spans="1:34" s="51" customFormat="1" ht="12.75" customHeight="1">
      <c r="A1424" s="127">
        <v>5312100</v>
      </c>
      <c r="B1424" s="127" t="s">
        <v>15</v>
      </c>
      <c r="C1424" s="128"/>
      <c r="D1424" s="127"/>
      <c r="E1424" s="127"/>
      <c r="F1424" s="128"/>
      <c r="G1424" s="127"/>
      <c r="H1424" s="127"/>
      <c r="I1424" s="128"/>
      <c r="J1424" s="127"/>
      <c r="K1424" s="127"/>
      <c r="L1424" s="128"/>
      <c r="M1424" s="129"/>
      <c r="N1424" s="129"/>
      <c r="O1424" s="130"/>
      <c r="P1424" s="127"/>
      <c r="Q1424" s="127"/>
      <c r="R1424" s="128"/>
      <c r="S1424" s="129"/>
      <c r="T1424" s="129"/>
      <c r="U1424" s="128"/>
      <c r="V1424" s="129"/>
      <c r="W1424" s="129"/>
      <c r="X1424" s="131"/>
      <c r="Y1424" s="129"/>
      <c r="Z1424" s="129">
        <f t="shared" si="281"/>
        <v>6</v>
      </c>
      <c r="AA1424" s="129"/>
      <c r="AB1424" s="129"/>
      <c r="AC1424" s="121">
        <v>610030</v>
      </c>
      <c r="AD1424" s="121" t="s">
        <v>1512</v>
      </c>
      <c r="AE1424" s="122">
        <f>VLOOKUP(AC1424,[3]Hoja1!$A$10:$K$1357,11,0)</f>
        <v>0</v>
      </c>
      <c r="AF1424" s="122"/>
      <c r="AG1424" s="122">
        <f t="shared" si="282"/>
        <v>0</v>
      </c>
      <c r="AH1424" s="122">
        <f t="shared" si="283"/>
        <v>0</v>
      </c>
    </row>
    <row r="1425" spans="1:34" s="51" customFormat="1" ht="12.75" customHeight="1">
      <c r="A1425" s="127">
        <v>5312100</v>
      </c>
      <c r="B1425" s="127" t="s">
        <v>15</v>
      </c>
      <c r="C1425" s="128"/>
      <c r="D1425" s="127"/>
      <c r="E1425" s="127"/>
      <c r="F1425" s="128"/>
      <c r="G1425" s="127"/>
      <c r="H1425" s="127"/>
      <c r="I1425" s="128"/>
      <c r="J1425" s="127"/>
      <c r="K1425" s="127"/>
      <c r="L1425" s="128"/>
      <c r="M1425" s="129"/>
      <c r="N1425" s="129"/>
      <c r="O1425" s="130"/>
      <c r="P1425" s="127"/>
      <c r="Q1425" s="127"/>
      <c r="R1425" s="128"/>
      <c r="S1425" s="129"/>
      <c r="T1425" s="129"/>
      <c r="U1425" s="128"/>
      <c r="V1425" s="129"/>
      <c r="W1425" s="129"/>
      <c r="X1425" s="131"/>
      <c r="Y1425" s="129"/>
      <c r="Z1425" s="129">
        <f t="shared" si="281"/>
        <v>6</v>
      </c>
      <c r="AA1425" s="129"/>
      <c r="AB1425" s="129"/>
      <c r="AC1425" s="121">
        <v>610031</v>
      </c>
      <c r="AD1425" s="121" t="s">
        <v>1513</v>
      </c>
      <c r="AE1425" s="122">
        <f>VLOOKUP(AC1425,[3]Hoja1!$A$10:$K$1357,11,0)</f>
        <v>5459469</v>
      </c>
      <c r="AF1425" s="122"/>
      <c r="AG1425" s="122">
        <f t="shared" si="282"/>
        <v>5459469</v>
      </c>
      <c r="AH1425" s="122">
        <f t="shared" si="283"/>
        <v>5459</v>
      </c>
    </row>
    <row r="1426" spans="1:34" s="51" customFormat="1" ht="12.75" customHeight="1">
      <c r="A1426" s="127">
        <v>5312100</v>
      </c>
      <c r="B1426" s="127" t="s">
        <v>15</v>
      </c>
      <c r="C1426" s="128"/>
      <c r="D1426" s="127"/>
      <c r="E1426" s="127"/>
      <c r="F1426" s="128"/>
      <c r="G1426" s="127"/>
      <c r="H1426" s="127"/>
      <c r="I1426" s="128"/>
      <c r="J1426" s="127"/>
      <c r="K1426" s="127"/>
      <c r="L1426" s="128"/>
      <c r="M1426" s="129"/>
      <c r="N1426" s="129"/>
      <c r="O1426" s="130"/>
      <c r="P1426" s="127"/>
      <c r="Q1426" s="127"/>
      <c r="R1426" s="128"/>
      <c r="S1426" s="129"/>
      <c r="T1426" s="129"/>
      <c r="U1426" s="128"/>
      <c r="V1426" s="129"/>
      <c r="W1426" s="129"/>
      <c r="X1426" s="131"/>
      <c r="Y1426" s="129"/>
      <c r="Z1426" s="129">
        <f t="shared" si="281"/>
        <v>6</v>
      </c>
      <c r="AA1426" s="129"/>
      <c r="AB1426" s="129"/>
      <c r="AC1426" s="121">
        <v>610032</v>
      </c>
      <c r="AD1426" s="121" t="s">
        <v>1514</v>
      </c>
      <c r="AE1426" s="122">
        <f>VLOOKUP(AC1426,[3]Hoja1!$A$10:$K$1357,11,0)</f>
        <v>18152018</v>
      </c>
      <c r="AF1426" s="122"/>
      <c r="AG1426" s="122">
        <f t="shared" si="282"/>
        <v>18152018</v>
      </c>
      <c r="AH1426" s="122">
        <f t="shared" si="283"/>
        <v>18152</v>
      </c>
    </row>
    <row r="1427" spans="1:34" s="51" customFormat="1" ht="12.75" customHeight="1">
      <c r="A1427" s="127">
        <v>5311510</v>
      </c>
      <c r="B1427" s="127" t="s">
        <v>1795</v>
      </c>
      <c r="C1427" s="128" t="str">
        <f t="shared" si="273"/>
        <v/>
      </c>
      <c r="D1427" s="127"/>
      <c r="E1427" s="127"/>
      <c r="F1427" s="128" t="str">
        <f t="shared" si="274"/>
        <v/>
      </c>
      <c r="G1427" s="127"/>
      <c r="H1427" s="127"/>
      <c r="I1427" s="128" t="str">
        <f t="shared" si="275"/>
        <v/>
      </c>
      <c r="J1427" s="127"/>
      <c r="K1427" s="127"/>
      <c r="L1427" s="128" t="str">
        <f t="shared" si="276"/>
        <v/>
      </c>
      <c r="M1427" s="129"/>
      <c r="N1427" s="129"/>
      <c r="O1427" s="130" t="str">
        <f t="shared" si="277"/>
        <v/>
      </c>
      <c r="P1427" s="127"/>
      <c r="Q1427" s="127"/>
      <c r="R1427" s="128" t="str">
        <f t="shared" si="278"/>
        <v/>
      </c>
      <c r="S1427" s="129"/>
      <c r="T1427" s="129"/>
      <c r="U1427" s="128" t="str">
        <f t="shared" ref="U1427:U1464" si="284">+V1427&amp;W1427</f>
        <v>631101810103</v>
      </c>
      <c r="V1427" s="129">
        <v>631101810</v>
      </c>
      <c r="W1427" s="129">
        <v>103</v>
      </c>
      <c r="X1427" s="131" t="str">
        <f t="shared" ref="X1427:X1450" si="285">+Y1427&amp;Z1427</f>
        <v>6</v>
      </c>
      <c r="Y1427" s="129"/>
      <c r="Z1427" s="129">
        <f t="shared" si="281"/>
        <v>6</v>
      </c>
      <c r="AA1427" s="129"/>
      <c r="AB1427" s="129"/>
      <c r="AC1427" s="121">
        <v>610050</v>
      </c>
      <c r="AD1427" s="121" t="s">
        <v>747</v>
      </c>
      <c r="AE1427" s="122">
        <f>VLOOKUP(AC1427,[3]Hoja1!$A$10:$K$1357,11,0)</f>
        <v>423351071</v>
      </c>
      <c r="AF1427" s="122"/>
      <c r="AG1427" s="122">
        <f t="shared" si="282"/>
        <v>423351071</v>
      </c>
      <c r="AH1427" s="122">
        <f t="shared" si="283"/>
        <v>423351</v>
      </c>
    </row>
    <row r="1428" spans="1:34" s="51" customFormat="1" ht="12.75" customHeight="1">
      <c r="A1428" s="127">
        <v>5311510</v>
      </c>
      <c r="B1428" s="127" t="s">
        <v>1795</v>
      </c>
      <c r="C1428" s="128" t="str">
        <f t="shared" si="273"/>
        <v/>
      </c>
      <c r="D1428" s="127"/>
      <c r="E1428" s="127"/>
      <c r="F1428" s="128" t="str">
        <f t="shared" si="274"/>
        <v/>
      </c>
      <c r="G1428" s="127"/>
      <c r="H1428" s="127"/>
      <c r="I1428" s="128" t="str">
        <f t="shared" si="275"/>
        <v/>
      </c>
      <c r="J1428" s="127"/>
      <c r="K1428" s="127"/>
      <c r="L1428" s="128" t="str">
        <f t="shared" si="276"/>
        <v/>
      </c>
      <c r="M1428" s="129"/>
      <c r="N1428" s="129"/>
      <c r="O1428" s="130" t="str">
        <f t="shared" si="277"/>
        <v/>
      </c>
      <c r="P1428" s="127"/>
      <c r="Q1428" s="127"/>
      <c r="R1428" s="128" t="str">
        <f t="shared" si="278"/>
        <v/>
      </c>
      <c r="S1428" s="129"/>
      <c r="T1428" s="129"/>
      <c r="U1428" s="128" t="str">
        <f t="shared" si="284"/>
        <v>631101810101</v>
      </c>
      <c r="V1428" s="129">
        <v>631101810</v>
      </c>
      <c r="W1428" s="129">
        <v>101</v>
      </c>
      <c r="X1428" s="131" t="str">
        <f t="shared" si="285"/>
        <v>6</v>
      </c>
      <c r="Y1428" s="129"/>
      <c r="Z1428" s="129">
        <f t="shared" si="281"/>
        <v>6</v>
      </c>
      <c r="AA1428" s="129"/>
      <c r="AB1428" s="129"/>
      <c r="AC1428" s="121">
        <v>610051</v>
      </c>
      <c r="AD1428" s="121" t="s">
        <v>748</v>
      </c>
      <c r="AE1428" s="122">
        <f>VLOOKUP(AC1428,[3]Hoja1!$A$10:$K$1357,11,0)</f>
        <v>0</v>
      </c>
      <c r="AF1428" s="122"/>
      <c r="AG1428" s="122">
        <f t="shared" si="282"/>
        <v>0</v>
      </c>
      <c r="AH1428" s="122">
        <f t="shared" si="283"/>
        <v>0</v>
      </c>
    </row>
    <row r="1429" spans="1:34" s="51" customFormat="1" ht="12.75" customHeight="1">
      <c r="A1429" s="127"/>
      <c r="B1429" s="127"/>
      <c r="C1429" s="128" t="str">
        <f t="shared" si="273"/>
        <v/>
      </c>
      <c r="D1429" s="127"/>
      <c r="E1429" s="127"/>
      <c r="F1429" s="128" t="str">
        <f t="shared" si="274"/>
        <v/>
      </c>
      <c r="G1429" s="127"/>
      <c r="H1429" s="127"/>
      <c r="I1429" s="128" t="str">
        <f t="shared" si="275"/>
        <v/>
      </c>
      <c r="J1429" s="127"/>
      <c r="K1429" s="127"/>
      <c r="L1429" s="128" t="str">
        <f t="shared" si="276"/>
        <v/>
      </c>
      <c r="M1429" s="129"/>
      <c r="N1429" s="129"/>
      <c r="O1429" s="130" t="str">
        <f t="shared" si="277"/>
        <v/>
      </c>
      <c r="P1429" s="127"/>
      <c r="Q1429" s="127"/>
      <c r="R1429" s="128" t="str">
        <f t="shared" si="278"/>
        <v/>
      </c>
      <c r="S1429" s="129"/>
      <c r="T1429" s="129"/>
      <c r="U1429" s="128" t="str">
        <f t="shared" si="284"/>
        <v>631101810102</v>
      </c>
      <c r="V1429" s="129">
        <v>631101810</v>
      </c>
      <c r="W1429" s="129">
        <v>102</v>
      </c>
      <c r="X1429" s="131" t="str">
        <f t="shared" si="285"/>
        <v>6</v>
      </c>
      <c r="Y1429" s="129"/>
      <c r="Z1429" s="129">
        <f t="shared" si="281"/>
        <v>6</v>
      </c>
      <c r="AA1429" s="129"/>
      <c r="AB1429" s="129"/>
      <c r="AC1429" s="121">
        <v>610052</v>
      </c>
      <c r="AD1429" s="121" t="s">
        <v>766</v>
      </c>
      <c r="AE1429" s="122">
        <v>0</v>
      </c>
      <c r="AF1429" s="122"/>
      <c r="AG1429" s="122">
        <f t="shared" si="282"/>
        <v>0</v>
      </c>
      <c r="AH1429" s="122">
        <f t="shared" si="283"/>
        <v>0</v>
      </c>
    </row>
    <row r="1430" spans="1:34" s="51" customFormat="1" ht="12.75" customHeight="1">
      <c r="A1430" s="127">
        <v>5311510</v>
      </c>
      <c r="B1430" s="127" t="s">
        <v>1795</v>
      </c>
      <c r="C1430" s="128" t="str">
        <f t="shared" si="273"/>
        <v/>
      </c>
      <c r="D1430" s="127"/>
      <c r="E1430" s="127"/>
      <c r="F1430" s="128" t="str">
        <f t="shared" si="274"/>
        <v/>
      </c>
      <c r="G1430" s="127"/>
      <c r="H1430" s="127"/>
      <c r="I1430" s="128" t="str">
        <f t="shared" si="275"/>
        <v/>
      </c>
      <c r="J1430" s="127"/>
      <c r="K1430" s="127"/>
      <c r="L1430" s="128" t="str">
        <f t="shared" si="276"/>
        <v/>
      </c>
      <c r="M1430" s="129"/>
      <c r="N1430" s="129"/>
      <c r="O1430" s="130" t="str">
        <f t="shared" si="277"/>
        <v/>
      </c>
      <c r="P1430" s="127"/>
      <c r="Q1430" s="127"/>
      <c r="R1430" s="128" t="str">
        <f t="shared" si="278"/>
        <v/>
      </c>
      <c r="S1430" s="127"/>
      <c r="T1430" s="129"/>
      <c r="U1430" s="128" t="str">
        <f t="shared" si="284"/>
        <v>631101810103</v>
      </c>
      <c r="V1430" s="129">
        <v>631101810</v>
      </c>
      <c r="W1430" s="129">
        <v>103</v>
      </c>
      <c r="X1430" s="131" t="str">
        <f t="shared" si="285"/>
        <v>6</v>
      </c>
      <c r="Y1430" s="129"/>
      <c r="Z1430" s="129">
        <f t="shared" si="281"/>
        <v>6</v>
      </c>
      <c r="AA1430" s="129"/>
      <c r="AB1430" s="129"/>
      <c r="AC1430" s="121">
        <v>610053</v>
      </c>
      <c r="AD1430" s="121" t="s">
        <v>749</v>
      </c>
      <c r="AE1430" s="122">
        <f>VLOOKUP(AC1430,[3]Hoja1!$A$10:$K$1357,11,0)</f>
        <v>16761170</v>
      </c>
      <c r="AF1430" s="122"/>
      <c r="AG1430" s="122">
        <f t="shared" si="282"/>
        <v>16761170</v>
      </c>
      <c r="AH1430" s="122">
        <f t="shared" si="283"/>
        <v>16761</v>
      </c>
    </row>
    <row r="1431" spans="1:34" s="51" customFormat="1" ht="12.75" customHeight="1">
      <c r="A1431" s="127">
        <v>5311520</v>
      </c>
      <c r="B1431" s="127" t="s">
        <v>1796</v>
      </c>
      <c r="C1431" s="128" t="str">
        <f t="shared" si="273"/>
        <v/>
      </c>
      <c r="D1431" s="127"/>
      <c r="E1431" s="127"/>
      <c r="F1431" s="128" t="str">
        <f t="shared" si="274"/>
        <v/>
      </c>
      <c r="G1431" s="127"/>
      <c r="H1431" s="127"/>
      <c r="I1431" s="128" t="str">
        <f t="shared" si="275"/>
        <v/>
      </c>
      <c r="J1431" s="127"/>
      <c r="K1431" s="127"/>
      <c r="L1431" s="128" t="str">
        <f t="shared" si="276"/>
        <v/>
      </c>
      <c r="M1431" s="129"/>
      <c r="N1431" s="129"/>
      <c r="O1431" s="130" t="str">
        <f t="shared" si="277"/>
        <v/>
      </c>
      <c r="P1431" s="127"/>
      <c r="Q1431" s="127"/>
      <c r="R1431" s="128" t="str">
        <f t="shared" si="278"/>
        <v/>
      </c>
      <c r="S1431" s="127"/>
      <c r="T1431" s="129"/>
      <c r="U1431" s="128" t="str">
        <f t="shared" si="284"/>
        <v>631101820421</v>
      </c>
      <c r="V1431" s="129">
        <v>631101820</v>
      </c>
      <c r="W1431" s="129">
        <v>421</v>
      </c>
      <c r="X1431" s="131" t="str">
        <f t="shared" si="285"/>
        <v>6</v>
      </c>
      <c r="Y1431" s="129"/>
      <c r="Z1431" s="129">
        <f t="shared" si="281"/>
        <v>6</v>
      </c>
      <c r="AA1431" s="129"/>
      <c r="AB1431" s="129"/>
      <c r="AC1431" s="121">
        <v>610054</v>
      </c>
      <c r="AD1431" s="121" t="s">
        <v>872</v>
      </c>
      <c r="AE1431" s="122">
        <f>VLOOKUP(AC1431,[3]Hoja1!$A$10:$K$1357,11,0)</f>
        <v>80202262</v>
      </c>
      <c r="AF1431" s="122"/>
      <c r="AG1431" s="122">
        <f t="shared" si="282"/>
        <v>80202262</v>
      </c>
      <c r="AH1431" s="122">
        <f t="shared" si="283"/>
        <v>80202</v>
      </c>
    </row>
    <row r="1432" spans="1:34" s="51" customFormat="1" ht="12.75" customHeight="1">
      <c r="A1432" s="127">
        <v>5311510</v>
      </c>
      <c r="B1432" s="127" t="s">
        <v>1795</v>
      </c>
      <c r="C1432" s="128" t="str">
        <f t="shared" si="273"/>
        <v/>
      </c>
      <c r="D1432" s="127"/>
      <c r="E1432" s="127"/>
      <c r="F1432" s="128" t="str">
        <f t="shared" si="274"/>
        <v/>
      </c>
      <c r="G1432" s="127"/>
      <c r="H1432" s="127"/>
      <c r="I1432" s="128" t="str">
        <f t="shared" si="275"/>
        <v/>
      </c>
      <c r="J1432" s="127"/>
      <c r="K1432" s="127"/>
      <c r="L1432" s="128" t="str">
        <f t="shared" si="276"/>
        <v/>
      </c>
      <c r="M1432" s="129"/>
      <c r="N1432" s="129"/>
      <c r="O1432" s="130" t="str">
        <f t="shared" si="277"/>
        <v/>
      </c>
      <c r="P1432" s="127"/>
      <c r="Q1432" s="127"/>
      <c r="R1432" s="128" t="str">
        <f t="shared" si="278"/>
        <v/>
      </c>
      <c r="S1432" s="127"/>
      <c r="T1432" s="129"/>
      <c r="U1432" s="128" t="str">
        <f t="shared" si="284"/>
        <v>631101810103</v>
      </c>
      <c r="V1432" s="129">
        <v>631101810</v>
      </c>
      <c r="W1432" s="129">
        <v>103</v>
      </c>
      <c r="X1432" s="131" t="str">
        <f t="shared" si="285"/>
        <v>6</v>
      </c>
      <c r="Y1432" s="129"/>
      <c r="Z1432" s="129">
        <f t="shared" si="281"/>
        <v>6</v>
      </c>
      <c r="AA1432" s="129"/>
      <c r="AB1432" s="129"/>
      <c r="AC1432" s="121">
        <v>610055</v>
      </c>
      <c r="AD1432" s="121" t="s">
        <v>49</v>
      </c>
      <c r="AE1432" s="122">
        <f>VLOOKUP(AC1432,[3]Hoja1!$A$10:$K$1357,11,0)</f>
        <v>0</v>
      </c>
      <c r="AF1432" s="122"/>
      <c r="AG1432" s="122">
        <f t="shared" si="282"/>
        <v>0</v>
      </c>
      <c r="AH1432" s="122">
        <f t="shared" si="283"/>
        <v>0</v>
      </c>
    </row>
    <row r="1433" spans="1:34" s="51" customFormat="1" ht="12.75" customHeight="1">
      <c r="A1433" s="127">
        <v>5312100</v>
      </c>
      <c r="B1433" s="127" t="s">
        <v>15</v>
      </c>
      <c r="C1433" s="128" t="str">
        <f t="shared" si="273"/>
        <v/>
      </c>
      <c r="D1433" s="127"/>
      <c r="E1433" s="127"/>
      <c r="F1433" s="128" t="str">
        <f t="shared" si="274"/>
        <v/>
      </c>
      <c r="G1433" s="127"/>
      <c r="H1433" s="127"/>
      <c r="I1433" s="128" t="str">
        <f t="shared" si="275"/>
        <v/>
      </c>
      <c r="J1433" s="127"/>
      <c r="K1433" s="127"/>
      <c r="L1433" s="128" t="str">
        <f t="shared" si="276"/>
        <v/>
      </c>
      <c r="M1433" s="129"/>
      <c r="N1433" s="129"/>
      <c r="O1433" s="130" t="str">
        <f t="shared" si="277"/>
        <v/>
      </c>
      <c r="P1433" s="127"/>
      <c r="Q1433" s="127"/>
      <c r="R1433" s="128" t="str">
        <f t="shared" si="278"/>
        <v/>
      </c>
      <c r="S1433" s="127"/>
      <c r="T1433" s="129"/>
      <c r="U1433" s="128" t="str">
        <f t="shared" si="284"/>
        <v>631101810103</v>
      </c>
      <c r="V1433" s="129">
        <v>631101810</v>
      </c>
      <c r="W1433" s="129">
        <v>103</v>
      </c>
      <c r="X1433" s="131" t="str">
        <f t="shared" si="285"/>
        <v>6</v>
      </c>
      <c r="Y1433" s="129"/>
      <c r="Z1433" s="129">
        <f t="shared" si="281"/>
        <v>6</v>
      </c>
      <c r="AA1433" s="129"/>
      <c r="AB1433" s="129"/>
      <c r="AC1433" s="121">
        <v>610056</v>
      </c>
      <c r="AD1433" s="121" t="s">
        <v>750</v>
      </c>
      <c r="AE1433" s="122">
        <f>VLOOKUP(AC1433,[3]Hoja1!$A$10:$K$1357,11,0)</f>
        <v>12751251</v>
      </c>
      <c r="AF1433" s="122"/>
      <c r="AG1433" s="122">
        <f t="shared" si="282"/>
        <v>12751251</v>
      </c>
      <c r="AH1433" s="122">
        <f t="shared" si="283"/>
        <v>12751</v>
      </c>
    </row>
    <row r="1434" spans="1:34" s="51" customFormat="1" ht="12.75" customHeight="1">
      <c r="A1434" s="127">
        <v>5312100</v>
      </c>
      <c r="B1434" s="127" t="s">
        <v>15</v>
      </c>
      <c r="C1434" s="128" t="str">
        <f t="shared" si="273"/>
        <v/>
      </c>
      <c r="D1434" s="127"/>
      <c r="E1434" s="127"/>
      <c r="F1434" s="128" t="str">
        <f t="shared" si="274"/>
        <v/>
      </c>
      <c r="G1434" s="127"/>
      <c r="H1434" s="127"/>
      <c r="I1434" s="128" t="str">
        <f t="shared" si="275"/>
        <v/>
      </c>
      <c r="J1434" s="127"/>
      <c r="K1434" s="127"/>
      <c r="L1434" s="128" t="str">
        <f t="shared" si="276"/>
        <v/>
      </c>
      <c r="M1434" s="129"/>
      <c r="N1434" s="129"/>
      <c r="O1434" s="130" t="str">
        <f t="shared" si="277"/>
        <v/>
      </c>
      <c r="P1434" s="127"/>
      <c r="Q1434" s="127"/>
      <c r="R1434" s="128" t="str">
        <f t="shared" si="278"/>
        <v/>
      </c>
      <c r="S1434" s="127"/>
      <c r="T1434" s="129"/>
      <c r="U1434" s="128" t="str">
        <f t="shared" si="284"/>
        <v>631101810103</v>
      </c>
      <c r="V1434" s="129">
        <v>631101810</v>
      </c>
      <c r="W1434" s="129">
        <v>103</v>
      </c>
      <c r="X1434" s="131" t="str">
        <f t="shared" si="285"/>
        <v>6</v>
      </c>
      <c r="Y1434" s="129"/>
      <c r="Z1434" s="129">
        <f t="shared" si="281"/>
        <v>6</v>
      </c>
      <c r="AA1434" s="129"/>
      <c r="AB1434" s="129"/>
      <c r="AC1434" s="121">
        <v>610057</v>
      </c>
      <c r="AD1434" s="121" t="s">
        <v>751</v>
      </c>
      <c r="AE1434" s="122">
        <f>VLOOKUP(AC1434,[3]Hoja1!$A$10:$K$1357,11,0)</f>
        <v>41951589</v>
      </c>
      <c r="AF1434" s="122"/>
      <c r="AG1434" s="122">
        <f t="shared" si="282"/>
        <v>41951589</v>
      </c>
      <c r="AH1434" s="122">
        <f t="shared" si="283"/>
        <v>41952</v>
      </c>
    </row>
    <row r="1435" spans="1:34" s="51" customFormat="1" ht="12.75" customHeight="1">
      <c r="A1435" s="127">
        <v>5312100</v>
      </c>
      <c r="B1435" s="127" t="s">
        <v>15</v>
      </c>
      <c r="C1435" s="128" t="str">
        <f t="shared" si="273"/>
        <v/>
      </c>
      <c r="D1435" s="127"/>
      <c r="E1435" s="127"/>
      <c r="F1435" s="128" t="str">
        <f t="shared" si="274"/>
        <v/>
      </c>
      <c r="G1435" s="127"/>
      <c r="H1435" s="127"/>
      <c r="I1435" s="128" t="str">
        <f t="shared" si="275"/>
        <v/>
      </c>
      <c r="J1435" s="127"/>
      <c r="K1435" s="127"/>
      <c r="L1435" s="128" t="str">
        <f t="shared" si="276"/>
        <v/>
      </c>
      <c r="M1435" s="129"/>
      <c r="N1435" s="129"/>
      <c r="O1435" s="130" t="str">
        <f t="shared" si="277"/>
        <v/>
      </c>
      <c r="P1435" s="127"/>
      <c r="Q1435" s="127"/>
      <c r="R1435" s="128" t="str">
        <f t="shared" si="278"/>
        <v/>
      </c>
      <c r="S1435" s="127"/>
      <c r="T1435" s="129"/>
      <c r="U1435" s="128" t="str">
        <f t="shared" si="284"/>
        <v>631101810103</v>
      </c>
      <c r="V1435" s="129">
        <v>631101810</v>
      </c>
      <c r="W1435" s="129">
        <v>103</v>
      </c>
      <c r="X1435" s="131" t="str">
        <f t="shared" si="285"/>
        <v>6</v>
      </c>
      <c r="Y1435" s="129"/>
      <c r="Z1435" s="129">
        <f t="shared" si="281"/>
        <v>6</v>
      </c>
      <c r="AA1435" s="129"/>
      <c r="AB1435" s="129"/>
      <c r="AC1435" s="121">
        <v>610058</v>
      </c>
      <c r="AD1435" s="121" t="s">
        <v>1506</v>
      </c>
      <c r="AE1435" s="122">
        <f>VLOOKUP(AC1435,[3]Hoja1!$A$10:$K$1357,11,0)</f>
        <v>-61518486</v>
      </c>
      <c r="AF1435" s="122"/>
      <c r="AG1435" s="122">
        <f t="shared" si="282"/>
        <v>-61518486</v>
      </c>
      <c r="AH1435" s="122">
        <f t="shared" si="283"/>
        <v>-61518</v>
      </c>
    </row>
    <row r="1436" spans="1:34" s="51" customFormat="1" ht="12.75" customHeight="1">
      <c r="A1436" s="127">
        <v>5312100</v>
      </c>
      <c r="B1436" s="127" t="s">
        <v>15</v>
      </c>
      <c r="C1436" s="128" t="str">
        <f t="shared" si="273"/>
        <v/>
      </c>
      <c r="D1436" s="127"/>
      <c r="E1436" s="127"/>
      <c r="F1436" s="128" t="str">
        <f t="shared" si="274"/>
        <v/>
      </c>
      <c r="G1436" s="127"/>
      <c r="H1436" s="127"/>
      <c r="I1436" s="128" t="str">
        <f t="shared" si="275"/>
        <v/>
      </c>
      <c r="J1436" s="127"/>
      <c r="K1436" s="127"/>
      <c r="L1436" s="128" t="str">
        <f t="shared" si="276"/>
        <v/>
      </c>
      <c r="M1436" s="129"/>
      <c r="N1436" s="129"/>
      <c r="O1436" s="130" t="str">
        <f t="shared" si="277"/>
        <v/>
      </c>
      <c r="P1436" s="127"/>
      <c r="Q1436" s="127"/>
      <c r="R1436" s="128" t="str">
        <f t="shared" si="278"/>
        <v/>
      </c>
      <c r="S1436" s="127"/>
      <c r="T1436" s="129"/>
      <c r="U1436" s="128" t="str">
        <f t="shared" si="284"/>
        <v>631101810103</v>
      </c>
      <c r="V1436" s="129">
        <v>631101810</v>
      </c>
      <c r="W1436" s="129">
        <v>103</v>
      </c>
      <c r="X1436" s="131" t="str">
        <f t="shared" si="285"/>
        <v>6</v>
      </c>
      <c r="Y1436" s="129"/>
      <c r="Z1436" s="129">
        <f t="shared" si="281"/>
        <v>6</v>
      </c>
      <c r="AA1436" s="129"/>
      <c r="AB1436" s="129"/>
      <c r="AC1436" s="121">
        <v>610059</v>
      </c>
      <c r="AD1436" s="121" t="s">
        <v>873</v>
      </c>
      <c r="AE1436" s="122">
        <f>VLOOKUP(AC1436,[3]Hoja1!$A$10:$K$1357,11,0)</f>
        <v>49501682</v>
      </c>
      <c r="AF1436" s="122"/>
      <c r="AG1436" s="122">
        <f t="shared" si="282"/>
        <v>49501682</v>
      </c>
      <c r="AH1436" s="122">
        <f t="shared" si="283"/>
        <v>49502</v>
      </c>
    </row>
    <row r="1437" spans="1:34" s="51" customFormat="1" ht="12.75" customHeight="1">
      <c r="A1437" s="127">
        <v>5312100</v>
      </c>
      <c r="B1437" s="127" t="s">
        <v>15</v>
      </c>
      <c r="C1437" s="128" t="str">
        <f t="shared" si="273"/>
        <v/>
      </c>
      <c r="D1437" s="127"/>
      <c r="E1437" s="127"/>
      <c r="F1437" s="128" t="str">
        <f t="shared" si="274"/>
        <v/>
      </c>
      <c r="G1437" s="127"/>
      <c r="H1437" s="127"/>
      <c r="I1437" s="128" t="str">
        <f t="shared" si="275"/>
        <v/>
      </c>
      <c r="J1437" s="127"/>
      <c r="K1437" s="127"/>
      <c r="L1437" s="128" t="str">
        <f t="shared" si="276"/>
        <v/>
      </c>
      <c r="M1437" s="129"/>
      <c r="N1437" s="129"/>
      <c r="O1437" s="130" t="str">
        <f t="shared" si="277"/>
        <v/>
      </c>
      <c r="P1437" s="127"/>
      <c r="Q1437" s="127"/>
      <c r="R1437" s="128" t="str">
        <f t="shared" si="278"/>
        <v/>
      </c>
      <c r="S1437" s="127"/>
      <c r="T1437" s="129"/>
      <c r="U1437" s="128" t="str">
        <f t="shared" si="284"/>
        <v>631101810103</v>
      </c>
      <c r="V1437" s="129">
        <v>631101810</v>
      </c>
      <c r="W1437" s="129">
        <v>103</v>
      </c>
      <c r="X1437" s="131" t="str">
        <f t="shared" si="285"/>
        <v>6</v>
      </c>
      <c r="Y1437" s="129"/>
      <c r="Z1437" s="129">
        <f t="shared" si="281"/>
        <v>6</v>
      </c>
      <c r="AA1437" s="129"/>
      <c r="AB1437" s="129"/>
      <c r="AC1437" s="121">
        <v>610060</v>
      </c>
      <c r="AD1437" s="121" t="s">
        <v>752</v>
      </c>
      <c r="AE1437" s="122">
        <f>VLOOKUP(AC1437,[3]Hoja1!$A$10:$K$1357,11,0)</f>
        <v>2619000</v>
      </c>
      <c r="AF1437" s="122"/>
      <c r="AG1437" s="122">
        <f t="shared" si="282"/>
        <v>2619000</v>
      </c>
      <c r="AH1437" s="122">
        <f t="shared" si="283"/>
        <v>2619</v>
      </c>
    </row>
    <row r="1438" spans="1:34" s="51" customFormat="1" ht="12.75" customHeight="1">
      <c r="A1438" s="127">
        <v>5312100</v>
      </c>
      <c r="B1438" s="127" t="s">
        <v>15</v>
      </c>
      <c r="C1438" s="128" t="str">
        <f t="shared" si="273"/>
        <v/>
      </c>
      <c r="D1438" s="127"/>
      <c r="E1438" s="127"/>
      <c r="F1438" s="128" t="str">
        <f t="shared" si="274"/>
        <v/>
      </c>
      <c r="G1438" s="127"/>
      <c r="H1438" s="127"/>
      <c r="I1438" s="128" t="str">
        <f t="shared" si="275"/>
        <v/>
      </c>
      <c r="J1438" s="127"/>
      <c r="K1438" s="127"/>
      <c r="L1438" s="128" t="str">
        <f t="shared" si="276"/>
        <v/>
      </c>
      <c r="M1438" s="129"/>
      <c r="N1438" s="129"/>
      <c r="O1438" s="130" t="str">
        <f t="shared" si="277"/>
        <v/>
      </c>
      <c r="P1438" s="127"/>
      <c r="Q1438" s="127"/>
      <c r="R1438" s="128" t="str">
        <f t="shared" si="278"/>
        <v/>
      </c>
      <c r="S1438" s="127"/>
      <c r="T1438" s="129"/>
      <c r="U1438" s="128" t="str">
        <f t="shared" si="284"/>
        <v>631101810103</v>
      </c>
      <c r="V1438" s="129">
        <v>631101810</v>
      </c>
      <c r="W1438" s="129">
        <v>103</v>
      </c>
      <c r="X1438" s="131" t="str">
        <f t="shared" si="285"/>
        <v>6</v>
      </c>
      <c r="Y1438" s="129"/>
      <c r="Z1438" s="129">
        <f t="shared" si="281"/>
        <v>6</v>
      </c>
      <c r="AA1438" s="129"/>
      <c r="AB1438" s="129"/>
      <c r="AC1438" s="121">
        <v>610061</v>
      </c>
      <c r="AD1438" s="121" t="s">
        <v>753</v>
      </c>
      <c r="AE1438" s="122">
        <f>VLOOKUP(AC1438,[3]Hoja1!$A$10:$K$1357,11,0)</f>
        <v>2596046</v>
      </c>
      <c r="AF1438" s="122"/>
      <c r="AG1438" s="122">
        <f t="shared" si="282"/>
        <v>2596046</v>
      </c>
      <c r="AH1438" s="122">
        <f t="shared" si="283"/>
        <v>2596</v>
      </c>
    </row>
    <row r="1439" spans="1:34" s="51" customFormat="1" ht="12.75" customHeight="1">
      <c r="A1439" s="127">
        <v>5312100</v>
      </c>
      <c r="B1439" s="127" t="s">
        <v>15</v>
      </c>
      <c r="C1439" s="128" t="str">
        <f t="shared" si="273"/>
        <v/>
      </c>
      <c r="D1439" s="127"/>
      <c r="E1439" s="127"/>
      <c r="F1439" s="128" t="str">
        <f t="shared" si="274"/>
        <v/>
      </c>
      <c r="G1439" s="127"/>
      <c r="H1439" s="127"/>
      <c r="I1439" s="128" t="str">
        <f t="shared" si="275"/>
        <v/>
      </c>
      <c r="J1439" s="127"/>
      <c r="K1439" s="127"/>
      <c r="L1439" s="128" t="str">
        <f t="shared" si="276"/>
        <v/>
      </c>
      <c r="M1439" s="129"/>
      <c r="N1439" s="129"/>
      <c r="O1439" s="130" t="str">
        <f t="shared" si="277"/>
        <v/>
      </c>
      <c r="P1439" s="127"/>
      <c r="Q1439" s="127"/>
      <c r="R1439" s="128" t="str">
        <f t="shared" si="278"/>
        <v/>
      </c>
      <c r="S1439" s="127"/>
      <c r="T1439" s="129"/>
      <c r="U1439" s="128" t="str">
        <f t="shared" si="284"/>
        <v>631101810103</v>
      </c>
      <c r="V1439" s="129">
        <v>631101810</v>
      </c>
      <c r="W1439" s="129">
        <v>103</v>
      </c>
      <c r="X1439" s="131" t="str">
        <f t="shared" si="285"/>
        <v>6</v>
      </c>
      <c r="Y1439" s="129"/>
      <c r="Z1439" s="129">
        <f t="shared" si="281"/>
        <v>6</v>
      </c>
      <c r="AA1439" s="129"/>
      <c r="AB1439" s="129"/>
      <c r="AC1439" s="121">
        <v>610062</v>
      </c>
      <c r="AD1439" s="121" t="s">
        <v>1515</v>
      </c>
      <c r="AE1439" s="122">
        <f>VLOOKUP(AC1439,[3]Hoja1!$A$10:$K$1357,11,0)</f>
        <v>-288500</v>
      </c>
      <c r="AF1439" s="122"/>
      <c r="AG1439" s="122">
        <f t="shared" si="282"/>
        <v>-288500</v>
      </c>
      <c r="AH1439" s="122">
        <f t="shared" si="283"/>
        <v>-289</v>
      </c>
    </row>
    <row r="1440" spans="1:34" s="51" customFormat="1" ht="12.75" customHeight="1">
      <c r="A1440" s="127">
        <v>5312100</v>
      </c>
      <c r="B1440" s="127" t="s">
        <v>15</v>
      </c>
      <c r="C1440" s="128" t="str">
        <f t="shared" si="273"/>
        <v/>
      </c>
      <c r="D1440" s="127"/>
      <c r="E1440" s="127"/>
      <c r="F1440" s="128" t="str">
        <f t="shared" si="274"/>
        <v/>
      </c>
      <c r="G1440" s="127"/>
      <c r="H1440" s="127"/>
      <c r="I1440" s="128" t="str">
        <f t="shared" si="275"/>
        <v/>
      </c>
      <c r="J1440" s="127"/>
      <c r="K1440" s="127"/>
      <c r="L1440" s="128" t="str">
        <f t="shared" si="276"/>
        <v/>
      </c>
      <c r="M1440" s="129"/>
      <c r="N1440" s="129"/>
      <c r="O1440" s="130" t="str">
        <f t="shared" si="277"/>
        <v/>
      </c>
      <c r="P1440" s="127"/>
      <c r="Q1440" s="127"/>
      <c r="R1440" s="128" t="str">
        <f t="shared" si="278"/>
        <v/>
      </c>
      <c r="S1440" s="127"/>
      <c r="T1440" s="129"/>
      <c r="U1440" s="128" t="str">
        <f t="shared" si="284"/>
        <v>631101810103</v>
      </c>
      <c r="V1440" s="129">
        <v>631101810</v>
      </c>
      <c r="W1440" s="129">
        <v>103</v>
      </c>
      <c r="X1440" s="131" t="str">
        <f t="shared" si="285"/>
        <v>6</v>
      </c>
      <c r="Y1440" s="129"/>
      <c r="Z1440" s="129">
        <f t="shared" si="281"/>
        <v>6</v>
      </c>
      <c r="AA1440" s="129"/>
      <c r="AB1440" s="129"/>
      <c r="AC1440" s="121">
        <v>610063</v>
      </c>
      <c r="AD1440" s="121" t="s">
        <v>59</v>
      </c>
      <c r="AE1440" s="122">
        <f>VLOOKUP(AC1440,[3]Hoja1!$A$10:$K$1357,11,0)</f>
        <v>30964236</v>
      </c>
      <c r="AF1440" s="122"/>
      <c r="AG1440" s="122">
        <f t="shared" si="282"/>
        <v>30964236</v>
      </c>
      <c r="AH1440" s="122">
        <f t="shared" si="283"/>
        <v>30964</v>
      </c>
    </row>
    <row r="1441" spans="1:34" s="51" customFormat="1" ht="12.75" customHeight="1">
      <c r="A1441" s="127">
        <v>5312100</v>
      </c>
      <c r="B1441" s="127" t="s">
        <v>15</v>
      </c>
      <c r="C1441" s="128" t="str">
        <f t="shared" si="273"/>
        <v/>
      </c>
      <c r="D1441" s="127"/>
      <c r="E1441" s="127"/>
      <c r="F1441" s="128" t="str">
        <f t="shared" si="274"/>
        <v/>
      </c>
      <c r="G1441" s="127"/>
      <c r="H1441" s="127"/>
      <c r="I1441" s="128" t="str">
        <f t="shared" si="275"/>
        <v/>
      </c>
      <c r="J1441" s="127"/>
      <c r="K1441" s="127"/>
      <c r="L1441" s="128" t="str">
        <f t="shared" si="276"/>
        <v/>
      </c>
      <c r="M1441" s="129"/>
      <c r="N1441" s="129"/>
      <c r="O1441" s="130" t="str">
        <f t="shared" si="277"/>
        <v/>
      </c>
      <c r="P1441" s="127"/>
      <c r="Q1441" s="127"/>
      <c r="R1441" s="128" t="str">
        <f t="shared" si="278"/>
        <v/>
      </c>
      <c r="S1441" s="127"/>
      <c r="T1441" s="129"/>
      <c r="U1441" s="128" t="str">
        <f t="shared" si="284"/>
        <v>631101810103</v>
      </c>
      <c r="V1441" s="129">
        <v>631101810</v>
      </c>
      <c r="W1441" s="129">
        <v>103</v>
      </c>
      <c r="X1441" s="131" t="str">
        <f t="shared" si="285"/>
        <v>6</v>
      </c>
      <c r="Y1441" s="129"/>
      <c r="Z1441" s="129">
        <f t="shared" si="281"/>
        <v>6</v>
      </c>
      <c r="AA1441" s="129"/>
      <c r="AB1441" s="129"/>
      <c r="AC1441" s="121">
        <v>610064</v>
      </c>
      <c r="AD1441" s="121" t="s">
        <v>60</v>
      </c>
      <c r="AE1441" s="122">
        <f>VLOOKUP(AC1441,[3]Hoja1!$A$10:$K$1357,11,0)</f>
        <v>7071896</v>
      </c>
      <c r="AF1441" s="122"/>
      <c r="AG1441" s="122">
        <f t="shared" si="282"/>
        <v>7071896</v>
      </c>
      <c r="AH1441" s="122">
        <f t="shared" si="283"/>
        <v>7072</v>
      </c>
    </row>
    <row r="1442" spans="1:34" s="51" customFormat="1" ht="12.75" customHeight="1">
      <c r="A1442" s="127">
        <v>5312100</v>
      </c>
      <c r="B1442" s="127" t="s">
        <v>15</v>
      </c>
      <c r="C1442" s="128" t="str">
        <f t="shared" si="273"/>
        <v/>
      </c>
      <c r="D1442" s="127"/>
      <c r="E1442" s="127"/>
      <c r="F1442" s="128" t="str">
        <f t="shared" si="274"/>
        <v/>
      </c>
      <c r="G1442" s="127"/>
      <c r="H1442" s="127"/>
      <c r="I1442" s="128" t="str">
        <f t="shared" si="275"/>
        <v/>
      </c>
      <c r="J1442" s="127"/>
      <c r="K1442" s="127"/>
      <c r="L1442" s="128" t="str">
        <f t="shared" si="276"/>
        <v/>
      </c>
      <c r="M1442" s="129"/>
      <c r="N1442" s="129"/>
      <c r="O1442" s="130" t="str">
        <f t="shared" si="277"/>
        <v/>
      </c>
      <c r="P1442" s="127"/>
      <c r="Q1442" s="127"/>
      <c r="R1442" s="128" t="str">
        <f t="shared" si="278"/>
        <v/>
      </c>
      <c r="S1442" s="127"/>
      <c r="T1442" s="129"/>
      <c r="U1442" s="128" t="str">
        <f t="shared" si="284"/>
        <v>631101810103</v>
      </c>
      <c r="V1442" s="129">
        <v>631101810</v>
      </c>
      <c r="W1442" s="129">
        <v>103</v>
      </c>
      <c r="X1442" s="131" t="str">
        <f t="shared" si="285"/>
        <v>6</v>
      </c>
      <c r="Y1442" s="129"/>
      <c r="Z1442" s="129">
        <f t="shared" si="281"/>
        <v>6</v>
      </c>
      <c r="AA1442" s="129"/>
      <c r="AB1442" s="129"/>
      <c r="AC1442" s="121">
        <v>610065</v>
      </c>
      <c r="AD1442" s="121" t="s">
        <v>1516</v>
      </c>
      <c r="AE1442" s="122">
        <f>VLOOKUP(AC1442,[3]Hoja1!$A$10:$K$1357,11,0)</f>
        <v>8223450</v>
      </c>
      <c r="AF1442" s="122"/>
      <c r="AG1442" s="122">
        <f t="shared" si="282"/>
        <v>8223450</v>
      </c>
      <c r="AH1442" s="122">
        <f t="shared" si="283"/>
        <v>8223</v>
      </c>
    </row>
    <row r="1443" spans="1:34" s="51" customFormat="1" ht="12.75" customHeight="1">
      <c r="A1443" s="127">
        <v>5312100</v>
      </c>
      <c r="B1443" s="127" t="s">
        <v>15</v>
      </c>
      <c r="C1443" s="128" t="str">
        <f t="shared" si="273"/>
        <v/>
      </c>
      <c r="D1443" s="127"/>
      <c r="E1443" s="127"/>
      <c r="F1443" s="128" t="str">
        <f t="shared" si="274"/>
        <v/>
      </c>
      <c r="G1443" s="127"/>
      <c r="H1443" s="127"/>
      <c r="I1443" s="128" t="str">
        <f t="shared" si="275"/>
        <v/>
      </c>
      <c r="J1443" s="127"/>
      <c r="K1443" s="127"/>
      <c r="L1443" s="128" t="str">
        <f t="shared" si="276"/>
        <v/>
      </c>
      <c r="M1443" s="129"/>
      <c r="N1443" s="129"/>
      <c r="O1443" s="130" t="str">
        <f t="shared" si="277"/>
        <v/>
      </c>
      <c r="P1443" s="127"/>
      <c r="Q1443" s="127"/>
      <c r="R1443" s="128" t="str">
        <f t="shared" si="278"/>
        <v/>
      </c>
      <c r="S1443" s="127"/>
      <c r="T1443" s="129"/>
      <c r="U1443" s="128" t="str">
        <f t="shared" si="284"/>
        <v>631101810103</v>
      </c>
      <c r="V1443" s="129">
        <v>631101810</v>
      </c>
      <c r="W1443" s="129">
        <v>103</v>
      </c>
      <c r="X1443" s="131" t="str">
        <f t="shared" si="285"/>
        <v>6</v>
      </c>
      <c r="Y1443" s="129"/>
      <c r="Z1443" s="129">
        <f t="shared" si="281"/>
        <v>6</v>
      </c>
      <c r="AA1443" s="129"/>
      <c r="AB1443" s="129"/>
      <c r="AC1443" s="121">
        <v>610066</v>
      </c>
      <c r="AD1443" s="121" t="s">
        <v>62</v>
      </c>
      <c r="AE1443" s="122">
        <f>VLOOKUP(AC1443,[3]Hoja1!$A$10:$K$1357,11,0)</f>
        <v>-337660</v>
      </c>
      <c r="AF1443" s="122"/>
      <c r="AG1443" s="122">
        <f t="shared" si="282"/>
        <v>-337660</v>
      </c>
      <c r="AH1443" s="122">
        <f t="shared" si="283"/>
        <v>-338</v>
      </c>
    </row>
    <row r="1444" spans="1:34" s="51" customFormat="1" ht="12.75" customHeight="1">
      <c r="A1444" s="127">
        <v>5312100</v>
      </c>
      <c r="B1444" s="127" t="s">
        <v>15</v>
      </c>
      <c r="C1444" s="128" t="str">
        <f t="shared" si="273"/>
        <v/>
      </c>
      <c r="D1444" s="127"/>
      <c r="E1444" s="127"/>
      <c r="F1444" s="128" t="str">
        <f t="shared" si="274"/>
        <v/>
      </c>
      <c r="G1444" s="127"/>
      <c r="H1444" s="127"/>
      <c r="I1444" s="128" t="str">
        <f t="shared" si="275"/>
        <v/>
      </c>
      <c r="J1444" s="127"/>
      <c r="K1444" s="127"/>
      <c r="L1444" s="128" t="str">
        <f t="shared" si="276"/>
        <v/>
      </c>
      <c r="M1444" s="129"/>
      <c r="N1444" s="129"/>
      <c r="O1444" s="130" t="str">
        <f t="shared" si="277"/>
        <v/>
      </c>
      <c r="P1444" s="127"/>
      <c r="Q1444" s="127"/>
      <c r="R1444" s="128" t="str">
        <f t="shared" si="278"/>
        <v/>
      </c>
      <c r="S1444" s="127"/>
      <c r="T1444" s="129"/>
      <c r="U1444" s="128" t="str">
        <f t="shared" si="284"/>
        <v>631101810103</v>
      </c>
      <c r="V1444" s="129">
        <v>631101810</v>
      </c>
      <c r="W1444" s="129">
        <v>103</v>
      </c>
      <c r="X1444" s="131" t="str">
        <f t="shared" si="285"/>
        <v>6</v>
      </c>
      <c r="Y1444" s="129"/>
      <c r="Z1444" s="129">
        <f t="shared" si="281"/>
        <v>6</v>
      </c>
      <c r="AA1444" s="129"/>
      <c r="AB1444" s="129"/>
      <c r="AC1444" s="121">
        <v>610067</v>
      </c>
      <c r="AD1444" s="121" t="s">
        <v>357</v>
      </c>
      <c r="AE1444" s="122">
        <f>VLOOKUP(AC1444,[3]Hoja1!$A$10:$K$1357,11,0)</f>
        <v>0</v>
      </c>
      <c r="AF1444" s="122"/>
      <c r="AG1444" s="122">
        <f t="shared" si="282"/>
        <v>0</v>
      </c>
      <c r="AH1444" s="122">
        <f t="shared" si="283"/>
        <v>0</v>
      </c>
    </row>
    <row r="1445" spans="1:34" s="51" customFormat="1" ht="12.75" customHeight="1">
      <c r="A1445" s="127">
        <v>5312100</v>
      </c>
      <c r="B1445" s="127" t="s">
        <v>15</v>
      </c>
      <c r="C1445" s="128" t="str">
        <f t="shared" si="273"/>
        <v/>
      </c>
      <c r="D1445" s="127"/>
      <c r="E1445" s="127"/>
      <c r="F1445" s="128" t="str">
        <f t="shared" si="274"/>
        <v/>
      </c>
      <c r="G1445" s="127"/>
      <c r="H1445" s="127"/>
      <c r="I1445" s="128" t="str">
        <f t="shared" si="275"/>
        <v/>
      </c>
      <c r="J1445" s="127"/>
      <c r="K1445" s="127"/>
      <c r="L1445" s="128" t="str">
        <f t="shared" si="276"/>
        <v/>
      </c>
      <c r="M1445" s="129"/>
      <c r="N1445" s="129"/>
      <c r="O1445" s="130" t="str">
        <f t="shared" si="277"/>
        <v/>
      </c>
      <c r="P1445" s="127"/>
      <c r="Q1445" s="127"/>
      <c r="R1445" s="128" t="str">
        <f t="shared" si="278"/>
        <v/>
      </c>
      <c r="S1445" s="127"/>
      <c r="T1445" s="129"/>
      <c r="U1445" s="128" t="str">
        <f t="shared" si="284"/>
        <v>631101810103</v>
      </c>
      <c r="V1445" s="129">
        <v>631101810</v>
      </c>
      <c r="W1445" s="129">
        <v>103</v>
      </c>
      <c r="X1445" s="131" t="str">
        <f t="shared" si="285"/>
        <v>6</v>
      </c>
      <c r="Y1445" s="129"/>
      <c r="Z1445" s="129">
        <f t="shared" si="281"/>
        <v>6</v>
      </c>
      <c r="AA1445" s="129"/>
      <c r="AB1445" s="129"/>
      <c r="AC1445" s="121">
        <v>610068</v>
      </c>
      <c r="AD1445" s="121" t="s">
        <v>1517</v>
      </c>
      <c r="AE1445" s="122">
        <f>VLOOKUP(AC1445,[3]Hoja1!$A$10:$K$1357,11,0)</f>
        <v>20257657</v>
      </c>
      <c r="AF1445" s="122"/>
      <c r="AG1445" s="122">
        <f t="shared" si="282"/>
        <v>20257657</v>
      </c>
      <c r="AH1445" s="122">
        <f t="shared" si="283"/>
        <v>20258</v>
      </c>
    </row>
    <row r="1446" spans="1:34" s="51" customFormat="1" ht="12.75" customHeight="1">
      <c r="A1446" s="127">
        <v>5312100</v>
      </c>
      <c r="B1446" s="127" t="s">
        <v>15</v>
      </c>
      <c r="C1446" s="128" t="str">
        <f t="shared" si="273"/>
        <v/>
      </c>
      <c r="D1446" s="127"/>
      <c r="E1446" s="127"/>
      <c r="F1446" s="128" t="str">
        <f t="shared" si="274"/>
        <v/>
      </c>
      <c r="G1446" s="127"/>
      <c r="H1446" s="127"/>
      <c r="I1446" s="128" t="str">
        <f t="shared" si="275"/>
        <v/>
      </c>
      <c r="J1446" s="127"/>
      <c r="K1446" s="127"/>
      <c r="L1446" s="128" t="str">
        <f t="shared" si="276"/>
        <v/>
      </c>
      <c r="M1446" s="129"/>
      <c r="N1446" s="129"/>
      <c r="O1446" s="130" t="str">
        <f t="shared" si="277"/>
        <v/>
      </c>
      <c r="P1446" s="127"/>
      <c r="Q1446" s="127"/>
      <c r="R1446" s="128" t="str">
        <f t="shared" si="278"/>
        <v/>
      </c>
      <c r="S1446" s="127"/>
      <c r="T1446" s="129"/>
      <c r="U1446" s="128" t="str">
        <f t="shared" si="284"/>
        <v>631101810103</v>
      </c>
      <c r="V1446" s="129">
        <v>631101810</v>
      </c>
      <c r="W1446" s="129">
        <v>103</v>
      </c>
      <c r="X1446" s="131" t="str">
        <f t="shared" si="285"/>
        <v>6</v>
      </c>
      <c r="Y1446" s="129"/>
      <c r="Z1446" s="129">
        <f t="shared" si="281"/>
        <v>6</v>
      </c>
      <c r="AA1446" s="129"/>
      <c r="AB1446" s="129"/>
      <c r="AC1446" s="121">
        <v>610069</v>
      </c>
      <c r="AD1446" s="121" t="s">
        <v>1518</v>
      </c>
      <c r="AE1446" s="122">
        <f>VLOOKUP(AC1446,[3]Hoja1!$A$10:$K$1357,11,0)</f>
        <v>23078659</v>
      </c>
      <c r="AF1446" s="122"/>
      <c r="AG1446" s="122">
        <f t="shared" si="282"/>
        <v>23078659</v>
      </c>
      <c r="AH1446" s="122">
        <f t="shared" si="283"/>
        <v>23079</v>
      </c>
    </row>
    <row r="1447" spans="1:34" s="51" customFormat="1" ht="12.75" customHeight="1">
      <c r="A1447" s="127"/>
      <c r="B1447" s="127"/>
      <c r="C1447" s="128" t="str">
        <f t="shared" si="273"/>
        <v/>
      </c>
      <c r="D1447" s="127"/>
      <c r="E1447" s="127"/>
      <c r="F1447" s="128" t="str">
        <f t="shared" si="274"/>
        <v/>
      </c>
      <c r="G1447" s="127"/>
      <c r="H1447" s="127"/>
      <c r="I1447" s="128" t="str">
        <f t="shared" si="275"/>
        <v/>
      </c>
      <c r="J1447" s="127"/>
      <c r="K1447" s="127"/>
      <c r="L1447" s="128" t="str">
        <f t="shared" si="276"/>
        <v/>
      </c>
      <c r="M1447" s="129"/>
      <c r="N1447" s="129"/>
      <c r="O1447" s="130" t="str">
        <f t="shared" si="277"/>
        <v/>
      </c>
      <c r="P1447" s="127"/>
      <c r="Q1447" s="127"/>
      <c r="R1447" s="128" t="str">
        <f t="shared" si="278"/>
        <v/>
      </c>
      <c r="S1447" s="127"/>
      <c r="T1447" s="129"/>
      <c r="U1447" s="128" t="str">
        <f t="shared" si="284"/>
        <v>631101810103</v>
      </c>
      <c r="V1447" s="129">
        <v>631101810</v>
      </c>
      <c r="W1447" s="129">
        <v>103</v>
      </c>
      <c r="X1447" s="131" t="str">
        <f t="shared" si="285"/>
        <v>6</v>
      </c>
      <c r="Y1447" s="129"/>
      <c r="Z1447" s="129">
        <f t="shared" si="281"/>
        <v>6</v>
      </c>
      <c r="AA1447" s="129"/>
      <c r="AB1447" s="129"/>
      <c r="AC1447" s="121">
        <v>610070</v>
      </c>
      <c r="AD1447" s="121" t="s">
        <v>874</v>
      </c>
      <c r="AE1447" s="122">
        <v>0</v>
      </c>
      <c r="AF1447" s="122"/>
      <c r="AG1447" s="122">
        <f t="shared" si="282"/>
        <v>0</v>
      </c>
      <c r="AH1447" s="122">
        <f t="shared" si="283"/>
        <v>0</v>
      </c>
    </row>
    <row r="1448" spans="1:34" s="51" customFormat="1" ht="12.75" customHeight="1">
      <c r="A1448" s="127"/>
      <c r="B1448" s="127"/>
      <c r="C1448" s="128" t="str">
        <f t="shared" si="273"/>
        <v/>
      </c>
      <c r="D1448" s="127"/>
      <c r="E1448" s="127"/>
      <c r="F1448" s="128" t="str">
        <f t="shared" si="274"/>
        <v/>
      </c>
      <c r="G1448" s="127"/>
      <c r="H1448" s="127"/>
      <c r="I1448" s="128" t="str">
        <f t="shared" si="275"/>
        <v/>
      </c>
      <c r="J1448" s="127"/>
      <c r="K1448" s="127"/>
      <c r="L1448" s="128" t="str">
        <f t="shared" si="276"/>
        <v/>
      </c>
      <c r="M1448" s="129"/>
      <c r="N1448" s="129"/>
      <c r="O1448" s="130" t="str">
        <f t="shared" si="277"/>
        <v/>
      </c>
      <c r="P1448" s="127"/>
      <c r="Q1448" s="127"/>
      <c r="R1448" s="128" t="str">
        <f t="shared" si="278"/>
        <v/>
      </c>
      <c r="S1448" s="127"/>
      <c r="T1448" s="129"/>
      <c r="U1448" s="128" t="str">
        <f t="shared" si="284"/>
        <v>631101810103</v>
      </c>
      <c r="V1448" s="129">
        <v>631101810</v>
      </c>
      <c r="W1448" s="129">
        <v>103</v>
      </c>
      <c r="X1448" s="131" t="str">
        <f t="shared" si="285"/>
        <v>6</v>
      </c>
      <c r="Y1448" s="129"/>
      <c r="Z1448" s="129">
        <f t="shared" si="281"/>
        <v>6</v>
      </c>
      <c r="AA1448" s="129"/>
      <c r="AB1448" s="129"/>
      <c r="AC1448" s="121">
        <v>610071</v>
      </c>
      <c r="AD1448" s="121" t="s">
        <v>621</v>
      </c>
      <c r="AE1448" s="122">
        <v>0</v>
      </c>
      <c r="AF1448" s="122"/>
      <c r="AG1448" s="122">
        <f t="shared" si="282"/>
        <v>0</v>
      </c>
      <c r="AH1448" s="122">
        <f t="shared" si="283"/>
        <v>0</v>
      </c>
    </row>
    <row r="1449" spans="1:34" s="51" customFormat="1" ht="12.75" customHeight="1">
      <c r="A1449" s="127">
        <v>5312100</v>
      </c>
      <c r="B1449" s="127" t="s">
        <v>15</v>
      </c>
      <c r="C1449" s="128" t="str">
        <f t="shared" si="273"/>
        <v/>
      </c>
      <c r="D1449" s="127"/>
      <c r="E1449" s="127"/>
      <c r="F1449" s="128" t="str">
        <f t="shared" si="274"/>
        <v/>
      </c>
      <c r="G1449" s="127"/>
      <c r="H1449" s="127"/>
      <c r="I1449" s="128" t="str">
        <f t="shared" si="275"/>
        <v/>
      </c>
      <c r="J1449" s="127"/>
      <c r="K1449" s="127"/>
      <c r="L1449" s="128" t="str">
        <f t="shared" si="276"/>
        <v/>
      </c>
      <c r="M1449" s="129"/>
      <c r="N1449" s="129"/>
      <c r="O1449" s="130" t="str">
        <f t="shared" si="277"/>
        <v/>
      </c>
      <c r="P1449" s="127"/>
      <c r="Q1449" s="127"/>
      <c r="R1449" s="128" t="str">
        <f t="shared" si="278"/>
        <v/>
      </c>
      <c r="S1449" s="127"/>
      <c r="T1449" s="129"/>
      <c r="U1449" s="128" t="str">
        <f t="shared" si="284"/>
        <v>631101810103</v>
      </c>
      <c r="V1449" s="129">
        <v>631101810</v>
      </c>
      <c r="W1449" s="129">
        <v>103</v>
      </c>
      <c r="X1449" s="131" t="str">
        <f t="shared" si="285"/>
        <v>6</v>
      </c>
      <c r="Y1449" s="129"/>
      <c r="Z1449" s="129">
        <f t="shared" si="281"/>
        <v>6</v>
      </c>
      <c r="AA1449" s="129"/>
      <c r="AB1449" s="129"/>
      <c r="AC1449" s="121">
        <v>610072</v>
      </c>
      <c r="AD1449" s="121" t="s">
        <v>680</v>
      </c>
      <c r="AE1449" s="122">
        <f>VLOOKUP(AC1449,[3]Hoja1!$A$10:$K$1357,11,0)</f>
        <v>1840639</v>
      </c>
      <c r="AF1449" s="122"/>
      <c r="AG1449" s="122">
        <f t="shared" si="282"/>
        <v>1840639</v>
      </c>
      <c r="AH1449" s="122">
        <f t="shared" si="283"/>
        <v>1841</v>
      </c>
    </row>
    <row r="1450" spans="1:34" s="51" customFormat="1" ht="12.75" customHeight="1">
      <c r="A1450" s="127">
        <v>5312100</v>
      </c>
      <c r="B1450" s="127" t="s">
        <v>15</v>
      </c>
      <c r="C1450" s="128" t="str">
        <f t="shared" si="273"/>
        <v/>
      </c>
      <c r="D1450" s="127"/>
      <c r="E1450" s="127"/>
      <c r="F1450" s="128" t="str">
        <f t="shared" si="274"/>
        <v/>
      </c>
      <c r="G1450" s="127"/>
      <c r="H1450" s="127"/>
      <c r="I1450" s="128" t="str">
        <f t="shared" si="275"/>
        <v/>
      </c>
      <c r="J1450" s="127"/>
      <c r="K1450" s="127"/>
      <c r="L1450" s="128" t="str">
        <f t="shared" si="276"/>
        <v/>
      </c>
      <c r="M1450" s="129"/>
      <c r="N1450" s="129"/>
      <c r="O1450" s="130" t="str">
        <f t="shared" si="277"/>
        <v/>
      </c>
      <c r="P1450" s="127"/>
      <c r="Q1450" s="127"/>
      <c r="R1450" s="128" t="str">
        <f t="shared" si="278"/>
        <v/>
      </c>
      <c r="S1450" s="127"/>
      <c r="T1450" s="129"/>
      <c r="U1450" s="128" t="str">
        <f t="shared" si="284"/>
        <v>631101810103</v>
      </c>
      <c r="V1450" s="129">
        <v>631101810</v>
      </c>
      <c r="W1450" s="129">
        <v>103</v>
      </c>
      <c r="X1450" s="131" t="str">
        <f t="shared" si="285"/>
        <v>6</v>
      </c>
      <c r="Y1450" s="129"/>
      <c r="Z1450" s="129">
        <f t="shared" si="281"/>
        <v>6</v>
      </c>
      <c r="AA1450" s="129"/>
      <c r="AB1450" s="129"/>
      <c r="AC1450" s="121">
        <v>610073</v>
      </c>
      <c r="AD1450" s="121" t="s">
        <v>765</v>
      </c>
      <c r="AE1450" s="122">
        <f>VLOOKUP(AC1450,[3]Hoja1!$A$10:$K$1357,11,0)</f>
        <v>0</v>
      </c>
      <c r="AF1450" s="122"/>
      <c r="AG1450" s="122">
        <f t="shared" si="282"/>
        <v>0</v>
      </c>
      <c r="AH1450" s="122">
        <f t="shared" si="283"/>
        <v>0</v>
      </c>
    </row>
    <row r="1451" spans="1:34" s="51" customFormat="1" ht="12.75" customHeight="1">
      <c r="A1451" s="127"/>
      <c r="B1451" s="127"/>
      <c r="C1451" s="128"/>
      <c r="D1451" s="127"/>
      <c r="E1451" s="127"/>
      <c r="F1451" s="128"/>
      <c r="G1451" s="127"/>
      <c r="H1451" s="127"/>
      <c r="I1451" s="128"/>
      <c r="J1451" s="127"/>
      <c r="K1451" s="127"/>
      <c r="L1451" s="128"/>
      <c r="M1451" s="129"/>
      <c r="N1451" s="129"/>
      <c r="O1451" s="130"/>
      <c r="P1451" s="127"/>
      <c r="Q1451" s="127"/>
      <c r="R1451" s="128"/>
      <c r="S1451" s="127"/>
      <c r="T1451" s="129"/>
      <c r="U1451" s="128" t="str">
        <f t="shared" si="284"/>
        <v>631101810103</v>
      </c>
      <c r="V1451" s="129">
        <v>631101810</v>
      </c>
      <c r="W1451" s="129">
        <v>103</v>
      </c>
      <c r="X1451" s="131"/>
      <c r="Y1451" s="129"/>
      <c r="Z1451" s="129">
        <f t="shared" si="281"/>
        <v>6</v>
      </c>
      <c r="AA1451" s="129"/>
      <c r="AB1451" s="129"/>
      <c r="AC1451" s="121">
        <v>610074</v>
      </c>
      <c r="AD1451" s="121" t="s">
        <v>1519</v>
      </c>
      <c r="AE1451" s="122">
        <v>0</v>
      </c>
      <c r="AF1451" s="122"/>
      <c r="AG1451" s="122">
        <f t="shared" si="282"/>
        <v>0</v>
      </c>
      <c r="AH1451" s="122">
        <f t="shared" si="283"/>
        <v>0</v>
      </c>
    </row>
    <row r="1452" spans="1:34" s="51" customFormat="1" ht="12.75" customHeight="1">
      <c r="A1452" s="127">
        <v>5312100</v>
      </c>
      <c r="B1452" s="127" t="s">
        <v>15</v>
      </c>
      <c r="C1452" s="128"/>
      <c r="D1452" s="127"/>
      <c r="E1452" s="127"/>
      <c r="F1452" s="128"/>
      <c r="G1452" s="127"/>
      <c r="H1452" s="127"/>
      <c r="I1452" s="128"/>
      <c r="J1452" s="127"/>
      <c r="K1452" s="127"/>
      <c r="L1452" s="128"/>
      <c r="M1452" s="129"/>
      <c r="N1452" s="129"/>
      <c r="O1452" s="130"/>
      <c r="P1452" s="127"/>
      <c r="Q1452" s="127"/>
      <c r="R1452" s="128"/>
      <c r="S1452" s="127"/>
      <c r="T1452" s="129"/>
      <c r="U1452" s="128" t="str">
        <f t="shared" si="284"/>
        <v>631101810103</v>
      </c>
      <c r="V1452" s="129">
        <v>631101810</v>
      </c>
      <c r="W1452" s="129">
        <v>103</v>
      </c>
      <c r="X1452" s="131"/>
      <c r="Y1452" s="129"/>
      <c r="Z1452" s="129">
        <f t="shared" si="281"/>
        <v>6</v>
      </c>
      <c r="AA1452" s="129"/>
      <c r="AB1452" s="129"/>
      <c r="AC1452" s="121">
        <v>610075</v>
      </c>
      <c r="AD1452" s="121" t="s">
        <v>274</v>
      </c>
      <c r="AE1452" s="122">
        <f>VLOOKUP(AC1452,[3]Hoja1!$A$10:$K$1357,11,0)</f>
        <v>30613381</v>
      </c>
      <c r="AF1452" s="122"/>
      <c r="AG1452" s="122">
        <f t="shared" si="282"/>
        <v>30613381</v>
      </c>
      <c r="AH1452" s="122">
        <f t="shared" si="283"/>
        <v>30613</v>
      </c>
    </row>
    <row r="1453" spans="1:34" s="51" customFormat="1" ht="12.75" customHeight="1">
      <c r="A1453" s="127">
        <v>5311510</v>
      </c>
      <c r="B1453" s="127" t="s">
        <v>1795</v>
      </c>
      <c r="C1453" s="128"/>
      <c r="D1453" s="127"/>
      <c r="E1453" s="127"/>
      <c r="F1453" s="128"/>
      <c r="G1453" s="127"/>
      <c r="H1453" s="127"/>
      <c r="I1453" s="128"/>
      <c r="J1453" s="127"/>
      <c r="K1453" s="127"/>
      <c r="L1453" s="128"/>
      <c r="M1453" s="129"/>
      <c r="N1453" s="129"/>
      <c r="O1453" s="130"/>
      <c r="P1453" s="127"/>
      <c r="Q1453" s="127"/>
      <c r="R1453" s="128"/>
      <c r="S1453" s="127"/>
      <c r="T1453" s="129"/>
      <c r="U1453" s="128" t="str">
        <f t="shared" si="284"/>
        <v>631101810103</v>
      </c>
      <c r="V1453" s="129">
        <v>631101810</v>
      </c>
      <c r="W1453" s="129">
        <v>103</v>
      </c>
      <c r="X1453" s="131"/>
      <c r="Y1453" s="129"/>
      <c r="Z1453" s="129">
        <f t="shared" si="281"/>
        <v>6</v>
      </c>
      <c r="AA1453" s="129"/>
      <c r="AB1453" s="129"/>
      <c r="AC1453" s="121">
        <v>610076</v>
      </c>
      <c r="AD1453" s="121" t="s">
        <v>1520</v>
      </c>
      <c r="AE1453" s="122">
        <f>VLOOKUP(AC1453,[3]Hoja1!$A$10:$K$1357,11,0)</f>
        <v>16375305</v>
      </c>
      <c r="AF1453" s="122">
        <v>0</v>
      </c>
      <c r="AG1453" s="122">
        <f t="shared" si="282"/>
        <v>16375305</v>
      </c>
      <c r="AH1453" s="122">
        <f t="shared" si="283"/>
        <v>16375</v>
      </c>
    </row>
    <row r="1454" spans="1:34" s="51" customFormat="1" ht="12.75" customHeight="1">
      <c r="A1454" s="127">
        <v>5311510</v>
      </c>
      <c r="B1454" s="127" t="s">
        <v>1795</v>
      </c>
      <c r="C1454" s="128"/>
      <c r="D1454" s="127"/>
      <c r="E1454" s="127"/>
      <c r="F1454" s="128"/>
      <c r="G1454" s="127"/>
      <c r="H1454" s="127"/>
      <c r="I1454" s="128"/>
      <c r="J1454" s="127"/>
      <c r="K1454" s="127"/>
      <c r="L1454" s="128"/>
      <c r="M1454" s="129"/>
      <c r="N1454" s="129"/>
      <c r="O1454" s="130"/>
      <c r="P1454" s="127"/>
      <c r="Q1454" s="127"/>
      <c r="R1454" s="128"/>
      <c r="S1454" s="127"/>
      <c r="T1454" s="129"/>
      <c r="U1454" s="128" t="str">
        <f t="shared" si="284"/>
        <v>631101810103</v>
      </c>
      <c r="V1454" s="129">
        <v>631101810</v>
      </c>
      <c r="W1454" s="129">
        <v>103</v>
      </c>
      <c r="X1454" s="131"/>
      <c r="Y1454" s="129"/>
      <c r="Z1454" s="129">
        <f t="shared" si="281"/>
        <v>6</v>
      </c>
      <c r="AA1454" s="129"/>
      <c r="AB1454" s="129"/>
      <c r="AC1454" s="121">
        <v>610077</v>
      </c>
      <c r="AD1454" s="121" t="s">
        <v>1521</v>
      </c>
      <c r="AE1454" s="122">
        <f>VLOOKUP(AC1454,[3]Hoja1!$A$10:$K$1357,11,0)</f>
        <v>110632638</v>
      </c>
      <c r="AF1454" s="122"/>
      <c r="AG1454" s="122">
        <f t="shared" si="282"/>
        <v>110632638</v>
      </c>
      <c r="AH1454" s="122">
        <f t="shared" si="283"/>
        <v>110633</v>
      </c>
    </row>
    <row r="1455" spans="1:34" s="51" customFormat="1" ht="12.75" customHeight="1">
      <c r="A1455" s="127">
        <v>5311510</v>
      </c>
      <c r="B1455" s="127" t="s">
        <v>1795</v>
      </c>
      <c r="C1455" s="128"/>
      <c r="D1455" s="127"/>
      <c r="E1455" s="127"/>
      <c r="F1455" s="128"/>
      <c r="G1455" s="127"/>
      <c r="H1455" s="127"/>
      <c r="I1455" s="128"/>
      <c r="J1455" s="127"/>
      <c r="K1455" s="127"/>
      <c r="L1455" s="128"/>
      <c r="M1455" s="129"/>
      <c r="N1455" s="129"/>
      <c r="O1455" s="130"/>
      <c r="P1455" s="127"/>
      <c r="Q1455" s="127"/>
      <c r="R1455" s="128"/>
      <c r="S1455" s="127"/>
      <c r="T1455" s="129"/>
      <c r="U1455" s="128" t="str">
        <f t="shared" si="284"/>
        <v>631101810103</v>
      </c>
      <c r="V1455" s="129">
        <v>631101810</v>
      </c>
      <c r="W1455" s="129">
        <v>103</v>
      </c>
      <c r="X1455" s="131"/>
      <c r="Y1455" s="129"/>
      <c r="Z1455" s="129">
        <f t="shared" si="281"/>
        <v>6</v>
      </c>
      <c r="AA1455" s="129"/>
      <c r="AB1455" s="129"/>
      <c r="AC1455" s="121">
        <v>610078</v>
      </c>
      <c r="AD1455" s="121" t="s">
        <v>1522</v>
      </c>
      <c r="AE1455" s="122">
        <f>VLOOKUP(AC1455,[3]Hoja1!$A$10:$K$1357,11,0)</f>
        <v>5962500</v>
      </c>
      <c r="AF1455" s="122"/>
      <c r="AG1455" s="122">
        <f t="shared" si="282"/>
        <v>5962500</v>
      </c>
      <c r="AH1455" s="122">
        <f t="shared" si="283"/>
        <v>5963</v>
      </c>
    </row>
    <row r="1456" spans="1:34" s="51" customFormat="1" ht="12.75" customHeight="1">
      <c r="A1456" s="127">
        <v>5311510</v>
      </c>
      <c r="B1456" s="127" t="s">
        <v>1795</v>
      </c>
      <c r="C1456" s="128"/>
      <c r="D1456" s="127"/>
      <c r="E1456" s="127"/>
      <c r="F1456" s="128"/>
      <c r="G1456" s="127"/>
      <c r="H1456" s="127"/>
      <c r="I1456" s="128"/>
      <c r="J1456" s="127"/>
      <c r="K1456" s="127"/>
      <c r="L1456" s="128"/>
      <c r="M1456" s="129"/>
      <c r="N1456" s="129"/>
      <c r="O1456" s="130"/>
      <c r="P1456" s="127"/>
      <c r="Q1456" s="127"/>
      <c r="R1456" s="128"/>
      <c r="S1456" s="127"/>
      <c r="T1456" s="129"/>
      <c r="U1456" s="128" t="str">
        <f t="shared" si="284"/>
        <v>631101810103</v>
      </c>
      <c r="V1456" s="129">
        <v>631101810</v>
      </c>
      <c r="W1456" s="129">
        <v>103</v>
      </c>
      <c r="X1456" s="131"/>
      <c r="Y1456" s="129"/>
      <c r="Z1456" s="129">
        <f t="shared" si="281"/>
        <v>6</v>
      </c>
      <c r="AA1456" s="129"/>
      <c r="AB1456" s="129"/>
      <c r="AC1456" s="121">
        <v>610079</v>
      </c>
      <c r="AD1456" s="121" t="s">
        <v>162</v>
      </c>
      <c r="AE1456" s="122">
        <f>VLOOKUP(AC1456,[3]Hoja1!$A$10:$K$1357,11,0)</f>
        <v>874618</v>
      </c>
      <c r="AF1456" s="122"/>
      <c r="AG1456" s="122">
        <f t="shared" si="282"/>
        <v>874618</v>
      </c>
      <c r="AH1456" s="122">
        <f t="shared" si="283"/>
        <v>875</v>
      </c>
    </row>
    <row r="1457" spans="1:34" s="51" customFormat="1" ht="12.75" customHeight="1">
      <c r="A1457" s="127">
        <v>5311510</v>
      </c>
      <c r="B1457" s="127" t="s">
        <v>1795</v>
      </c>
      <c r="C1457" s="128"/>
      <c r="D1457" s="127"/>
      <c r="E1457" s="127"/>
      <c r="F1457" s="128"/>
      <c r="G1457" s="127"/>
      <c r="H1457" s="127"/>
      <c r="I1457" s="128"/>
      <c r="J1457" s="127"/>
      <c r="K1457" s="127"/>
      <c r="L1457" s="128"/>
      <c r="M1457" s="129"/>
      <c r="N1457" s="129"/>
      <c r="O1457" s="130"/>
      <c r="P1457" s="127"/>
      <c r="Q1457" s="127"/>
      <c r="R1457" s="128"/>
      <c r="S1457" s="127"/>
      <c r="T1457" s="129"/>
      <c r="U1457" s="128" t="str">
        <f t="shared" si="284"/>
        <v>631101810103</v>
      </c>
      <c r="V1457" s="129">
        <v>631101810</v>
      </c>
      <c r="W1457" s="129">
        <v>103</v>
      </c>
      <c r="X1457" s="131"/>
      <c r="Y1457" s="129"/>
      <c r="Z1457" s="129">
        <f t="shared" si="281"/>
        <v>6</v>
      </c>
      <c r="AA1457" s="129"/>
      <c r="AB1457" s="129"/>
      <c r="AC1457" s="121">
        <v>610080</v>
      </c>
      <c r="AD1457" s="121" t="s">
        <v>163</v>
      </c>
      <c r="AE1457" s="122">
        <f>VLOOKUP(AC1457,[3]Hoja1!$A$10:$K$1357,11,0)</f>
        <v>38466571</v>
      </c>
      <c r="AF1457" s="122"/>
      <c r="AG1457" s="122">
        <f t="shared" si="282"/>
        <v>38466571</v>
      </c>
      <c r="AH1457" s="122">
        <f t="shared" si="283"/>
        <v>38467</v>
      </c>
    </row>
    <row r="1458" spans="1:34" s="51" customFormat="1" ht="12.75" customHeight="1">
      <c r="A1458" s="127">
        <v>5311510</v>
      </c>
      <c r="B1458" s="127" t="s">
        <v>1795</v>
      </c>
      <c r="C1458" s="128"/>
      <c r="D1458" s="127"/>
      <c r="E1458" s="127"/>
      <c r="F1458" s="128"/>
      <c r="G1458" s="127"/>
      <c r="H1458" s="127"/>
      <c r="I1458" s="128"/>
      <c r="J1458" s="127"/>
      <c r="K1458" s="127"/>
      <c r="L1458" s="128"/>
      <c r="M1458" s="129"/>
      <c r="N1458" s="129"/>
      <c r="O1458" s="130"/>
      <c r="P1458" s="127"/>
      <c r="Q1458" s="127"/>
      <c r="R1458" s="128"/>
      <c r="S1458" s="127"/>
      <c r="T1458" s="129"/>
      <c r="U1458" s="128" t="str">
        <f>+V1458&amp;W1458</f>
        <v>631101810103</v>
      </c>
      <c r="V1458" s="129">
        <v>631101810</v>
      </c>
      <c r="W1458" s="129">
        <v>103</v>
      </c>
      <c r="X1458" s="131"/>
      <c r="Y1458" s="129"/>
      <c r="Z1458" s="129">
        <f t="shared" si="281"/>
        <v>6</v>
      </c>
      <c r="AA1458" s="129"/>
      <c r="AB1458" s="129"/>
      <c r="AC1458" s="121">
        <v>610081</v>
      </c>
      <c r="AD1458" s="121" t="s">
        <v>794</v>
      </c>
      <c r="AE1458" s="122">
        <f>VLOOKUP(AC1458,[3]Hoja1!$A$10:$K$1357,11,0)</f>
        <v>12708895</v>
      </c>
      <c r="AF1458" s="122"/>
      <c r="AG1458" s="122">
        <f t="shared" si="282"/>
        <v>12708895</v>
      </c>
      <c r="AH1458" s="122">
        <f t="shared" si="283"/>
        <v>12709</v>
      </c>
    </row>
    <row r="1459" spans="1:34" s="51" customFormat="1" ht="12.75" customHeight="1">
      <c r="A1459" s="127">
        <v>5311510</v>
      </c>
      <c r="B1459" s="127" t="s">
        <v>1795</v>
      </c>
      <c r="C1459" s="128"/>
      <c r="D1459" s="127"/>
      <c r="E1459" s="127"/>
      <c r="F1459" s="128"/>
      <c r="G1459" s="127"/>
      <c r="H1459" s="127"/>
      <c r="I1459" s="128"/>
      <c r="J1459" s="127"/>
      <c r="K1459" s="127"/>
      <c r="L1459" s="128"/>
      <c r="M1459" s="129"/>
      <c r="N1459" s="129"/>
      <c r="O1459" s="130"/>
      <c r="P1459" s="127"/>
      <c r="Q1459" s="127"/>
      <c r="R1459" s="128"/>
      <c r="S1459" s="127"/>
      <c r="T1459" s="129"/>
      <c r="U1459" s="128" t="str">
        <f t="shared" si="284"/>
        <v>631101810103</v>
      </c>
      <c r="V1459" s="129">
        <v>631101810</v>
      </c>
      <c r="W1459" s="129">
        <v>103</v>
      </c>
      <c r="X1459" s="131"/>
      <c r="Y1459" s="129"/>
      <c r="Z1459" s="129">
        <f t="shared" si="281"/>
        <v>6</v>
      </c>
      <c r="AA1459" s="129"/>
      <c r="AB1459" s="129"/>
      <c r="AC1459" s="121">
        <v>610082</v>
      </c>
      <c r="AD1459" s="121" t="s">
        <v>164</v>
      </c>
      <c r="AE1459" s="122">
        <f>VLOOKUP(AC1459,[3]Hoja1!$A$10:$K$1357,11,0)</f>
        <v>21128411</v>
      </c>
      <c r="AF1459" s="122"/>
      <c r="AG1459" s="122">
        <f t="shared" si="282"/>
        <v>21128411</v>
      </c>
      <c r="AH1459" s="122">
        <f t="shared" si="283"/>
        <v>21128</v>
      </c>
    </row>
    <row r="1460" spans="1:34" s="51" customFormat="1" ht="12.75" customHeight="1">
      <c r="A1460" s="127">
        <v>5311510</v>
      </c>
      <c r="B1460" s="127" t="s">
        <v>1795</v>
      </c>
      <c r="C1460" s="128"/>
      <c r="D1460" s="127"/>
      <c r="E1460" s="127"/>
      <c r="F1460" s="128"/>
      <c r="G1460" s="127"/>
      <c r="H1460" s="127"/>
      <c r="I1460" s="128"/>
      <c r="J1460" s="127"/>
      <c r="K1460" s="127"/>
      <c r="L1460" s="128"/>
      <c r="M1460" s="129"/>
      <c r="N1460" s="129"/>
      <c r="O1460" s="130"/>
      <c r="P1460" s="127"/>
      <c r="Q1460" s="127"/>
      <c r="R1460" s="128"/>
      <c r="S1460" s="127"/>
      <c r="T1460" s="129"/>
      <c r="U1460" s="128" t="str">
        <f t="shared" si="284"/>
        <v>631101810103</v>
      </c>
      <c r="V1460" s="129">
        <v>631101810</v>
      </c>
      <c r="W1460" s="129">
        <v>103</v>
      </c>
      <c r="X1460" s="131"/>
      <c r="Y1460" s="129"/>
      <c r="Z1460" s="129">
        <f t="shared" si="281"/>
        <v>6</v>
      </c>
      <c r="AA1460" s="129"/>
      <c r="AB1460" s="129"/>
      <c r="AC1460" s="121">
        <v>610083</v>
      </c>
      <c r="AD1460" s="121" t="s">
        <v>165</v>
      </c>
      <c r="AE1460" s="122">
        <f>VLOOKUP(AC1460,[3]Hoja1!$A$10:$K$1357,11,0)</f>
        <v>42485114</v>
      </c>
      <c r="AF1460" s="122"/>
      <c r="AG1460" s="122">
        <f t="shared" si="282"/>
        <v>42485114</v>
      </c>
      <c r="AH1460" s="122">
        <f t="shared" si="283"/>
        <v>42485</v>
      </c>
    </row>
    <row r="1461" spans="1:34" s="51" customFormat="1" ht="12.75" customHeight="1">
      <c r="A1461" s="127">
        <v>5311510</v>
      </c>
      <c r="B1461" s="127" t="s">
        <v>1795</v>
      </c>
      <c r="C1461" s="128"/>
      <c r="D1461" s="127"/>
      <c r="E1461" s="127"/>
      <c r="F1461" s="128"/>
      <c r="G1461" s="127"/>
      <c r="H1461" s="127"/>
      <c r="I1461" s="128"/>
      <c r="J1461" s="127"/>
      <c r="K1461" s="127"/>
      <c r="L1461" s="128"/>
      <c r="M1461" s="129"/>
      <c r="N1461" s="129"/>
      <c r="O1461" s="130"/>
      <c r="P1461" s="127"/>
      <c r="Q1461" s="127"/>
      <c r="R1461" s="128"/>
      <c r="S1461" s="127"/>
      <c r="T1461" s="129"/>
      <c r="U1461" s="128" t="str">
        <f>+V1461&amp;W1461</f>
        <v>631101810103</v>
      </c>
      <c r="V1461" s="129">
        <v>631101810</v>
      </c>
      <c r="W1461" s="129">
        <v>103</v>
      </c>
      <c r="X1461" s="131"/>
      <c r="Y1461" s="129"/>
      <c r="Z1461" s="129">
        <f t="shared" si="281"/>
        <v>6</v>
      </c>
      <c r="AA1461" s="129"/>
      <c r="AB1461" s="129"/>
      <c r="AC1461" s="121">
        <v>610084</v>
      </c>
      <c r="AD1461" s="121" t="s">
        <v>31</v>
      </c>
      <c r="AE1461" s="122">
        <f>VLOOKUP(AC1461,[3]Hoja1!$A$10:$K$1357,11,0)</f>
        <v>0</v>
      </c>
      <c r="AF1461" s="122"/>
      <c r="AG1461" s="122">
        <f t="shared" si="282"/>
        <v>0</v>
      </c>
      <c r="AH1461" s="122">
        <f t="shared" si="283"/>
        <v>0</v>
      </c>
    </row>
    <row r="1462" spans="1:34" s="51" customFormat="1" ht="12.75" customHeight="1">
      <c r="A1462" s="127">
        <v>5311510</v>
      </c>
      <c r="B1462" s="127" t="s">
        <v>1795</v>
      </c>
      <c r="C1462" s="128"/>
      <c r="D1462" s="127"/>
      <c r="E1462" s="127"/>
      <c r="F1462" s="128"/>
      <c r="G1462" s="127"/>
      <c r="H1462" s="127"/>
      <c r="I1462" s="128"/>
      <c r="J1462" s="127"/>
      <c r="K1462" s="127"/>
      <c r="L1462" s="128"/>
      <c r="M1462" s="129"/>
      <c r="N1462" s="129"/>
      <c r="O1462" s="130"/>
      <c r="P1462" s="127"/>
      <c r="Q1462" s="127"/>
      <c r="R1462" s="128"/>
      <c r="S1462" s="127"/>
      <c r="T1462" s="129"/>
      <c r="U1462" s="128" t="str">
        <f t="shared" si="284"/>
        <v>631101810103</v>
      </c>
      <c r="V1462" s="129">
        <v>631101810</v>
      </c>
      <c r="W1462" s="129">
        <v>103</v>
      </c>
      <c r="X1462" s="131"/>
      <c r="Y1462" s="129"/>
      <c r="Z1462" s="129">
        <f t="shared" si="281"/>
        <v>6</v>
      </c>
      <c r="AA1462" s="129"/>
      <c r="AB1462" s="129"/>
      <c r="AC1462" s="121">
        <v>610085</v>
      </c>
      <c r="AD1462" s="121" t="s">
        <v>1523</v>
      </c>
      <c r="AE1462" s="122">
        <f>VLOOKUP(AC1462,[3]Hoja1!$A$10:$K$1357,11,0)</f>
        <v>29267705</v>
      </c>
      <c r="AF1462" s="122"/>
      <c r="AG1462" s="122">
        <f t="shared" si="282"/>
        <v>29267705</v>
      </c>
      <c r="AH1462" s="122">
        <f t="shared" si="283"/>
        <v>29268</v>
      </c>
    </row>
    <row r="1463" spans="1:34" s="51" customFormat="1" ht="12.75" customHeight="1">
      <c r="A1463" s="127">
        <v>5311510</v>
      </c>
      <c r="B1463" s="127" t="s">
        <v>1795</v>
      </c>
      <c r="C1463" s="128"/>
      <c r="D1463" s="127"/>
      <c r="E1463" s="127"/>
      <c r="F1463" s="128"/>
      <c r="G1463" s="127"/>
      <c r="H1463" s="127"/>
      <c r="I1463" s="128"/>
      <c r="J1463" s="127"/>
      <c r="K1463" s="127"/>
      <c r="L1463" s="128"/>
      <c r="M1463" s="129"/>
      <c r="N1463" s="129"/>
      <c r="O1463" s="130"/>
      <c r="P1463" s="127"/>
      <c r="Q1463" s="127"/>
      <c r="R1463" s="128"/>
      <c r="S1463" s="127"/>
      <c r="T1463" s="129"/>
      <c r="U1463" s="128" t="str">
        <f>+V1463&amp;W1463</f>
        <v>631101810103</v>
      </c>
      <c r="V1463" s="129">
        <v>631101810</v>
      </c>
      <c r="W1463" s="129">
        <v>103</v>
      </c>
      <c r="X1463" s="131"/>
      <c r="Y1463" s="129"/>
      <c r="Z1463" s="129">
        <f t="shared" si="281"/>
        <v>6</v>
      </c>
      <c r="AA1463" s="129"/>
      <c r="AB1463" s="129"/>
      <c r="AC1463" s="121">
        <v>610086</v>
      </c>
      <c r="AD1463" s="121" t="s">
        <v>1524</v>
      </c>
      <c r="AE1463" s="122">
        <f>VLOOKUP(AC1463,[3]Hoja1!$A$10:$K$1357,11,0)</f>
        <v>397500</v>
      </c>
      <c r="AF1463" s="122"/>
      <c r="AG1463" s="122">
        <f t="shared" si="282"/>
        <v>397500</v>
      </c>
      <c r="AH1463" s="122">
        <f t="shared" si="283"/>
        <v>398</v>
      </c>
    </row>
    <row r="1464" spans="1:34" s="51" customFormat="1" ht="12.75" customHeight="1">
      <c r="A1464" s="127">
        <v>5311510</v>
      </c>
      <c r="B1464" s="127" t="s">
        <v>1795</v>
      </c>
      <c r="C1464" s="128"/>
      <c r="D1464" s="127"/>
      <c r="E1464" s="127"/>
      <c r="F1464" s="128"/>
      <c r="G1464" s="127"/>
      <c r="H1464" s="127"/>
      <c r="I1464" s="128"/>
      <c r="J1464" s="127"/>
      <c r="K1464" s="127"/>
      <c r="L1464" s="128"/>
      <c r="M1464" s="129"/>
      <c r="N1464" s="129"/>
      <c r="O1464" s="130"/>
      <c r="P1464" s="127"/>
      <c r="Q1464" s="127"/>
      <c r="R1464" s="128"/>
      <c r="S1464" s="127"/>
      <c r="T1464" s="129"/>
      <c r="U1464" s="128" t="str">
        <f t="shared" si="284"/>
        <v>631101810103</v>
      </c>
      <c r="V1464" s="129">
        <v>631101810</v>
      </c>
      <c r="W1464" s="129">
        <v>103</v>
      </c>
      <c r="X1464" s="131"/>
      <c r="Y1464" s="129"/>
      <c r="Z1464" s="129">
        <f t="shared" si="281"/>
        <v>6</v>
      </c>
      <c r="AA1464" s="129"/>
      <c r="AB1464" s="129"/>
      <c r="AC1464" s="121">
        <v>610087</v>
      </c>
      <c r="AD1464" s="121" t="s">
        <v>1525</v>
      </c>
      <c r="AE1464" s="122">
        <f>VLOOKUP(AC1464,[3]Hoja1!$A$10:$K$1357,11,0)</f>
        <v>228436561</v>
      </c>
      <c r="AF1464" s="122"/>
      <c r="AG1464" s="122">
        <f t="shared" si="282"/>
        <v>228436561</v>
      </c>
      <c r="AH1464" s="122">
        <f t="shared" si="283"/>
        <v>228437</v>
      </c>
    </row>
    <row r="1465" spans="1:34" s="51" customFormat="1" ht="12.75" customHeight="1">
      <c r="A1465" s="127">
        <v>5311510</v>
      </c>
      <c r="B1465" s="127" t="s">
        <v>1795</v>
      </c>
      <c r="C1465" s="128"/>
      <c r="D1465" s="127"/>
      <c r="E1465" s="127"/>
      <c r="F1465" s="128"/>
      <c r="G1465" s="127"/>
      <c r="H1465" s="127"/>
      <c r="I1465" s="128"/>
      <c r="J1465" s="127"/>
      <c r="K1465" s="127"/>
      <c r="L1465" s="128"/>
      <c r="M1465" s="129"/>
      <c r="N1465" s="129"/>
      <c r="O1465" s="130"/>
      <c r="P1465" s="127"/>
      <c r="Q1465" s="127"/>
      <c r="R1465" s="128"/>
      <c r="S1465" s="127"/>
      <c r="T1465" s="129"/>
      <c r="U1465" s="128" t="str">
        <f>+V1465&amp;W1465</f>
        <v>631101810103</v>
      </c>
      <c r="V1465" s="129">
        <v>631101810</v>
      </c>
      <c r="W1465" s="129">
        <v>103</v>
      </c>
      <c r="X1465" s="131"/>
      <c r="Y1465" s="129"/>
      <c r="Z1465" s="129">
        <f t="shared" si="281"/>
        <v>6</v>
      </c>
      <c r="AA1465" s="129"/>
      <c r="AB1465" s="129"/>
      <c r="AC1465" s="121">
        <v>610088</v>
      </c>
      <c r="AD1465" s="121" t="s">
        <v>32</v>
      </c>
      <c r="AE1465" s="122">
        <f>VLOOKUP(AC1465,[3]Hoja1!$A$10:$K$1357,11,0)</f>
        <v>87774418</v>
      </c>
      <c r="AF1465" s="122"/>
      <c r="AG1465" s="122">
        <f t="shared" si="282"/>
        <v>87774418</v>
      </c>
      <c r="AH1465" s="122">
        <f t="shared" si="283"/>
        <v>87774</v>
      </c>
    </row>
    <row r="1466" spans="1:34" s="51" customFormat="1" ht="12.75" customHeight="1">
      <c r="A1466" s="127">
        <v>5311510</v>
      </c>
      <c r="B1466" s="127" t="s">
        <v>1795</v>
      </c>
      <c r="C1466" s="128"/>
      <c r="D1466" s="127"/>
      <c r="E1466" s="127"/>
      <c r="F1466" s="128"/>
      <c r="G1466" s="127"/>
      <c r="H1466" s="127"/>
      <c r="I1466" s="128"/>
      <c r="J1466" s="127"/>
      <c r="K1466" s="127"/>
      <c r="L1466" s="128"/>
      <c r="M1466" s="129"/>
      <c r="N1466" s="129"/>
      <c r="O1466" s="130"/>
      <c r="P1466" s="127"/>
      <c r="Q1466" s="127"/>
      <c r="R1466" s="128"/>
      <c r="S1466" s="127"/>
      <c r="T1466" s="129"/>
      <c r="U1466" s="128"/>
      <c r="V1466" s="129"/>
      <c r="W1466" s="129"/>
      <c r="X1466" s="131"/>
      <c r="Y1466" s="129"/>
      <c r="Z1466" s="129">
        <f t="shared" si="281"/>
        <v>6</v>
      </c>
      <c r="AA1466" s="129"/>
      <c r="AB1466" s="129"/>
      <c r="AC1466" s="121">
        <v>610089</v>
      </c>
      <c r="AD1466" s="121" t="s">
        <v>1526</v>
      </c>
      <c r="AE1466" s="122">
        <f>VLOOKUP(AC1466,[3]Hoja1!$A$10:$K$1357,11,0)</f>
        <v>14761851</v>
      </c>
      <c r="AF1466" s="122"/>
      <c r="AG1466" s="122">
        <f t="shared" si="282"/>
        <v>14761851</v>
      </c>
      <c r="AH1466" s="122">
        <f t="shared" si="283"/>
        <v>14762</v>
      </c>
    </row>
    <row r="1467" spans="1:34" s="51" customFormat="1" ht="12.75" customHeight="1">
      <c r="A1467" s="127">
        <v>5311510</v>
      </c>
      <c r="B1467" s="127" t="s">
        <v>1795</v>
      </c>
      <c r="C1467" s="128"/>
      <c r="D1467" s="127"/>
      <c r="E1467" s="127"/>
      <c r="F1467" s="128"/>
      <c r="G1467" s="127"/>
      <c r="H1467" s="127"/>
      <c r="I1467" s="128"/>
      <c r="J1467" s="127"/>
      <c r="K1467" s="127"/>
      <c r="L1467" s="128"/>
      <c r="M1467" s="129"/>
      <c r="N1467" s="129"/>
      <c r="O1467" s="130"/>
      <c r="P1467" s="127"/>
      <c r="Q1467" s="127"/>
      <c r="R1467" s="128"/>
      <c r="S1467" s="127"/>
      <c r="T1467" s="129"/>
      <c r="U1467" s="128"/>
      <c r="V1467" s="129"/>
      <c r="W1467" s="129">
        <v>114</v>
      </c>
      <c r="X1467" s="131"/>
      <c r="Y1467" s="129"/>
      <c r="Z1467" s="129">
        <f t="shared" si="281"/>
        <v>6</v>
      </c>
      <c r="AA1467" s="129"/>
      <c r="AB1467" s="129"/>
      <c r="AC1467" s="121">
        <v>610090</v>
      </c>
      <c r="AD1467" s="121" t="s">
        <v>254</v>
      </c>
      <c r="AE1467" s="122">
        <f>VLOOKUP(AC1467,[3]Hoja1!$A$10:$K$1357,11,0)</f>
        <v>0</v>
      </c>
      <c r="AF1467" s="122"/>
      <c r="AG1467" s="122">
        <f t="shared" si="282"/>
        <v>0</v>
      </c>
      <c r="AH1467" s="122">
        <f t="shared" si="283"/>
        <v>0</v>
      </c>
    </row>
    <row r="1468" spans="1:34" s="51" customFormat="1" ht="12.75" customHeight="1">
      <c r="A1468" s="127">
        <v>5311510</v>
      </c>
      <c r="B1468" s="127" t="s">
        <v>1795</v>
      </c>
      <c r="C1468" s="128"/>
      <c r="D1468" s="127"/>
      <c r="E1468" s="127"/>
      <c r="F1468" s="128"/>
      <c r="G1468" s="127"/>
      <c r="H1468" s="127"/>
      <c r="I1468" s="128"/>
      <c r="J1468" s="127"/>
      <c r="K1468" s="127"/>
      <c r="L1468" s="128"/>
      <c r="M1468" s="129"/>
      <c r="N1468" s="129"/>
      <c r="O1468" s="130"/>
      <c r="P1468" s="127"/>
      <c r="Q1468" s="127"/>
      <c r="R1468" s="128"/>
      <c r="S1468" s="127"/>
      <c r="T1468" s="129"/>
      <c r="U1468" s="128"/>
      <c r="V1468" s="129"/>
      <c r="W1468" s="129"/>
      <c r="X1468" s="131"/>
      <c r="Y1468" s="129"/>
      <c r="Z1468" s="129">
        <f t="shared" si="281"/>
        <v>6</v>
      </c>
      <c r="AA1468" s="129"/>
      <c r="AB1468" s="129"/>
      <c r="AC1468" s="121">
        <v>610091</v>
      </c>
      <c r="AD1468" s="121" t="s">
        <v>1527</v>
      </c>
      <c r="AE1468" s="122">
        <f>VLOOKUP(AC1468,[3]Hoja1!$A$10:$K$1357,11,0)</f>
        <v>4193732</v>
      </c>
      <c r="AF1468" s="122"/>
      <c r="AG1468" s="122">
        <f t="shared" si="282"/>
        <v>4193732</v>
      </c>
      <c r="AH1468" s="122">
        <f t="shared" si="283"/>
        <v>4194</v>
      </c>
    </row>
    <row r="1469" spans="1:34" s="51" customFormat="1" ht="12.75" customHeight="1">
      <c r="A1469" s="127">
        <v>5312200</v>
      </c>
      <c r="B1469" s="127" t="s">
        <v>543</v>
      </c>
      <c r="C1469" s="128"/>
      <c r="D1469" s="127"/>
      <c r="E1469" s="127"/>
      <c r="F1469" s="128"/>
      <c r="G1469" s="127"/>
      <c r="H1469" s="127"/>
      <c r="I1469" s="128"/>
      <c r="J1469" s="127"/>
      <c r="K1469" s="127"/>
      <c r="L1469" s="128"/>
      <c r="M1469" s="129"/>
      <c r="N1469" s="129"/>
      <c r="O1469" s="130"/>
      <c r="P1469" s="127"/>
      <c r="Q1469" s="127"/>
      <c r="R1469" s="128"/>
      <c r="S1469" s="127"/>
      <c r="T1469" s="129"/>
      <c r="U1469" s="128"/>
      <c r="V1469" s="129"/>
      <c r="W1469" s="129"/>
      <c r="X1469" s="131"/>
      <c r="Y1469" s="129"/>
      <c r="Z1469" s="129">
        <f t="shared" si="281"/>
        <v>6</v>
      </c>
      <c r="AA1469" s="129"/>
      <c r="AB1469" s="129"/>
      <c r="AC1469" s="121">
        <v>610092</v>
      </c>
      <c r="AD1469" s="121" t="s">
        <v>1528</v>
      </c>
      <c r="AE1469" s="122">
        <f>VLOOKUP(AC1469,[3]Hoja1!$A$10:$K$1357,11,0)</f>
        <v>0</v>
      </c>
      <c r="AF1469" s="122"/>
      <c r="AG1469" s="122">
        <f t="shared" si="282"/>
        <v>0</v>
      </c>
      <c r="AH1469" s="122">
        <f t="shared" si="283"/>
        <v>0</v>
      </c>
    </row>
    <row r="1470" spans="1:34" s="51" customFormat="1" ht="12.75" customHeight="1">
      <c r="A1470" s="127">
        <v>5312200</v>
      </c>
      <c r="B1470" s="127" t="s">
        <v>543</v>
      </c>
      <c r="C1470" s="128"/>
      <c r="D1470" s="127"/>
      <c r="E1470" s="127"/>
      <c r="F1470" s="128"/>
      <c r="G1470" s="127"/>
      <c r="H1470" s="127"/>
      <c r="I1470" s="128"/>
      <c r="J1470" s="127"/>
      <c r="K1470" s="127"/>
      <c r="L1470" s="128"/>
      <c r="M1470" s="129"/>
      <c r="N1470" s="129"/>
      <c r="O1470" s="130"/>
      <c r="P1470" s="127"/>
      <c r="Q1470" s="127"/>
      <c r="R1470" s="128"/>
      <c r="S1470" s="127"/>
      <c r="T1470" s="129"/>
      <c r="U1470" s="128"/>
      <c r="V1470" s="129"/>
      <c r="W1470" s="129"/>
      <c r="X1470" s="131"/>
      <c r="Y1470" s="129"/>
      <c r="Z1470" s="129">
        <f t="shared" si="281"/>
        <v>6</v>
      </c>
      <c r="AA1470" s="129"/>
      <c r="AB1470" s="129"/>
      <c r="AC1470" s="121">
        <v>610093</v>
      </c>
      <c r="AD1470" s="121" t="s">
        <v>1614</v>
      </c>
      <c r="AE1470" s="122">
        <f>VLOOKUP(AC1470,[3]Hoja1!$A$10:$K$1357,11,0)</f>
        <v>466000</v>
      </c>
      <c r="AF1470" s="122"/>
      <c r="AG1470" s="122">
        <f t="shared" si="282"/>
        <v>466000</v>
      </c>
      <c r="AH1470" s="122">
        <f t="shared" si="283"/>
        <v>466</v>
      </c>
    </row>
    <row r="1471" spans="1:34" s="51" customFormat="1" ht="12.75" customHeight="1">
      <c r="A1471" s="127">
        <v>5312200</v>
      </c>
      <c r="B1471" s="127" t="s">
        <v>543</v>
      </c>
      <c r="C1471" s="128" t="str">
        <f t="shared" si="273"/>
        <v/>
      </c>
      <c r="D1471" s="127"/>
      <c r="E1471" s="127"/>
      <c r="F1471" s="128" t="str">
        <f t="shared" si="274"/>
        <v/>
      </c>
      <c r="G1471" s="127"/>
      <c r="H1471" s="127"/>
      <c r="I1471" s="128" t="str">
        <f t="shared" si="275"/>
        <v/>
      </c>
      <c r="J1471" s="127"/>
      <c r="K1471" s="127"/>
      <c r="L1471" s="128" t="str">
        <f t="shared" si="276"/>
        <v/>
      </c>
      <c r="M1471" s="129"/>
      <c r="N1471" s="129"/>
      <c r="O1471" s="130" t="str">
        <f t="shared" si="277"/>
        <v/>
      </c>
      <c r="P1471" s="127"/>
      <c r="Q1471" s="127"/>
      <c r="R1471" s="128" t="str">
        <f t="shared" si="278"/>
        <v/>
      </c>
      <c r="S1471" s="127"/>
      <c r="T1471" s="129"/>
      <c r="U1471" s="128" t="str">
        <f>+V1471&amp;W1471</f>
        <v/>
      </c>
      <c r="V1471" s="129"/>
      <c r="W1471" s="129"/>
      <c r="X1471" s="131" t="str">
        <f t="shared" ref="X1471:X1499" si="286">+Y1471&amp;Z1471</f>
        <v>6</v>
      </c>
      <c r="Y1471" s="129"/>
      <c r="Z1471" s="129">
        <f t="shared" si="281"/>
        <v>6</v>
      </c>
      <c r="AA1471" s="129"/>
      <c r="AB1471" s="129"/>
      <c r="AC1471" s="121">
        <v>610101</v>
      </c>
      <c r="AD1471" s="121" t="s">
        <v>1529</v>
      </c>
      <c r="AE1471" s="122">
        <f>VLOOKUP(AC1471,[3]Hoja1!$A$10:$K$1357,11,0)</f>
        <v>0</v>
      </c>
      <c r="AF1471" s="122"/>
      <c r="AG1471" s="122">
        <f t="shared" si="282"/>
        <v>0</v>
      </c>
      <c r="AH1471" s="122">
        <f t="shared" si="283"/>
        <v>0</v>
      </c>
    </row>
    <row r="1472" spans="1:34" s="51" customFormat="1" ht="12.75" customHeight="1">
      <c r="A1472" s="127">
        <v>5312200</v>
      </c>
      <c r="B1472" s="127" t="s">
        <v>543</v>
      </c>
      <c r="C1472" s="128" t="str">
        <f t="shared" si="273"/>
        <v/>
      </c>
      <c r="D1472" s="127"/>
      <c r="E1472" s="127"/>
      <c r="F1472" s="128" t="str">
        <f t="shared" si="274"/>
        <v/>
      </c>
      <c r="G1472" s="127"/>
      <c r="H1472" s="127"/>
      <c r="I1472" s="128" t="str">
        <f t="shared" si="275"/>
        <v/>
      </c>
      <c r="J1472" s="127"/>
      <c r="K1472" s="127"/>
      <c r="L1472" s="128" t="str">
        <f t="shared" si="276"/>
        <v/>
      </c>
      <c r="M1472" s="129"/>
      <c r="N1472" s="129"/>
      <c r="O1472" s="130" t="str">
        <f t="shared" si="277"/>
        <v/>
      </c>
      <c r="P1472" s="127"/>
      <c r="Q1472" s="127"/>
      <c r="R1472" s="128" t="str">
        <f t="shared" si="278"/>
        <v/>
      </c>
      <c r="S1472" s="127"/>
      <c r="T1472" s="129"/>
      <c r="U1472" s="128" t="str">
        <f>+V1472&amp;W1472</f>
        <v/>
      </c>
      <c r="V1472" s="129"/>
      <c r="W1472" s="129"/>
      <c r="X1472" s="131" t="str">
        <f t="shared" si="286"/>
        <v>6</v>
      </c>
      <c r="Y1472" s="129"/>
      <c r="Z1472" s="129">
        <f t="shared" si="281"/>
        <v>6</v>
      </c>
      <c r="AA1472" s="129"/>
      <c r="AB1472" s="129"/>
      <c r="AC1472" s="121">
        <v>610102</v>
      </c>
      <c r="AD1472" s="121" t="s">
        <v>1530</v>
      </c>
      <c r="AE1472" s="122">
        <f>VLOOKUP(AC1472,[3]Hoja1!$A$10:$K$1357,11,0)</f>
        <v>91119612</v>
      </c>
      <c r="AF1472" s="122"/>
      <c r="AG1472" s="122">
        <f t="shared" si="282"/>
        <v>91119612</v>
      </c>
      <c r="AH1472" s="122">
        <f t="shared" si="283"/>
        <v>91120</v>
      </c>
    </row>
    <row r="1473" spans="1:34" s="51" customFormat="1" ht="12.75" customHeight="1">
      <c r="A1473" s="127">
        <v>5312200</v>
      </c>
      <c r="B1473" s="127" t="s">
        <v>543</v>
      </c>
      <c r="C1473" s="128" t="str">
        <f t="shared" si="273"/>
        <v/>
      </c>
      <c r="D1473" s="127"/>
      <c r="E1473" s="127"/>
      <c r="F1473" s="128" t="str">
        <f t="shared" si="274"/>
        <v/>
      </c>
      <c r="G1473" s="127"/>
      <c r="H1473" s="127"/>
      <c r="I1473" s="128" t="str">
        <f t="shared" si="275"/>
        <v/>
      </c>
      <c r="J1473" s="127"/>
      <c r="K1473" s="127"/>
      <c r="L1473" s="128" t="str">
        <f t="shared" si="276"/>
        <v/>
      </c>
      <c r="M1473" s="129"/>
      <c r="N1473" s="129"/>
      <c r="O1473" s="130" t="str">
        <f t="shared" si="277"/>
        <v/>
      </c>
      <c r="P1473" s="127"/>
      <c r="Q1473" s="127"/>
      <c r="R1473" s="128" t="str">
        <f t="shared" si="278"/>
        <v/>
      </c>
      <c r="S1473" s="127"/>
      <c r="T1473" s="129"/>
      <c r="U1473" s="128" t="str">
        <f>+V1473&amp;W1473</f>
        <v/>
      </c>
      <c r="V1473" s="129"/>
      <c r="W1473" s="129"/>
      <c r="X1473" s="131" t="str">
        <f t="shared" si="286"/>
        <v>6</v>
      </c>
      <c r="Y1473" s="129"/>
      <c r="Z1473" s="129">
        <f t="shared" si="281"/>
        <v>6</v>
      </c>
      <c r="AA1473" s="129"/>
      <c r="AB1473" s="129"/>
      <c r="AC1473" s="121">
        <v>610103</v>
      </c>
      <c r="AD1473" s="121" t="s">
        <v>50</v>
      </c>
      <c r="AE1473" s="122">
        <f>VLOOKUP(AC1473,[3]Hoja1!$A$10:$K$1357,11,0)</f>
        <v>16040635</v>
      </c>
      <c r="AF1473" s="122"/>
      <c r="AG1473" s="122">
        <f t="shared" si="282"/>
        <v>16040635</v>
      </c>
      <c r="AH1473" s="122">
        <f t="shared" si="283"/>
        <v>16041</v>
      </c>
    </row>
    <row r="1474" spans="1:34" s="51" customFormat="1" ht="12.75" customHeight="1">
      <c r="A1474" s="127">
        <v>5312200</v>
      </c>
      <c r="B1474" s="127" t="s">
        <v>543</v>
      </c>
      <c r="C1474" s="128" t="str">
        <f t="shared" si="273"/>
        <v/>
      </c>
      <c r="D1474" s="127"/>
      <c r="E1474" s="127"/>
      <c r="F1474" s="128" t="str">
        <f t="shared" si="274"/>
        <v/>
      </c>
      <c r="G1474" s="127"/>
      <c r="H1474" s="127"/>
      <c r="I1474" s="128" t="str">
        <f t="shared" si="275"/>
        <v/>
      </c>
      <c r="J1474" s="127"/>
      <c r="K1474" s="127"/>
      <c r="L1474" s="128" t="str">
        <f t="shared" si="276"/>
        <v/>
      </c>
      <c r="M1474" s="129"/>
      <c r="N1474" s="129"/>
      <c r="O1474" s="130" t="str">
        <f t="shared" si="277"/>
        <v/>
      </c>
      <c r="P1474" s="127"/>
      <c r="Q1474" s="127"/>
      <c r="R1474" s="128" t="str">
        <f t="shared" si="278"/>
        <v/>
      </c>
      <c r="S1474" s="127"/>
      <c r="T1474" s="129"/>
      <c r="U1474" s="128" t="str">
        <f>+V1474&amp;W1474</f>
        <v/>
      </c>
      <c r="V1474" s="129"/>
      <c r="W1474" s="129"/>
      <c r="X1474" s="131" t="str">
        <f t="shared" si="286"/>
        <v>6</v>
      </c>
      <c r="Y1474" s="129"/>
      <c r="Z1474" s="129">
        <f t="shared" si="281"/>
        <v>6</v>
      </c>
      <c r="AA1474" s="129"/>
      <c r="AB1474" s="129"/>
      <c r="AC1474" s="121">
        <v>610104</v>
      </c>
      <c r="AD1474" s="121" t="s">
        <v>51</v>
      </c>
      <c r="AE1474" s="122">
        <f>VLOOKUP(AC1474,[3]Hoja1!$A$10:$K$1357,11,0)</f>
        <v>54887326</v>
      </c>
      <c r="AF1474" s="122"/>
      <c r="AG1474" s="122">
        <f t="shared" si="282"/>
        <v>54887326</v>
      </c>
      <c r="AH1474" s="122">
        <f t="shared" si="283"/>
        <v>54887</v>
      </c>
    </row>
    <row r="1475" spans="1:34" s="51" customFormat="1" ht="12.75" customHeight="1">
      <c r="A1475" s="127">
        <v>5312200</v>
      </c>
      <c r="B1475" s="127" t="s">
        <v>543</v>
      </c>
      <c r="C1475" s="128" t="str">
        <f t="shared" ref="C1475:C1559" si="287">+D1475&amp;E1475</f>
        <v/>
      </c>
      <c r="D1475" s="127"/>
      <c r="E1475" s="127"/>
      <c r="F1475" s="128" t="str">
        <f t="shared" ref="F1475:F1559" si="288">+G1475&amp;H1475</f>
        <v/>
      </c>
      <c r="G1475" s="127"/>
      <c r="H1475" s="127"/>
      <c r="I1475" s="128" t="str">
        <f t="shared" ref="I1475:I1559" si="289">+J1475&amp;K1475</f>
        <v/>
      </c>
      <c r="J1475" s="127"/>
      <c r="K1475" s="127"/>
      <c r="L1475" s="128" t="str">
        <f t="shared" ref="L1475:L1559" si="290">+M1475&amp;N1475</f>
        <v/>
      </c>
      <c r="M1475" s="129"/>
      <c r="N1475" s="129"/>
      <c r="O1475" s="130" t="str">
        <f t="shared" ref="O1475:O1559" si="291">+P1475&amp;Q1475</f>
        <v/>
      </c>
      <c r="P1475" s="127"/>
      <c r="Q1475" s="127"/>
      <c r="R1475" s="128" t="str">
        <f t="shared" ref="R1475:R1559" si="292">+S1475&amp;T1475</f>
        <v/>
      </c>
      <c r="S1475" s="127"/>
      <c r="T1475" s="129"/>
      <c r="U1475" s="128" t="str">
        <f t="shared" ref="U1475:U1559" si="293">+V1475&amp;W1475</f>
        <v/>
      </c>
      <c r="V1475" s="129"/>
      <c r="W1475" s="129"/>
      <c r="X1475" s="131" t="str">
        <f t="shared" si="286"/>
        <v>6</v>
      </c>
      <c r="Y1475" s="129"/>
      <c r="Z1475" s="129">
        <f t="shared" si="281"/>
        <v>6</v>
      </c>
      <c r="AA1475" s="129"/>
      <c r="AB1475" s="129"/>
      <c r="AC1475" s="121">
        <v>610105</v>
      </c>
      <c r="AD1475" s="121" t="s">
        <v>920</v>
      </c>
      <c r="AE1475" s="122">
        <f>VLOOKUP(AC1475,[3]Hoja1!$A$10:$K$1357,11,0)</f>
        <v>8930414</v>
      </c>
      <c r="AF1475" s="122"/>
      <c r="AG1475" s="122">
        <f t="shared" si="282"/>
        <v>8930414</v>
      </c>
      <c r="AH1475" s="122">
        <f t="shared" si="283"/>
        <v>8930</v>
      </c>
    </row>
    <row r="1476" spans="1:34" s="51" customFormat="1" ht="12.75" customHeight="1">
      <c r="A1476" s="127">
        <v>5312200</v>
      </c>
      <c r="B1476" s="127" t="s">
        <v>543</v>
      </c>
      <c r="C1476" s="128" t="str">
        <f t="shared" si="287"/>
        <v/>
      </c>
      <c r="D1476" s="127"/>
      <c r="E1476" s="127"/>
      <c r="F1476" s="128" t="str">
        <f t="shared" si="288"/>
        <v/>
      </c>
      <c r="G1476" s="127"/>
      <c r="H1476" s="127"/>
      <c r="I1476" s="128" t="str">
        <f t="shared" si="289"/>
        <v/>
      </c>
      <c r="J1476" s="127"/>
      <c r="K1476" s="127"/>
      <c r="L1476" s="128" t="str">
        <f t="shared" si="290"/>
        <v/>
      </c>
      <c r="M1476" s="129"/>
      <c r="N1476" s="129"/>
      <c r="O1476" s="130" t="str">
        <f t="shared" si="291"/>
        <v/>
      </c>
      <c r="P1476" s="127"/>
      <c r="Q1476" s="127"/>
      <c r="R1476" s="128" t="str">
        <f t="shared" si="292"/>
        <v/>
      </c>
      <c r="S1476" s="127"/>
      <c r="T1476" s="129"/>
      <c r="U1476" s="128" t="str">
        <f t="shared" si="293"/>
        <v/>
      </c>
      <c r="V1476" s="129"/>
      <c r="W1476" s="129"/>
      <c r="X1476" s="131" t="str">
        <f t="shared" si="286"/>
        <v>6</v>
      </c>
      <c r="Y1476" s="129"/>
      <c r="Z1476" s="129">
        <f t="shared" si="281"/>
        <v>6</v>
      </c>
      <c r="AA1476" s="129"/>
      <c r="AB1476" s="129"/>
      <c r="AC1476" s="121">
        <v>610106</v>
      </c>
      <c r="AD1476" s="121" t="s">
        <v>69</v>
      </c>
      <c r="AE1476" s="122">
        <f>VLOOKUP(AC1476,[3]Hoja1!$A$10:$K$1357,11,0)</f>
        <v>156215108</v>
      </c>
      <c r="AF1476" s="122"/>
      <c r="AG1476" s="122">
        <f t="shared" si="282"/>
        <v>156215108</v>
      </c>
      <c r="AH1476" s="122">
        <f t="shared" si="283"/>
        <v>156215</v>
      </c>
    </row>
    <row r="1477" spans="1:34" s="51" customFormat="1" ht="12.75" customHeight="1">
      <c r="A1477" s="127">
        <v>5312200</v>
      </c>
      <c r="B1477" s="127" t="s">
        <v>543</v>
      </c>
      <c r="C1477" s="128" t="str">
        <f t="shared" si="287"/>
        <v/>
      </c>
      <c r="D1477" s="127"/>
      <c r="E1477" s="127"/>
      <c r="F1477" s="128" t="str">
        <f t="shared" si="288"/>
        <v/>
      </c>
      <c r="G1477" s="127"/>
      <c r="H1477" s="127"/>
      <c r="I1477" s="128" t="str">
        <f t="shared" si="289"/>
        <v/>
      </c>
      <c r="J1477" s="127"/>
      <c r="K1477" s="127"/>
      <c r="L1477" s="128" t="str">
        <f t="shared" si="290"/>
        <v/>
      </c>
      <c r="M1477" s="129"/>
      <c r="N1477" s="129"/>
      <c r="O1477" s="130" t="str">
        <f t="shared" si="291"/>
        <v/>
      </c>
      <c r="P1477" s="127"/>
      <c r="Q1477" s="127"/>
      <c r="R1477" s="128" t="str">
        <f t="shared" si="292"/>
        <v/>
      </c>
      <c r="S1477" s="127"/>
      <c r="T1477" s="129"/>
      <c r="U1477" s="128" t="str">
        <f t="shared" si="293"/>
        <v/>
      </c>
      <c r="V1477" s="129"/>
      <c r="W1477" s="129"/>
      <c r="X1477" s="131" t="str">
        <f t="shared" si="286"/>
        <v>6</v>
      </c>
      <c r="Y1477" s="129"/>
      <c r="Z1477" s="129">
        <f t="shared" si="281"/>
        <v>6</v>
      </c>
      <c r="AA1477" s="129"/>
      <c r="AB1477" s="129"/>
      <c r="AC1477" s="121">
        <v>610107</v>
      </c>
      <c r="AD1477" s="121" t="s">
        <v>70</v>
      </c>
      <c r="AE1477" s="122">
        <f>VLOOKUP(AC1477,[3]Hoja1!$A$10:$K$1357,11,0)</f>
        <v>0</v>
      </c>
      <c r="AF1477" s="122"/>
      <c r="AG1477" s="122">
        <f t="shared" si="282"/>
        <v>0</v>
      </c>
      <c r="AH1477" s="122">
        <f t="shared" si="283"/>
        <v>0</v>
      </c>
    </row>
    <row r="1478" spans="1:34" s="51" customFormat="1" ht="12.75" customHeight="1">
      <c r="A1478" s="127">
        <v>5312200</v>
      </c>
      <c r="B1478" s="127" t="s">
        <v>543</v>
      </c>
      <c r="C1478" s="128" t="str">
        <f t="shared" si="287"/>
        <v/>
      </c>
      <c r="D1478" s="127"/>
      <c r="E1478" s="127"/>
      <c r="F1478" s="128" t="str">
        <f t="shared" si="288"/>
        <v/>
      </c>
      <c r="G1478" s="127"/>
      <c r="H1478" s="127"/>
      <c r="I1478" s="128" t="str">
        <f t="shared" si="289"/>
        <v/>
      </c>
      <c r="J1478" s="127"/>
      <c r="K1478" s="127"/>
      <c r="L1478" s="128" t="str">
        <f t="shared" si="290"/>
        <v/>
      </c>
      <c r="M1478" s="129"/>
      <c r="N1478" s="129"/>
      <c r="O1478" s="130" t="str">
        <f t="shared" si="291"/>
        <v/>
      </c>
      <c r="P1478" s="127"/>
      <c r="Q1478" s="127"/>
      <c r="R1478" s="128" t="str">
        <f t="shared" si="292"/>
        <v/>
      </c>
      <c r="S1478" s="127"/>
      <c r="T1478" s="129"/>
      <c r="U1478" s="128" t="str">
        <f t="shared" si="293"/>
        <v/>
      </c>
      <c r="V1478" s="129"/>
      <c r="W1478" s="129"/>
      <c r="X1478" s="131" t="str">
        <f t="shared" si="286"/>
        <v>6</v>
      </c>
      <c r="Y1478" s="129"/>
      <c r="Z1478" s="129">
        <f t="shared" si="281"/>
        <v>6</v>
      </c>
      <c r="AA1478" s="129"/>
      <c r="AB1478" s="129"/>
      <c r="AC1478" s="121">
        <v>610108</v>
      </c>
      <c r="AD1478" s="121" t="s">
        <v>348</v>
      </c>
      <c r="AE1478" s="122">
        <f>VLOOKUP(AC1478,[3]Hoja1!$A$10:$K$1357,11,0)</f>
        <v>5487165</v>
      </c>
      <c r="AF1478" s="122"/>
      <c r="AG1478" s="122">
        <f t="shared" si="282"/>
        <v>5487165</v>
      </c>
      <c r="AH1478" s="122">
        <f t="shared" si="283"/>
        <v>5487</v>
      </c>
    </row>
    <row r="1479" spans="1:34" s="51" customFormat="1" ht="12.75" customHeight="1">
      <c r="A1479" s="127"/>
      <c r="B1479" s="127"/>
      <c r="C1479" s="128" t="str">
        <f t="shared" si="287"/>
        <v/>
      </c>
      <c r="D1479" s="127"/>
      <c r="E1479" s="127"/>
      <c r="F1479" s="128" t="str">
        <f t="shared" si="288"/>
        <v/>
      </c>
      <c r="G1479" s="127"/>
      <c r="H1479" s="127"/>
      <c r="I1479" s="128" t="str">
        <f t="shared" si="289"/>
        <v/>
      </c>
      <c r="J1479" s="127"/>
      <c r="K1479" s="127"/>
      <c r="L1479" s="128" t="str">
        <f t="shared" si="290"/>
        <v/>
      </c>
      <c r="M1479" s="129"/>
      <c r="N1479" s="129"/>
      <c r="O1479" s="130" t="str">
        <f t="shared" si="291"/>
        <v/>
      </c>
      <c r="P1479" s="127"/>
      <c r="Q1479" s="127"/>
      <c r="R1479" s="128" t="str">
        <f t="shared" si="292"/>
        <v/>
      </c>
      <c r="S1479" s="127"/>
      <c r="T1479" s="129"/>
      <c r="U1479" s="128" t="str">
        <f t="shared" si="293"/>
        <v/>
      </c>
      <c r="V1479" s="129"/>
      <c r="W1479" s="129"/>
      <c r="X1479" s="131" t="str">
        <f t="shared" si="286"/>
        <v>6</v>
      </c>
      <c r="Y1479" s="129"/>
      <c r="Z1479" s="129">
        <f t="shared" si="281"/>
        <v>6</v>
      </c>
      <c r="AA1479" s="129"/>
      <c r="AB1479" s="129"/>
      <c r="AC1479" s="121">
        <v>610109</v>
      </c>
      <c r="AD1479" s="121" t="s">
        <v>1531</v>
      </c>
      <c r="AE1479" s="122">
        <v>0</v>
      </c>
      <c r="AF1479" s="122"/>
      <c r="AG1479" s="122">
        <f t="shared" si="282"/>
        <v>0</v>
      </c>
      <c r="AH1479" s="122">
        <f t="shared" si="283"/>
        <v>0</v>
      </c>
    </row>
    <row r="1480" spans="1:34" s="51" customFormat="1" ht="12.75" customHeight="1">
      <c r="A1480" s="127">
        <v>5312200</v>
      </c>
      <c r="B1480" s="127" t="s">
        <v>543</v>
      </c>
      <c r="C1480" s="128" t="str">
        <f t="shared" si="287"/>
        <v/>
      </c>
      <c r="D1480" s="127"/>
      <c r="E1480" s="127"/>
      <c r="F1480" s="128" t="str">
        <f t="shared" si="288"/>
        <v/>
      </c>
      <c r="G1480" s="127"/>
      <c r="H1480" s="127"/>
      <c r="I1480" s="128" t="str">
        <f t="shared" si="289"/>
        <v/>
      </c>
      <c r="J1480" s="127"/>
      <c r="K1480" s="127"/>
      <c r="L1480" s="128" t="str">
        <f t="shared" si="290"/>
        <v/>
      </c>
      <c r="M1480" s="129"/>
      <c r="N1480" s="129"/>
      <c r="O1480" s="130" t="str">
        <f t="shared" si="291"/>
        <v/>
      </c>
      <c r="P1480" s="127"/>
      <c r="Q1480" s="127"/>
      <c r="R1480" s="128" t="str">
        <f t="shared" si="292"/>
        <v/>
      </c>
      <c r="S1480" s="127"/>
      <c r="T1480" s="129"/>
      <c r="U1480" s="128" t="str">
        <f t="shared" si="293"/>
        <v/>
      </c>
      <c r="V1480" s="129"/>
      <c r="W1480" s="129"/>
      <c r="X1480" s="131" t="str">
        <f t="shared" si="286"/>
        <v>6</v>
      </c>
      <c r="Y1480" s="129"/>
      <c r="Z1480" s="129">
        <f t="shared" ref="Z1480:Z1543" si="294">VALUE(LEFT(AC1480,1))</f>
        <v>6</v>
      </c>
      <c r="AA1480" s="129"/>
      <c r="AB1480" s="129"/>
      <c r="AC1480" s="121">
        <v>610201</v>
      </c>
      <c r="AD1480" s="121" t="s">
        <v>921</v>
      </c>
      <c r="AE1480" s="122">
        <f>VLOOKUP(AC1480,[3]Hoja1!$A$10:$K$1357,11,0)</f>
        <v>0</v>
      </c>
      <c r="AF1480" s="122"/>
      <c r="AG1480" s="122">
        <f t="shared" ref="AG1480:AG1543" si="295">AE1480+AF1480</f>
        <v>0</v>
      </c>
      <c r="AH1480" s="122">
        <f t="shared" ref="AH1480:AH1543" si="296">ROUND((AE1480+AF1480)/$AH$2,0)</f>
        <v>0</v>
      </c>
    </row>
    <row r="1481" spans="1:34" s="51" customFormat="1" ht="12.75" customHeight="1">
      <c r="A1481" s="127">
        <v>5312200</v>
      </c>
      <c r="B1481" s="127" t="s">
        <v>543</v>
      </c>
      <c r="C1481" s="128" t="str">
        <f t="shared" si="287"/>
        <v/>
      </c>
      <c r="D1481" s="127"/>
      <c r="E1481" s="127"/>
      <c r="F1481" s="128" t="str">
        <f t="shared" si="288"/>
        <v/>
      </c>
      <c r="G1481" s="127"/>
      <c r="H1481" s="127"/>
      <c r="I1481" s="128" t="str">
        <f t="shared" si="289"/>
        <v/>
      </c>
      <c r="J1481" s="127"/>
      <c r="K1481" s="127"/>
      <c r="L1481" s="128" t="str">
        <f t="shared" si="290"/>
        <v/>
      </c>
      <c r="M1481" s="129"/>
      <c r="N1481" s="129"/>
      <c r="O1481" s="130" t="str">
        <f t="shared" si="291"/>
        <v/>
      </c>
      <c r="P1481" s="127"/>
      <c r="Q1481" s="127"/>
      <c r="R1481" s="128" t="str">
        <f t="shared" si="292"/>
        <v/>
      </c>
      <c r="S1481" s="127"/>
      <c r="T1481" s="129"/>
      <c r="U1481" s="128" t="str">
        <f t="shared" si="293"/>
        <v/>
      </c>
      <c r="V1481" s="129"/>
      <c r="W1481" s="129"/>
      <c r="X1481" s="131" t="str">
        <f t="shared" si="286"/>
        <v>6</v>
      </c>
      <c r="Y1481" s="129"/>
      <c r="Z1481" s="129">
        <f t="shared" si="294"/>
        <v>6</v>
      </c>
      <c r="AA1481" s="129"/>
      <c r="AB1481" s="129"/>
      <c r="AC1481" s="121">
        <v>610202</v>
      </c>
      <c r="AD1481" s="121" t="s">
        <v>875</v>
      </c>
      <c r="AE1481" s="122">
        <f>VLOOKUP(AC1481,[3]Hoja1!$A$10:$K$1357,11,0)</f>
        <v>0</v>
      </c>
      <c r="AF1481" s="122"/>
      <c r="AG1481" s="122">
        <f t="shared" si="295"/>
        <v>0</v>
      </c>
      <c r="AH1481" s="122">
        <f t="shared" si="296"/>
        <v>0</v>
      </c>
    </row>
    <row r="1482" spans="1:34" s="51" customFormat="1" ht="12.75" customHeight="1">
      <c r="A1482" s="127">
        <v>5312200</v>
      </c>
      <c r="B1482" s="127" t="s">
        <v>543</v>
      </c>
      <c r="C1482" s="128" t="str">
        <f t="shared" si="287"/>
        <v/>
      </c>
      <c r="D1482" s="127"/>
      <c r="E1482" s="127"/>
      <c r="F1482" s="128" t="str">
        <f t="shared" si="288"/>
        <v/>
      </c>
      <c r="G1482" s="127"/>
      <c r="H1482" s="127"/>
      <c r="I1482" s="128" t="str">
        <f t="shared" si="289"/>
        <v/>
      </c>
      <c r="J1482" s="127"/>
      <c r="K1482" s="127"/>
      <c r="L1482" s="128" t="str">
        <f t="shared" si="290"/>
        <v/>
      </c>
      <c r="M1482" s="129"/>
      <c r="N1482" s="129"/>
      <c r="O1482" s="130" t="str">
        <f t="shared" si="291"/>
        <v/>
      </c>
      <c r="P1482" s="127"/>
      <c r="Q1482" s="127"/>
      <c r="R1482" s="128" t="str">
        <f t="shared" si="292"/>
        <v/>
      </c>
      <c r="S1482" s="127"/>
      <c r="T1482" s="129"/>
      <c r="U1482" s="128" t="str">
        <f t="shared" si="293"/>
        <v/>
      </c>
      <c r="V1482" s="129"/>
      <c r="W1482" s="129"/>
      <c r="X1482" s="131" t="str">
        <f t="shared" si="286"/>
        <v>6</v>
      </c>
      <c r="Y1482" s="129"/>
      <c r="Z1482" s="129">
        <f t="shared" si="294"/>
        <v>6</v>
      </c>
      <c r="AA1482" s="129"/>
      <c r="AB1482" s="129"/>
      <c r="AC1482" s="121">
        <v>610203</v>
      </c>
      <c r="AD1482" s="121" t="s">
        <v>545</v>
      </c>
      <c r="AE1482" s="122">
        <f>VLOOKUP(AC1482,[3]Hoja1!$A$10:$K$1357,11,0)</f>
        <v>0</v>
      </c>
      <c r="AF1482" s="122"/>
      <c r="AG1482" s="122">
        <f t="shared" si="295"/>
        <v>0</v>
      </c>
      <c r="AH1482" s="122">
        <f t="shared" si="296"/>
        <v>0</v>
      </c>
    </row>
    <row r="1483" spans="1:34" s="51" customFormat="1" ht="12.75" customHeight="1">
      <c r="A1483" s="127">
        <v>5312200</v>
      </c>
      <c r="B1483" s="127" t="s">
        <v>543</v>
      </c>
      <c r="C1483" s="128" t="str">
        <f t="shared" si="287"/>
        <v/>
      </c>
      <c r="D1483" s="127"/>
      <c r="E1483" s="127"/>
      <c r="F1483" s="128" t="str">
        <f t="shared" si="288"/>
        <v/>
      </c>
      <c r="G1483" s="127"/>
      <c r="H1483" s="127"/>
      <c r="I1483" s="128" t="str">
        <f t="shared" si="289"/>
        <v/>
      </c>
      <c r="J1483" s="127"/>
      <c r="K1483" s="127"/>
      <c r="L1483" s="128" t="str">
        <f t="shared" si="290"/>
        <v/>
      </c>
      <c r="M1483" s="129"/>
      <c r="N1483" s="129"/>
      <c r="O1483" s="130" t="str">
        <f t="shared" si="291"/>
        <v/>
      </c>
      <c r="P1483" s="127"/>
      <c r="Q1483" s="127"/>
      <c r="R1483" s="128" t="str">
        <f t="shared" si="292"/>
        <v/>
      </c>
      <c r="S1483" s="127"/>
      <c r="T1483" s="129"/>
      <c r="U1483" s="128" t="str">
        <f t="shared" si="293"/>
        <v/>
      </c>
      <c r="V1483" s="129"/>
      <c r="W1483" s="129"/>
      <c r="X1483" s="131" t="str">
        <f t="shared" si="286"/>
        <v>6</v>
      </c>
      <c r="Y1483" s="129"/>
      <c r="Z1483" s="129">
        <f t="shared" si="294"/>
        <v>6</v>
      </c>
      <c r="AA1483" s="129"/>
      <c r="AB1483" s="129"/>
      <c r="AC1483" s="121">
        <v>610204</v>
      </c>
      <c r="AD1483" s="121" t="s">
        <v>876</v>
      </c>
      <c r="AE1483" s="122">
        <f>VLOOKUP(AC1483,[3]Hoja1!$A$10:$K$1357,11,0)</f>
        <v>0</v>
      </c>
      <c r="AF1483" s="122"/>
      <c r="AG1483" s="122">
        <f t="shared" si="295"/>
        <v>0</v>
      </c>
      <c r="AH1483" s="122">
        <f t="shared" si="296"/>
        <v>0</v>
      </c>
    </row>
    <row r="1484" spans="1:34" s="51" customFormat="1" ht="12.75" customHeight="1">
      <c r="A1484" s="127">
        <v>5312200</v>
      </c>
      <c r="B1484" s="127" t="s">
        <v>543</v>
      </c>
      <c r="C1484" s="128" t="str">
        <f t="shared" si="287"/>
        <v/>
      </c>
      <c r="D1484" s="127"/>
      <c r="E1484" s="127"/>
      <c r="F1484" s="128" t="str">
        <f t="shared" si="288"/>
        <v/>
      </c>
      <c r="G1484" s="127"/>
      <c r="H1484" s="127"/>
      <c r="I1484" s="128" t="str">
        <f t="shared" si="289"/>
        <v/>
      </c>
      <c r="J1484" s="127"/>
      <c r="K1484" s="127"/>
      <c r="L1484" s="128" t="str">
        <f t="shared" si="290"/>
        <v/>
      </c>
      <c r="M1484" s="129"/>
      <c r="N1484" s="129"/>
      <c r="O1484" s="130" t="str">
        <f t="shared" si="291"/>
        <v/>
      </c>
      <c r="P1484" s="127"/>
      <c r="Q1484" s="127"/>
      <c r="R1484" s="128" t="str">
        <f t="shared" si="292"/>
        <v/>
      </c>
      <c r="S1484" s="127"/>
      <c r="T1484" s="129"/>
      <c r="U1484" s="128" t="str">
        <f t="shared" si="293"/>
        <v/>
      </c>
      <c r="V1484" s="129"/>
      <c r="W1484" s="129"/>
      <c r="X1484" s="131" t="str">
        <f t="shared" si="286"/>
        <v>6</v>
      </c>
      <c r="Y1484" s="129"/>
      <c r="Z1484" s="129">
        <f t="shared" si="294"/>
        <v>6</v>
      </c>
      <c r="AA1484" s="129"/>
      <c r="AB1484" s="129"/>
      <c r="AC1484" s="121">
        <v>610205</v>
      </c>
      <c r="AD1484" s="121" t="s">
        <v>877</v>
      </c>
      <c r="AE1484" s="122">
        <f>VLOOKUP(AC1484,[3]Hoja1!$A$10:$K$1357,11,0)</f>
        <v>0</v>
      </c>
      <c r="AF1484" s="122"/>
      <c r="AG1484" s="122">
        <f t="shared" si="295"/>
        <v>0</v>
      </c>
      <c r="AH1484" s="122">
        <f t="shared" si="296"/>
        <v>0</v>
      </c>
    </row>
    <row r="1485" spans="1:34" s="51" customFormat="1" ht="12.75" customHeight="1">
      <c r="A1485" s="127">
        <v>5312200</v>
      </c>
      <c r="B1485" s="127" t="s">
        <v>543</v>
      </c>
      <c r="C1485" s="128" t="str">
        <f t="shared" si="287"/>
        <v/>
      </c>
      <c r="D1485" s="127"/>
      <c r="E1485" s="127"/>
      <c r="F1485" s="128" t="str">
        <f t="shared" si="288"/>
        <v/>
      </c>
      <c r="G1485" s="127"/>
      <c r="H1485" s="127"/>
      <c r="I1485" s="128" t="str">
        <f t="shared" si="289"/>
        <v/>
      </c>
      <c r="J1485" s="127"/>
      <c r="K1485" s="127"/>
      <c r="L1485" s="128" t="str">
        <f t="shared" si="290"/>
        <v/>
      </c>
      <c r="M1485" s="129"/>
      <c r="N1485" s="129"/>
      <c r="O1485" s="130" t="str">
        <f t="shared" si="291"/>
        <v/>
      </c>
      <c r="P1485" s="127"/>
      <c r="Q1485" s="127"/>
      <c r="R1485" s="128" t="str">
        <f t="shared" si="292"/>
        <v/>
      </c>
      <c r="S1485" s="127"/>
      <c r="T1485" s="129"/>
      <c r="U1485" s="128" t="str">
        <f t="shared" si="293"/>
        <v/>
      </c>
      <c r="V1485" s="129"/>
      <c r="W1485" s="129"/>
      <c r="X1485" s="131" t="str">
        <f t="shared" si="286"/>
        <v>6</v>
      </c>
      <c r="Y1485" s="129"/>
      <c r="Z1485" s="129">
        <f t="shared" si="294"/>
        <v>6</v>
      </c>
      <c r="AA1485" s="129"/>
      <c r="AB1485" s="129"/>
      <c r="AC1485" s="121">
        <v>610206</v>
      </c>
      <c r="AD1485" s="121" t="s">
        <v>878</v>
      </c>
      <c r="AE1485" s="122">
        <f>VLOOKUP(AC1485,[3]Hoja1!$A$10:$K$1357,11,0)</f>
        <v>0</v>
      </c>
      <c r="AF1485" s="122"/>
      <c r="AG1485" s="122">
        <f t="shared" si="295"/>
        <v>0</v>
      </c>
      <c r="AH1485" s="122">
        <f t="shared" si="296"/>
        <v>0</v>
      </c>
    </row>
    <row r="1486" spans="1:34" s="51" customFormat="1" ht="12.75" customHeight="1">
      <c r="A1486" s="127">
        <v>5312200</v>
      </c>
      <c r="B1486" s="127" t="s">
        <v>543</v>
      </c>
      <c r="C1486" s="128" t="str">
        <f t="shared" si="287"/>
        <v/>
      </c>
      <c r="D1486" s="127"/>
      <c r="E1486" s="127"/>
      <c r="F1486" s="128" t="str">
        <f t="shared" si="288"/>
        <v/>
      </c>
      <c r="G1486" s="127"/>
      <c r="H1486" s="127"/>
      <c r="I1486" s="128" t="str">
        <f t="shared" si="289"/>
        <v/>
      </c>
      <c r="J1486" s="127"/>
      <c r="K1486" s="127"/>
      <c r="L1486" s="128" t="str">
        <f t="shared" si="290"/>
        <v/>
      </c>
      <c r="M1486" s="129"/>
      <c r="N1486" s="129"/>
      <c r="O1486" s="130" t="str">
        <f t="shared" si="291"/>
        <v/>
      </c>
      <c r="P1486" s="127"/>
      <c r="Q1486" s="127"/>
      <c r="R1486" s="128" t="str">
        <f t="shared" si="292"/>
        <v/>
      </c>
      <c r="S1486" s="127"/>
      <c r="T1486" s="129"/>
      <c r="U1486" s="128" t="str">
        <f t="shared" si="293"/>
        <v/>
      </c>
      <c r="V1486" s="129"/>
      <c r="W1486" s="129"/>
      <c r="X1486" s="131" t="str">
        <f t="shared" si="286"/>
        <v>6</v>
      </c>
      <c r="Y1486" s="129"/>
      <c r="Z1486" s="129">
        <f t="shared" si="294"/>
        <v>6</v>
      </c>
      <c r="AA1486" s="129"/>
      <c r="AB1486" s="129"/>
      <c r="AC1486" s="121">
        <v>610207</v>
      </c>
      <c r="AD1486" s="121" t="s">
        <v>1532</v>
      </c>
      <c r="AE1486" s="122">
        <f>VLOOKUP(AC1486,[3]Hoja1!$A$10:$K$1357,11,0)</f>
        <v>0</v>
      </c>
      <c r="AF1486" s="122"/>
      <c r="AG1486" s="122">
        <f t="shared" si="295"/>
        <v>0</v>
      </c>
      <c r="AH1486" s="122">
        <f t="shared" si="296"/>
        <v>0</v>
      </c>
    </row>
    <row r="1487" spans="1:34" s="51" customFormat="1" ht="12.75" customHeight="1">
      <c r="A1487" s="127">
        <v>5312200</v>
      </c>
      <c r="B1487" s="127" t="s">
        <v>543</v>
      </c>
      <c r="C1487" s="128" t="str">
        <f t="shared" si="287"/>
        <v/>
      </c>
      <c r="D1487" s="127"/>
      <c r="E1487" s="127"/>
      <c r="F1487" s="128" t="str">
        <f t="shared" si="288"/>
        <v/>
      </c>
      <c r="G1487" s="127"/>
      <c r="H1487" s="127"/>
      <c r="I1487" s="128" t="str">
        <f t="shared" si="289"/>
        <v/>
      </c>
      <c r="J1487" s="127"/>
      <c r="K1487" s="127"/>
      <c r="L1487" s="128" t="str">
        <f t="shared" si="290"/>
        <v/>
      </c>
      <c r="M1487" s="129"/>
      <c r="N1487" s="129"/>
      <c r="O1487" s="130" t="str">
        <f t="shared" si="291"/>
        <v/>
      </c>
      <c r="P1487" s="127"/>
      <c r="Q1487" s="127"/>
      <c r="R1487" s="128" t="str">
        <f t="shared" si="292"/>
        <v/>
      </c>
      <c r="S1487" s="127"/>
      <c r="T1487" s="129"/>
      <c r="U1487" s="128" t="str">
        <f t="shared" si="293"/>
        <v/>
      </c>
      <c r="V1487" s="129"/>
      <c r="W1487" s="129"/>
      <c r="X1487" s="131" t="str">
        <f t="shared" si="286"/>
        <v>6</v>
      </c>
      <c r="Y1487" s="129"/>
      <c r="Z1487" s="129">
        <f t="shared" si="294"/>
        <v>6</v>
      </c>
      <c r="AA1487" s="129"/>
      <c r="AB1487" s="129"/>
      <c r="AC1487" s="121">
        <v>610208</v>
      </c>
      <c r="AD1487" s="121" t="s">
        <v>879</v>
      </c>
      <c r="AE1487" s="122">
        <f>VLOOKUP(AC1487,[3]Hoja1!$A$10:$K$1357,11,0)</f>
        <v>0</v>
      </c>
      <c r="AF1487" s="122"/>
      <c r="AG1487" s="122">
        <f t="shared" si="295"/>
        <v>0</v>
      </c>
      <c r="AH1487" s="122">
        <f t="shared" si="296"/>
        <v>0</v>
      </c>
    </row>
    <row r="1488" spans="1:34" s="51" customFormat="1" ht="12.75" customHeight="1">
      <c r="A1488" s="127">
        <v>5312200</v>
      </c>
      <c r="B1488" s="127" t="s">
        <v>543</v>
      </c>
      <c r="C1488" s="128" t="str">
        <f t="shared" si="287"/>
        <v/>
      </c>
      <c r="D1488" s="127"/>
      <c r="E1488" s="127"/>
      <c r="F1488" s="128" t="str">
        <f t="shared" si="288"/>
        <v/>
      </c>
      <c r="G1488" s="127"/>
      <c r="H1488" s="127"/>
      <c r="I1488" s="128" t="str">
        <f t="shared" si="289"/>
        <v/>
      </c>
      <c r="J1488" s="127"/>
      <c r="K1488" s="127"/>
      <c r="L1488" s="128" t="str">
        <f t="shared" si="290"/>
        <v/>
      </c>
      <c r="M1488" s="129"/>
      <c r="N1488" s="129"/>
      <c r="O1488" s="130" t="str">
        <f t="shared" si="291"/>
        <v/>
      </c>
      <c r="P1488" s="127"/>
      <c r="Q1488" s="127"/>
      <c r="R1488" s="128" t="str">
        <f t="shared" si="292"/>
        <v/>
      </c>
      <c r="S1488" s="127"/>
      <c r="T1488" s="129"/>
      <c r="U1488" s="128" t="str">
        <f t="shared" si="293"/>
        <v/>
      </c>
      <c r="V1488" s="129"/>
      <c r="W1488" s="129"/>
      <c r="X1488" s="131" t="str">
        <f t="shared" si="286"/>
        <v>6</v>
      </c>
      <c r="Y1488" s="129"/>
      <c r="Z1488" s="129">
        <f t="shared" si="294"/>
        <v>6</v>
      </c>
      <c r="AA1488" s="129"/>
      <c r="AB1488" s="129"/>
      <c r="AC1488" s="121">
        <v>610209</v>
      </c>
      <c r="AD1488" s="121" t="s">
        <v>364</v>
      </c>
      <c r="AE1488" s="122">
        <f>VLOOKUP(AC1488,[3]Hoja1!$A$10:$K$1357,11,0)</f>
        <v>0</v>
      </c>
      <c r="AF1488" s="122"/>
      <c r="AG1488" s="122">
        <f t="shared" si="295"/>
        <v>0</v>
      </c>
      <c r="AH1488" s="122">
        <f t="shared" si="296"/>
        <v>0</v>
      </c>
    </row>
    <row r="1489" spans="1:34" s="51" customFormat="1" ht="12.75" customHeight="1">
      <c r="A1489" s="127">
        <v>5312200</v>
      </c>
      <c r="B1489" s="127" t="s">
        <v>543</v>
      </c>
      <c r="C1489" s="128" t="str">
        <f t="shared" si="287"/>
        <v/>
      </c>
      <c r="D1489" s="127"/>
      <c r="E1489" s="127"/>
      <c r="F1489" s="128" t="str">
        <f t="shared" si="288"/>
        <v/>
      </c>
      <c r="G1489" s="127"/>
      <c r="H1489" s="127"/>
      <c r="I1489" s="128" t="str">
        <f t="shared" si="289"/>
        <v/>
      </c>
      <c r="J1489" s="127"/>
      <c r="K1489" s="127"/>
      <c r="L1489" s="128" t="str">
        <f t="shared" si="290"/>
        <v/>
      </c>
      <c r="M1489" s="129"/>
      <c r="N1489" s="129"/>
      <c r="O1489" s="130" t="str">
        <f t="shared" si="291"/>
        <v/>
      </c>
      <c r="P1489" s="127"/>
      <c r="Q1489" s="127"/>
      <c r="R1489" s="128" t="str">
        <f t="shared" si="292"/>
        <v/>
      </c>
      <c r="S1489" s="127"/>
      <c r="T1489" s="129"/>
      <c r="U1489" s="128" t="str">
        <f t="shared" si="293"/>
        <v/>
      </c>
      <c r="V1489" s="129"/>
      <c r="W1489" s="129"/>
      <c r="X1489" s="131" t="str">
        <f t="shared" si="286"/>
        <v>6</v>
      </c>
      <c r="Y1489" s="129"/>
      <c r="Z1489" s="129">
        <f t="shared" si="294"/>
        <v>6</v>
      </c>
      <c r="AA1489" s="129"/>
      <c r="AB1489" s="129"/>
      <c r="AC1489" s="121">
        <v>610210</v>
      </c>
      <c r="AD1489" s="121" t="s">
        <v>52</v>
      </c>
      <c r="AE1489" s="122">
        <f>VLOOKUP(AC1489,[3]Hoja1!$A$10:$K$1357,11,0)</f>
        <v>0</v>
      </c>
      <c r="AF1489" s="122"/>
      <c r="AG1489" s="122">
        <f t="shared" si="295"/>
        <v>0</v>
      </c>
      <c r="AH1489" s="122">
        <f t="shared" si="296"/>
        <v>0</v>
      </c>
    </row>
    <row r="1490" spans="1:34" s="51" customFormat="1" ht="12.75" customHeight="1">
      <c r="A1490" s="127">
        <v>5312200</v>
      </c>
      <c r="B1490" s="127" t="s">
        <v>543</v>
      </c>
      <c r="C1490" s="128" t="str">
        <f t="shared" si="287"/>
        <v/>
      </c>
      <c r="D1490" s="127"/>
      <c r="E1490" s="127"/>
      <c r="F1490" s="128" t="str">
        <f t="shared" si="288"/>
        <v/>
      </c>
      <c r="G1490" s="127"/>
      <c r="H1490" s="127"/>
      <c r="I1490" s="128" t="str">
        <f t="shared" si="289"/>
        <v/>
      </c>
      <c r="J1490" s="127"/>
      <c r="K1490" s="127"/>
      <c r="L1490" s="128" t="str">
        <f t="shared" si="290"/>
        <v/>
      </c>
      <c r="M1490" s="129"/>
      <c r="N1490" s="129"/>
      <c r="O1490" s="130" t="str">
        <f t="shared" si="291"/>
        <v/>
      </c>
      <c r="P1490" s="127"/>
      <c r="Q1490" s="127"/>
      <c r="R1490" s="128" t="str">
        <f t="shared" si="292"/>
        <v/>
      </c>
      <c r="S1490" s="127"/>
      <c r="T1490" s="129"/>
      <c r="U1490" s="128" t="str">
        <f t="shared" si="293"/>
        <v/>
      </c>
      <c r="V1490" s="129"/>
      <c r="W1490" s="129"/>
      <c r="X1490" s="131" t="str">
        <f t="shared" si="286"/>
        <v>6</v>
      </c>
      <c r="Y1490" s="129"/>
      <c r="Z1490" s="129">
        <f t="shared" si="294"/>
        <v>6</v>
      </c>
      <c r="AA1490" s="129"/>
      <c r="AB1490" s="129"/>
      <c r="AC1490" s="121">
        <v>610211</v>
      </c>
      <c r="AD1490" s="121" t="s">
        <v>615</v>
      </c>
      <c r="AE1490" s="122">
        <f>VLOOKUP(AC1490,[3]Hoja1!$A$10:$K$1357,11,0)</f>
        <v>0</v>
      </c>
      <c r="AF1490" s="122"/>
      <c r="AG1490" s="122">
        <f t="shared" si="295"/>
        <v>0</v>
      </c>
      <c r="AH1490" s="122">
        <f t="shared" si="296"/>
        <v>0</v>
      </c>
    </row>
    <row r="1491" spans="1:34" s="51" customFormat="1" ht="12.75" customHeight="1">
      <c r="A1491" s="127">
        <v>5312200</v>
      </c>
      <c r="B1491" s="127" t="s">
        <v>543</v>
      </c>
      <c r="C1491" s="128" t="str">
        <f t="shared" si="287"/>
        <v/>
      </c>
      <c r="D1491" s="127"/>
      <c r="E1491" s="127"/>
      <c r="F1491" s="128" t="str">
        <f t="shared" si="288"/>
        <v/>
      </c>
      <c r="G1491" s="127"/>
      <c r="H1491" s="127"/>
      <c r="I1491" s="128" t="str">
        <f t="shared" si="289"/>
        <v/>
      </c>
      <c r="J1491" s="127"/>
      <c r="K1491" s="127"/>
      <c r="L1491" s="128" t="str">
        <f t="shared" si="290"/>
        <v/>
      </c>
      <c r="M1491" s="129"/>
      <c r="N1491" s="129"/>
      <c r="O1491" s="130" t="str">
        <f t="shared" si="291"/>
        <v/>
      </c>
      <c r="P1491" s="127"/>
      <c r="Q1491" s="127"/>
      <c r="R1491" s="128" t="str">
        <f t="shared" si="292"/>
        <v/>
      </c>
      <c r="S1491" s="127"/>
      <c r="T1491" s="129"/>
      <c r="U1491" s="128" t="str">
        <f t="shared" si="293"/>
        <v/>
      </c>
      <c r="V1491" s="129"/>
      <c r="W1491" s="129"/>
      <c r="X1491" s="131" t="str">
        <f t="shared" si="286"/>
        <v>6</v>
      </c>
      <c r="Y1491" s="129"/>
      <c r="Z1491" s="129">
        <f t="shared" si="294"/>
        <v>6</v>
      </c>
      <c r="AA1491" s="129"/>
      <c r="AB1491" s="129"/>
      <c r="AC1491" s="121">
        <v>610212</v>
      </c>
      <c r="AD1491" s="121" t="s">
        <v>53</v>
      </c>
      <c r="AE1491" s="122">
        <f>VLOOKUP(AC1491,[3]Hoja1!$A$10:$K$1357,11,0)</f>
        <v>0</v>
      </c>
      <c r="AF1491" s="122"/>
      <c r="AG1491" s="122">
        <f t="shared" si="295"/>
        <v>0</v>
      </c>
      <c r="AH1491" s="122">
        <f t="shared" si="296"/>
        <v>0</v>
      </c>
    </row>
    <row r="1492" spans="1:34" s="51" customFormat="1" ht="12.75" customHeight="1">
      <c r="A1492" s="127">
        <v>5312200</v>
      </c>
      <c r="B1492" s="127" t="s">
        <v>543</v>
      </c>
      <c r="C1492" s="128" t="str">
        <f t="shared" si="287"/>
        <v/>
      </c>
      <c r="D1492" s="127"/>
      <c r="E1492" s="127"/>
      <c r="F1492" s="128" t="str">
        <f t="shared" si="288"/>
        <v/>
      </c>
      <c r="G1492" s="127"/>
      <c r="H1492" s="127"/>
      <c r="I1492" s="128" t="str">
        <f t="shared" si="289"/>
        <v/>
      </c>
      <c r="J1492" s="127"/>
      <c r="K1492" s="127"/>
      <c r="L1492" s="128" t="str">
        <f t="shared" si="290"/>
        <v/>
      </c>
      <c r="M1492" s="129"/>
      <c r="N1492" s="129"/>
      <c r="O1492" s="130" t="str">
        <f t="shared" si="291"/>
        <v/>
      </c>
      <c r="P1492" s="127"/>
      <c r="Q1492" s="127"/>
      <c r="R1492" s="128" t="str">
        <f t="shared" si="292"/>
        <v/>
      </c>
      <c r="S1492" s="127"/>
      <c r="T1492" s="129"/>
      <c r="U1492" s="128" t="str">
        <f t="shared" si="293"/>
        <v/>
      </c>
      <c r="V1492" s="129"/>
      <c r="W1492" s="129"/>
      <c r="X1492" s="131" t="str">
        <f t="shared" si="286"/>
        <v>6</v>
      </c>
      <c r="Y1492" s="129"/>
      <c r="Z1492" s="129">
        <f t="shared" si="294"/>
        <v>6</v>
      </c>
      <c r="AA1492" s="129"/>
      <c r="AB1492" s="129"/>
      <c r="AC1492" s="121">
        <v>610213</v>
      </c>
      <c r="AD1492" s="121" t="s">
        <v>54</v>
      </c>
      <c r="AE1492" s="122">
        <f>VLOOKUP(AC1492,[3]Hoja1!$A$10:$K$1357,11,0)</f>
        <v>0</v>
      </c>
      <c r="AF1492" s="122"/>
      <c r="AG1492" s="122">
        <f t="shared" si="295"/>
        <v>0</v>
      </c>
      <c r="AH1492" s="122">
        <f t="shared" si="296"/>
        <v>0</v>
      </c>
    </row>
    <row r="1493" spans="1:34" s="51" customFormat="1" ht="12.75" customHeight="1">
      <c r="A1493" s="127"/>
      <c r="B1493" s="127"/>
      <c r="C1493" s="128" t="str">
        <f t="shared" si="287"/>
        <v/>
      </c>
      <c r="D1493" s="127"/>
      <c r="E1493" s="127"/>
      <c r="F1493" s="128" t="str">
        <f t="shared" si="288"/>
        <v/>
      </c>
      <c r="G1493" s="127"/>
      <c r="H1493" s="127"/>
      <c r="I1493" s="128" t="str">
        <f t="shared" si="289"/>
        <v/>
      </c>
      <c r="J1493" s="127"/>
      <c r="K1493" s="127"/>
      <c r="L1493" s="128" t="str">
        <f t="shared" si="290"/>
        <v/>
      </c>
      <c r="M1493" s="129"/>
      <c r="N1493" s="129"/>
      <c r="O1493" s="130" t="str">
        <f t="shared" si="291"/>
        <v/>
      </c>
      <c r="P1493" s="127"/>
      <c r="Q1493" s="127"/>
      <c r="R1493" s="128" t="str">
        <f t="shared" si="292"/>
        <v/>
      </c>
      <c r="S1493" s="127"/>
      <c r="T1493" s="129"/>
      <c r="U1493" s="128" t="str">
        <f t="shared" si="293"/>
        <v/>
      </c>
      <c r="V1493" s="129"/>
      <c r="W1493" s="129"/>
      <c r="X1493" s="131" t="str">
        <f t="shared" si="286"/>
        <v>6</v>
      </c>
      <c r="Y1493" s="129"/>
      <c r="Z1493" s="129">
        <f t="shared" si="294"/>
        <v>6</v>
      </c>
      <c r="AA1493" s="129"/>
      <c r="AB1493" s="129"/>
      <c r="AC1493" s="121">
        <v>610214</v>
      </c>
      <c r="AD1493" s="121" t="s">
        <v>880</v>
      </c>
      <c r="AE1493" s="122">
        <v>0</v>
      </c>
      <c r="AF1493" s="122"/>
      <c r="AG1493" s="122">
        <f t="shared" si="295"/>
        <v>0</v>
      </c>
      <c r="AH1493" s="122">
        <f t="shared" si="296"/>
        <v>0</v>
      </c>
    </row>
    <row r="1494" spans="1:34" s="51" customFormat="1" ht="12.75" customHeight="1">
      <c r="A1494" s="127">
        <v>5312200</v>
      </c>
      <c r="B1494" s="127" t="s">
        <v>543</v>
      </c>
      <c r="C1494" s="128" t="str">
        <f t="shared" si="287"/>
        <v/>
      </c>
      <c r="D1494" s="127"/>
      <c r="E1494" s="127"/>
      <c r="F1494" s="128" t="str">
        <f t="shared" si="288"/>
        <v/>
      </c>
      <c r="G1494" s="127"/>
      <c r="H1494" s="127"/>
      <c r="I1494" s="128" t="str">
        <f t="shared" si="289"/>
        <v/>
      </c>
      <c r="J1494" s="127"/>
      <c r="K1494" s="127"/>
      <c r="L1494" s="128" t="str">
        <f t="shared" si="290"/>
        <v/>
      </c>
      <c r="M1494" s="129"/>
      <c r="N1494" s="129"/>
      <c r="O1494" s="130" t="str">
        <f t="shared" si="291"/>
        <v/>
      </c>
      <c r="P1494" s="127"/>
      <c r="Q1494" s="127"/>
      <c r="R1494" s="128" t="str">
        <f t="shared" si="292"/>
        <v/>
      </c>
      <c r="S1494" s="127"/>
      <c r="T1494" s="129"/>
      <c r="U1494" s="128" t="str">
        <f t="shared" si="293"/>
        <v/>
      </c>
      <c r="V1494" s="129"/>
      <c r="W1494" s="129"/>
      <c r="X1494" s="131" t="str">
        <f t="shared" si="286"/>
        <v>6</v>
      </c>
      <c r="Y1494" s="129"/>
      <c r="Z1494" s="129">
        <f t="shared" si="294"/>
        <v>6</v>
      </c>
      <c r="AA1494" s="129"/>
      <c r="AB1494" s="129"/>
      <c r="AC1494" s="121">
        <v>610215</v>
      </c>
      <c r="AD1494" s="121" t="s">
        <v>881</v>
      </c>
      <c r="AE1494" s="122">
        <f>VLOOKUP(AC1494,[3]Hoja1!$A$10:$K$1357,11,0)</f>
        <v>0</v>
      </c>
      <c r="AF1494" s="122"/>
      <c r="AG1494" s="122">
        <f t="shared" si="295"/>
        <v>0</v>
      </c>
      <c r="AH1494" s="122">
        <f t="shared" si="296"/>
        <v>0</v>
      </c>
    </row>
    <row r="1495" spans="1:34" s="51" customFormat="1" ht="12.75" customHeight="1">
      <c r="A1495" s="127">
        <v>5312200</v>
      </c>
      <c r="B1495" s="127" t="s">
        <v>543</v>
      </c>
      <c r="C1495" s="128" t="str">
        <f t="shared" si="287"/>
        <v/>
      </c>
      <c r="D1495" s="127"/>
      <c r="E1495" s="127"/>
      <c r="F1495" s="128" t="str">
        <f t="shared" si="288"/>
        <v/>
      </c>
      <c r="G1495" s="127"/>
      <c r="H1495" s="127"/>
      <c r="I1495" s="128" t="str">
        <f t="shared" si="289"/>
        <v/>
      </c>
      <c r="J1495" s="127"/>
      <c r="K1495" s="127"/>
      <c r="L1495" s="128" t="str">
        <f t="shared" si="290"/>
        <v/>
      </c>
      <c r="M1495" s="129"/>
      <c r="N1495" s="129"/>
      <c r="O1495" s="130" t="str">
        <f t="shared" si="291"/>
        <v/>
      </c>
      <c r="P1495" s="127"/>
      <c r="Q1495" s="127"/>
      <c r="R1495" s="128" t="str">
        <f t="shared" si="292"/>
        <v/>
      </c>
      <c r="S1495" s="127"/>
      <c r="T1495" s="129"/>
      <c r="U1495" s="128" t="str">
        <f t="shared" si="293"/>
        <v/>
      </c>
      <c r="V1495" s="129"/>
      <c r="W1495" s="129"/>
      <c r="X1495" s="131" t="str">
        <f t="shared" si="286"/>
        <v>6</v>
      </c>
      <c r="Y1495" s="129"/>
      <c r="Z1495" s="129">
        <f t="shared" si="294"/>
        <v>6</v>
      </c>
      <c r="AA1495" s="129"/>
      <c r="AB1495" s="129"/>
      <c r="AC1495" s="121">
        <v>610216</v>
      </c>
      <c r="AD1495" s="121" t="s">
        <v>882</v>
      </c>
      <c r="AE1495" s="122">
        <f>VLOOKUP(AC1495,[3]Hoja1!$A$10:$K$1357,11,0)</f>
        <v>0</v>
      </c>
      <c r="AF1495" s="122"/>
      <c r="AG1495" s="122">
        <f t="shared" si="295"/>
        <v>0</v>
      </c>
      <c r="AH1495" s="122">
        <f t="shared" si="296"/>
        <v>0</v>
      </c>
    </row>
    <row r="1496" spans="1:34" s="51" customFormat="1" ht="12.75" customHeight="1">
      <c r="A1496" s="127">
        <v>5312200</v>
      </c>
      <c r="B1496" s="127" t="s">
        <v>543</v>
      </c>
      <c r="C1496" s="128" t="str">
        <f t="shared" si="287"/>
        <v/>
      </c>
      <c r="D1496" s="127"/>
      <c r="E1496" s="127"/>
      <c r="F1496" s="128" t="str">
        <f t="shared" si="288"/>
        <v/>
      </c>
      <c r="G1496" s="127"/>
      <c r="H1496" s="127"/>
      <c r="I1496" s="128" t="str">
        <f t="shared" si="289"/>
        <v/>
      </c>
      <c r="J1496" s="127"/>
      <c r="K1496" s="127"/>
      <c r="L1496" s="128" t="str">
        <f t="shared" si="290"/>
        <v/>
      </c>
      <c r="M1496" s="129"/>
      <c r="N1496" s="129"/>
      <c r="O1496" s="130" t="str">
        <f t="shared" si="291"/>
        <v/>
      </c>
      <c r="P1496" s="127"/>
      <c r="Q1496" s="127"/>
      <c r="R1496" s="128" t="str">
        <f t="shared" si="292"/>
        <v/>
      </c>
      <c r="S1496" s="127"/>
      <c r="T1496" s="129"/>
      <c r="U1496" s="128" t="str">
        <f t="shared" si="293"/>
        <v/>
      </c>
      <c r="V1496" s="129"/>
      <c r="W1496" s="129"/>
      <c r="X1496" s="131" t="str">
        <f t="shared" si="286"/>
        <v>6</v>
      </c>
      <c r="Y1496" s="129"/>
      <c r="Z1496" s="129">
        <f t="shared" si="294"/>
        <v>6</v>
      </c>
      <c r="AA1496" s="129"/>
      <c r="AB1496" s="129"/>
      <c r="AC1496" s="121">
        <v>610217</v>
      </c>
      <c r="AD1496" s="121" t="s">
        <v>365</v>
      </c>
      <c r="AE1496" s="122">
        <f>VLOOKUP(AC1496,[3]Hoja1!$A$10:$K$1357,11,0)</f>
        <v>2009970</v>
      </c>
      <c r="AF1496" s="122"/>
      <c r="AG1496" s="122">
        <f t="shared" si="295"/>
        <v>2009970</v>
      </c>
      <c r="AH1496" s="122">
        <f t="shared" si="296"/>
        <v>2010</v>
      </c>
    </row>
    <row r="1497" spans="1:34" s="51" customFormat="1" ht="12.75" customHeight="1">
      <c r="A1497" s="127"/>
      <c r="B1497" s="127"/>
      <c r="C1497" s="128" t="str">
        <f t="shared" si="287"/>
        <v/>
      </c>
      <c r="D1497" s="127"/>
      <c r="E1497" s="127"/>
      <c r="F1497" s="128" t="str">
        <f t="shared" si="288"/>
        <v/>
      </c>
      <c r="G1497" s="127"/>
      <c r="H1497" s="127"/>
      <c r="I1497" s="128" t="str">
        <f t="shared" si="289"/>
        <v/>
      </c>
      <c r="J1497" s="127"/>
      <c r="K1497" s="127"/>
      <c r="L1497" s="128" t="str">
        <f t="shared" si="290"/>
        <v/>
      </c>
      <c r="M1497" s="129"/>
      <c r="N1497" s="129"/>
      <c r="O1497" s="130" t="str">
        <f t="shared" si="291"/>
        <v/>
      </c>
      <c r="P1497" s="127"/>
      <c r="Q1497" s="127"/>
      <c r="R1497" s="128" t="str">
        <f t="shared" si="292"/>
        <v/>
      </c>
      <c r="S1497" s="127"/>
      <c r="T1497" s="129"/>
      <c r="U1497" s="128" t="str">
        <f t="shared" si="293"/>
        <v/>
      </c>
      <c r="V1497" s="129"/>
      <c r="W1497" s="129"/>
      <c r="X1497" s="131" t="str">
        <f t="shared" si="286"/>
        <v>6</v>
      </c>
      <c r="Y1497" s="129"/>
      <c r="Z1497" s="129">
        <f t="shared" si="294"/>
        <v>6</v>
      </c>
      <c r="AA1497" s="129"/>
      <c r="AB1497" s="129"/>
      <c r="AC1497" s="121">
        <v>610218</v>
      </c>
      <c r="AD1497" s="121" t="s">
        <v>366</v>
      </c>
      <c r="AE1497" s="122">
        <v>0</v>
      </c>
      <c r="AF1497" s="122"/>
      <c r="AG1497" s="122">
        <f t="shared" si="295"/>
        <v>0</v>
      </c>
      <c r="AH1497" s="122">
        <f t="shared" si="296"/>
        <v>0</v>
      </c>
    </row>
    <row r="1498" spans="1:34" s="51" customFormat="1" ht="12.75" customHeight="1">
      <c r="A1498" s="127">
        <v>5312200</v>
      </c>
      <c r="B1498" s="127" t="s">
        <v>543</v>
      </c>
      <c r="C1498" s="128" t="str">
        <f t="shared" si="287"/>
        <v/>
      </c>
      <c r="D1498" s="127"/>
      <c r="E1498" s="127"/>
      <c r="F1498" s="128" t="str">
        <f t="shared" si="288"/>
        <v/>
      </c>
      <c r="G1498" s="127"/>
      <c r="H1498" s="127"/>
      <c r="I1498" s="128" t="str">
        <f t="shared" si="289"/>
        <v/>
      </c>
      <c r="J1498" s="127"/>
      <c r="K1498" s="127"/>
      <c r="L1498" s="128" t="str">
        <f t="shared" si="290"/>
        <v/>
      </c>
      <c r="M1498" s="129"/>
      <c r="N1498" s="129"/>
      <c r="O1498" s="130" t="str">
        <f t="shared" si="291"/>
        <v/>
      </c>
      <c r="P1498" s="127"/>
      <c r="Q1498" s="127"/>
      <c r="R1498" s="128" t="str">
        <f t="shared" si="292"/>
        <v/>
      </c>
      <c r="S1498" s="127"/>
      <c r="T1498" s="129"/>
      <c r="U1498" s="128" t="str">
        <f t="shared" si="293"/>
        <v/>
      </c>
      <c r="V1498" s="129"/>
      <c r="W1498" s="129"/>
      <c r="X1498" s="131" t="str">
        <f t="shared" si="286"/>
        <v>6</v>
      </c>
      <c r="Y1498" s="129"/>
      <c r="Z1498" s="129">
        <f t="shared" si="294"/>
        <v>6</v>
      </c>
      <c r="AA1498" s="129"/>
      <c r="AB1498" s="129"/>
      <c r="AC1498" s="121">
        <v>610219</v>
      </c>
      <c r="AD1498" s="121" t="s">
        <v>1533</v>
      </c>
      <c r="AE1498" s="122">
        <f>VLOOKUP(AC1498,[3]Hoja1!$A$10:$K$1357,11,0)</f>
        <v>0</v>
      </c>
      <c r="AF1498" s="122"/>
      <c r="AG1498" s="122">
        <f t="shared" si="295"/>
        <v>0</v>
      </c>
      <c r="AH1498" s="122">
        <f t="shared" si="296"/>
        <v>0</v>
      </c>
    </row>
    <row r="1499" spans="1:34" s="51" customFormat="1" ht="12.75" customHeight="1">
      <c r="A1499" s="127">
        <v>5312200</v>
      </c>
      <c r="B1499" s="127" t="s">
        <v>543</v>
      </c>
      <c r="C1499" s="128" t="str">
        <f t="shared" si="287"/>
        <v/>
      </c>
      <c r="D1499" s="127"/>
      <c r="E1499" s="127"/>
      <c r="F1499" s="128" t="str">
        <f t="shared" si="288"/>
        <v/>
      </c>
      <c r="G1499" s="127"/>
      <c r="H1499" s="127"/>
      <c r="I1499" s="128" t="str">
        <f t="shared" si="289"/>
        <v/>
      </c>
      <c r="J1499" s="127"/>
      <c r="K1499" s="127"/>
      <c r="L1499" s="128" t="str">
        <f t="shared" si="290"/>
        <v/>
      </c>
      <c r="M1499" s="129"/>
      <c r="N1499" s="129"/>
      <c r="O1499" s="130" t="str">
        <f t="shared" si="291"/>
        <v/>
      </c>
      <c r="P1499" s="127"/>
      <c r="Q1499" s="127"/>
      <c r="R1499" s="128" t="str">
        <f t="shared" si="292"/>
        <v/>
      </c>
      <c r="S1499" s="127"/>
      <c r="T1499" s="129"/>
      <c r="U1499" s="128" t="str">
        <f t="shared" si="293"/>
        <v/>
      </c>
      <c r="V1499" s="129"/>
      <c r="W1499" s="129"/>
      <c r="X1499" s="131" t="str">
        <f t="shared" si="286"/>
        <v>6</v>
      </c>
      <c r="Y1499" s="129"/>
      <c r="Z1499" s="129">
        <f t="shared" si="294"/>
        <v>6</v>
      </c>
      <c r="AA1499" s="129"/>
      <c r="AB1499" s="129"/>
      <c r="AC1499" s="121">
        <v>610220</v>
      </c>
      <c r="AD1499" s="121" t="s">
        <v>349</v>
      </c>
      <c r="AE1499" s="122">
        <f>VLOOKUP(AC1499,[3]Hoja1!$A$10:$K$1357,11,0)</f>
        <v>0</v>
      </c>
      <c r="AF1499" s="122"/>
      <c r="AG1499" s="122">
        <f t="shared" si="295"/>
        <v>0</v>
      </c>
      <c r="AH1499" s="122">
        <f t="shared" si="296"/>
        <v>0</v>
      </c>
    </row>
    <row r="1500" spans="1:34" s="51" customFormat="1" ht="12.75" customHeight="1">
      <c r="A1500" s="127">
        <v>5312200</v>
      </c>
      <c r="B1500" s="127" t="s">
        <v>543</v>
      </c>
      <c r="C1500" s="128"/>
      <c r="D1500" s="127"/>
      <c r="E1500" s="127"/>
      <c r="F1500" s="128"/>
      <c r="G1500" s="127"/>
      <c r="H1500" s="127"/>
      <c r="I1500" s="128"/>
      <c r="J1500" s="127"/>
      <c r="K1500" s="127"/>
      <c r="L1500" s="128"/>
      <c r="M1500" s="129"/>
      <c r="N1500" s="129"/>
      <c r="O1500" s="130"/>
      <c r="P1500" s="127"/>
      <c r="Q1500" s="127"/>
      <c r="R1500" s="128"/>
      <c r="S1500" s="127"/>
      <c r="T1500" s="129"/>
      <c r="U1500" s="128"/>
      <c r="V1500" s="129"/>
      <c r="W1500" s="129"/>
      <c r="X1500" s="131"/>
      <c r="Y1500" s="129"/>
      <c r="Z1500" s="129">
        <f t="shared" si="294"/>
        <v>6</v>
      </c>
      <c r="AA1500" s="129"/>
      <c r="AB1500" s="129"/>
      <c r="AC1500" s="121">
        <v>610221</v>
      </c>
      <c r="AD1500" s="121" t="s">
        <v>275</v>
      </c>
      <c r="AE1500" s="122">
        <f>VLOOKUP(AC1500,[3]Hoja1!$A$10:$K$1357,11,0)</f>
        <v>0</v>
      </c>
      <c r="AF1500" s="122"/>
      <c r="AG1500" s="122">
        <f t="shared" si="295"/>
        <v>0</v>
      </c>
      <c r="AH1500" s="122">
        <f t="shared" si="296"/>
        <v>0</v>
      </c>
    </row>
    <row r="1501" spans="1:34" s="51" customFormat="1" ht="12.75" customHeight="1">
      <c r="A1501" s="127">
        <v>5312200</v>
      </c>
      <c r="B1501" s="127" t="s">
        <v>543</v>
      </c>
      <c r="C1501" s="128" t="str">
        <f t="shared" si="287"/>
        <v/>
      </c>
      <c r="D1501" s="127"/>
      <c r="E1501" s="127"/>
      <c r="F1501" s="128" t="str">
        <f t="shared" si="288"/>
        <v/>
      </c>
      <c r="G1501" s="127"/>
      <c r="H1501" s="127"/>
      <c r="I1501" s="128" t="str">
        <f t="shared" si="289"/>
        <v/>
      </c>
      <c r="J1501" s="127"/>
      <c r="K1501" s="127"/>
      <c r="L1501" s="128" t="str">
        <f t="shared" si="290"/>
        <v/>
      </c>
      <c r="M1501" s="129"/>
      <c r="N1501" s="129"/>
      <c r="O1501" s="130" t="str">
        <f t="shared" si="291"/>
        <v/>
      </c>
      <c r="P1501" s="127"/>
      <c r="Q1501" s="127"/>
      <c r="R1501" s="128" t="str">
        <f t="shared" si="292"/>
        <v/>
      </c>
      <c r="S1501" s="127"/>
      <c r="T1501" s="129"/>
      <c r="U1501" s="128" t="str">
        <f t="shared" si="293"/>
        <v/>
      </c>
      <c r="V1501" s="129"/>
      <c r="W1501" s="129"/>
      <c r="X1501" s="131" t="str">
        <f>+Y1501&amp;Z1501</f>
        <v>6</v>
      </c>
      <c r="Y1501" s="129"/>
      <c r="Z1501" s="129">
        <f t="shared" si="294"/>
        <v>6</v>
      </c>
      <c r="AA1501" s="129"/>
      <c r="AB1501" s="129"/>
      <c r="AC1501" s="121">
        <v>610222</v>
      </c>
      <c r="AD1501" s="121" t="s">
        <v>350</v>
      </c>
      <c r="AE1501" s="122">
        <f>VLOOKUP(AC1501,[3]Hoja1!$A$10:$K$1357,11,0)</f>
        <v>0</v>
      </c>
      <c r="AF1501" s="122"/>
      <c r="AG1501" s="122">
        <f t="shared" si="295"/>
        <v>0</v>
      </c>
      <c r="AH1501" s="122">
        <f t="shared" si="296"/>
        <v>0</v>
      </c>
    </row>
    <row r="1502" spans="1:34" s="51" customFormat="1" ht="12.75" customHeight="1">
      <c r="A1502" s="127">
        <v>5312200</v>
      </c>
      <c r="B1502" s="127" t="s">
        <v>543</v>
      </c>
      <c r="C1502" s="128" t="str">
        <f t="shared" si="287"/>
        <v/>
      </c>
      <c r="D1502" s="127"/>
      <c r="E1502" s="127"/>
      <c r="F1502" s="128" t="str">
        <f t="shared" si="288"/>
        <v/>
      </c>
      <c r="G1502" s="127"/>
      <c r="H1502" s="127"/>
      <c r="I1502" s="128" t="str">
        <f t="shared" si="289"/>
        <v/>
      </c>
      <c r="J1502" s="127"/>
      <c r="K1502" s="127"/>
      <c r="L1502" s="128" t="str">
        <f t="shared" si="290"/>
        <v/>
      </c>
      <c r="M1502" s="129"/>
      <c r="N1502" s="129"/>
      <c r="O1502" s="130" t="str">
        <f t="shared" si="291"/>
        <v/>
      </c>
      <c r="P1502" s="127"/>
      <c r="Q1502" s="127"/>
      <c r="R1502" s="128" t="str">
        <f t="shared" si="292"/>
        <v/>
      </c>
      <c r="S1502" s="127"/>
      <c r="T1502" s="129"/>
      <c r="U1502" s="128" t="str">
        <f t="shared" si="293"/>
        <v/>
      </c>
      <c r="V1502" s="129"/>
      <c r="W1502" s="129"/>
      <c r="X1502" s="131" t="str">
        <f>+Y1502&amp;Z1502</f>
        <v>6</v>
      </c>
      <c r="Y1502" s="129"/>
      <c r="Z1502" s="129">
        <f t="shared" si="294"/>
        <v>6</v>
      </c>
      <c r="AA1502" s="129"/>
      <c r="AB1502" s="129"/>
      <c r="AC1502" s="121">
        <v>610223</v>
      </c>
      <c r="AD1502" s="121" t="s">
        <v>351</v>
      </c>
      <c r="AE1502" s="122">
        <f>VLOOKUP(AC1502,[3]Hoja1!$A$10:$K$1357,11,0)</f>
        <v>0</v>
      </c>
      <c r="AF1502" s="122"/>
      <c r="AG1502" s="122">
        <f t="shared" si="295"/>
        <v>0</v>
      </c>
      <c r="AH1502" s="122">
        <f t="shared" si="296"/>
        <v>0</v>
      </c>
    </row>
    <row r="1503" spans="1:34" s="51" customFormat="1" ht="12.75" customHeight="1">
      <c r="A1503" s="127">
        <v>5312200</v>
      </c>
      <c r="B1503" s="127" t="s">
        <v>543</v>
      </c>
      <c r="C1503" s="128"/>
      <c r="D1503" s="127"/>
      <c r="E1503" s="127"/>
      <c r="F1503" s="128"/>
      <c r="G1503" s="127"/>
      <c r="H1503" s="127"/>
      <c r="I1503" s="128"/>
      <c r="J1503" s="127"/>
      <c r="K1503" s="127"/>
      <c r="L1503" s="128"/>
      <c r="M1503" s="129"/>
      <c r="N1503" s="129"/>
      <c r="O1503" s="130"/>
      <c r="P1503" s="127"/>
      <c r="Q1503" s="127"/>
      <c r="R1503" s="128"/>
      <c r="S1503" s="127"/>
      <c r="T1503" s="129"/>
      <c r="U1503" s="128"/>
      <c r="V1503" s="129"/>
      <c r="W1503" s="129"/>
      <c r="X1503" s="131"/>
      <c r="Y1503" s="129"/>
      <c r="Z1503" s="129">
        <f t="shared" si="294"/>
        <v>6</v>
      </c>
      <c r="AA1503" s="129"/>
      <c r="AB1503" s="129"/>
      <c r="AC1503" s="121">
        <v>610224</v>
      </c>
      <c r="AD1503" s="121" t="s">
        <v>276</v>
      </c>
      <c r="AE1503" s="122">
        <f>VLOOKUP(AC1503,[3]Hoja1!$A$10:$K$1357,11,0)</f>
        <v>0</v>
      </c>
      <c r="AF1503" s="122"/>
      <c r="AG1503" s="122">
        <f t="shared" si="295"/>
        <v>0</v>
      </c>
      <c r="AH1503" s="122">
        <f t="shared" si="296"/>
        <v>0</v>
      </c>
    </row>
    <row r="1504" spans="1:34" s="51" customFormat="1" ht="12.75" customHeight="1">
      <c r="A1504" s="127">
        <v>5312200</v>
      </c>
      <c r="B1504" s="127" t="s">
        <v>543</v>
      </c>
      <c r="C1504" s="128"/>
      <c r="D1504" s="127"/>
      <c r="E1504" s="127"/>
      <c r="F1504" s="128"/>
      <c r="G1504" s="127"/>
      <c r="H1504" s="127"/>
      <c r="I1504" s="128"/>
      <c r="J1504" s="127"/>
      <c r="K1504" s="127"/>
      <c r="L1504" s="128"/>
      <c r="M1504" s="129"/>
      <c r="N1504" s="129"/>
      <c r="O1504" s="130"/>
      <c r="P1504" s="127"/>
      <c r="Q1504" s="127"/>
      <c r="R1504" s="128"/>
      <c r="S1504" s="127"/>
      <c r="T1504" s="129"/>
      <c r="U1504" s="128"/>
      <c r="V1504" s="129"/>
      <c r="W1504" s="129"/>
      <c r="X1504" s="131"/>
      <c r="Y1504" s="129"/>
      <c r="Z1504" s="129">
        <f t="shared" si="294"/>
        <v>6</v>
      </c>
      <c r="AA1504" s="129"/>
      <c r="AB1504" s="129"/>
      <c r="AC1504" s="121">
        <v>610225</v>
      </c>
      <c r="AD1504" s="121" t="s">
        <v>813</v>
      </c>
      <c r="AE1504" s="122">
        <f>VLOOKUP(AC1504,[3]Hoja1!$A$10:$K$1357,11,0)</f>
        <v>0</v>
      </c>
      <c r="AF1504" s="122"/>
      <c r="AG1504" s="122">
        <f t="shared" si="295"/>
        <v>0</v>
      </c>
      <c r="AH1504" s="122">
        <f t="shared" si="296"/>
        <v>0</v>
      </c>
    </row>
    <row r="1505" spans="1:34" s="51" customFormat="1" ht="12.75" customHeight="1">
      <c r="A1505" s="127">
        <v>5312200</v>
      </c>
      <c r="B1505" s="127" t="s">
        <v>543</v>
      </c>
      <c r="C1505" s="128"/>
      <c r="D1505" s="127"/>
      <c r="E1505" s="127"/>
      <c r="F1505" s="128"/>
      <c r="G1505" s="127"/>
      <c r="H1505" s="127"/>
      <c r="I1505" s="128"/>
      <c r="J1505" s="127"/>
      <c r="K1505" s="127"/>
      <c r="L1505" s="128"/>
      <c r="M1505" s="129"/>
      <c r="N1505" s="129"/>
      <c r="O1505" s="130"/>
      <c r="P1505" s="127"/>
      <c r="Q1505" s="127"/>
      <c r="R1505" s="128"/>
      <c r="S1505" s="127"/>
      <c r="T1505" s="129"/>
      <c r="U1505" s="128"/>
      <c r="V1505" s="129"/>
      <c r="W1505" s="129"/>
      <c r="X1505" s="131"/>
      <c r="Y1505" s="129"/>
      <c r="Z1505" s="129">
        <f t="shared" si="294"/>
        <v>6</v>
      </c>
      <c r="AA1505" s="129"/>
      <c r="AB1505" s="129"/>
      <c r="AC1505" s="121">
        <v>610226</v>
      </c>
      <c r="AD1505" s="121" t="s">
        <v>866</v>
      </c>
      <c r="AE1505" s="122">
        <f>VLOOKUP(AC1505,[3]Hoja1!$A$10:$K$1357,11,0)</f>
        <v>719460534</v>
      </c>
      <c r="AF1505" s="122"/>
      <c r="AG1505" s="122">
        <f t="shared" si="295"/>
        <v>719460534</v>
      </c>
      <c r="AH1505" s="122">
        <f t="shared" si="296"/>
        <v>719461</v>
      </c>
    </row>
    <row r="1506" spans="1:34" s="51" customFormat="1" ht="12.75" customHeight="1">
      <c r="A1506" s="127">
        <v>5312200</v>
      </c>
      <c r="B1506" s="127" t="s">
        <v>543</v>
      </c>
      <c r="C1506" s="128"/>
      <c r="D1506" s="127"/>
      <c r="E1506" s="127"/>
      <c r="F1506" s="128"/>
      <c r="G1506" s="127"/>
      <c r="H1506" s="127"/>
      <c r="I1506" s="128"/>
      <c r="J1506" s="127"/>
      <c r="K1506" s="127"/>
      <c r="L1506" s="128"/>
      <c r="M1506" s="129"/>
      <c r="N1506" s="129"/>
      <c r="O1506" s="130"/>
      <c r="P1506" s="127"/>
      <c r="Q1506" s="127"/>
      <c r="R1506" s="128"/>
      <c r="S1506" s="127"/>
      <c r="T1506" s="129"/>
      <c r="U1506" s="128"/>
      <c r="V1506" s="129"/>
      <c r="W1506" s="129"/>
      <c r="X1506" s="131"/>
      <c r="Y1506" s="129"/>
      <c r="Z1506" s="129">
        <f t="shared" si="294"/>
        <v>6</v>
      </c>
      <c r="AA1506" s="129"/>
      <c r="AB1506" s="129"/>
      <c r="AC1506" s="121">
        <v>610227</v>
      </c>
      <c r="AD1506" s="121" t="s">
        <v>1534</v>
      </c>
      <c r="AE1506" s="122">
        <f>VLOOKUP(AC1506,[3]Hoja1!$A$10:$K$1357,11,0)</f>
        <v>0</v>
      </c>
      <c r="AF1506" s="122"/>
      <c r="AG1506" s="122">
        <f t="shared" si="295"/>
        <v>0</v>
      </c>
      <c r="AH1506" s="122">
        <f t="shared" si="296"/>
        <v>0</v>
      </c>
    </row>
    <row r="1507" spans="1:34" s="51" customFormat="1" ht="12.75" customHeight="1">
      <c r="A1507" s="127">
        <v>5312200</v>
      </c>
      <c r="B1507" s="127" t="s">
        <v>543</v>
      </c>
      <c r="C1507" s="128"/>
      <c r="D1507" s="127"/>
      <c r="E1507" s="127"/>
      <c r="F1507" s="128"/>
      <c r="G1507" s="127"/>
      <c r="H1507" s="127"/>
      <c r="I1507" s="128"/>
      <c r="J1507" s="127"/>
      <c r="K1507" s="127"/>
      <c r="L1507" s="128"/>
      <c r="M1507" s="129"/>
      <c r="N1507" s="129"/>
      <c r="O1507" s="130"/>
      <c r="P1507" s="127"/>
      <c r="Q1507" s="127"/>
      <c r="R1507" s="128"/>
      <c r="S1507" s="127"/>
      <c r="T1507" s="129"/>
      <c r="U1507" s="128"/>
      <c r="V1507" s="129"/>
      <c r="W1507" s="129"/>
      <c r="X1507" s="131"/>
      <c r="Y1507" s="129"/>
      <c r="Z1507" s="129">
        <f t="shared" si="294"/>
        <v>6</v>
      </c>
      <c r="AA1507" s="129"/>
      <c r="AB1507" s="129"/>
      <c r="AC1507" s="121">
        <v>610228</v>
      </c>
      <c r="AD1507" s="121" t="s">
        <v>1535</v>
      </c>
      <c r="AE1507" s="122">
        <f>VLOOKUP(AC1507,[3]Hoja1!$A$10:$K$1357,11,0)</f>
        <v>0</v>
      </c>
      <c r="AF1507" s="122"/>
      <c r="AG1507" s="122">
        <f t="shared" si="295"/>
        <v>0</v>
      </c>
      <c r="AH1507" s="122">
        <f t="shared" si="296"/>
        <v>0</v>
      </c>
    </row>
    <row r="1508" spans="1:34" s="51" customFormat="1" ht="12.75" customHeight="1">
      <c r="A1508" s="127">
        <v>5312200</v>
      </c>
      <c r="B1508" s="127" t="s">
        <v>543</v>
      </c>
      <c r="C1508" s="128"/>
      <c r="D1508" s="127"/>
      <c r="E1508" s="127"/>
      <c r="F1508" s="128"/>
      <c r="G1508" s="127"/>
      <c r="H1508" s="127"/>
      <c r="I1508" s="128"/>
      <c r="J1508" s="127"/>
      <c r="K1508" s="127"/>
      <c r="L1508" s="128"/>
      <c r="M1508" s="129"/>
      <c r="N1508" s="129"/>
      <c r="O1508" s="130"/>
      <c r="P1508" s="127"/>
      <c r="Q1508" s="127"/>
      <c r="R1508" s="128"/>
      <c r="S1508" s="127"/>
      <c r="T1508" s="129"/>
      <c r="U1508" s="128"/>
      <c r="V1508" s="129"/>
      <c r="W1508" s="129"/>
      <c r="X1508" s="131"/>
      <c r="Y1508" s="129"/>
      <c r="Z1508" s="129">
        <f t="shared" si="294"/>
        <v>6</v>
      </c>
      <c r="AA1508" s="129"/>
      <c r="AB1508" s="129"/>
      <c r="AC1508" s="121">
        <v>610229</v>
      </c>
      <c r="AD1508" s="121" t="s">
        <v>1536</v>
      </c>
      <c r="AE1508" s="122">
        <f>VLOOKUP(AC1508,[3]Hoja1!$A$10:$K$1357,11,0)</f>
        <v>42634029</v>
      </c>
      <c r="AF1508" s="122"/>
      <c r="AG1508" s="122">
        <f t="shared" si="295"/>
        <v>42634029</v>
      </c>
      <c r="AH1508" s="122">
        <f t="shared" si="296"/>
        <v>42634</v>
      </c>
    </row>
    <row r="1509" spans="1:34" s="51" customFormat="1" ht="12.75" customHeight="1">
      <c r="A1509" s="127">
        <v>5312200</v>
      </c>
      <c r="B1509" s="127" t="s">
        <v>543</v>
      </c>
      <c r="C1509" s="128"/>
      <c r="D1509" s="127"/>
      <c r="E1509" s="127"/>
      <c r="F1509" s="128"/>
      <c r="G1509" s="127"/>
      <c r="H1509" s="127"/>
      <c r="I1509" s="128"/>
      <c r="J1509" s="127"/>
      <c r="K1509" s="127"/>
      <c r="L1509" s="128"/>
      <c r="M1509" s="129"/>
      <c r="N1509" s="129"/>
      <c r="O1509" s="130"/>
      <c r="P1509" s="127"/>
      <c r="Q1509" s="127"/>
      <c r="R1509" s="128"/>
      <c r="S1509" s="127"/>
      <c r="T1509" s="129"/>
      <c r="U1509" s="128"/>
      <c r="V1509" s="129"/>
      <c r="W1509" s="129"/>
      <c r="X1509" s="131"/>
      <c r="Y1509" s="129"/>
      <c r="Z1509" s="129">
        <f t="shared" si="294"/>
        <v>6</v>
      </c>
      <c r="AA1509" s="129"/>
      <c r="AB1509" s="129"/>
      <c r="AC1509" s="121">
        <v>610230</v>
      </c>
      <c r="AD1509" s="121" t="s">
        <v>1537</v>
      </c>
      <c r="AE1509" s="122">
        <f>VLOOKUP(AC1509,[3]Hoja1!$A$10:$K$1357,11,0)</f>
        <v>28014062</v>
      </c>
      <c r="AF1509" s="122"/>
      <c r="AG1509" s="122">
        <f t="shared" si="295"/>
        <v>28014062</v>
      </c>
      <c r="AH1509" s="122">
        <f t="shared" si="296"/>
        <v>28014</v>
      </c>
    </row>
    <row r="1510" spans="1:34" s="51" customFormat="1" ht="12.75" customHeight="1">
      <c r="A1510" s="127">
        <v>5312200</v>
      </c>
      <c r="B1510" s="127" t="s">
        <v>543</v>
      </c>
      <c r="C1510" s="128"/>
      <c r="D1510" s="127"/>
      <c r="E1510" s="127"/>
      <c r="F1510" s="128"/>
      <c r="G1510" s="127"/>
      <c r="H1510" s="127"/>
      <c r="I1510" s="128"/>
      <c r="J1510" s="127"/>
      <c r="K1510" s="127"/>
      <c r="L1510" s="128"/>
      <c r="M1510" s="129"/>
      <c r="N1510" s="129"/>
      <c r="O1510" s="130"/>
      <c r="P1510" s="127"/>
      <c r="Q1510" s="127"/>
      <c r="R1510" s="128"/>
      <c r="S1510" s="127"/>
      <c r="T1510" s="129"/>
      <c r="U1510" s="128"/>
      <c r="V1510" s="129"/>
      <c r="W1510" s="129"/>
      <c r="X1510" s="131"/>
      <c r="Y1510" s="129"/>
      <c r="Z1510" s="129">
        <f t="shared" si="294"/>
        <v>6</v>
      </c>
      <c r="AA1510" s="129"/>
      <c r="AB1510" s="129"/>
      <c r="AC1510" s="121">
        <v>610231</v>
      </c>
      <c r="AD1510" s="121" t="s">
        <v>1644</v>
      </c>
      <c r="AE1510" s="122">
        <f>VLOOKUP(AC1510,[3]Hoja1!$A$10:$K$1357,11,0)</f>
        <v>55969950</v>
      </c>
      <c r="AF1510" s="122">
        <v>0</v>
      </c>
      <c r="AG1510" s="122">
        <f t="shared" si="295"/>
        <v>55969950</v>
      </c>
      <c r="AH1510" s="122">
        <f t="shared" si="296"/>
        <v>55970</v>
      </c>
    </row>
    <row r="1511" spans="1:34" s="51" customFormat="1" ht="12.75" customHeight="1">
      <c r="A1511" s="127">
        <v>5312200</v>
      </c>
      <c r="B1511" s="127" t="s">
        <v>543</v>
      </c>
      <c r="C1511" s="128" t="str">
        <f t="shared" si="287"/>
        <v/>
      </c>
      <c r="D1511" s="127"/>
      <c r="E1511" s="127"/>
      <c r="F1511" s="128" t="str">
        <f t="shared" si="288"/>
        <v/>
      </c>
      <c r="G1511" s="127"/>
      <c r="H1511" s="127"/>
      <c r="I1511" s="128" t="str">
        <f t="shared" si="289"/>
        <v/>
      </c>
      <c r="J1511" s="127"/>
      <c r="K1511" s="127"/>
      <c r="L1511" s="128" t="str">
        <f t="shared" si="290"/>
        <v/>
      </c>
      <c r="M1511" s="129"/>
      <c r="N1511" s="129"/>
      <c r="O1511" s="130" t="str">
        <f t="shared" si="291"/>
        <v/>
      </c>
      <c r="P1511" s="127"/>
      <c r="Q1511" s="127"/>
      <c r="R1511" s="128" t="str">
        <f t="shared" si="292"/>
        <v/>
      </c>
      <c r="S1511" s="127"/>
      <c r="T1511" s="129"/>
      <c r="U1511" s="128" t="str">
        <f t="shared" si="293"/>
        <v/>
      </c>
      <c r="V1511" s="129"/>
      <c r="W1511" s="129"/>
      <c r="X1511" s="131" t="str">
        <f t="shared" ref="X1511:X1539" si="297">+Y1511&amp;Z1511</f>
        <v>6</v>
      </c>
      <c r="Y1511" s="129"/>
      <c r="Z1511" s="129">
        <f t="shared" si="294"/>
        <v>6</v>
      </c>
      <c r="AA1511" s="129"/>
      <c r="AB1511" s="129"/>
      <c r="AC1511" s="121">
        <v>610301</v>
      </c>
      <c r="AD1511" s="121" t="s">
        <v>819</v>
      </c>
      <c r="AE1511" s="122">
        <f>VLOOKUP(AC1511,[3]Hoja1!$A$10:$K$1357,11,0)</f>
        <v>45967086</v>
      </c>
      <c r="AF1511" s="122"/>
      <c r="AG1511" s="122">
        <f t="shared" si="295"/>
        <v>45967086</v>
      </c>
      <c r="AH1511" s="122">
        <f t="shared" si="296"/>
        <v>45967</v>
      </c>
    </row>
    <row r="1512" spans="1:34" s="51" customFormat="1" ht="12.75" customHeight="1">
      <c r="A1512" s="127">
        <v>5312200</v>
      </c>
      <c r="B1512" s="127" t="s">
        <v>543</v>
      </c>
      <c r="C1512" s="128" t="str">
        <f t="shared" si="287"/>
        <v/>
      </c>
      <c r="D1512" s="127"/>
      <c r="E1512" s="127"/>
      <c r="F1512" s="128" t="str">
        <f t="shared" si="288"/>
        <v/>
      </c>
      <c r="G1512" s="127"/>
      <c r="H1512" s="127"/>
      <c r="I1512" s="128" t="str">
        <f t="shared" si="289"/>
        <v/>
      </c>
      <c r="J1512" s="127"/>
      <c r="K1512" s="127"/>
      <c r="L1512" s="128" t="str">
        <f t="shared" si="290"/>
        <v/>
      </c>
      <c r="M1512" s="129"/>
      <c r="N1512" s="129"/>
      <c r="O1512" s="130" t="str">
        <f t="shared" si="291"/>
        <v/>
      </c>
      <c r="P1512" s="127"/>
      <c r="Q1512" s="127"/>
      <c r="R1512" s="128" t="str">
        <f t="shared" si="292"/>
        <v/>
      </c>
      <c r="S1512" s="127"/>
      <c r="T1512" s="129"/>
      <c r="U1512" s="128" t="str">
        <f t="shared" si="293"/>
        <v/>
      </c>
      <c r="V1512" s="129"/>
      <c r="W1512" s="129"/>
      <c r="X1512" s="131" t="str">
        <f t="shared" si="297"/>
        <v>6</v>
      </c>
      <c r="Y1512" s="129"/>
      <c r="Z1512" s="129">
        <f t="shared" si="294"/>
        <v>6</v>
      </c>
      <c r="AA1512" s="129"/>
      <c r="AB1512" s="129"/>
      <c r="AC1512" s="121">
        <v>610302</v>
      </c>
      <c r="AD1512" s="121" t="s">
        <v>506</v>
      </c>
      <c r="AE1512" s="122">
        <f>VLOOKUP(AC1512,[3]Hoja1!$A$10:$K$1357,11,0)</f>
        <v>71781</v>
      </c>
      <c r="AF1512" s="122"/>
      <c r="AG1512" s="122">
        <f t="shared" si="295"/>
        <v>71781</v>
      </c>
      <c r="AH1512" s="122">
        <f t="shared" si="296"/>
        <v>72</v>
      </c>
    </row>
    <row r="1513" spans="1:34" s="51" customFormat="1" ht="12.75" customHeight="1">
      <c r="A1513" s="127">
        <v>5312200</v>
      </c>
      <c r="B1513" s="127" t="s">
        <v>543</v>
      </c>
      <c r="C1513" s="128" t="str">
        <f t="shared" si="287"/>
        <v/>
      </c>
      <c r="D1513" s="127"/>
      <c r="E1513" s="127"/>
      <c r="F1513" s="128" t="str">
        <f t="shared" si="288"/>
        <v/>
      </c>
      <c r="G1513" s="127"/>
      <c r="H1513" s="127"/>
      <c r="I1513" s="128" t="str">
        <f t="shared" si="289"/>
        <v/>
      </c>
      <c r="J1513" s="127"/>
      <c r="K1513" s="127"/>
      <c r="L1513" s="128" t="str">
        <f t="shared" si="290"/>
        <v/>
      </c>
      <c r="M1513" s="129"/>
      <c r="N1513" s="129"/>
      <c r="O1513" s="130" t="str">
        <f t="shared" si="291"/>
        <v/>
      </c>
      <c r="P1513" s="127"/>
      <c r="Q1513" s="127"/>
      <c r="R1513" s="128" t="str">
        <f t="shared" si="292"/>
        <v/>
      </c>
      <c r="S1513" s="127"/>
      <c r="T1513" s="129"/>
      <c r="U1513" s="128" t="str">
        <f t="shared" si="293"/>
        <v/>
      </c>
      <c r="V1513" s="129"/>
      <c r="W1513" s="129"/>
      <c r="X1513" s="131" t="str">
        <f t="shared" si="297"/>
        <v>6</v>
      </c>
      <c r="Y1513" s="129"/>
      <c r="Z1513" s="129">
        <f t="shared" si="294"/>
        <v>6</v>
      </c>
      <c r="AA1513" s="129"/>
      <c r="AB1513" s="129"/>
      <c r="AC1513" s="121">
        <v>610303</v>
      </c>
      <c r="AD1513" s="121" t="s">
        <v>507</v>
      </c>
      <c r="AE1513" s="122">
        <f>VLOOKUP(AC1513,[3]Hoja1!$A$10:$K$1357,11,0)</f>
        <v>14423573</v>
      </c>
      <c r="AF1513" s="122"/>
      <c r="AG1513" s="122">
        <f t="shared" si="295"/>
        <v>14423573</v>
      </c>
      <c r="AH1513" s="122">
        <f t="shared" si="296"/>
        <v>14424</v>
      </c>
    </row>
    <row r="1514" spans="1:34" s="51" customFormat="1" ht="12.75" customHeight="1">
      <c r="A1514" s="127">
        <v>5312200</v>
      </c>
      <c r="B1514" s="127" t="s">
        <v>543</v>
      </c>
      <c r="C1514" s="128" t="str">
        <f t="shared" si="287"/>
        <v/>
      </c>
      <c r="D1514" s="127"/>
      <c r="E1514" s="127"/>
      <c r="F1514" s="128" t="str">
        <f t="shared" si="288"/>
        <v/>
      </c>
      <c r="G1514" s="127"/>
      <c r="H1514" s="127"/>
      <c r="I1514" s="128" t="str">
        <f t="shared" si="289"/>
        <v/>
      </c>
      <c r="J1514" s="127"/>
      <c r="K1514" s="127"/>
      <c r="L1514" s="128" t="str">
        <f t="shared" si="290"/>
        <v/>
      </c>
      <c r="M1514" s="129"/>
      <c r="N1514" s="129"/>
      <c r="O1514" s="130" t="str">
        <f t="shared" si="291"/>
        <v/>
      </c>
      <c r="P1514" s="127"/>
      <c r="Q1514" s="127"/>
      <c r="R1514" s="128" t="str">
        <f t="shared" si="292"/>
        <v/>
      </c>
      <c r="S1514" s="127"/>
      <c r="T1514" s="129"/>
      <c r="U1514" s="128" t="str">
        <f t="shared" si="293"/>
        <v/>
      </c>
      <c r="V1514" s="129"/>
      <c r="W1514" s="129"/>
      <c r="X1514" s="131" t="str">
        <f t="shared" si="297"/>
        <v>6</v>
      </c>
      <c r="Y1514" s="129"/>
      <c r="Z1514" s="129">
        <f t="shared" si="294"/>
        <v>6</v>
      </c>
      <c r="AA1514" s="129"/>
      <c r="AB1514" s="129"/>
      <c r="AC1514" s="121">
        <v>610304</v>
      </c>
      <c r="AD1514" s="121" t="s">
        <v>509</v>
      </c>
      <c r="AE1514" s="122">
        <f>VLOOKUP(AC1514,[3]Hoja1!$A$10:$K$1357,11,0)</f>
        <v>11322224</v>
      </c>
      <c r="AF1514" s="122"/>
      <c r="AG1514" s="122">
        <f t="shared" si="295"/>
        <v>11322224</v>
      </c>
      <c r="AH1514" s="122">
        <f t="shared" si="296"/>
        <v>11322</v>
      </c>
    </row>
    <row r="1515" spans="1:34" s="51" customFormat="1" ht="12.75" customHeight="1">
      <c r="A1515" s="127">
        <v>5312200</v>
      </c>
      <c r="B1515" s="127" t="s">
        <v>543</v>
      </c>
      <c r="C1515" s="128" t="str">
        <f t="shared" si="287"/>
        <v/>
      </c>
      <c r="D1515" s="127"/>
      <c r="E1515" s="127"/>
      <c r="F1515" s="128" t="str">
        <f t="shared" si="288"/>
        <v/>
      </c>
      <c r="G1515" s="127"/>
      <c r="H1515" s="127"/>
      <c r="I1515" s="128" t="str">
        <f t="shared" si="289"/>
        <v/>
      </c>
      <c r="J1515" s="127"/>
      <c r="K1515" s="127"/>
      <c r="L1515" s="128" t="str">
        <f t="shared" si="290"/>
        <v/>
      </c>
      <c r="M1515" s="129"/>
      <c r="N1515" s="129"/>
      <c r="O1515" s="130" t="str">
        <f t="shared" si="291"/>
        <v/>
      </c>
      <c r="P1515" s="127"/>
      <c r="Q1515" s="127"/>
      <c r="R1515" s="128" t="str">
        <f t="shared" si="292"/>
        <v/>
      </c>
      <c r="S1515" s="127"/>
      <c r="T1515" s="129"/>
      <c r="U1515" s="128" t="str">
        <f t="shared" si="293"/>
        <v/>
      </c>
      <c r="V1515" s="129"/>
      <c r="W1515" s="129"/>
      <c r="X1515" s="131" t="str">
        <f t="shared" si="297"/>
        <v>6</v>
      </c>
      <c r="Y1515" s="129"/>
      <c r="Z1515" s="129">
        <f t="shared" si="294"/>
        <v>6</v>
      </c>
      <c r="AA1515" s="129"/>
      <c r="AB1515" s="129"/>
      <c r="AC1515" s="121">
        <v>610305</v>
      </c>
      <c r="AD1515" s="121" t="s">
        <v>1538</v>
      </c>
      <c r="AE1515" s="122">
        <f>VLOOKUP(AC1515,[3]Hoja1!$A$10:$K$1357,11,0)</f>
        <v>840314</v>
      </c>
      <c r="AF1515" s="122"/>
      <c r="AG1515" s="122">
        <f t="shared" si="295"/>
        <v>840314</v>
      </c>
      <c r="AH1515" s="122">
        <f t="shared" si="296"/>
        <v>840</v>
      </c>
    </row>
    <row r="1516" spans="1:34" s="51" customFormat="1" ht="12.75" customHeight="1">
      <c r="A1516" s="127"/>
      <c r="B1516" s="127"/>
      <c r="C1516" s="128" t="str">
        <f t="shared" si="287"/>
        <v/>
      </c>
      <c r="D1516" s="127"/>
      <c r="E1516" s="127"/>
      <c r="F1516" s="128" t="str">
        <f t="shared" si="288"/>
        <v/>
      </c>
      <c r="G1516" s="127"/>
      <c r="H1516" s="127"/>
      <c r="I1516" s="128" t="str">
        <f t="shared" si="289"/>
        <v/>
      </c>
      <c r="J1516" s="127"/>
      <c r="K1516" s="127"/>
      <c r="L1516" s="128" t="str">
        <f t="shared" si="290"/>
        <v/>
      </c>
      <c r="M1516" s="129"/>
      <c r="N1516" s="129"/>
      <c r="O1516" s="130" t="str">
        <f t="shared" si="291"/>
        <v/>
      </c>
      <c r="P1516" s="127"/>
      <c r="Q1516" s="127"/>
      <c r="R1516" s="128" t="str">
        <f t="shared" si="292"/>
        <v/>
      </c>
      <c r="S1516" s="127"/>
      <c r="T1516" s="129"/>
      <c r="U1516" s="128" t="str">
        <f t="shared" si="293"/>
        <v/>
      </c>
      <c r="V1516" s="129"/>
      <c r="W1516" s="129"/>
      <c r="X1516" s="131" t="str">
        <f t="shared" si="297"/>
        <v>6</v>
      </c>
      <c r="Y1516" s="129"/>
      <c r="Z1516" s="129">
        <f t="shared" si="294"/>
        <v>6</v>
      </c>
      <c r="AA1516" s="129"/>
      <c r="AB1516" s="129"/>
      <c r="AC1516" s="121">
        <v>610306</v>
      </c>
      <c r="AD1516" s="121" t="s">
        <v>1539</v>
      </c>
      <c r="AE1516" s="122">
        <v>0</v>
      </c>
      <c r="AF1516" s="122"/>
      <c r="AG1516" s="122">
        <f t="shared" si="295"/>
        <v>0</v>
      </c>
      <c r="AH1516" s="122">
        <f t="shared" si="296"/>
        <v>0</v>
      </c>
    </row>
    <row r="1517" spans="1:34" s="51" customFormat="1" ht="12.75" customHeight="1">
      <c r="A1517" s="127">
        <v>5312200</v>
      </c>
      <c r="B1517" s="127" t="s">
        <v>543</v>
      </c>
      <c r="C1517" s="128" t="str">
        <f t="shared" si="287"/>
        <v/>
      </c>
      <c r="D1517" s="127"/>
      <c r="E1517" s="127"/>
      <c r="F1517" s="128" t="str">
        <f t="shared" si="288"/>
        <v/>
      </c>
      <c r="G1517" s="127"/>
      <c r="H1517" s="127"/>
      <c r="I1517" s="128" t="str">
        <f t="shared" si="289"/>
        <v/>
      </c>
      <c r="J1517" s="127"/>
      <c r="K1517" s="127"/>
      <c r="L1517" s="128" t="str">
        <f t="shared" si="290"/>
        <v/>
      </c>
      <c r="M1517" s="129"/>
      <c r="N1517" s="129"/>
      <c r="O1517" s="130" t="str">
        <f t="shared" si="291"/>
        <v/>
      </c>
      <c r="P1517" s="127"/>
      <c r="Q1517" s="127"/>
      <c r="R1517" s="128" t="str">
        <f t="shared" si="292"/>
        <v/>
      </c>
      <c r="S1517" s="127"/>
      <c r="T1517" s="129"/>
      <c r="U1517" s="128" t="str">
        <f t="shared" si="293"/>
        <v/>
      </c>
      <c r="V1517" s="129"/>
      <c r="W1517" s="129"/>
      <c r="X1517" s="131" t="str">
        <f t="shared" si="297"/>
        <v>6</v>
      </c>
      <c r="Y1517" s="129"/>
      <c r="Z1517" s="129">
        <f t="shared" si="294"/>
        <v>6</v>
      </c>
      <c r="AA1517" s="129"/>
      <c r="AB1517" s="129"/>
      <c r="AC1517" s="121">
        <v>610307</v>
      </c>
      <c r="AD1517" s="121" t="s">
        <v>368</v>
      </c>
      <c r="AE1517" s="122">
        <f>VLOOKUP(AC1517,[3]Hoja1!$A$10:$K$1357,11,0)</f>
        <v>0</v>
      </c>
      <c r="AF1517" s="122"/>
      <c r="AG1517" s="122">
        <f t="shared" si="295"/>
        <v>0</v>
      </c>
      <c r="AH1517" s="122">
        <f t="shared" si="296"/>
        <v>0</v>
      </c>
    </row>
    <row r="1518" spans="1:34" s="51" customFormat="1" ht="12.75" customHeight="1">
      <c r="A1518" s="127">
        <v>5312200</v>
      </c>
      <c r="B1518" s="127" t="s">
        <v>543</v>
      </c>
      <c r="C1518" s="128" t="str">
        <f t="shared" si="287"/>
        <v/>
      </c>
      <c r="D1518" s="127"/>
      <c r="E1518" s="127"/>
      <c r="F1518" s="128" t="str">
        <f t="shared" si="288"/>
        <v/>
      </c>
      <c r="G1518" s="127"/>
      <c r="H1518" s="127"/>
      <c r="I1518" s="128" t="str">
        <f t="shared" si="289"/>
        <v/>
      </c>
      <c r="J1518" s="127"/>
      <c r="K1518" s="127"/>
      <c r="L1518" s="128" t="str">
        <f t="shared" si="290"/>
        <v/>
      </c>
      <c r="M1518" s="129"/>
      <c r="N1518" s="129"/>
      <c r="O1518" s="130" t="str">
        <f t="shared" si="291"/>
        <v/>
      </c>
      <c r="P1518" s="127"/>
      <c r="Q1518" s="127"/>
      <c r="R1518" s="128" t="str">
        <f t="shared" si="292"/>
        <v/>
      </c>
      <c r="S1518" s="127"/>
      <c r="T1518" s="129"/>
      <c r="U1518" s="128" t="str">
        <f t="shared" si="293"/>
        <v/>
      </c>
      <c r="V1518" s="129"/>
      <c r="W1518" s="129"/>
      <c r="X1518" s="131" t="str">
        <f t="shared" si="297"/>
        <v>6</v>
      </c>
      <c r="Y1518" s="129"/>
      <c r="Z1518" s="129">
        <f t="shared" si="294"/>
        <v>6</v>
      </c>
      <c r="AA1518" s="129"/>
      <c r="AB1518" s="129"/>
      <c r="AC1518" s="121">
        <v>610308</v>
      </c>
      <c r="AD1518" s="121" t="s">
        <v>368</v>
      </c>
      <c r="AE1518" s="122">
        <f>VLOOKUP(AC1518,[3]Hoja1!$A$10:$K$1357,11,0)</f>
        <v>0</v>
      </c>
      <c r="AF1518" s="122"/>
      <c r="AG1518" s="122">
        <f t="shared" si="295"/>
        <v>0</v>
      </c>
      <c r="AH1518" s="122">
        <f t="shared" si="296"/>
        <v>0</v>
      </c>
    </row>
    <row r="1519" spans="1:34" s="51" customFormat="1" ht="12.75" customHeight="1">
      <c r="A1519" s="127">
        <v>5312200</v>
      </c>
      <c r="B1519" s="127" t="s">
        <v>543</v>
      </c>
      <c r="C1519" s="128" t="str">
        <f t="shared" si="287"/>
        <v/>
      </c>
      <c r="D1519" s="127"/>
      <c r="E1519" s="127"/>
      <c r="F1519" s="128" t="str">
        <f t="shared" si="288"/>
        <v/>
      </c>
      <c r="G1519" s="127"/>
      <c r="H1519" s="127"/>
      <c r="I1519" s="128" t="str">
        <f t="shared" si="289"/>
        <v/>
      </c>
      <c r="J1519" s="127"/>
      <c r="K1519" s="127"/>
      <c r="L1519" s="128" t="str">
        <f t="shared" si="290"/>
        <v/>
      </c>
      <c r="M1519" s="129"/>
      <c r="N1519" s="129"/>
      <c r="O1519" s="130" t="str">
        <f t="shared" si="291"/>
        <v/>
      </c>
      <c r="P1519" s="127"/>
      <c r="Q1519" s="127"/>
      <c r="R1519" s="128" t="str">
        <f t="shared" si="292"/>
        <v/>
      </c>
      <c r="S1519" s="127"/>
      <c r="T1519" s="129"/>
      <c r="U1519" s="128" t="str">
        <f t="shared" si="293"/>
        <v/>
      </c>
      <c r="V1519" s="129"/>
      <c r="W1519" s="129"/>
      <c r="X1519" s="131" t="str">
        <f t="shared" si="297"/>
        <v>6</v>
      </c>
      <c r="Y1519" s="129"/>
      <c r="Z1519" s="129">
        <f t="shared" si="294"/>
        <v>6</v>
      </c>
      <c r="AA1519" s="129"/>
      <c r="AB1519" s="129"/>
      <c r="AC1519" s="121">
        <v>610401</v>
      </c>
      <c r="AD1519" s="121" t="s">
        <v>546</v>
      </c>
      <c r="AE1519" s="122">
        <f>VLOOKUP(AC1519,[3]Hoja1!$A$10:$K$1357,11,0)</f>
        <v>0</v>
      </c>
      <c r="AF1519" s="122"/>
      <c r="AG1519" s="122">
        <f t="shared" si="295"/>
        <v>0</v>
      </c>
      <c r="AH1519" s="122">
        <f t="shared" si="296"/>
        <v>0</v>
      </c>
    </row>
    <row r="1520" spans="1:34" s="51" customFormat="1" ht="12.75" customHeight="1">
      <c r="A1520" s="127">
        <v>5312200</v>
      </c>
      <c r="B1520" s="127" t="s">
        <v>543</v>
      </c>
      <c r="C1520" s="128" t="str">
        <f t="shared" si="287"/>
        <v/>
      </c>
      <c r="D1520" s="127"/>
      <c r="E1520" s="127"/>
      <c r="F1520" s="128" t="str">
        <f t="shared" si="288"/>
        <v/>
      </c>
      <c r="G1520" s="127"/>
      <c r="H1520" s="127"/>
      <c r="I1520" s="128" t="str">
        <f t="shared" si="289"/>
        <v/>
      </c>
      <c r="J1520" s="127"/>
      <c r="K1520" s="127"/>
      <c r="L1520" s="128" t="str">
        <f t="shared" si="290"/>
        <v/>
      </c>
      <c r="M1520" s="129"/>
      <c r="N1520" s="129"/>
      <c r="O1520" s="130" t="str">
        <f t="shared" si="291"/>
        <v/>
      </c>
      <c r="P1520" s="127"/>
      <c r="Q1520" s="127"/>
      <c r="R1520" s="128" t="str">
        <f t="shared" si="292"/>
        <v/>
      </c>
      <c r="S1520" s="127"/>
      <c r="T1520" s="129"/>
      <c r="U1520" s="128" t="str">
        <f t="shared" si="293"/>
        <v/>
      </c>
      <c r="V1520" s="129"/>
      <c r="W1520" s="129"/>
      <c r="X1520" s="131" t="str">
        <f t="shared" si="297"/>
        <v>6</v>
      </c>
      <c r="Y1520" s="129"/>
      <c r="Z1520" s="129">
        <f t="shared" si="294"/>
        <v>6</v>
      </c>
      <c r="AA1520" s="129"/>
      <c r="AB1520" s="129"/>
      <c r="AC1520" s="121">
        <v>610402</v>
      </c>
      <c r="AD1520" s="121" t="s">
        <v>547</v>
      </c>
      <c r="AE1520" s="122">
        <f>VLOOKUP(AC1520,[3]Hoja1!$A$10:$K$1357,11,0)</f>
        <v>0</v>
      </c>
      <c r="AF1520" s="122"/>
      <c r="AG1520" s="122">
        <f t="shared" si="295"/>
        <v>0</v>
      </c>
      <c r="AH1520" s="122">
        <f t="shared" si="296"/>
        <v>0</v>
      </c>
    </row>
    <row r="1521" spans="1:34" s="51" customFormat="1" ht="12.75" customHeight="1">
      <c r="A1521" s="127">
        <v>5312200</v>
      </c>
      <c r="B1521" s="127" t="s">
        <v>543</v>
      </c>
      <c r="C1521" s="128" t="str">
        <f t="shared" si="287"/>
        <v/>
      </c>
      <c r="D1521" s="127"/>
      <c r="E1521" s="127"/>
      <c r="F1521" s="128" t="str">
        <f t="shared" si="288"/>
        <v/>
      </c>
      <c r="G1521" s="127"/>
      <c r="H1521" s="127"/>
      <c r="I1521" s="128" t="str">
        <f t="shared" si="289"/>
        <v/>
      </c>
      <c r="J1521" s="127"/>
      <c r="K1521" s="127"/>
      <c r="L1521" s="128" t="str">
        <f t="shared" si="290"/>
        <v/>
      </c>
      <c r="M1521" s="129"/>
      <c r="N1521" s="129"/>
      <c r="O1521" s="130" t="str">
        <f t="shared" si="291"/>
        <v/>
      </c>
      <c r="P1521" s="127"/>
      <c r="Q1521" s="127"/>
      <c r="R1521" s="128" t="str">
        <f t="shared" si="292"/>
        <v/>
      </c>
      <c r="S1521" s="127"/>
      <c r="T1521" s="129"/>
      <c r="U1521" s="128" t="str">
        <f t="shared" si="293"/>
        <v/>
      </c>
      <c r="V1521" s="129"/>
      <c r="W1521" s="129"/>
      <c r="X1521" s="131" t="str">
        <f t="shared" si="297"/>
        <v>6</v>
      </c>
      <c r="Y1521" s="129"/>
      <c r="Z1521" s="129">
        <f t="shared" si="294"/>
        <v>6</v>
      </c>
      <c r="AA1521" s="129"/>
      <c r="AB1521" s="129"/>
      <c r="AC1521" s="121">
        <v>610403</v>
      </c>
      <c r="AD1521" s="121" t="s">
        <v>1540</v>
      </c>
      <c r="AE1521" s="122">
        <f>VLOOKUP(AC1521,[3]Hoja1!$A$10:$K$1357,11,0)</f>
        <v>0</v>
      </c>
      <c r="AF1521" s="122"/>
      <c r="AG1521" s="122">
        <f t="shared" si="295"/>
        <v>0</v>
      </c>
      <c r="AH1521" s="122">
        <f t="shared" si="296"/>
        <v>0</v>
      </c>
    </row>
    <row r="1522" spans="1:34" s="51" customFormat="1" ht="12.75" customHeight="1">
      <c r="A1522" s="127">
        <v>5312200</v>
      </c>
      <c r="B1522" s="127" t="s">
        <v>543</v>
      </c>
      <c r="C1522" s="128" t="str">
        <f t="shared" si="287"/>
        <v/>
      </c>
      <c r="D1522" s="127"/>
      <c r="E1522" s="127"/>
      <c r="F1522" s="128" t="str">
        <f t="shared" si="288"/>
        <v/>
      </c>
      <c r="G1522" s="127"/>
      <c r="H1522" s="127"/>
      <c r="I1522" s="128" t="str">
        <f t="shared" si="289"/>
        <v/>
      </c>
      <c r="J1522" s="127"/>
      <c r="K1522" s="127"/>
      <c r="L1522" s="128" t="str">
        <f t="shared" si="290"/>
        <v/>
      </c>
      <c r="M1522" s="129"/>
      <c r="N1522" s="129"/>
      <c r="O1522" s="130" t="str">
        <f t="shared" si="291"/>
        <v/>
      </c>
      <c r="P1522" s="127"/>
      <c r="Q1522" s="127"/>
      <c r="R1522" s="128" t="str">
        <f t="shared" si="292"/>
        <v/>
      </c>
      <c r="S1522" s="127"/>
      <c r="T1522" s="129"/>
      <c r="U1522" s="128" t="str">
        <f t="shared" si="293"/>
        <v/>
      </c>
      <c r="V1522" s="129"/>
      <c r="W1522" s="129"/>
      <c r="X1522" s="131" t="str">
        <f t="shared" si="297"/>
        <v>6</v>
      </c>
      <c r="Y1522" s="129"/>
      <c r="Z1522" s="129">
        <f t="shared" si="294"/>
        <v>6</v>
      </c>
      <c r="AA1522" s="129"/>
      <c r="AB1522" s="129"/>
      <c r="AC1522" s="121">
        <v>610404</v>
      </c>
      <c r="AD1522" s="121" t="s">
        <v>1541</v>
      </c>
      <c r="AE1522" s="122">
        <f>VLOOKUP(AC1522,[3]Hoja1!$A$10:$K$1357,11,0)</f>
        <v>0</v>
      </c>
      <c r="AF1522" s="122"/>
      <c r="AG1522" s="122">
        <f t="shared" si="295"/>
        <v>0</v>
      </c>
      <c r="AH1522" s="122">
        <f t="shared" si="296"/>
        <v>0</v>
      </c>
    </row>
    <row r="1523" spans="1:34" s="51" customFormat="1" ht="12.75" customHeight="1">
      <c r="A1523" s="127">
        <v>5312200</v>
      </c>
      <c r="B1523" s="127" t="s">
        <v>543</v>
      </c>
      <c r="C1523" s="128" t="str">
        <f t="shared" si="287"/>
        <v/>
      </c>
      <c r="D1523" s="127"/>
      <c r="E1523" s="127"/>
      <c r="F1523" s="128" t="str">
        <f t="shared" si="288"/>
        <v/>
      </c>
      <c r="G1523" s="127"/>
      <c r="H1523" s="127"/>
      <c r="I1523" s="128" t="str">
        <f t="shared" si="289"/>
        <v/>
      </c>
      <c r="J1523" s="127"/>
      <c r="K1523" s="127"/>
      <c r="L1523" s="128" t="str">
        <f t="shared" si="290"/>
        <v/>
      </c>
      <c r="M1523" s="129"/>
      <c r="N1523" s="129"/>
      <c r="O1523" s="130" t="str">
        <f t="shared" si="291"/>
        <v/>
      </c>
      <c r="P1523" s="127"/>
      <c r="Q1523" s="127"/>
      <c r="R1523" s="128" t="str">
        <f t="shared" si="292"/>
        <v/>
      </c>
      <c r="S1523" s="127"/>
      <c r="T1523" s="129"/>
      <c r="U1523" s="128" t="str">
        <f t="shared" si="293"/>
        <v/>
      </c>
      <c r="V1523" s="129"/>
      <c r="W1523" s="129"/>
      <c r="X1523" s="131" t="str">
        <f t="shared" si="297"/>
        <v>6</v>
      </c>
      <c r="Y1523" s="129"/>
      <c r="Z1523" s="129">
        <f t="shared" si="294"/>
        <v>6</v>
      </c>
      <c r="AA1523" s="129"/>
      <c r="AB1523" s="129"/>
      <c r="AC1523" s="121">
        <v>610405</v>
      </c>
      <c r="AD1523" s="121" t="s">
        <v>1542</v>
      </c>
      <c r="AE1523" s="122">
        <f>VLOOKUP(AC1523,[3]Hoja1!$A$10:$K$1357,11,0)</f>
        <v>0</v>
      </c>
      <c r="AF1523" s="122"/>
      <c r="AG1523" s="122">
        <f t="shared" si="295"/>
        <v>0</v>
      </c>
      <c r="AH1523" s="122">
        <f t="shared" si="296"/>
        <v>0</v>
      </c>
    </row>
    <row r="1524" spans="1:34" s="51" customFormat="1" ht="12.75" customHeight="1">
      <c r="A1524" s="127">
        <v>5312200</v>
      </c>
      <c r="B1524" s="127" t="s">
        <v>543</v>
      </c>
      <c r="C1524" s="128" t="str">
        <f t="shared" si="287"/>
        <v/>
      </c>
      <c r="D1524" s="127"/>
      <c r="E1524" s="127"/>
      <c r="F1524" s="128" t="str">
        <f t="shared" si="288"/>
        <v/>
      </c>
      <c r="G1524" s="127"/>
      <c r="H1524" s="127"/>
      <c r="I1524" s="128" t="str">
        <f t="shared" si="289"/>
        <v/>
      </c>
      <c r="J1524" s="127"/>
      <c r="K1524" s="127"/>
      <c r="L1524" s="128" t="str">
        <f t="shared" si="290"/>
        <v/>
      </c>
      <c r="M1524" s="129"/>
      <c r="N1524" s="129"/>
      <c r="O1524" s="130" t="str">
        <f t="shared" si="291"/>
        <v/>
      </c>
      <c r="P1524" s="127"/>
      <c r="Q1524" s="127"/>
      <c r="R1524" s="128" t="str">
        <f t="shared" si="292"/>
        <v/>
      </c>
      <c r="S1524" s="127"/>
      <c r="T1524" s="129"/>
      <c r="U1524" s="128" t="str">
        <f t="shared" si="293"/>
        <v/>
      </c>
      <c r="V1524" s="129"/>
      <c r="W1524" s="129"/>
      <c r="X1524" s="131" t="str">
        <f t="shared" si="297"/>
        <v>6</v>
      </c>
      <c r="Y1524" s="129"/>
      <c r="Z1524" s="129">
        <f t="shared" si="294"/>
        <v>6</v>
      </c>
      <c r="AA1524" s="129"/>
      <c r="AB1524" s="129"/>
      <c r="AC1524" s="121">
        <v>610406</v>
      </c>
      <c r="AD1524" s="121" t="s">
        <v>1543</v>
      </c>
      <c r="AE1524" s="122">
        <f>VLOOKUP(AC1524,[3]Hoja1!$A$10:$K$1357,11,0)</f>
        <v>15241637</v>
      </c>
      <c r="AF1524" s="122"/>
      <c r="AG1524" s="122">
        <f t="shared" si="295"/>
        <v>15241637</v>
      </c>
      <c r="AH1524" s="122">
        <f t="shared" si="296"/>
        <v>15242</v>
      </c>
    </row>
    <row r="1525" spans="1:34" s="51" customFormat="1" ht="12.75" customHeight="1">
      <c r="A1525" s="127">
        <v>5312200</v>
      </c>
      <c r="B1525" s="127" t="s">
        <v>543</v>
      </c>
      <c r="C1525" s="128" t="str">
        <f t="shared" si="287"/>
        <v/>
      </c>
      <c r="D1525" s="127"/>
      <c r="E1525" s="127"/>
      <c r="F1525" s="128" t="str">
        <f t="shared" si="288"/>
        <v/>
      </c>
      <c r="G1525" s="127"/>
      <c r="H1525" s="127"/>
      <c r="I1525" s="128" t="str">
        <f t="shared" si="289"/>
        <v/>
      </c>
      <c r="J1525" s="127"/>
      <c r="K1525" s="127"/>
      <c r="L1525" s="128" t="str">
        <f t="shared" si="290"/>
        <v/>
      </c>
      <c r="M1525" s="129"/>
      <c r="N1525" s="129"/>
      <c r="O1525" s="130" t="str">
        <f t="shared" si="291"/>
        <v/>
      </c>
      <c r="P1525" s="127"/>
      <c r="Q1525" s="127"/>
      <c r="R1525" s="128" t="str">
        <f t="shared" si="292"/>
        <v/>
      </c>
      <c r="S1525" s="127"/>
      <c r="T1525" s="129"/>
      <c r="U1525" s="128" t="str">
        <f t="shared" si="293"/>
        <v/>
      </c>
      <c r="V1525" s="129"/>
      <c r="W1525" s="129"/>
      <c r="X1525" s="131" t="str">
        <f t="shared" si="297"/>
        <v>6</v>
      </c>
      <c r="Y1525" s="129"/>
      <c r="Z1525" s="129">
        <f t="shared" si="294"/>
        <v>6</v>
      </c>
      <c r="AA1525" s="129"/>
      <c r="AB1525" s="129"/>
      <c r="AC1525" s="121">
        <v>610407</v>
      </c>
      <c r="AD1525" s="121" t="s">
        <v>504</v>
      </c>
      <c r="AE1525" s="122">
        <f>VLOOKUP(AC1525,[3]Hoja1!$A$10:$K$1357,11,0)</f>
        <v>0</v>
      </c>
      <c r="AF1525" s="122"/>
      <c r="AG1525" s="122">
        <f t="shared" si="295"/>
        <v>0</v>
      </c>
      <c r="AH1525" s="122">
        <f t="shared" si="296"/>
        <v>0</v>
      </c>
    </row>
    <row r="1526" spans="1:34" s="51" customFormat="1" ht="12.75" customHeight="1">
      <c r="A1526" s="127">
        <v>5312200</v>
      </c>
      <c r="B1526" s="127" t="s">
        <v>543</v>
      </c>
      <c r="C1526" s="128" t="str">
        <f t="shared" si="287"/>
        <v/>
      </c>
      <c r="D1526" s="127"/>
      <c r="E1526" s="127"/>
      <c r="F1526" s="128" t="str">
        <f t="shared" si="288"/>
        <v/>
      </c>
      <c r="G1526" s="127"/>
      <c r="H1526" s="127"/>
      <c r="I1526" s="128" t="str">
        <f t="shared" si="289"/>
        <v/>
      </c>
      <c r="J1526" s="127"/>
      <c r="K1526" s="127"/>
      <c r="L1526" s="128" t="str">
        <f t="shared" si="290"/>
        <v/>
      </c>
      <c r="M1526" s="129"/>
      <c r="N1526" s="129"/>
      <c r="O1526" s="130" t="str">
        <f t="shared" si="291"/>
        <v/>
      </c>
      <c r="P1526" s="127"/>
      <c r="Q1526" s="127"/>
      <c r="R1526" s="128" t="str">
        <f t="shared" si="292"/>
        <v/>
      </c>
      <c r="S1526" s="127"/>
      <c r="T1526" s="129"/>
      <c r="U1526" s="128" t="str">
        <f t="shared" si="293"/>
        <v/>
      </c>
      <c r="V1526" s="129"/>
      <c r="W1526" s="129"/>
      <c r="X1526" s="131" t="str">
        <f t="shared" si="297"/>
        <v>6</v>
      </c>
      <c r="Y1526" s="129"/>
      <c r="Z1526" s="129">
        <f t="shared" si="294"/>
        <v>6</v>
      </c>
      <c r="AA1526" s="129"/>
      <c r="AB1526" s="129"/>
      <c r="AC1526" s="121">
        <v>610408</v>
      </c>
      <c r="AD1526" s="121" t="s">
        <v>505</v>
      </c>
      <c r="AE1526" s="122">
        <f>VLOOKUP(AC1526,[3]Hoja1!$A$10:$K$1357,11,0)</f>
        <v>332849</v>
      </c>
      <c r="AF1526" s="122"/>
      <c r="AG1526" s="122">
        <f t="shared" si="295"/>
        <v>332849</v>
      </c>
      <c r="AH1526" s="122">
        <f t="shared" si="296"/>
        <v>333</v>
      </c>
    </row>
    <row r="1527" spans="1:34" s="51" customFormat="1" ht="12.75" customHeight="1">
      <c r="A1527" s="127">
        <v>5312200</v>
      </c>
      <c r="B1527" s="127" t="s">
        <v>543</v>
      </c>
      <c r="C1527" s="128" t="str">
        <f t="shared" si="287"/>
        <v/>
      </c>
      <c r="D1527" s="127"/>
      <c r="E1527" s="127"/>
      <c r="F1527" s="128" t="str">
        <f t="shared" si="288"/>
        <v/>
      </c>
      <c r="G1527" s="127"/>
      <c r="H1527" s="127"/>
      <c r="I1527" s="128" t="str">
        <f t="shared" si="289"/>
        <v/>
      </c>
      <c r="J1527" s="127"/>
      <c r="K1527" s="127"/>
      <c r="L1527" s="128" t="str">
        <f t="shared" si="290"/>
        <v/>
      </c>
      <c r="M1527" s="129"/>
      <c r="N1527" s="129"/>
      <c r="O1527" s="130" t="str">
        <f t="shared" si="291"/>
        <v/>
      </c>
      <c r="P1527" s="127"/>
      <c r="Q1527" s="127"/>
      <c r="R1527" s="128" t="str">
        <f t="shared" si="292"/>
        <v/>
      </c>
      <c r="S1527" s="127"/>
      <c r="T1527" s="129"/>
      <c r="U1527" s="128" t="str">
        <f t="shared" si="293"/>
        <v/>
      </c>
      <c r="V1527" s="129"/>
      <c r="W1527" s="129"/>
      <c r="X1527" s="131" t="str">
        <f t="shared" si="297"/>
        <v>6</v>
      </c>
      <c r="Y1527" s="129"/>
      <c r="Z1527" s="129">
        <f t="shared" si="294"/>
        <v>6</v>
      </c>
      <c r="AA1527" s="129"/>
      <c r="AB1527" s="129"/>
      <c r="AC1527" s="121">
        <v>610409</v>
      </c>
      <c r="AD1527" s="121" t="s">
        <v>1544</v>
      </c>
      <c r="AE1527" s="122">
        <f>VLOOKUP(AC1527,[3]Hoja1!$A$10:$K$1357,11,0)</f>
        <v>26602</v>
      </c>
      <c r="AF1527" s="122"/>
      <c r="AG1527" s="122">
        <f t="shared" si="295"/>
        <v>26602</v>
      </c>
      <c r="AH1527" s="122">
        <f t="shared" si="296"/>
        <v>27</v>
      </c>
    </row>
    <row r="1528" spans="1:34" s="51" customFormat="1" ht="12.75" customHeight="1">
      <c r="A1528" s="127">
        <v>5312200</v>
      </c>
      <c r="B1528" s="127" t="s">
        <v>543</v>
      </c>
      <c r="C1528" s="128" t="str">
        <f t="shared" si="287"/>
        <v/>
      </c>
      <c r="D1528" s="127"/>
      <c r="E1528" s="127"/>
      <c r="F1528" s="128" t="str">
        <f t="shared" si="288"/>
        <v/>
      </c>
      <c r="G1528" s="127"/>
      <c r="H1528" s="127"/>
      <c r="I1528" s="128" t="str">
        <f t="shared" si="289"/>
        <v/>
      </c>
      <c r="J1528" s="127"/>
      <c r="K1528" s="127"/>
      <c r="L1528" s="128" t="str">
        <f t="shared" si="290"/>
        <v/>
      </c>
      <c r="M1528" s="129"/>
      <c r="N1528" s="129"/>
      <c r="O1528" s="130" t="str">
        <f t="shared" si="291"/>
        <v/>
      </c>
      <c r="P1528" s="127"/>
      <c r="Q1528" s="127"/>
      <c r="R1528" s="128" t="str">
        <f t="shared" si="292"/>
        <v/>
      </c>
      <c r="S1528" s="127"/>
      <c r="T1528" s="129"/>
      <c r="U1528" s="128" t="str">
        <f t="shared" si="293"/>
        <v/>
      </c>
      <c r="V1528" s="129"/>
      <c r="W1528" s="129"/>
      <c r="X1528" s="131" t="str">
        <f t="shared" si="297"/>
        <v>6</v>
      </c>
      <c r="Y1528" s="129"/>
      <c r="Z1528" s="129">
        <f t="shared" si="294"/>
        <v>6</v>
      </c>
      <c r="AA1528" s="129"/>
      <c r="AB1528" s="129"/>
      <c r="AC1528" s="121">
        <v>610410</v>
      </c>
      <c r="AD1528" s="121" t="s">
        <v>1545</v>
      </c>
      <c r="AE1528" s="122">
        <f>VLOOKUP(AC1528,[3]Hoja1!$A$10:$K$1357,11,0)</f>
        <v>537160</v>
      </c>
      <c r="AF1528" s="122"/>
      <c r="AG1528" s="122">
        <f t="shared" si="295"/>
        <v>537160</v>
      </c>
      <c r="AH1528" s="122">
        <f t="shared" si="296"/>
        <v>537</v>
      </c>
    </row>
    <row r="1529" spans="1:34" s="51" customFormat="1" ht="12.75" customHeight="1">
      <c r="A1529" s="127">
        <v>5312200</v>
      </c>
      <c r="B1529" s="127" t="s">
        <v>543</v>
      </c>
      <c r="C1529" s="128" t="str">
        <f t="shared" si="287"/>
        <v/>
      </c>
      <c r="D1529" s="127"/>
      <c r="E1529" s="127"/>
      <c r="F1529" s="128" t="str">
        <f t="shared" si="288"/>
        <v/>
      </c>
      <c r="G1529" s="127"/>
      <c r="H1529" s="127"/>
      <c r="I1529" s="128" t="str">
        <f t="shared" si="289"/>
        <v/>
      </c>
      <c r="J1529" s="127"/>
      <c r="K1529" s="127"/>
      <c r="L1529" s="128" t="str">
        <f t="shared" si="290"/>
        <v/>
      </c>
      <c r="M1529" s="129"/>
      <c r="N1529" s="129"/>
      <c r="O1529" s="130" t="str">
        <f t="shared" si="291"/>
        <v/>
      </c>
      <c r="P1529" s="127"/>
      <c r="Q1529" s="127"/>
      <c r="R1529" s="128" t="str">
        <f t="shared" si="292"/>
        <v/>
      </c>
      <c r="S1529" s="127"/>
      <c r="T1529" s="129"/>
      <c r="U1529" s="128" t="str">
        <f t="shared" si="293"/>
        <v/>
      </c>
      <c r="V1529" s="129"/>
      <c r="W1529" s="129"/>
      <c r="X1529" s="131" t="str">
        <f t="shared" si="297"/>
        <v>6</v>
      </c>
      <c r="Y1529" s="129"/>
      <c r="Z1529" s="129">
        <f t="shared" si="294"/>
        <v>6</v>
      </c>
      <c r="AA1529" s="129"/>
      <c r="AB1529" s="129"/>
      <c r="AC1529" s="121">
        <v>610411</v>
      </c>
      <c r="AD1529" s="121" t="s">
        <v>1546</v>
      </c>
      <c r="AE1529" s="122">
        <f>VLOOKUP(AC1529,[3]Hoja1!$A$10:$K$1357,11,0)</f>
        <v>10709826</v>
      </c>
      <c r="AF1529" s="122"/>
      <c r="AG1529" s="122">
        <f t="shared" si="295"/>
        <v>10709826</v>
      </c>
      <c r="AH1529" s="122">
        <f t="shared" si="296"/>
        <v>10710</v>
      </c>
    </row>
    <row r="1530" spans="1:34" s="51" customFormat="1" ht="12.75" customHeight="1">
      <c r="A1530" s="127">
        <v>5312200</v>
      </c>
      <c r="B1530" s="127" t="s">
        <v>543</v>
      </c>
      <c r="C1530" s="128" t="str">
        <f t="shared" si="287"/>
        <v/>
      </c>
      <c r="D1530" s="127"/>
      <c r="E1530" s="127"/>
      <c r="F1530" s="128" t="str">
        <f t="shared" si="288"/>
        <v/>
      </c>
      <c r="G1530" s="127"/>
      <c r="H1530" s="127"/>
      <c r="I1530" s="128" t="str">
        <f t="shared" si="289"/>
        <v/>
      </c>
      <c r="J1530" s="127"/>
      <c r="K1530" s="127"/>
      <c r="L1530" s="128" t="str">
        <f t="shared" si="290"/>
        <v/>
      </c>
      <c r="M1530" s="129"/>
      <c r="N1530" s="129"/>
      <c r="O1530" s="130" t="str">
        <f t="shared" si="291"/>
        <v/>
      </c>
      <c r="P1530" s="127"/>
      <c r="Q1530" s="127"/>
      <c r="R1530" s="128" t="str">
        <f t="shared" si="292"/>
        <v/>
      </c>
      <c r="S1530" s="127"/>
      <c r="T1530" s="129"/>
      <c r="U1530" s="128" t="str">
        <f t="shared" si="293"/>
        <v/>
      </c>
      <c r="V1530" s="129"/>
      <c r="W1530" s="129"/>
      <c r="X1530" s="131" t="str">
        <f t="shared" si="297"/>
        <v>6</v>
      </c>
      <c r="Y1530" s="129"/>
      <c r="Z1530" s="129">
        <f t="shared" si="294"/>
        <v>6</v>
      </c>
      <c r="AA1530" s="129"/>
      <c r="AB1530" s="129"/>
      <c r="AC1530" s="121">
        <v>610412</v>
      </c>
      <c r="AD1530" s="121" t="s">
        <v>1547</v>
      </c>
      <c r="AE1530" s="122">
        <f>VLOOKUP(AC1530,[3]Hoja1!$A$10:$K$1357,11,0)</f>
        <v>0</v>
      </c>
      <c r="AF1530" s="122"/>
      <c r="AG1530" s="122">
        <f t="shared" si="295"/>
        <v>0</v>
      </c>
      <c r="AH1530" s="122">
        <f t="shared" si="296"/>
        <v>0</v>
      </c>
    </row>
    <row r="1531" spans="1:34" s="51" customFormat="1" ht="12.75" customHeight="1">
      <c r="A1531" s="127">
        <v>5312200</v>
      </c>
      <c r="B1531" s="127" t="s">
        <v>543</v>
      </c>
      <c r="C1531" s="128" t="str">
        <f t="shared" si="287"/>
        <v/>
      </c>
      <c r="D1531" s="127"/>
      <c r="E1531" s="127"/>
      <c r="F1531" s="128" t="str">
        <f t="shared" si="288"/>
        <v/>
      </c>
      <c r="G1531" s="127"/>
      <c r="H1531" s="127"/>
      <c r="I1531" s="128" t="str">
        <f t="shared" si="289"/>
        <v/>
      </c>
      <c r="J1531" s="127"/>
      <c r="K1531" s="127"/>
      <c r="L1531" s="128" t="str">
        <f t="shared" si="290"/>
        <v/>
      </c>
      <c r="M1531" s="129"/>
      <c r="N1531" s="129"/>
      <c r="O1531" s="130" t="str">
        <f t="shared" si="291"/>
        <v/>
      </c>
      <c r="P1531" s="127"/>
      <c r="Q1531" s="127"/>
      <c r="R1531" s="128" t="str">
        <f t="shared" si="292"/>
        <v/>
      </c>
      <c r="S1531" s="127"/>
      <c r="T1531" s="129"/>
      <c r="U1531" s="128" t="str">
        <f t="shared" si="293"/>
        <v/>
      </c>
      <c r="V1531" s="129"/>
      <c r="W1531" s="129"/>
      <c r="X1531" s="131" t="str">
        <f t="shared" si="297"/>
        <v>6</v>
      </c>
      <c r="Y1531" s="129"/>
      <c r="Z1531" s="129">
        <f t="shared" si="294"/>
        <v>6</v>
      </c>
      <c r="AA1531" s="129"/>
      <c r="AB1531" s="129"/>
      <c r="AC1531" s="121">
        <v>610413</v>
      </c>
      <c r="AD1531" s="121" t="s">
        <v>1548</v>
      </c>
      <c r="AE1531" s="122">
        <f>VLOOKUP(AC1531,[3]Hoja1!$A$10:$K$1357,11,0)</f>
        <v>0</v>
      </c>
      <c r="AF1531" s="122"/>
      <c r="AG1531" s="122">
        <f t="shared" si="295"/>
        <v>0</v>
      </c>
      <c r="AH1531" s="122">
        <f t="shared" si="296"/>
        <v>0</v>
      </c>
    </row>
    <row r="1532" spans="1:34" s="51" customFormat="1" ht="12.75" customHeight="1">
      <c r="A1532" s="127">
        <v>5312200</v>
      </c>
      <c r="B1532" s="127" t="s">
        <v>543</v>
      </c>
      <c r="C1532" s="128" t="str">
        <f t="shared" si="287"/>
        <v/>
      </c>
      <c r="D1532" s="127"/>
      <c r="E1532" s="127"/>
      <c r="F1532" s="128" t="str">
        <f t="shared" si="288"/>
        <v/>
      </c>
      <c r="G1532" s="127"/>
      <c r="H1532" s="127"/>
      <c r="I1532" s="128" t="str">
        <f t="shared" si="289"/>
        <v/>
      </c>
      <c r="J1532" s="127"/>
      <c r="K1532" s="127"/>
      <c r="L1532" s="128" t="str">
        <f t="shared" si="290"/>
        <v/>
      </c>
      <c r="M1532" s="129"/>
      <c r="N1532" s="129"/>
      <c r="O1532" s="130" t="str">
        <f t="shared" si="291"/>
        <v/>
      </c>
      <c r="P1532" s="127"/>
      <c r="Q1532" s="127"/>
      <c r="R1532" s="128" t="str">
        <f t="shared" si="292"/>
        <v/>
      </c>
      <c r="S1532" s="127"/>
      <c r="T1532" s="129"/>
      <c r="U1532" s="128" t="str">
        <f t="shared" si="293"/>
        <v/>
      </c>
      <c r="V1532" s="129"/>
      <c r="W1532" s="129"/>
      <c r="X1532" s="131" t="str">
        <f t="shared" si="297"/>
        <v>6</v>
      </c>
      <c r="Y1532" s="129"/>
      <c r="Z1532" s="129">
        <f t="shared" si="294"/>
        <v>6</v>
      </c>
      <c r="AA1532" s="129"/>
      <c r="AB1532" s="129"/>
      <c r="AC1532" s="121">
        <v>610414</v>
      </c>
      <c r="AD1532" s="121" t="s">
        <v>1549</v>
      </c>
      <c r="AE1532" s="122">
        <f>VLOOKUP(AC1532,[3]Hoja1!$A$10:$K$1357,11,0)</f>
        <v>3209167</v>
      </c>
      <c r="AF1532" s="122"/>
      <c r="AG1532" s="122">
        <f t="shared" si="295"/>
        <v>3209167</v>
      </c>
      <c r="AH1532" s="122">
        <f t="shared" si="296"/>
        <v>3209</v>
      </c>
    </row>
    <row r="1533" spans="1:34" s="51" customFormat="1" ht="12.75" customHeight="1">
      <c r="A1533" s="127">
        <v>5312200</v>
      </c>
      <c r="B1533" s="127" t="s">
        <v>543</v>
      </c>
      <c r="C1533" s="128" t="str">
        <f t="shared" si="287"/>
        <v/>
      </c>
      <c r="D1533" s="127"/>
      <c r="E1533" s="127"/>
      <c r="F1533" s="128" t="str">
        <f t="shared" si="288"/>
        <v/>
      </c>
      <c r="G1533" s="127"/>
      <c r="H1533" s="127"/>
      <c r="I1533" s="128" t="str">
        <f t="shared" si="289"/>
        <v/>
      </c>
      <c r="J1533" s="127"/>
      <c r="K1533" s="127"/>
      <c r="L1533" s="128" t="str">
        <f t="shared" si="290"/>
        <v/>
      </c>
      <c r="M1533" s="129"/>
      <c r="N1533" s="129"/>
      <c r="O1533" s="130" t="str">
        <f t="shared" si="291"/>
        <v/>
      </c>
      <c r="P1533" s="127"/>
      <c r="Q1533" s="127"/>
      <c r="R1533" s="128" t="str">
        <f t="shared" si="292"/>
        <v/>
      </c>
      <c r="S1533" s="127"/>
      <c r="T1533" s="129"/>
      <c r="U1533" s="128" t="str">
        <f t="shared" si="293"/>
        <v/>
      </c>
      <c r="V1533" s="129"/>
      <c r="W1533" s="129"/>
      <c r="X1533" s="131" t="str">
        <f t="shared" si="297"/>
        <v>6</v>
      </c>
      <c r="Y1533" s="129"/>
      <c r="Z1533" s="129">
        <f t="shared" si="294"/>
        <v>6</v>
      </c>
      <c r="AA1533" s="129"/>
      <c r="AB1533" s="129"/>
      <c r="AC1533" s="121">
        <v>610415</v>
      </c>
      <c r="AD1533" s="121" t="s">
        <v>510</v>
      </c>
      <c r="AE1533" s="122">
        <f>VLOOKUP(AC1533,[3]Hoja1!$A$10:$K$1357,11,0)</f>
        <v>0</v>
      </c>
      <c r="AF1533" s="122"/>
      <c r="AG1533" s="122">
        <f t="shared" si="295"/>
        <v>0</v>
      </c>
      <c r="AH1533" s="122">
        <f t="shared" si="296"/>
        <v>0</v>
      </c>
    </row>
    <row r="1534" spans="1:34" s="51" customFormat="1" ht="12.75" customHeight="1">
      <c r="A1534" s="127">
        <v>5312200</v>
      </c>
      <c r="B1534" s="127" t="s">
        <v>543</v>
      </c>
      <c r="C1534" s="128" t="str">
        <f t="shared" si="287"/>
        <v/>
      </c>
      <c r="D1534" s="127"/>
      <c r="E1534" s="127"/>
      <c r="F1534" s="128" t="str">
        <f t="shared" si="288"/>
        <v/>
      </c>
      <c r="G1534" s="127"/>
      <c r="H1534" s="127"/>
      <c r="I1534" s="128" t="str">
        <f t="shared" si="289"/>
        <v/>
      </c>
      <c r="J1534" s="127"/>
      <c r="K1534" s="127"/>
      <c r="L1534" s="128" t="str">
        <f t="shared" si="290"/>
        <v/>
      </c>
      <c r="M1534" s="129"/>
      <c r="N1534" s="129"/>
      <c r="O1534" s="130" t="str">
        <f t="shared" si="291"/>
        <v/>
      </c>
      <c r="P1534" s="127"/>
      <c r="Q1534" s="127"/>
      <c r="R1534" s="128" t="str">
        <f t="shared" si="292"/>
        <v/>
      </c>
      <c r="S1534" s="127"/>
      <c r="T1534" s="129"/>
      <c r="U1534" s="128" t="str">
        <f t="shared" si="293"/>
        <v/>
      </c>
      <c r="V1534" s="129"/>
      <c r="W1534" s="129"/>
      <c r="X1534" s="131" t="str">
        <f t="shared" si="297"/>
        <v>6</v>
      </c>
      <c r="Y1534" s="129"/>
      <c r="Z1534" s="129">
        <f t="shared" si="294"/>
        <v>6</v>
      </c>
      <c r="AA1534" s="129"/>
      <c r="AB1534" s="129"/>
      <c r="AC1534" s="121">
        <v>610416</v>
      </c>
      <c r="AD1534" s="121" t="s">
        <v>511</v>
      </c>
      <c r="AE1534" s="122">
        <f>VLOOKUP(AC1534,[3]Hoja1!$A$10:$K$1357,11,0)</f>
        <v>1635236</v>
      </c>
      <c r="AF1534" s="122"/>
      <c r="AG1534" s="122">
        <f t="shared" si="295"/>
        <v>1635236</v>
      </c>
      <c r="AH1534" s="122">
        <f t="shared" si="296"/>
        <v>1635</v>
      </c>
    </row>
    <row r="1535" spans="1:34" s="51" customFormat="1" ht="12.75" customHeight="1">
      <c r="A1535" s="127"/>
      <c r="B1535" s="127"/>
      <c r="C1535" s="128" t="str">
        <f t="shared" si="287"/>
        <v/>
      </c>
      <c r="D1535" s="127"/>
      <c r="E1535" s="127"/>
      <c r="F1535" s="128" t="str">
        <f t="shared" si="288"/>
        <v/>
      </c>
      <c r="G1535" s="127"/>
      <c r="H1535" s="127"/>
      <c r="I1535" s="128" t="str">
        <f t="shared" si="289"/>
        <v/>
      </c>
      <c r="J1535" s="127"/>
      <c r="K1535" s="127"/>
      <c r="L1535" s="128" t="str">
        <f t="shared" si="290"/>
        <v/>
      </c>
      <c r="M1535" s="129"/>
      <c r="N1535" s="129"/>
      <c r="O1535" s="130" t="str">
        <f t="shared" si="291"/>
        <v/>
      </c>
      <c r="P1535" s="127"/>
      <c r="Q1535" s="127"/>
      <c r="R1535" s="128" t="str">
        <f t="shared" si="292"/>
        <v/>
      </c>
      <c r="S1535" s="127"/>
      <c r="T1535" s="129"/>
      <c r="U1535" s="128" t="str">
        <f t="shared" si="293"/>
        <v/>
      </c>
      <c r="V1535" s="129"/>
      <c r="W1535" s="129"/>
      <c r="X1535" s="131" t="str">
        <f t="shared" si="297"/>
        <v>6</v>
      </c>
      <c r="Y1535" s="129"/>
      <c r="Z1535" s="129">
        <f t="shared" si="294"/>
        <v>6</v>
      </c>
      <c r="AA1535" s="129"/>
      <c r="AB1535" s="129"/>
      <c r="AC1535" s="121">
        <v>610417</v>
      </c>
      <c r="AD1535" s="121" t="s">
        <v>1550</v>
      </c>
      <c r="AE1535" s="122">
        <v>0</v>
      </c>
      <c r="AF1535" s="122"/>
      <c r="AG1535" s="122">
        <f t="shared" si="295"/>
        <v>0</v>
      </c>
      <c r="AH1535" s="122">
        <f t="shared" si="296"/>
        <v>0</v>
      </c>
    </row>
    <row r="1536" spans="1:34" s="51" customFormat="1" ht="12.75" customHeight="1">
      <c r="A1536" s="127">
        <v>5312200</v>
      </c>
      <c r="B1536" s="127" t="s">
        <v>543</v>
      </c>
      <c r="C1536" s="128" t="str">
        <f t="shared" si="287"/>
        <v/>
      </c>
      <c r="D1536" s="127"/>
      <c r="E1536" s="127"/>
      <c r="F1536" s="128" t="str">
        <f t="shared" si="288"/>
        <v/>
      </c>
      <c r="G1536" s="127"/>
      <c r="H1536" s="127"/>
      <c r="I1536" s="128" t="str">
        <f t="shared" si="289"/>
        <v/>
      </c>
      <c r="J1536" s="127"/>
      <c r="K1536" s="127"/>
      <c r="L1536" s="128" t="str">
        <f t="shared" si="290"/>
        <v/>
      </c>
      <c r="M1536" s="129"/>
      <c r="N1536" s="129"/>
      <c r="O1536" s="130" t="str">
        <f t="shared" si="291"/>
        <v/>
      </c>
      <c r="P1536" s="127"/>
      <c r="Q1536" s="127"/>
      <c r="R1536" s="128" t="str">
        <f t="shared" si="292"/>
        <v/>
      </c>
      <c r="S1536" s="127"/>
      <c r="T1536" s="129"/>
      <c r="U1536" s="128" t="str">
        <f t="shared" si="293"/>
        <v/>
      </c>
      <c r="V1536" s="129"/>
      <c r="W1536" s="129"/>
      <c r="X1536" s="131" t="str">
        <f t="shared" si="297"/>
        <v>6</v>
      </c>
      <c r="Y1536" s="129"/>
      <c r="Z1536" s="129">
        <f t="shared" si="294"/>
        <v>6</v>
      </c>
      <c r="AA1536" s="129"/>
      <c r="AB1536" s="129"/>
      <c r="AC1536" s="121">
        <v>610418</v>
      </c>
      <c r="AD1536" s="121" t="s">
        <v>1551</v>
      </c>
      <c r="AE1536" s="122">
        <f>VLOOKUP(AC1536,[3]Hoja1!$A$10:$K$1357,11,0)</f>
        <v>0</v>
      </c>
      <c r="AF1536" s="122"/>
      <c r="AG1536" s="122">
        <f t="shared" si="295"/>
        <v>0</v>
      </c>
      <c r="AH1536" s="122">
        <f t="shared" si="296"/>
        <v>0</v>
      </c>
    </row>
    <row r="1537" spans="1:34" s="51" customFormat="1" ht="12.75" customHeight="1">
      <c r="A1537" s="127">
        <v>5312200</v>
      </c>
      <c r="B1537" s="127" t="s">
        <v>543</v>
      </c>
      <c r="C1537" s="128" t="str">
        <f t="shared" si="287"/>
        <v/>
      </c>
      <c r="D1537" s="127"/>
      <c r="E1537" s="127"/>
      <c r="F1537" s="128" t="str">
        <f t="shared" si="288"/>
        <v/>
      </c>
      <c r="G1537" s="127"/>
      <c r="H1537" s="127"/>
      <c r="I1537" s="128" t="str">
        <f t="shared" si="289"/>
        <v/>
      </c>
      <c r="J1537" s="127"/>
      <c r="K1537" s="127"/>
      <c r="L1537" s="128" t="str">
        <f t="shared" si="290"/>
        <v/>
      </c>
      <c r="M1537" s="129"/>
      <c r="N1537" s="129"/>
      <c r="O1537" s="130" t="str">
        <f t="shared" si="291"/>
        <v/>
      </c>
      <c r="P1537" s="127"/>
      <c r="Q1537" s="127"/>
      <c r="R1537" s="128" t="str">
        <f t="shared" si="292"/>
        <v/>
      </c>
      <c r="S1537" s="127"/>
      <c r="T1537" s="129"/>
      <c r="U1537" s="128" t="str">
        <f t="shared" si="293"/>
        <v/>
      </c>
      <c r="V1537" s="129"/>
      <c r="W1537" s="129"/>
      <c r="X1537" s="131" t="str">
        <f t="shared" si="297"/>
        <v>6</v>
      </c>
      <c r="Y1537" s="129"/>
      <c r="Z1537" s="129">
        <f t="shared" si="294"/>
        <v>6</v>
      </c>
      <c r="AA1537" s="129"/>
      <c r="AB1537" s="129"/>
      <c r="AC1537" s="121">
        <v>610419</v>
      </c>
      <c r="AD1537" s="121" t="s">
        <v>1552</v>
      </c>
      <c r="AE1537" s="122">
        <f>VLOOKUP(AC1537,[3]Hoja1!$A$10:$K$1357,11,0)</f>
        <v>0</v>
      </c>
      <c r="AF1537" s="122"/>
      <c r="AG1537" s="122">
        <f t="shared" si="295"/>
        <v>0</v>
      </c>
      <c r="AH1537" s="122">
        <f t="shared" si="296"/>
        <v>0</v>
      </c>
    </row>
    <row r="1538" spans="1:34" s="51" customFormat="1" ht="12.75" customHeight="1">
      <c r="A1538" s="127">
        <v>5312200</v>
      </c>
      <c r="B1538" s="127" t="s">
        <v>543</v>
      </c>
      <c r="C1538" s="128" t="str">
        <f t="shared" si="287"/>
        <v/>
      </c>
      <c r="D1538" s="127"/>
      <c r="E1538" s="127"/>
      <c r="F1538" s="128" t="str">
        <f t="shared" si="288"/>
        <v/>
      </c>
      <c r="G1538" s="127"/>
      <c r="H1538" s="127"/>
      <c r="I1538" s="128" t="str">
        <f t="shared" si="289"/>
        <v/>
      </c>
      <c r="J1538" s="127"/>
      <c r="K1538" s="127"/>
      <c r="L1538" s="128" t="str">
        <f t="shared" si="290"/>
        <v/>
      </c>
      <c r="M1538" s="129"/>
      <c r="N1538" s="129"/>
      <c r="O1538" s="130" t="str">
        <f t="shared" si="291"/>
        <v/>
      </c>
      <c r="P1538" s="127"/>
      <c r="Q1538" s="127"/>
      <c r="R1538" s="128" t="str">
        <f t="shared" si="292"/>
        <v/>
      </c>
      <c r="S1538" s="127"/>
      <c r="T1538" s="129"/>
      <c r="U1538" s="128" t="str">
        <f t="shared" si="293"/>
        <v/>
      </c>
      <c r="V1538" s="129"/>
      <c r="W1538" s="129"/>
      <c r="X1538" s="131" t="str">
        <f t="shared" si="297"/>
        <v>6</v>
      </c>
      <c r="Y1538" s="129"/>
      <c r="Z1538" s="129">
        <f t="shared" si="294"/>
        <v>6</v>
      </c>
      <c r="AA1538" s="129"/>
      <c r="AB1538" s="129"/>
      <c r="AC1538" s="121">
        <v>610420</v>
      </c>
      <c r="AD1538" s="121" t="s">
        <v>143</v>
      </c>
      <c r="AE1538" s="122">
        <f>VLOOKUP(AC1538,[3]Hoja1!$A$10:$K$1357,11,0)</f>
        <v>0</v>
      </c>
      <c r="AF1538" s="122"/>
      <c r="AG1538" s="122">
        <f t="shared" si="295"/>
        <v>0</v>
      </c>
      <c r="AH1538" s="122">
        <f t="shared" si="296"/>
        <v>0</v>
      </c>
    </row>
    <row r="1539" spans="1:34" s="51" customFormat="1" ht="12.75" customHeight="1">
      <c r="A1539" s="127">
        <v>5312200</v>
      </c>
      <c r="B1539" s="127" t="s">
        <v>543</v>
      </c>
      <c r="C1539" s="128" t="str">
        <f t="shared" si="287"/>
        <v/>
      </c>
      <c r="D1539" s="127"/>
      <c r="E1539" s="127"/>
      <c r="F1539" s="128" t="str">
        <f t="shared" si="288"/>
        <v/>
      </c>
      <c r="G1539" s="127"/>
      <c r="H1539" s="127"/>
      <c r="I1539" s="128" t="str">
        <f t="shared" si="289"/>
        <v/>
      </c>
      <c r="J1539" s="127"/>
      <c r="K1539" s="127"/>
      <c r="L1539" s="128" t="str">
        <f t="shared" si="290"/>
        <v/>
      </c>
      <c r="M1539" s="129"/>
      <c r="N1539" s="129"/>
      <c r="O1539" s="130" t="str">
        <f t="shared" si="291"/>
        <v/>
      </c>
      <c r="P1539" s="127"/>
      <c r="Q1539" s="127"/>
      <c r="R1539" s="128" t="str">
        <f t="shared" si="292"/>
        <v/>
      </c>
      <c r="S1539" s="127"/>
      <c r="T1539" s="129"/>
      <c r="U1539" s="128" t="str">
        <f t="shared" si="293"/>
        <v/>
      </c>
      <c r="V1539" s="129"/>
      <c r="W1539" s="129"/>
      <c r="X1539" s="131" t="str">
        <f t="shared" si="297"/>
        <v>6</v>
      </c>
      <c r="Y1539" s="129"/>
      <c r="Z1539" s="129">
        <f t="shared" si="294"/>
        <v>6</v>
      </c>
      <c r="AA1539" s="129"/>
      <c r="AB1539" s="129"/>
      <c r="AC1539" s="121">
        <v>610421</v>
      </c>
      <c r="AD1539" s="121" t="s">
        <v>949</v>
      </c>
      <c r="AE1539" s="122">
        <f>VLOOKUP(AC1539,[3]Hoja1!$A$10:$K$1357,11,0)</f>
        <v>0</v>
      </c>
      <c r="AF1539" s="122"/>
      <c r="AG1539" s="122">
        <f t="shared" si="295"/>
        <v>0</v>
      </c>
      <c r="AH1539" s="122">
        <f t="shared" si="296"/>
        <v>0</v>
      </c>
    </row>
    <row r="1540" spans="1:34" s="51" customFormat="1" ht="12.75" customHeight="1">
      <c r="A1540" s="127">
        <v>5312200</v>
      </c>
      <c r="B1540" s="127" t="s">
        <v>543</v>
      </c>
      <c r="C1540" s="128"/>
      <c r="D1540" s="127"/>
      <c r="E1540" s="127"/>
      <c r="F1540" s="128"/>
      <c r="G1540" s="127"/>
      <c r="H1540" s="127"/>
      <c r="I1540" s="128"/>
      <c r="J1540" s="127"/>
      <c r="K1540" s="127"/>
      <c r="L1540" s="128"/>
      <c r="M1540" s="129"/>
      <c r="N1540" s="129"/>
      <c r="O1540" s="130"/>
      <c r="P1540" s="127"/>
      <c r="Q1540" s="127"/>
      <c r="R1540" s="128"/>
      <c r="S1540" s="127"/>
      <c r="T1540" s="129"/>
      <c r="U1540" s="128"/>
      <c r="V1540" s="129"/>
      <c r="W1540" s="129"/>
      <c r="X1540" s="131"/>
      <c r="Y1540" s="129"/>
      <c r="Z1540" s="129">
        <f t="shared" si="294"/>
        <v>6</v>
      </c>
      <c r="AA1540" s="129"/>
      <c r="AB1540" s="129"/>
      <c r="AC1540" s="121">
        <v>610422</v>
      </c>
      <c r="AD1540" s="121" t="s">
        <v>1553</v>
      </c>
      <c r="AE1540" s="122">
        <f>VLOOKUP(AC1540,[3]Hoja1!$A$10:$K$1357,11,0)</f>
        <v>0</v>
      </c>
      <c r="AF1540" s="122"/>
      <c r="AG1540" s="122">
        <f t="shared" si="295"/>
        <v>0</v>
      </c>
      <c r="AH1540" s="122">
        <f t="shared" si="296"/>
        <v>0</v>
      </c>
    </row>
    <row r="1541" spans="1:34" s="51" customFormat="1" ht="12.75" customHeight="1">
      <c r="A1541" s="127">
        <v>5312200</v>
      </c>
      <c r="B1541" s="127" t="s">
        <v>543</v>
      </c>
      <c r="C1541" s="128"/>
      <c r="D1541" s="127"/>
      <c r="E1541" s="127"/>
      <c r="F1541" s="128"/>
      <c r="G1541" s="127"/>
      <c r="H1541" s="127"/>
      <c r="I1541" s="128"/>
      <c r="J1541" s="127"/>
      <c r="K1541" s="127"/>
      <c r="L1541" s="128"/>
      <c r="M1541" s="129"/>
      <c r="N1541" s="129"/>
      <c r="O1541" s="130"/>
      <c r="P1541" s="127"/>
      <c r="Q1541" s="127"/>
      <c r="R1541" s="128"/>
      <c r="S1541" s="127"/>
      <c r="T1541" s="129"/>
      <c r="U1541" s="128"/>
      <c r="V1541" s="129"/>
      <c r="W1541" s="129"/>
      <c r="X1541" s="131"/>
      <c r="Y1541" s="129"/>
      <c r="Z1541" s="129">
        <f t="shared" si="294"/>
        <v>6</v>
      </c>
      <c r="AA1541" s="129"/>
      <c r="AB1541" s="129"/>
      <c r="AC1541" s="121">
        <v>610423</v>
      </c>
      <c r="AD1541" s="121" t="s">
        <v>1554</v>
      </c>
      <c r="AE1541" s="122">
        <f>VLOOKUP(AC1541,[3]Hoja1!$A$10:$K$1357,11,0)</f>
        <v>-219719</v>
      </c>
      <c r="AF1541" s="122"/>
      <c r="AG1541" s="122">
        <f t="shared" si="295"/>
        <v>-219719</v>
      </c>
      <c r="AH1541" s="122">
        <f t="shared" si="296"/>
        <v>-220</v>
      </c>
    </row>
    <row r="1542" spans="1:34" s="51" customFormat="1" ht="12.75" customHeight="1">
      <c r="A1542" s="127">
        <v>5312200</v>
      </c>
      <c r="B1542" s="127" t="s">
        <v>543</v>
      </c>
      <c r="C1542" s="128"/>
      <c r="D1542" s="127"/>
      <c r="E1542" s="127"/>
      <c r="F1542" s="128"/>
      <c r="G1542" s="127"/>
      <c r="H1542" s="127"/>
      <c r="I1542" s="128"/>
      <c r="J1542" s="127"/>
      <c r="K1542" s="127"/>
      <c r="L1542" s="128"/>
      <c r="M1542" s="129"/>
      <c r="N1542" s="129"/>
      <c r="O1542" s="130"/>
      <c r="P1542" s="127"/>
      <c r="Q1542" s="127"/>
      <c r="R1542" s="128"/>
      <c r="S1542" s="127"/>
      <c r="T1542" s="129"/>
      <c r="U1542" s="128"/>
      <c r="V1542" s="129"/>
      <c r="W1542" s="129"/>
      <c r="X1542" s="131"/>
      <c r="Y1542" s="129"/>
      <c r="Z1542" s="129">
        <f t="shared" si="294"/>
        <v>6</v>
      </c>
      <c r="AA1542" s="129"/>
      <c r="AB1542" s="129"/>
      <c r="AC1542" s="121">
        <v>610424</v>
      </c>
      <c r="AD1542" s="121" t="s">
        <v>546</v>
      </c>
      <c r="AE1542" s="122">
        <f>VLOOKUP(AC1542,[3]Hoja1!$A$10:$K$1357,11,0)</f>
        <v>0</v>
      </c>
      <c r="AF1542" s="122"/>
      <c r="AG1542" s="122">
        <f t="shared" si="295"/>
        <v>0</v>
      </c>
      <c r="AH1542" s="122">
        <f t="shared" si="296"/>
        <v>0</v>
      </c>
    </row>
    <row r="1543" spans="1:34" s="51" customFormat="1" ht="12.75" customHeight="1">
      <c r="A1543" s="127">
        <v>5312200</v>
      </c>
      <c r="B1543" s="127" t="s">
        <v>543</v>
      </c>
      <c r="C1543" s="128"/>
      <c r="D1543" s="127"/>
      <c r="E1543" s="127"/>
      <c r="F1543" s="128"/>
      <c r="G1543" s="127"/>
      <c r="H1543" s="127"/>
      <c r="I1543" s="128"/>
      <c r="J1543" s="127"/>
      <c r="K1543" s="127"/>
      <c r="L1543" s="128"/>
      <c r="M1543" s="129"/>
      <c r="N1543" s="129"/>
      <c r="O1543" s="130"/>
      <c r="P1543" s="127"/>
      <c r="Q1543" s="127"/>
      <c r="R1543" s="128"/>
      <c r="S1543" s="127"/>
      <c r="T1543" s="129"/>
      <c r="U1543" s="128"/>
      <c r="V1543" s="129"/>
      <c r="W1543" s="129"/>
      <c r="X1543" s="131"/>
      <c r="Y1543" s="129"/>
      <c r="Z1543" s="129">
        <f t="shared" si="294"/>
        <v>6</v>
      </c>
      <c r="AA1543" s="129"/>
      <c r="AB1543" s="129"/>
      <c r="AC1543" s="121">
        <v>610425</v>
      </c>
      <c r="AD1543" s="121" t="s">
        <v>629</v>
      </c>
      <c r="AE1543" s="122">
        <f>VLOOKUP(AC1543,[3]Hoja1!$A$10:$K$1357,11,0)</f>
        <v>4206971</v>
      </c>
      <c r="AF1543" s="122"/>
      <c r="AG1543" s="122">
        <f t="shared" si="295"/>
        <v>4206971</v>
      </c>
      <c r="AH1543" s="122">
        <f t="shared" si="296"/>
        <v>4207</v>
      </c>
    </row>
    <row r="1544" spans="1:34" s="51" customFormat="1" ht="12.75" customHeight="1">
      <c r="A1544" s="127">
        <v>5312200</v>
      </c>
      <c r="B1544" s="127" t="s">
        <v>543</v>
      </c>
      <c r="C1544" s="128"/>
      <c r="D1544" s="127"/>
      <c r="E1544" s="127"/>
      <c r="F1544" s="128"/>
      <c r="G1544" s="127"/>
      <c r="H1544" s="127"/>
      <c r="I1544" s="128"/>
      <c r="J1544" s="127"/>
      <c r="K1544" s="127"/>
      <c r="L1544" s="128"/>
      <c r="M1544" s="129"/>
      <c r="N1544" s="129"/>
      <c r="O1544" s="130"/>
      <c r="P1544" s="127"/>
      <c r="Q1544" s="127"/>
      <c r="R1544" s="128"/>
      <c r="S1544" s="127"/>
      <c r="T1544" s="129"/>
      <c r="U1544" s="128"/>
      <c r="V1544" s="129"/>
      <c r="W1544" s="129"/>
      <c r="X1544" s="131"/>
      <c r="Y1544" s="129"/>
      <c r="Z1544" s="129">
        <f t="shared" ref="Z1544:Z1607" si="298">VALUE(LEFT(AC1544,1))</f>
        <v>6</v>
      </c>
      <c r="AA1544" s="129"/>
      <c r="AB1544" s="129"/>
      <c r="AC1544" s="121">
        <v>610426</v>
      </c>
      <c r="AD1544" s="121" t="s">
        <v>1555</v>
      </c>
      <c r="AE1544" s="122">
        <f>VLOOKUP(AC1544,[3]Hoja1!$A$10:$K$1357,11,0)</f>
        <v>0</v>
      </c>
      <c r="AF1544" s="122"/>
      <c r="AG1544" s="122">
        <f t="shared" ref="AG1544:AG1607" si="299">AE1544+AF1544</f>
        <v>0</v>
      </c>
      <c r="AH1544" s="122">
        <f t="shared" ref="AH1544:AH1607" si="300">ROUND((AE1544+AF1544)/$AH$2,0)</f>
        <v>0</v>
      </c>
    </row>
    <row r="1545" spans="1:34" s="51" customFormat="1" ht="12.75" customHeight="1">
      <c r="A1545" s="127">
        <v>5312200</v>
      </c>
      <c r="B1545" s="127" t="s">
        <v>543</v>
      </c>
      <c r="C1545" s="128"/>
      <c r="D1545" s="127"/>
      <c r="E1545" s="127"/>
      <c r="F1545" s="128"/>
      <c r="G1545" s="127"/>
      <c r="H1545" s="127"/>
      <c r="I1545" s="128"/>
      <c r="J1545" s="127"/>
      <c r="K1545" s="127"/>
      <c r="L1545" s="128"/>
      <c r="M1545" s="129"/>
      <c r="N1545" s="129"/>
      <c r="O1545" s="130"/>
      <c r="P1545" s="127"/>
      <c r="Q1545" s="127"/>
      <c r="R1545" s="128"/>
      <c r="S1545" s="127"/>
      <c r="T1545" s="129"/>
      <c r="U1545" s="128"/>
      <c r="V1545" s="129"/>
      <c r="W1545" s="129"/>
      <c r="X1545" s="131"/>
      <c r="Y1545" s="129"/>
      <c r="Z1545" s="129">
        <f t="shared" si="298"/>
        <v>6</v>
      </c>
      <c r="AA1545" s="129"/>
      <c r="AB1545" s="129"/>
      <c r="AC1545" s="121">
        <v>610427</v>
      </c>
      <c r="AD1545" s="121" t="s">
        <v>579</v>
      </c>
      <c r="AE1545" s="122">
        <f>VLOOKUP(AC1545,[3]Hoja1!$A$10:$K$1357,11,0)</f>
        <v>0</v>
      </c>
      <c r="AF1545" s="122"/>
      <c r="AG1545" s="122">
        <f t="shared" si="299"/>
        <v>0</v>
      </c>
      <c r="AH1545" s="122">
        <f t="shared" si="300"/>
        <v>0</v>
      </c>
    </row>
    <row r="1546" spans="1:34" s="51" customFormat="1" ht="12.75" customHeight="1">
      <c r="A1546" s="127">
        <v>5312200</v>
      </c>
      <c r="B1546" s="127" t="s">
        <v>543</v>
      </c>
      <c r="C1546" s="128"/>
      <c r="D1546" s="127"/>
      <c r="E1546" s="127"/>
      <c r="F1546" s="128"/>
      <c r="G1546" s="127"/>
      <c r="H1546" s="127"/>
      <c r="I1546" s="128"/>
      <c r="J1546" s="127"/>
      <c r="K1546" s="127"/>
      <c r="L1546" s="128"/>
      <c r="M1546" s="129"/>
      <c r="N1546" s="129"/>
      <c r="O1546" s="130"/>
      <c r="P1546" s="127"/>
      <c r="Q1546" s="127"/>
      <c r="R1546" s="128"/>
      <c r="S1546" s="127"/>
      <c r="T1546" s="129"/>
      <c r="U1546" s="128"/>
      <c r="V1546" s="129"/>
      <c r="W1546" s="129"/>
      <c r="X1546" s="131"/>
      <c r="Y1546" s="129"/>
      <c r="Z1546" s="129">
        <f t="shared" si="298"/>
        <v>6</v>
      </c>
      <c r="AA1546" s="129"/>
      <c r="AB1546" s="129"/>
      <c r="AC1546" s="121">
        <v>610428</v>
      </c>
      <c r="AD1546" s="121" t="s">
        <v>473</v>
      </c>
      <c r="AE1546" s="122">
        <f>VLOOKUP(AC1546,[3]Hoja1!$A$10:$K$1357,11,0)</f>
        <v>5150480</v>
      </c>
      <c r="AF1546" s="122"/>
      <c r="AG1546" s="122">
        <f t="shared" si="299"/>
        <v>5150480</v>
      </c>
      <c r="AH1546" s="122">
        <f t="shared" si="300"/>
        <v>5150</v>
      </c>
    </row>
    <row r="1547" spans="1:34" s="51" customFormat="1" ht="12.75" customHeight="1">
      <c r="A1547" s="127">
        <v>5312200</v>
      </c>
      <c r="B1547" s="127" t="s">
        <v>543</v>
      </c>
      <c r="C1547" s="128"/>
      <c r="D1547" s="127"/>
      <c r="E1547" s="127"/>
      <c r="F1547" s="128"/>
      <c r="G1547" s="127"/>
      <c r="H1547" s="127"/>
      <c r="I1547" s="128"/>
      <c r="J1547" s="127"/>
      <c r="K1547" s="127"/>
      <c r="L1547" s="128"/>
      <c r="M1547" s="129"/>
      <c r="N1547" s="129"/>
      <c r="O1547" s="130"/>
      <c r="P1547" s="127"/>
      <c r="Q1547" s="127"/>
      <c r="R1547" s="128"/>
      <c r="S1547" s="127"/>
      <c r="T1547" s="129"/>
      <c r="U1547" s="128"/>
      <c r="V1547" s="129"/>
      <c r="W1547" s="129"/>
      <c r="X1547" s="131"/>
      <c r="Y1547" s="129"/>
      <c r="Z1547" s="129">
        <f t="shared" si="298"/>
        <v>6</v>
      </c>
      <c r="AA1547" s="129"/>
      <c r="AB1547" s="129"/>
      <c r="AC1547" s="121">
        <v>610429</v>
      </c>
      <c r="AD1547" s="121" t="s">
        <v>1556</v>
      </c>
      <c r="AE1547" s="122">
        <f>VLOOKUP(AC1547,[3]Hoja1!$A$10:$K$1357,11,0)</f>
        <v>9633027</v>
      </c>
      <c r="AF1547" s="122"/>
      <c r="AG1547" s="122">
        <f t="shared" si="299"/>
        <v>9633027</v>
      </c>
      <c r="AH1547" s="122">
        <f t="shared" si="300"/>
        <v>9633</v>
      </c>
    </row>
    <row r="1548" spans="1:34" s="51" customFormat="1" ht="12.75" customHeight="1">
      <c r="A1548" s="127">
        <v>5312200</v>
      </c>
      <c r="B1548" s="127" t="s">
        <v>543</v>
      </c>
      <c r="C1548" s="128"/>
      <c r="D1548" s="127"/>
      <c r="E1548" s="127"/>
      <c r="F1548" s="128"/>
      <c r="G1548" s="127"/>
      <c r="H1548" s="127"/>
      <c r="I1548" s="128"/>
      <c r="J1548" s="127"/>
      <c r="K1548" s="127"/>
      <c r="L1548" s="128"/>
      <c r="M1548" s="129"/>
      <c r="N1548" s="129"/>
      <c r="O1548" s="130"/>
      <c r="P1548" s="127"/>
      <c r="Q1548" s="127"/>
      <c r="R1548" s="128"/>
      <c r="S1548" s="127"/>
      <c r="T1548" s="129"/>
      <c r="U1548" s="128"/>
      <c r="V1548" s="129"/>
      <c r="W1548" s="129"/>
      <c r="X1548" s="131"/>
      <c r="Y1548" s="129"/>
      <c r="Z1548" s="129">
        <f t="shared" si="298"/>
        <v>6</v>
      </c>
      <c r="AA1548" s="129"/>
      <c r="AB1548" s="129"/>
      <c r="AC1548" s="121">
        <v>610430</v>
      </c>
      <c r="AD1548" s="121" t="s">
        <v>556</v>
      </c>
      <c r="AE1548" s="122">
        <f>VLOOKUP(AC1548,[3]Hoja1!$A$10:$K$1357,11,0)</f>
        <v>1978849</v>
      </c>
      <c r="AF1548" s="122"/>
      <c r="AG1548" s="122">
        <f t="shared" si="299"/>
        <v>1978849</v>
      </c>
      <c r="AH1548" s="122">
        <f t="shared" si="300"/>
        <v>1979</v>
      </c>
    </row>
    <row r="1549" spans="1:34" s="51" customFormat="1" ht="12.75" customHeight="1">
      <c r="A1549" s="127">
        <v>5312200</v>
      </c>
      <c r="B1549" s="127" t="s">
        <v>543</v>
      </c>
      <c r="C1549" s="128"/>
      <c r="D1549" s="127"/>
      <c r="E1549" s="127"/>
      <c r="F1549" s="128"/>
      <c r="G1549" s="127"/>
      <c r="H1549" s="127"/>
      <c r="I1549" s="128"/>
      <c r="J1549" s="127"/>
      <c r="K1549" s="127"/>
      <c r="L1549" s="128"/>
      <c r="M1549" s="129"/>
      <c r="N1549" s="129"/>
      <c r="O1549" s="130"/>
      <c r="P1549" s="127"/>
      <c r="Q1549" s="127"/>
      <c r="R1549" s="128"/>
      <c r="S1549" s="127"/>
      <c r="T1549" s="129"/>
      <c r="U1549" s="128"/>
      <c r="V1549" s="129"/>
      <c r="W1549" s="129"/>
      <c r="X1549" s="131"/>
      <c r="Y1549" s="129"/>
      <c r="Z1549" s="129">
        <f t="shared" si="298"/>
        <v>6</v>
      </c>
      <c r="AA1549" s="129"/>
      <c r="AB1549" s="129"/>
      <c r="AC1549" s="121">
        <v>610431</v>
      </c>
      <c r="AD1549" s="121" t="s">
        <v>1557</v>
      </c>
      <c r="AE1549" s="122">
        <f>VLOOKUP(AC1549,[3]Hoja1!$A$10:$K$1357,11,0)</f>
        <v>2902055</v>
      </c>
      <c r="AF1549" s="122"/>
      <c r="AG1549" s="122">
        <f t="shared" si="299"/>
        <v>2902055</v>
      </c>
      <c r="AH1549" s="122">
        <f t="shared" si="300"/>
        <v>2902</v>
      </c>
    </row>
    <row r="1550" spans="1:34" s="51" customFormat="1" ht="12.75" customHeight="1">
      <c r="A1550" s="127">
        <v>5312200</v>
      </c>
      <c r="B1550" s="127" t="s">
        <v>543</v>
      </c>
      <c r="C1550" s="128"/>
      <c r="D1550" s="127"/>
      <c r="E1550" s="127"/>
      <c r="F1550" s="128"/>
      <c r="G1550" s="127"/>
      <c r="H1550" s="127"/>
      <c r="I1550" s="128"/>
      <c r="J1550" s="127"/>
      <c r="K1550" s="127"/>
      <c r="L1550" s="128"/>
      <c r="M1550" s="129"/>
      <c r="N1550" s="129"/>
      <c r="O1550" s="130"/>
      <c r="P1550" s="127"/>
      <c r="Q1550" s="127"/>
      <c r="R1550" s="128"/>
      <c r="S1550" s="127"/>
      <c r="T1550" s="129"/>
      <c r="U1550" s="128"/>
      <c r="V1550" s="129"/>
      <c r="W1550" s="129"/>
      <c r="X1550" s="131"/>
      <c r="Y1550" s="129"/>
      <c r="Z1550" s="129">
        <f t="shared" si="298"/>
        <v>6</v>
      </c>
      <c r="AA1550" s="129"/>
      <c r="AB1550" s="129"/>
      <c r="AC1550" s="121">
        <v>610432</v>
      </c>
      <c r="AD1550" s="121" t="s">
        <v>488</v>
      </c>
      <c r="AE1550" s="122">
        <f>VLOOKUP(AC1550,[3]Hoja1!$A$10:$K$1357,11,0)</f>
        <v>0</v>
      </c>
      <c r="AF1550" s="122"/>
      <c r="AG1550" s="122">
        <f t="shared" si="299"/>
        <v>0</v>
      </c>
      <c r="AH1550" s="122">
        <f t="shared" si="300"/>
        <v>0</v>
      </c>
    </row>
    <row r="1551" spans="1:34" s="51" customFormat="1" ht="12.75" customHeight="1">
      <c r="A1551" s="127">
        <v>5312200</v>
      </c>
      <c r="B1551" s="127" t="s">
        <v>543</v>
      </c>
      <c r="C1551" s="128"/>
      <c r="D1551" s="127"/>
      <c r="E1551" s="127"/>
      <c r="F1551" s="128"/>
      <c r="G1551" s="127"/>
      <c r="H1551" s="127"/>
      <c r="I1551" s="128"/>
      <c r="J1551" s="127"/>
      <c r="K1551" s="127"/>
      <c r="L1551" s="128"/>
      <c r="M1551" s="129"/>
      <c r="N1551" s="129"/>
      <c r="O1551" s="130"/>
      <c r="P1551" s="127"/>
      <c r="Q1551" s="127"/>
      <c r="R1551" s="128"/>
      <c r="S1551" s="127"/>
      <c r="T1551" s="129"/>
      <c r="U1551" s="128"/>
      <c r="V1551" s="129"/>
      <c r="W1551" s="129"/>
      <c r="X1551" s="131"/>
      <c r="Y1551" s="129"/>
      <c r="Z1551" s="129">
        <f t="shared" si="298"/>
        <v>6</v>
      </c>
      <c r="AA1551" s="129"/>
      <c r="AB1551" s="129"/>
      <c r="AC1551" s="121">
        <v>610433</v>
      </c>
      <c r="AD1551" s="121" t="s">
        <v>1642</v>
      </c>
      <c r="AE1551" s="122">
        <f>VLOOKUP(AC1551,[3]Hoja1!$A$10:$K$1357,11,0)</f>
        <v>11888889</v>
      </c>
      <c r="AF1551" s="122"/>
      <c r="AG1551" s="122">
        <f t="shared" si="299"/>
        <v>11888889</v>
      </c>
      <c r="AH1551" s="122">
        <f t="shared" si="300"/>
        <v>11889</v>
      </c>
    </row>
    <row r="1552" spans="1:34" s="51" customFormat="1" ht="12.75" customHeight="1">
      <c r="A1552" s="127">
        <v>5312200</v>
      </c>
      <c r="B1552" s="127" t="s">
        <v>543</v>
      </c>
      <c r="C1552" s="128" t="str">
        <f t="shared" si="287"/>
        <v/>
      </c>
      <c r="D1552" s="127"/>
      <c r="E1552" s="127"/>
      <c r="F1552" s="128" t="str">
        <f t="shared" si="288"/>
        <v/>
      </c>
      <c r="G1552" s="127"/>
      <c r="H1552" s="127"/>
      <c r="I1552" s="128" t="str">
        <f t="shared" si="289"/>
        <v/>
      </c>
      <c r="J1552" s="127"/>
      <c r="K1552" s="127"/>
      <c r="L1552" s="128" t="str">
        <f t="shared" si="290"/>
        <v/>
      </c>
      <c r="M1552" s="129"/>
      <c r="N1552" s="129"/>
      <c r="O1552" s="130" t="str">
        <f t="shared" si="291"/>
        <v/>
      </c>
      <c r="P1552" s="127"/>
      <c r="Q1552" s="127"/>
      <c r="R1552" s="128" t="str">
        <f t="shared" si="292"/>
        <v/>
      </c>
      <c r="S1552" s="127"/>
      <c r="T1552" s="129"/>
      <c r="U1552" s="128" t="str">
        <f t="shared" si="293"/>
        <v/>
      </c>
      <c r="V1552" s="129"/>
      <c r="W1552" s="129"/>
      <c r="X1552" s="131" t="str">
        <f t="shared" ref="X1552:X1566" si="301">+Y1552&amp;Z1552</f>
        <v>6</v>
      </c>
      <c r="Y1552" s="129"/>
      <c r="Z1552" s="129">
        <f t="shared" si="298"/>
        <v>6</v>
      </c>
      <c r="AA1552" s="129"/>
      <c r="AB1552" s="129"/>
      <c r="AC1552" s="121">
        <v>610501</v>
      </c>
      <c r="AD1552" s="121" t="s">
        <v>72</v>
      </c>
      <c r="AE1552" s="122">
        <f>VLOOKUP(AC1552,[3]Hoja1!$A$10:$K$1357,11,0)</f>
        <v>2041743</v>
      </c>
      <c r="AF1552" s="122"/>
      <c r="AG1552" s="122">
        <f t="shared" si="299"/>
        <v>2041743</v>
      </c>
      <c r="AH1552" s="122">
        <f t="shared" si="300"/>
        <v>2042</v>
      </c>
    </row>
    <row r="1553" spans="1:34" s="51" customFormat="1" ht="12.75" customHeight="1">
      <c r="A1553" s="127">
        <v>5312200</v>
      </c>
      <c r="B1553" s="127" t="s">
        <v>543</v>
      </c>
      <c r="C1553" s="128" t="str">
        <f t="shared" si="287"/>
        <v/>
      </c>
      <c r="D1553" s="127"/>
      <c r="E1553" s="127"/>
      <c r="F1553" s="128" t="str">
        <f t="shared" si="288"/>
        <v/>
      </c>
      <c r="G1553" s="127"/>
      <c r="H1553" s="127"/>
      <c r="I1553" s="128" t="str">
        <f t="shared" si="289"/>
        <v/>
      </c>
      <c r="J1553" s="127"/>
      <c r="K1553" s="127"/>
      <c r="L1553" s="128" t="str">
        <f t="shared" si="290"/>
        <v/>
      </c>
      <c r="M1553" s="129"/>
      <c r="N1553" s="129"/>
      <c r="O1553" s="130" t="str">
        <f t="shared" si="291"/>
        <v/>
      </c>
      <c r="P1553" s="127"/>
      <c r="Q1553" s="127"/>
      <c r="R1553" s="128" t="str">
        <f t="shared" si="292"/>
        <v/>
      </c>
      <c r="S1553" s="127"/>
      <c r="T1553" s="129"/>
      <c r="U1553" s="128" t="str">
        <f t="shared" si="293"/>
        <v/>
      </c>
      <c r="V1553" s="129"/>
      <c r="W1553" s="129"/>
      <c r="X1553" s="131" t="str">
        <f t="shared" si="301"/>
        <v>6</v>
      </c>
      <c r="Y1553" s="129"/>
      <c r="Z1553" s="129">
        <f t="shared" si="298"/>
        <v>6</v>
      </c>
      <c r="AA1553" s="129"/>
      <c r="AB1553" s="129"/>
      <c r="AC1553" s="121">
        <v>610502</v>
      </c>
      <c r="AD1553" s="121" t="s">
        <v>566</v>
      </c>
      <c r="AE1553" s="122">
        <f>VLOOKUP(AC1553,[3]Hoja1!$A$10:$K$1357,11,0)</f>
        <v>24352892</v>
      </c>
      <c r="AF1553" s="122"/>
      <c r="AG1553" s="122">
        <f t="shared" si="299"/>
        <v>24352892</v>
      </c>
      <c r="AH1553" s="122">
        <f t="shared" si="300"/>
        <v>24353</v>
      </c>
    </row>
    <row r="1554" spans="1:34" s="51" customFormat="1" ht="12.75" customHeight="1">
      <c r="A1554" s="127">
        <v>5312200</v>
      </c>
      <c r="B1554" s="127" t="s">
        <v>543</v>
      </c>
      <c r="C1554" s="128" t="str">
        <f t="shared" si="287"/>
        <v/>
      </c>
      <c r="D1554" s="127"/>
      <c r="E1554" s="127"/>
      <c r="F1554" s="128" t="str">
        <f t="shared" si="288"/>
        <v/>
      </c>
      <c r="G1554" s="127"/>
      <c r="H1554" s="127"/>
      <c r="I1554" s="128" t="str">
        <f t="shared" si="289"/>
        <v/>
      </c>
      <c r="J1554" s="127"/>
      <c r="K1554" s="127"/>
      <c r="L1554" s="128" t="str">
        <f t="shared" si="290"/>
        <v/>
      </c>
      <c r="M1554" s="129"/>
      <c r="N1554" s="129"/>
      <c r="O1554" s="130" t="str">
        <f t="shared" si="291"/>
        <v/>
      </c>
      <c r="P1554" s="127"/>
      <c r="Q1554" s="127"/>
      <c r="R1554" s="128" t="str">
        <f t="shared" si="292"/>
        <v/>
      </c>
      <c r="S1554" s="127"/>
      <c r="T1554" s="129"/>
      <c r="U1554" s="128" t="str">
        <f t="shared" si="293"/>
        <v/>
      </c>
      <c r="V1554" s="129"/>
      <c r="W1554" s="129"/>
      <c r="X1554" s="131" t="str">
        <f t="shared" si="301"/>
        <v>6</v>
      </c>
      <c r="Y1554" s="129"/>
      <c r="Z1554" s="129">
        <f t="shared" si="298"/>
        <v>6</v>
      </c>
      <c r="AA1554" s="129"/>
      <c r="AB1554" s="129"/>
      <c r="AC1554" s="121">
        <v>610503</v>
      </c>
      <c r="AD1554" s="121" t="s">
        <v>924</v>
      </c>
      <c r="AE1554" s="122">
        <f>VLOOKUP(AC1554,[3]Hoja1!$A$10:$K$1357,11,0)</f>
        <v>101100</v>
      </c>
      <c r="AF1554" s="122"/>
      <c r="AG1554" s="122">
        <f t="shared" si="299"/>
        <v>101100</v>
      </c>
      <c r="AH1554" s="122">
        <f t="shared" si="300"/>
        <v>101</v>
      </c>
    </row>
    <row r="1555" spans="1:34" s="51" customFormat="1" ht="12.75" customHeight="1">
      <c r="A1555" s="127">
        <v>5312200</v>
      </c>
      <c r="B1555" s="127" t="s">
        <v>543</v>
      </c>
      <c r="C1555" s="128" t="str">
        <f t="shared" si="287"/>
        <v/>
      </c>
      <c r="D1555" s="127"/>
      <c r="E1555" s="127"/>
      <c r="F1555" s="128" t="str">
        <f t="shared" si="288"/>
        <v/>
      </c>
      <c r="G1555" s="127"/>
      <c r="H1555" s="127"/>
      <c r="I1555" s="128" t="str">
        <f t="shared" si="289"/>
        <v/>
      </c>
      <c r="J1555" s="127"/>
      <c r="K1555" s="127"/>
      <c r="L1555" s="128" t="str">
        <f t="shared" si="290"/>
        <v/>
      </c>
      <c r="M1555" s="129"/>
      <c r="N1555" s="129"/>
      <c r="O1555" s="130" t="str">
        <f t="shared" si="291"/>
        <v/>
      </c>
      <c r="P1555" s="127"/>
      <c r="Q1555" s="127"/>
      <c r="R1555" s="128" t="str">
        <f t="shared" si="292"/>
        <v/>
      </c>
      <c r="S1555" s="127"/>
      <c r="T1555" s="129"/>
      <c r="U1555" s="128" t="str">
        <f t="shared" si="293"/>
        <v/>
      </c>
      <c r="V1555" s="129"/>
      <c r="W1555" s="129"/>
      <c r="X1555" s="131" t="str">
        <f t="shared" si="301"/>
        <v>6</v>
      </c>
      <c r="Y1555" s="129"/>
      <c r="Z1555" s="129">
        <f t="shared" si="298"/>
        <v>6</v>
      </c>
      <c r="AA1555" s="129"/>
      <c r="AB1555" s="129"/>
      <c r="AC1555" s="121">
        <v>610504</v>
      </c>
      <c r="AD1555" s="121" t="s">
        <v>1558</v>
      </c>
      <c r="AE1555" s="122">
        <f>VLOOKUP(AC1555,[3]Hoja1!$A$10:$K$1357,11,0)</f>
        <v>13745624</v>
      </c>
      <c r="AF1555" s="122"/>
      <c r="AG1555" s="122">
        <f t="shared" si="299"/>
        <v>13745624</v>
      </c>
      <c r="AH1555" s="122">
        <f t="shared" si="300"/>
        <v>13746</v>
      </c>
    </row>
    <row r="1556" spans="1:34" s="51" customFormat="1" ht="12.75" customHeight="1">
      <c r="A1556" s="127">
        <v>5313340</v>
      </c>
      <c r="B1556" s="127" t="s">
        <v>1809</v>
      </c>
      <c r="C1556" s="128" t="str">
        <f t="shared" si="287"/>
        <v/>
      </c>
      <c r="D1556" s="127"/>
      <c r="E1556" s="127"/>
      <c r="F1556" s="128" t="str">
        <f t="shared" si="288"/>
        <v/>
      </c>
      <c r="G1556" s="127"/>
      <c r="H1556" s="127"/>
      <c r="I1556" s="128" t="str">
        <f t="shared" si="289"/>
        <v/>
      </c>
      <c r="J1556" s="127"/>
      <c r="K1556" s="127"/>
      <c r="L1556" s="128" t="str">
        <f t="shared" si="290"/>
        <v/>
      </c>
      <c r="M1556" s="129"/>
      <c r="N1556" s="129"/>
      <c r="O1556" s="130" t="str">
        <f t="shared" si="291"/>
        <v/>
      </c>
      <c r="P1556" s="127"/>
      <c r="Q1556" s="127"/>
      <c r="R1556" s="128" t="str">
        <f t="shared" si="292"/>
        <v/>
      </c>
      <c r="S1556" s="127"/>
      <c r="T1556" s="129"/>
      <c r="U1556" s="128" t="str">
        <f t="shared" si="293"/>
        <v/>
      </c>
      <c r="V1556" s="129"/>
      <c r="W1556" s="129"/>
      <c r="X1556" s="131" t="str">
        <f t="shared" si="301"/>
        <v>6</v>
      </c>
      <c r="Y1556" s="129"/>
      <c r="Z1556" s="129">
        <f t="shared" si="298"/>
        <v>6</v>
      </c>
      <c r="AA1556" s="129"/>
      <c r="AB1556" s="129"/>
      <c r="AC1556" s="121">
        <v>610601</v>
      </c>
      <c r="AD1556" s="121" t="s">
        <v>828</v>
      </c>
      <c r="AE1556" s="122">
        <f>VLOOKUP(AC1556,[3]Hoja1!$A$10:$K$1357,11,0)</f>
        <v>28771119</v>
      </c>
      <c r="AF1556" s="122"/>
      <c r="AG1556" s="122">
        <f t="shared" si="299"/>
        <v>28771119</v>
      </c>
      <c r="AH1556" s="122">
        <f t="shared" si="300"/>
        <v>28771</v>
      </c>
    </row>
    <row r="1557" spans="1:34" s="51" customFormat="1" ht="12.75" customHeight="1">
      <c r="A1557" s="127">
        <v>5313340</v>
      </c>
      <c r="B1557" s="127" t="s">
        <v>1809</v>
      </c>
      <c r="C1557" s="128" t="str">
        <f t="shared" si="287"/>
        <v/>
      </c>
      <c r="D1557" s="127"/>
      <c r="E1557" s="127"/>
      <c r="F1557" s="128" t="str">
        <f t="shared" si="288"/>
        <v/>
      </c>
      <c r="G1557" s="127"/>
      <c r="H1557" s="127"/>
      <c r="I1557" s="128" t="str">
        <f t="shared" si="289"/>
        <v/>
      </c>
      <c r="J1557" s="127"/>
      <c r="K1557" s="127"/>
      <c r="L1557" s="128" t="str">
        <f t="shared" si="290"/>
        <v/>
      </c>
      <c r="M1557" s="129"/>
      <c r="N1557" s="129"/>
      <c r="O1557" s="130" t="str">
        <f t="shared" si="291"/>
        <v/>
      </c>
      <c r="P1557" s="127"/>
      <c r="Q1557" s="127"/>
      <c r="R1557" s="128" t="str">
        <f t="shared" si="292"/>
        <v/>
      </c>
      <c r="S1557" s="127"/>
      <c r="T1557" s="129"/>
      <c r="U1557" s="128" t="str">
        <f t="shared" si="293"/>
        <v/>
      </c>
      <c r="V1557" s="129"/>
      <c r="W1557" s="129"/>
      <c r="X1557" s="131" t="str">
        <f t="shared" si="301"/>
        <v>6</v>
      </c>
      <c r="Y1557" s="129"/>
      <c r="Z1557" s="129">
        <f t="shared" si="298"/>
        <v>6</v>
      </c>
      <c r="AA1557" s="129"/>
      <c r="AB1557" s="129"/>
      <c r="AC1557" s="121">
        <v>610602</v>
      </c>
      <c r="AD1557" s="121" t="s">
        <v>582</v>
      </c>
      <c r="AE1557" s="122">
        <f>VLOOKUP(AC1557,[3]Hoja1!$A$10:$K$1357,11,0)</f>
        <v>28771006</v>
      </c>
      <c r="AF1557" s="122"/>
      <c r="AG1557" s="122">
        <f t="shared" si="299"/>
        <v>28771006</v>
      </c>
      <c r="AH1557" s="122">
        <f t="shared" si="300"/>
        <v>28771</v>
      </c>
    </row>
    <row r="1558" spans="1:34" s="51" customFormat="1" ht="12.75" customHeight="1">
      <c r="A1558" s="127">
        <v>5313340</v>
      </c>
      <c r="B1558" s="127" t="s">
        <v>1809</v>
      </c>
      <c r="C1558" s="128" t="str">
        <f t="shared" si="287"/>
        <v/>
      </c>
      <c r="D1558" s="127"/>
      <c r="E1558" s="127"/>
      <c r="F1558" s="128" t="str">
        <f t="shared" si="288"/>
        <v/>
      </c>
      <c r="G1558" s="127"/>
      <c r="H1558" s="127"/>
      <c r="I1558" s="128" t="str">
        <f t="shared" si="289"/>
        <v/>
      </c>
      <c r="J1558" s="127"/>
      <c r="K1558" s="127"/>
      <c r="L1558" s="128" t="str">
        <f t="shared" si="290"/>
        <v/>
      </c>
      <c r="M1558" s="129"/>
      <c r="N1558" s="129"/>
      <c r="O1558" s="130" t="str">
        <f t="shared" si="291"/>
        <v/>
      </c>
      <c r="P1558" s="127"/>
      <c r="Q1558" s="127"/>
      <c r="R1558" s="128" t="str">
        <f t="shared" si="292"/>
        <v/>
      </c>
      <c r="S1558" s="127"/>
      <c r="T1558" s="129"/>
      <c r="U1558" s="128" t="str">
        <f t="shared" si="293"/>
        <v/>
      </c>
      <c r="V1558" s="129"/>
      <c r="W1558" s="129"/>
      <c r="X1558" s="131" t="str">
        <f t="shared" si="301"/>
        <v>6</v>
      </c>
      <c r="Y1558" s="129"/>
      <c r="Z1558" s="129">
        <f t="shared" si="298"/>
        <v>6</v>
      </c>
      <c r="AA1558" s="129"/>
      <c r="AB1558" s="129"/>
      <c r="AC1558" s="121">
        <v>610603</v>
      </c>
      <c r="AD1558" s="121" t="s">
        <v>883</v>
      </c>
      <c r="AE1558" s="122">
        <f>VLOOKUP(AC1558,[3]Hoja1!$A$10:$K$1357,11,0)</f>
        <v>0</v>
      </c>
      <c r="AF1558" s="122"/>
      <c r="AG1558" s="122">
        <f t="shared" si="299"/>
        <v>0</v>
      </c>
      <c r="AH1558" s="122">
        <f t="shared" si="300"/>
        <v>0</v>
      </c>
    </row>
    <row r="1559" spans="1:34" s="51" customFormat="1" ht="12.75" customHeight="1">
      <c r="A1559" s="127">
        <v>5313340</v>
      </c>
      <c r="B1559" s="127" t="s">
        <v>1809</v>
      </c>
      <c r="C1559" s="128" t="str">
        <f t="shared" si="287"/>
        <v/>
      </c>
      <c r="D1559" s="127"/>
      <c r="E1559" s="127"/>
      <c r="F1559" s="128" t="str">
        <f t="shared" si="288"/>
        <v/>
      </c>
      <c r="G1559" s="127"/>
      <c r="H1559" s="127"/>
      <c r="I1559" s="128" t="str">
        <f t="shared" si="289"/>
        <v/>
      </c>
      <c r="J1559" s="127"/>
      <c r="K1559" s="127"/>
      <c r="L1559" s="128" t="str">
        <f t="shared" si="290"/>
        <v/>
      </c>
      <c r="M1559" s="129"/>
      <c r="N1559" s="129"/>
      <c r="O1559" s="130" t="str">
        <f t="shared" si="291"/>
        <v/>
      </c>
      <c r="P1559" s="127"/>
      <c r="Q1559" s="127"/>
      <c r="R1559" s="128" t="str">
        <f t="shared" si="292"/>
        <v/>
      </c>
      <c r="S1559" s="127"/>
      <c r="T1559" s="129"/>
      <c r="U1559" s="128" t="str">
        <f t="shared" si="293"/>
        <v/>
      </c>
      <c r="V1559" s="129"/>
      <c r="W1559" s="129"/>
      <c r="X1559" s="131" t="str">
        <f t="shared" si="301"/>
        <v>6</v>
      </c>
      <c r="Y1559" s="129"/>
      <c r="Z1559" s="129">
        <f t="shared" si="298"/>
        <v>6</v>
      </c>
      <c r="AA1559" s="129"/>
      <c r="AB1559" s="129"/>
      <c r="AC1559" s="121">
        <v>610604</v>
      </c>
      <c r="AD1559" s="121" t="s">
        <v>215</v>
      </c>
      <c r="AE1559" s="122">
        <f>VLOOKUP(AC1559,[3]Hoja1!$A$10:$K$1357,11,0)</f>
        <v>126454732</v>
      </c>
      <c r="AF1559" s="122"/>
      <c r="AG1559" s="122">
        <f t="shared" si="299"/>
        <v>126454732</v>
      </c>
      <c r="AH1559" s="122">
        <f t="shared" si="300"/>
        <v>126455</v>
      </c>
    </row>
    <row r="1560" spans="1:34" s="51" customFormat="1" ht="12.75" customHeight="1">
      <c r="A1560" s="127">
        <v>5313340</v>
      </c>
      <c r="B1560" s="127" t="s">
        <v>1809</v>
      </c>
      <c r="C1560" s="128" t="str">
        <f t="shared" ref="C1560:C1643" si="302">+D1560&amp;E1560</f>
        <v/>
      </c>
      <c r="D1560" s="127"/>
      <c r="E1560" s="127"/>
      <c r="F1560" s="128" t="str">
        <f t="shared" ref="F1560:F1643" si="303">+G1560&amp;H1560</f>
        <v/>
      </c>
      <c r="G1560" s="127"/>
      <c r="H1560" s="127"/>
      <c r="I1560" s="128" t="str">
        <f t="shared" ref="I1560:I1643" si="304">+J1560&amp;K1560</f>
        <v/>
      </c>
      <c r="J1560" s="127"/>
      <c r="K1560" s="127"/>
      <c r="L1560" s="128" t="str">
        <f t="shared" ref="L1560:L1643" si="305">+M1560&amp;N1560</f>
        <v/>
      </c>
      <c r="M1560" s="129"/>
      <c r="N1560" s="129"/>
      <c r="O1560" s="130" t="str">
        <f t="shared" ref="O1560:O1643" si="306">+P1560&amp;Q1560</f>
        <v/>
      </c>
      <c r="P1560" s="127"/>
      <c r="Q1560" s="127"/>
      <c r="R1560" s="128" t="str">
        <f t="shared" ref="R1560:R1643" si="307">+S1560&amp;T1560</f>
        <v/>
      </c>
      <c r="S1560" s="127"/>
      <c r="T1560" s="129"/>
      <c r="U1560" s="128" t="str">
        <f t="shared" ref="U1560:U1643" si="308">+V1560&amp;W1560</f>
        <v/>
      </c>
      <c r="V1560" s="129"/>
      <c r="W1560" s="129"/>
      <c r="X1560" s="131" t="str">
        <f t="shared" si="301"/>
        <v>6</v>
      </c>
      <c r="Y1560" s="129"/>
      <c r="Z1560" s="129">
        <f t="shared" si="298"/>
        <v>6</v>
      </c>
      <c r="AA1560" s="129"/>
      <c r="AB1560" s="129"/>
      <c r="AC1560" s="121">
        <v>610605</v>
      </c>
      <c r="AD1560" s="121" t="s">
        <v>216</v>
      </c>
      <c r="AE1560" s="122">
        <f>VLOOKUP(AC1560,[3]Hoja1!$A$10:$K$1357,11,0)</f>
        <v>23156434</v>
      </c>
      <c r="AF1560" s="122"/>
      <c r="AG1560" s="122">
        <f t="shared" si="299"/>
        <v>23156434</v>
      </c>
      <c r="AH1560" s="122">
        <f t="shared" si="300"/>
        <v>23156</v>
      </c>
    </row>
    <row r="1561" spans="1:34" s="51" customFormat="1" ht="12.75" customHeight="1">
      <c r="A1561" s="127">
        <v>5313340</v>
      </c>
      <c r="B1561" s="127" t="s">
        <v>1809</v>
      </c>
      <c r="C1561" s="128" t="str">
        <f t="shared" si="302"/>
        <v/>
      </c>
      <c r="D1561" s="127"/>
      <c r="E1561" s="127"/>
      <c r="F1561" s="128" t="str">
        <f t="shared" si="303"/>
        <v/>
      </c>
      <c r="G1561" s="127"/>
      <c r="H1561" s="127"/>
      <c r="I1561" s="128" t="str">
        <f t="shared" si="304"/>
        <v/>
      </c>
      <c r="J1561" s="127"/>
      <c r="K1561" s="127"/>
      <c r="L1561" s="128" t="str">
        <f t="shared" si="305"/>
        <v/>
      </c>
      <c r="M1561" s="129"/>
      <c r="N1561" s="129"/>
      <c r="O1561" s="130" t="str">
        <f t="shared" si="306"/>
        <v/>
      </c>
      <c r="P1561" s="127"/>
      <c r="Q1561" s="127"/>
      <c r="R1561" s="128" t="str">
        <f t="shared" si="307"/>
        <v/>
      </c>
      <c r="S1561" s="127"/>
      <c r="T1561" s="129"/>
      <c r="U1561" s="128" t="str">
        <f t="shared" si="308"/>
        <v/>
      </c>
      <c r="V1561" s="129"/>
      <c r="W1561" s="129"/>
      <c r="X1561" s="131" t="str">
        <f t="shared" si="301"/>
        <v>6</v>
      </c>
      <c r="Y1561" s="129"/>
      <c r="Z1561" s="129">
        <f t="shared" si="298"/>
        <v>6</v>
      </c>
      <c r="AA1561" s="129"/>
      <c r="AB1561" s="129"/>
      <c r="AC1561" s="121">
        <v>610606</v>
      </c>
      <c r="AD1561" s="121" t="s">
        <v>217</v>
      </c>
      <c r="AE1561" s="122">
        <f>VLOOKUP(AC1561,[3]Hoja1!$A$10:$K$1357,11,0)</f>
        <v>14798955</v>
      </c>
      <c r="AF1561" s="122"/>
      <c r="AG1561" s="122">
        <f t="shared" si="299"/>
        <v>14798955</v>
      </c>
      <c r="AH1561" s="122">
        <f t="shared" si="300"/>
        <v>14799</v>
      </c>
    </row>
    <row r="1562" spans="1:34" s="51" customFormat="1" ht="12.75" customHeight="1">
      <c r="A1562" s="127">
        <v>5315200</v>
      </c>
      <c r="B1562" s="127" t="s">
        <v>1813</v>
      </c>
      <c r="C1562" s="128" t="str">
        <f t="shared" si="302"/>
        <v/>
      </c>
      <c r="D1562" s="127"/>
      <c r="E1562" s="127"/>
      <c r="F1562" s="128" t="str">
        <f t="shared" si="303"/>
        <v/>
      </c>
      <c r="G1562" s="127"/>
      <c r="H1562" s="127"/>
      <c r="I1562" s="128" t="str">
        <f t="shared" si="304"/>
        <v/>
      </c>
      <c r="J1562" s="127"/>
      <c r="K1562" s="127"/>
      <c r="L1562" s="128" t="str">
        <f t="shared" si="305"/>
        <v/>
      </c>
      <c r="M1562" s="129"/>
      <c r="N1562" s="129"/>
      <c r="O1562" s="130" t="str">
        <f t="shared" si="306"/>
        <v/>
      </c>
      <c r="P1562" s="127"/>
      <c r="Q1562" s="127"/>
      <c r="R1562" s="128" t="str">
        <f t="shared" si="307"/>
        <v/>
      </c>
      <c r="S1562" s="127"/>
      <c r="T1562" s="129"/>
      <c r="U1562" s="128" t="str">
        <f t="shared" si="308"/>
        <v/>
      </c>
      <c r="V1562" s="129"/>
      <c r="W1562" s="129"/>
      <c r="X1562" s="131" t="str">
        <f t="shared" si="301"/>
        <v>6</v>
      </c>
      <c r="Y1562" s="129"/>
      <c r="Z1562" s="129">
        <f t="shared" si="298"/>
        <v>6</v>
      </c>
      <c r="AA1562" s="127">
        <v>37</v>
      </c>
      <c r="AB1562" s="127" t="s">
        <v>942</v>
      </c>
      <c r="AC1562" s="121">
        <v>610607</v>
      </c>
      <c r="AD1562" s="121" t="s">
        <v>218</v>
      </c>
      <c r="AE1562" s="122">
        <f>VLOOKUP(AC1562,[3]Hoja1!$A$10:$K$1357,11,0)</f>
        <v>62650694</v>
      </c>
      <c r="AF1562" s="122"/>
      <c r="AG1562" s="122">
        <f t="shared" si="299"/>
        <v>62650694</v>
      </c>
      <c r="AH1562" s="122">
        <f t="shared" si="300"/>
        <v>62651</v>
      </c>
    </row>
    <row r="1563" spans="1:34" s="51" customFormat="1" ht="12.75" customHeight="1">
      <c r="A1563" s="127">
        <v>5315200</v>
      </c>
      <c r="B1563" s="127" t="s">
        <v>1813</v>
      </c>
      <c r="C1563" s="128" t="str">
        <f t="shared" si="302"/>
        <v/>
      </c>
      <c r="D1563" s="127"/>
      <c r="E1563" s="127"/>
      <c r="F1563" s="128" t="str">
        <f t="shared" si="303"/>
        <v/>
      </c>
      <c r="G1563" s="127"/>
      <c r="H1563" s="127"/>
      <c r="I1563" s="128" t="str">
        <f t="shared" si="304"/>
        <v/>
      </c>
      <c r="J1563" s="127"/>
      <c r="K1563" s="127"/>
      <c r="L1563" s="128" t="str">
        <f t="shared" si="305"/>
        <v/>
      </c>
      <c r="M1563" s="129"/>
      <c r="N1563" s="129"/>
      <c r="O1563" s="130" t="str">
        <f t="shared" si="306"/>
        <v/>
      </c>
      <c r="P1563" s="127"/>
      <c r="Q1563" s="127"/>
      <c r="R1563" s="128" t="str">
        <f t="shared" si="307"/>
        <v/>
      </c>
      <c r="S1563" s="127"/>
      <c r="T1563" s="129"/>
      <c r="U1563" s="128" t="str">
        <f t="shared" si="308"/>
        <v/>
      </c>
      <c r="V1563" s="129"/>
      <c r="W1563" s="129"/>
      <c r="X1563" s="131" t="str">
        <f t="shared" si="301"/>
        <v>6</v>
      </c>
      <c r="Y1563" s="129"/>
      <c r="Z1563" s="129">
        <f t="shared" si="298"/>
        <v>6</v>
      </c>
      <c r="AA1563" s="127">
        <v>37</v>
      </c>
      <c r="AB1563" s="127" t="s">
        <v>942</v>
      </c>
      <c r="AC1563" s="121">
        <v>610608</v>
      </c>
      <c r="AD1563" s="121" t="s">
        <v>219</v>
      </c>
      <c r="AE1563" s="122">
        <f>VLOOKUP(AC1563,[3]Hoja1!$A$10:$K$1357,11,0)</f>
        <v>16953991</v>
      </c>
      <c r="AF1563" s="122"/>
      <c r="AG1563" s="122">
        <f t="shared" si="299"/>
        <v>16953991</v>
      </c>
      <c r="AH1563" s="122">
        <f t="shared" si="300"/>
        <v>16954</v>
      </c>
    </row>
    <row r="1564" spans="1:34" s="51" customFormat="1" ht="12.75" customHeight="1">
      <c r="A1564" s="127">
        <v>5312200</v>
      </c>
      <c r="B1564" s="127" t="s">
        <v>543</v>
      </c>
      <c r="C1564" s="128" t="str">
        <f t="shared" si="302"/>
        <v/>
      </c>
      <c r="D1564" s="127"/>
      <c r="E1564" s="127"/>
      <c r="F1564" s="128" t="str">
        <f t="shared" si="303"/>
        <v/>
      </c>
      <c r="G1564" s="127"/>
      <c r="H1564" s="127"/>
      <c r="I1564" s="128" t="str">
        <f t="shared" si="304"/>
        <v/>
      </c>
      <c r="J1564" s="127"/>
      <c r="K1564" s="127"/>
      <c r="L1564" s="128" t="str">
        <f t="shared" si="305"/>
        <v/>
      </c>
      <c r="M1564" s="129"/>
      <c r="N1564" s="129"/>
      <c r="O1564" s="130" t="str">
        <f t="shared" si="306"/>
        <v/>
      </c>
      <c r="P1564" s="127"/>
      <c r="Q1564" s="127"/>
      <c r="R1564" s="128" t="str">
        <f t="shared" si="307"/>
        <v/>
      </c>
      <c r="S1564" s="127"/>
      <c r="T1564" s="129"/>
      <c r="U1564" s="128" t="str">
        <f t="shared" si="308"/>
        <v/>
      </c>
      <c r="V1564" s="129"/>
      <c r="W1564" s="129"/>
      <c r="X1564" s="131" t="str">
        <f t="shared" si="301"/>
        <v>6</v>
      </c>
      <c r="Y1564" s="129"/>
      <c r="Z1564" s="129">
        <f t="shared" si="298"/>
        <v>6</v>
      </c>
      <c r="AA1564" s="129"/>
      <c r="AB1564" s="129"/>
      <c r="AC1564" s="121">
        <v>610609</v>
      </c>
      <c r="AD1564" s="121" t="s">
        <v>508</v>
      </c>
      <c r="AE1564" s="122">
        <f>VLOOKUP(AC1564,[3]Hoja1!$A$10:$K$1357,11,0)</f>
        <v>0</v>
      </c>
      <c r="AF1564" s="122"/>
      <c r="AG1564" s="122">
        <f t="shared" si="299"/>
        <v>0</v>
      </c>
      <c r="AH1564" s="122">
        <f t="shared" si="300"/>
        <v>0</v>
      </c>
    </row>
    <row r="1565" spans="1:34" s="51" customFormat="1" ht="12.75" customHeight="1">
      <c r="A1565" s="127">
        <v>5312200</v>
      </c>
      <c r="B1565" s="127" t="s">
        <v>543</v>
      </c>
      <c r="C1565" s="128" t="str">
        <f t="shared" si="302"/>
        <v/>
      </c>
      <c r="D1565" s="127"/>
      <c r="E1565" s="127"/>
      <c r="F1565" s="128" t="str">
        <f t="shared" si="303"/>
        <v/>
      </c>
      <c r="G1565" s="127"/>
      <c r="H1565" s="127"/>
      <c r="I1565" s="128" t="str">
        <f t="shared" si="304"/>
        <v/>
      </c>
      <c r="J1565" s="127"/>
      <c r="K1565" s="127"/>
      <c r="L1565" s="128" t="str">
        <f t="shared" si="305"/>
        <v/>
      </c>
      <c r="M1565" s="129"/>
      <c r="N1565" s="129"/>
      <c r="O1565" s="130" t="str">
        <f t="shared" si="306"/>
        <v/>
      </c>
      <c r="P1565" s="127"/>
      <c r="Q1565" s="127"/>
      <c r="R1565" s="128" t="str">
        <f t="shared" si="307"/>
        <v/>
      </c>
      <c r="S1565" s="127"/>
      <c r="T1565" s="129"/>
      <c r="U1565" s="128" t="str">
        <f t="shared" si="308"/>
        <v/>
      </c>
      <c r="V1565" s="129"/>
      <c r="W1565" s="129"/>
      <c r="X1565" s="131" t="str">
        <f t="shared" si="301"/>
        <v>6</v>
      </c>
      <c r="Y1565" s="129"/>
      <c r="Z1565" s="129">
        <f t="shared" si="298"/>
        <v>6</v>
      </c>
      <c r="AA1565" s="129"/>
      <c r="AB1565" s="129"/>
      <c r="AC1565" s="121">
        <v>610610</v>
      </c>
      <c r="AD1565" s="121" t="s">
        <v>1559</v>
      </c>
      <c r="AE1565" s="122">
        <f>VLOOKUP(AC1565,[3]Hoja1!$A$10:$K$1357,11,0)</f>
        <v>0</v>
      </c>
      <c r="AF1565" s="122"/>
      <c r="AG1565" s="122">
        <f t="shared" si="299"/>
        <v>0</v>
      </c>
      <c r="AH1565" s="122">
        <f t="shared" si="300"/>
        <v>0</v>
      </c>
    </row>
    <row r="1566" spans="1:34" s="51" customFormat="1" ht="12.75" customHeight="1">
      <c r="A1566" s="127"/>
      <c r="B1566" s="127"/>
      <c r="C1566" s="128" t="str">
        <f t="shared" si="302"/>
        <v/>
      </c>
      <c r="D1566" s="127"/>
      <c r="E1566" s="127"/>
      <c r="F1566" s="128" t="str">
        <f t="shared" si="303"/>
        <v/>
      </c>
      <c r="G1566" s="127"/>
      <c r="H1566" s="127"/>
      <c r="I1566" s="128" t="str">
        <f t="shared" si="304"/>
        <v/>
      </c>
      <c r="J1566" s="127"/>
      <c r="K1566" s="127"/>
      <c r="L1566" s="128" t="str">
        <f t="shared" si="305"/>
        <v/>
      </c>
      <c r="M1566" s="129"/>
      <c r="N1566" s="129"/>
      <c r="O1566" s="130" t="str">
        <f t="shared" si="306"/>
        <v/>
      </c>
      <c r="P1566" s="127"/>
      <c r="Q1566" s="127"/>
      <c r="R1566" s="128" t="str">
        <f t="shared" si="307"/>
        <v/>
      </c>
      <c r="S1566" s="127"/>
      <c r="T1566" s="129"/>
      <c r="U1566" s="128" t="str">
        <f t="shared" si="308"/>
        <v/>
      </c>
      <c r="V1566" s="129"/>
      <c r="W1566" s="129"/>
      <c r="X1566" s="131" t="str">
        <f t="shared" si="301"/>
        <v>6</v>
      </c>
      <c r="Y1566" s="129"/>
      <c r="Z1566" s="129">
        <f t="shared" si="298"/>
        <v>6</v>
      </c>
      <c r="AA1566" s="129"/>
      <c r="AB1566" s="129"/>
      <c r="AC1566" s="121">
        <v>610611</v>
      </c>
      <c r="AD1566" s="121" t="s">
        <v>1560</v>
      </c>
      <c r="AE1566" s="122">
        <v>0</v>
      </c>
      <c r="AF1566" s="122"/>
      <c r="AG1566" s="122">
        <f t="shared" si="299"/>
        <v>0</v>
      </c>
      <c r="AH1566" s="122">
        <f t="shared" si="300"/>
        <v>0</v>
      </c>
    </row>
    <row r="1567" spans="1:34" s="51" customFormat="1" ht="12.75" customHeight="1">
      <c r="A1567" s="127">
        <v>5313340</v>
      </c>
      <c r="B1567" s="127" t="s">
        <v>1809</v>
      </c>
      <c r="C1567" s="128"/>
      <c r="D1567" s="127"/>
      <c r="E1567" s="127"/>
      <c r="F1567" s="128"/>
      <c r="G1567" s="127"/>
      <c r="H1567" s="127"/>
      <c r="I1567" s="128"/>
      <c r="J1567" s="127"/>
      <c r="K1567" s="127"/>
      <c r="L1567" s="128"/>
      <c r="M1567" s="129"/>
      <c r="N1567" s="129"/>
      <c r="O1567" s="130"/>
      <c r="P1567" s="127"/>
      <c r="Q1567" s="127"/>
      <c r="R1567" s="128"/>
      <c r="S1567" s="127"/>
      <c r="T1567" s="129"/>
      <c r="U1567" s="128"/>
      <c r="V1567" s="129"/>
      <c r="W1567" s="129"/>
      <c r="X1567" s="131"/>
      <c r="Y1567" s="129"/>
      <c r="Z1567" s="129">
        <f t="shared" si="298"/>
        <v>6</v>
      </c>
      <c r="AA1567" s="129"/>
      <c r="AB1567" s="129"/>
      <c r="AC1567" s="121">
        <v>610612</v>
      </c>
      <c r="AD1567" s="121" t="s">
        <v>294</v>
      </c>
      <c r="AE1567" s="122">
        <f>VLOOKUP(AC1567,[3]Hoja1!$A$10:$K$1357,11,0)</f>
        <v>0</v>
      </c>
      <c r="AF1567" s="122"/>
      <c r="AG1567" s="122">
        <f t="shared" si="299"/>
        <v>0</v>
      </c>
      <c r="AH1567" s="122">
        <f t="shared" si="300"/>
        <v>0</v>
      </c>
    </row>
    <row r="1568" spans="1:34" s="51" customFormat="1" ht="12.75" customHeight="1">
      <c r="A1568" s="127">
        <v>5312200</v>
      </c>
      <c r="B1568" s="127" t="s">
        <v>543</v>
      </c>
      <c r="C1568" s="128"/>
      <c r="D1568" s="127"/>
      <c r="E1568" s="127"/>
      <c r="F1568" s="128"/>
      <c r="G1568" s="127"/>
      <c r="H1568" s="127"/>
      <c r="I1568" s="128"/>
      <c r="J1568" s="127"/>
      <c r="K1568" s="127"/>
      <c r="L1568" s="128"/>
      <c r="M1568" s="129"/>
      <c r="N1568" s="129"/>
      <c r="O1568" s="130"/>
      <c r="P1568" s="127"/>
      <c r="Q1568" s="127"/>
      <c r="R1568" s="128"/>
      <c r="S1568" s="127"/>
      <c r="T1568" s="129"/>
      <c r="U1568" s="128"/>
      <c r="V1568" s="129"/>
      <c r="W1568" s="129"/>
      <c r="X1568" s="131"/>
      <c r="Y1568" s="129"/>
      <c r="Z1568" s="129">
        <f t="shared" si="298"/>
        <v>6</v>
      </c>
      <c r="AA1568" s="129"/>
      <c r="AB1568" s="129"/>
      <c r="AC1568" s="121">
        <v>610613</v>
      </c>
      <c r="AD1568" s="121" t="s">
        <v>630</v>
      </c>
      <c r="AE1568" s="122">
        <f>VLOOKUP(AC1568,[3]Hoja1!$A$10:$K$1357,11,0)</f>
        <v>0</v>
      </c>
      <c r="AF1568" s="122"/>
      <c r="AG1568" s="122">
        <f t="shared" si="299"/>
        <v>0</v>
      </c>
      <c r="AH1568" s="122">
        <f t="shared" si="300"/>
        <v>0</v>
      </c>
    </row>
    <row r="1569" spans="1:34" s="51" customFormat="1" ht="12.75" customHeight="1">
      <c r="A1569" s="127">
        <v>5312200</v>
      </c>
      <c r="B1569" s="127" t="s">
        <v>543</v>
      </c>
      <c r="C1569" s="128"/>
      <c r="D1569" s="127"/>
      <c r="E1569" s="127"/>
      <c r="F1569" s="128"/>
      <c r="G1569" s="127"/>
      <c r="H1569" s="127"/>
      <c r="I1569" s="128"/>
      <c r="J1569" s="127"/>
      <c r="K1569" s="127"/>
      <c r="L1569" s="128"/>
      <c r="M1569" s="129"/>
      <c r="N1569" s="129"/>
      <c r="O1569" s="130"/>
      <c r="P1569" s="127"/>
      <c r="Q1569" s="127"/>
      <c r="R1569" s="128"/>
      <c r="S1569" s="127"/>
      <c r="T1569" s="129"/>
      <c r="U1569" s="128"/>
      <c r="V1569" s="129"/>
      <c r="W1569" s="129"/>
      <c r="X1569" s="131"/>
      <c r="Y1569" s="129"/>
      <c r="Z1569" s="129">
        <f t="shared" si="298"/>
        <v>6</v>
      </c>
      <c r="AA1569" s="129"/>
      <c r="AB1569" s="129"/>
      <c r="AC1569" s="121">
        <v>610614</v>
      </c>
      <c r="AD1569" s="121" t="s">
        <v>1561</v>
      </c>
      <c r="AE1569" s="122">
        <f>VLOOKUP(AC1569,[3]Hoja1!$A$10:$K$1357,11,0)</f>
        <v>0</v>
      </c>
      <c r="AF1569" s="122"/>
      <c r="AG1569" s="122">
        <f t="shared" si="299"/>
        <v>0</v>
      </c>
      <c r="AH1569" s="122">
        <f t="shared" si="300"/>
        <v>0</v>
      </c>
    </row>
    <row r="1570" spans="1:34" s="51" customFormat="1" ht="12.75" customHeight="1">
      <c r="A1570" s="127">
        <v>5313340</v>
      </c>
      <c r="B1570" s="127" t="s">
        <v>1809</v>
      </c>
      <c r="C1570" s="128"/>
      <c r="D1570" s="127"/>
      <c r="E1570" s="127"/>
      <c r="F1570" s="128"/>
      <c r="G1570" s="127"/>
      <c r="H1570" s="127"/>
      <c r="I1570" s="128"/>
      <c r="J1570" s="127"/>
      <c r="K1570" s="127"/>
      <c r="L1570" s="128"/>
      <c r="M1570" s="129"/>
      <c r="N1570" s="129"/>
      <c r="O1570" s="130"/>
      <c r="P1570" s="127"/>
      <c r="Q1570" s="127"/>
      <c r="R1570" s="128"/>
      <c r="S1570" s="127"/>
      <c r="T1570" s="129"/>
      <c r="U1570" s="128"/>
      <c r="V1570" s="129"/>
      <c r="W1570" s="129"/>
      <c r="X1570" s="131"/>
      <c r="Y1570" s="129"/>
      <c r="Z1570" s="129">
        <f t="shared" si="298"/>
        <v>6</v>
      </c>
      <c r="AA1570" s="129"/>
      <c r="AB1570" s="129"/>
      <c r="AC1570" s="121">
        <v>610615</v>
      </c>
      <c r="AD1570" s="121" t="s">
        <v>1562</v>
      </c>
      <c r="AE1570" s="122">
        <f>VLOOKUP(AC1570,[3]Hoja1!$A$10:$K$1357,11,0)</f>
        <v>81233665</v>
      </c>
      <c r="AF1570" s="122"/>
      <c r="AG1570" s="122">
        <f t="shared" si="299"/>
        <v>81233665</v>
      </c>
      <c r="AH1570" s="122">
        <f t="shared" si="300"/>
        <v>81234</v>
      </c>
    </row>
    <row r="1571" spans="1:34" s="51" customFormat="1" ht="12.75" customHeight="1">
      <c r="A1571" s="127">
        <v>5312200</v>
      </c>
      <c r="B1571" s="127" t="s">
        <v>543</v>
      </c>
      <c r="C1571" s="128" t="str">
        <f t="shared" si="302"/>
        <v/>
      </c>
      <c r="D1571" s="127"/>
      <c r="E1571" s="127"/>
      <c r="F1571" s="128" t="str">
        <f t="shared" si="303"/>
        <v/>
      </c>
      <c r="G1571" s="127"/>
      <c r="H1571" s="127"/>
      <c r="I1571" s="128" t="str">
        <f t="shared" si="304"/>
        <v/>
      </c>
      <c r="J1571" s="127"/>
      <c r="K1571" s="127"/>
      <c r="L1571" s="128" t="str">
        <f t="shared" si="305"/>
        <v/>
      </c>
      <c r="M1571" s="129"/>
      <c r="N1571" s="129"/>
      <c r="O1571" s="130" t="str">
        <f t="shared" si="306"/>
        <v/>
      </c>
      <c r="P1571" s="127"/>
      <c r="Q1571" s="127"/>
      <c r="R1571" s="128" t="str">
        <f t="shared" si="307"/>
        <v/>
      </c>
      <c r="S1571" s="127"/>
      <c r="T1571" s="129"/>
      <c r="U1571" s="128" t="str">
        <f t="shared" si="308"/>
        <v/>
      </c>
      <c r="V1571" s="129"/>
      <c r="W1571" s="129"/>
      <c r="X1571" s="131" t="str">
        <f t="shared" ref="X1571:X1587" si="309">+Y1571&amp;Z1571</f>
        <v>6</v>
      </c>
      <c r="Y1571" s="129"/>
      <c r="Z1571" s="129">
        <f t="shared" si="298"/>
        <v>6</v>
      </c>
      <c r="AA1571" s="129"/>
      <c r="AB1571" s="129"/>
      <c r="AC1571" s="121">
        <v>610701</v>
      </c>
      <c r="AD1571" s="121" t="s">
        <v>71</v>
      </c>
      <c r="AE1571" s="122">
        <f>VLOOKUP(AC1571,[3]Hoja1!$A$10:$K$1357,11,0)</f>
        <v>20163555</v>
      </c>
      <c r="AF1571" s="122"/>
      <c r="AG1571" s="122">
        <f t="shared" si="299"/>
        <v>20163555</v>
      </c>
      <c r="AH1571" s="122">
        <f t="shared" si="300"/>
        <v>20164</v>
      </c>
    </row>
    <row r="1572" spans="1:34" s="51" customFormat="1" ht="12.75" customHeight="1">
      <c r="A1572" s="127">
        <v>5312200</v>
      </c>
      <c r="B1572" s="127" t="s">
        <v>543</v>
      </c>
      <c r="C1572" s="128" t="str">
        <f t="shared" si="302"/>
        <v/>
      </c>
      <c r="D1572" s="127"/>
      <c r="E1572" s="127"/>
      <c r="F1572" s="128" t="str">
        <f t="shared" si="303"/>
        <v/>
      </c>
      <c r="G1572" s="127"/>
      <c r="H1572" s="127"/>
      <c r="I1572" s="128" t="str">
        <f t="shared" si="304"/>
        <v/>
      </c>
      <c r="J1572" s="127"/>
      <c r="K1572" s="127"/>
      <c r="L1572" s="128" t="str">
        <f t="shared" si="305"/>
        <v/>
      </c>
      <c r="M1572" s="129"/>
      <c r="N1572" s="129"/>
      <c r="O1572" s="130" t="str">
        <f t="shared" si="306"/>
        <v/>
      </c>
      <c r="P1572" s="127"/>
      <c r="Q1572" s="127"/>
      <c r="R1572" s="128" t="str">
        <f t="shared" si="307"/>
        <v/>
      </c>
      <c r="S1572" s="127"/>
      <c r="T1572" s="129"/>
      <c r="U1572" s="128" t="str">
        <f t="shared" si="308"/>
        <v/>
      </c>
      <c r="V1572" s="129"/>
      <c r="W1572" s="129"/>
      <c r="X1572" s="131" t="str">
        <f t="shared" si="309"/>
        <v>6</v>
      </c>
      <c r="Y1572" s="129"/>
      <c r="Z1572" s="129">
        <f t="shared" si="298"/>
        <v>6</v>
      </c>
      <c r="AA1572" s="129"/>
      <c r="AB1572" s="129"/>
      <c r="AC1572" s="121">
        <v>610702</v>
      </c>
      <c r="AD1572" s="121" t="s">
        <v>73</v>
      </c>
      <c r="AE1572" s="122">
        <f>VLOOKUP(AC1572,[3]Hoja1!$A$10:$K$1357,11,0)</f>
        <v>474527</v>
      </c>
      <c r="AF1572" s="122"/>
      <c r="AG1572" s="122">
        <f t="shared" si="299"/>
        <v>474527</v>
      </c>
      <c r="AH1572" s="122">
        <f t="shared" si="300"/>
        <v>475</v>
      </c>
    </row>
    <row r="1573" spans="1:34" s="51" customFormat="1" ht="12.75" customHeight="1">
      <c r="A1573" s="127">
        <v>5312200</v>
      </c>
      <c r="B1573" s="127" t="s">
        <v>543</v>
      </c>
      <c r="C1573" s="128" t="str">
        <f t="shared" si="302"/>
        <v/>
      </c>
      <c r="D1573" s="127"/>
      <c r="E1573" s="127"/>
      <c r="F1573" s="128" t="str">
        <f t="shared" si="303"/>
        <v/>
      </c>
      <c r="G1573" s="127"/>
      <c r="H1573" s="127"/>
      <c r="I1573" s="128" t="str">
        <f t="shared" si="304"/>
        <v/>
      </c>
      <c r="J1573" s="127"/>
      <c r="K1573" s="127"/>
      <c r="L1573" s="128" t="str">
        <f t="shared" si="305"/>
        <v/>
      </c>
      <c r="M1573" s="129"/>
      <c r="N1573" s="129"/>
      <c r="O1573" s="130" t="str">
        <f t="shared" si="306"/>
        <v/>
      </c>
      <c r="P1573" s="127"/>
      <c r="Q1573" s="127"/>
      <c r="R1573" s="128" t="str">
        <f t="shared" si="307"/>
        <v/>
      </c>
      <c r="S1573" s="127"/>
      <c r="T1573" s="129"/>
      <c r="U1573" s="128" t="str">
        <f t="shared" si="308"/>
        <v/>
      </c>
      <c r="V1573" s="129"/>
      <c r="W1573" s="129"/>
      <c r="X1573" s="131" t="str">
        <f t="shared" si="309"/>
        <v>6</v>
      </c>
      <c r="Y1573" s="129"/>
      <c r="Z1573" s="129">
        <f t="shared" si="298"/>
        <v>6</v>
      </c>
      <c r="AA1573" s="129"/>
      <c r="AB1573" s="129"/>
      <c r="AC1573" s="121">
        <v>610703</v>
      </c>
      <c r="AD1573" s="121" t="s">
        <v>74</v>
      </c>
      <c r="AE1573" s="122">
        <f>VLOOKUP(AC1573,[3]Hoja1!$A$10:$K$1357,11,0)</f>
        <v>18000</v>
      </c>
      <c r="AF1573" s="122"/>
      <c r="AG1573" s="122">
        <f t="shared" si="299"/>
        <v>18000</v>
      </c>
      <c r="AH1573" s="122">
        <f t="shared" si="300"/>
        <v>18</v>
      </c>
    </row>
    <row r="1574" spans="1:34" s="51" customFormat="1" ht="12.75" customHeight="1">
      <c r="A1574" s="127">
        <v>5312200</v>
      </c>
      <c r="B1574" s="127" t="s">
        <v>543</v>
      </c>
      <c r="C1574" s="128" t="str">
        <f t="shared" si="302"/>
        <v/>
      </c>
      <c r="D1574" s="127"/>
      <c r="E1574" s="127"/>
      <c r="F1574" s="128" t="str">
        <f t="shared" si="303"/>
        <v/>
      </c>
      <c r="G1574" s="127"/>
      <c r="H1574" s="127"/>
      <c r="I1574" s="128" t="str">
        <f t="shared" si="304"/>
        <v/>
      </c>
      <c r="J1574" s="127"/>
      <c r="K1574" s="127"/>
      <c r="L1574" s="128" t="str">
        <f t="shared" si="305"/>
        <v/>
      </c>
      <c r="M1574" s="129"/>
      <c r="N1574" s="129"/>
      <c r="O1574" s="130" t="str">
        <f t="shared" si="306"/>
        <v/>
      </c>
      <c r="P1574" s="127"/>
      <c r="Q1574" s="127"/>
      <c r="R1574" s="128" t="str">
        <f t="shared" si="307"/>
        <v/>
      </c>
      <c r="S1574" s="127"/>
      <c r="T1574" s="129"/>
      <c r="U1574" s="128" t="str">
        <f t="shared" si="308"/>
        <v/>
      </c>
      <c r="V1574" s="129"/>
      <c r="W1574" s="129"/>
      <c r="X1574" s="131" t="str">
        <f t="shared" si="309"/>
        <v>6</v>
      </c>
      <c r="Y1574" s="129"/>
      <c r="Z1574" s="129">
        <f t="shared" si="298"/>
        <v>6</v>
      </c>
      <c r="AA1574" s="129"/>
      <c r="AB1574" s="129"/>
      <c r="AC1574" s="121">
        <v>610704</v>
      </c>
      <c r="AD1574" s="121" t="s">
        <v>75</v>
      </c>
      <c r="AE1574" s="122">
        <f>VLOOKUP(AC1574,[3]Hoja1!$A$10:$K$1357,11,0)</f>
        <v>16592449</v>
      </c>
      <c r="AF1574" s="122"/>
      <c r="AG1574" s="122">
        <f t="shared" si="299"/>
        <v>16592449</v>
      </c>
      <c r="AH1574" s="122">
        <f t="shared" si="300"/>
        <v>16592</v>
      </c>
    </row>
    <row r="1575" spans="1:34" s="51" customFormat="1" ht="12.75" customHeight="1">
      <c r="A1575" s="127">
        <v>5312200</v>
      </c>
      <c r="B1575" s="127" t="s">
        <v>543</v>
      </c>
      <c r="C1575" s="128" t="str">
        <f t="shared" si="302"/>
        <v/>
      </c>
      <c r="D1575" s="127"/>
      <c r="E1575" s="127"/>
      <c r="F1575" s="128" t="str">
        <f t="shared" si="303"/>
        <v/>
      </c>
      <c r="G1575" s="127"/>
      <c r="H1575" s="127"/>
      <c r="I1575" s="128" t="str">
        <f t="shared" si="304"/>
        <v/>
      </c>
      <c r="J1575" s="127"/>
      <c r="K1575" s="127"/>
      <c r="L1575" s="128" t="str">
        <f t="shared" si="305"/>
        <v/>
      </c>
      <c r="M1575" s="129"/>
      <c r="N1575" s="129"/>
      <c r="O1575" s="130" t="str">
        <f t="shared" si="306"/>
        <v/>
      </c>
      <c r="P1575" s="127"/>
      <c r="Q1575" s="127"/>
      <c r="R1575" s="128" t="str">
        <f t="shared" si="307"/>
        <v/>
      </c>
      <c r="S1575" s="127"/>
      <c r="T1575" s="129"/>
      <c r="U1575" s="128" t="str">
        <f t="shared" si="308"/>
        <v/>
      </c>
      <c r="V1575" s="129"/>
      <c r="W1575" s="129"/>
      <c r="X1575" s="131" t="str">
        <f t="shared" si="309"/>
        <v>6</v>
      </c>
      <c r="Y1575" s="129"/>
      <c r="Z1575" s="129">
        <f t="shared" si="298"/>
        <v>6</v>
      </c>
      <c r="AA1575" s="129"/>
      <c r="AB1575" s="129"/>
      <c r="AC1575" s="121">
        <v>610705</v>
      </c>
      <c r="AD1575" s="121" t="s">
        <v>76</v>
      </c>
      <c r="AE1575" s="122">
        <f>VLOOKUP(AC1575,[3]Hoja1!$A$10:$K$1357,11,0)</f>
        <v>9345573</v>
      </c>
      <c r="AF1575" s="122"/>
      <c r="AG1575" s="122">
        <f t="shared" si="299"/>
        <v>9345573</v>
      </c>
      <c r="AH1575" s="122">
        <f t="shared" si="300"/>
        <v>9346</v>
      </c>
    </row>
    <row r="1576" spans="1:34" s="51" customFormat="1" ht="12.75" customHeight="1">
      <c r="A1576" s="127">
        <v>5312200</v>
      </c>
      <c r="B1576" s="127" t="s">
        <v>543</v>
      </c>
      <c r="C1576" s="128" t="str">
        <f t="shared" si="302"/>
        <v/>
      </c>
      <c r="D1576" s="127"/>
      <c r="E1576" s="127"/>
      <c r="F1576" s="128" t="str">
        <f t="shared" si="303"/>
        <v/>
      </c>
      <c r="G1576" s="127"/>
      <c r="H1576" s="127"/>
      <c r="I1576" s="128" t="str">
        <f t="shared" si="304"/>
        <v/>
      </c>
      <c r="J1576" s="127"/>
      <c r="K1576" s="127"/>
      <c r="L1576" s="128" t="str">
        <f t="shared" si="305"/>
        <v/>
      </c>
      <c r="M1576" s="129"/>
      <c r="N1576" s="129"/>
      <c r="O1576" s="130" t="str">
        <f t="shared" si="306"/>
        <v/>
      </c>
      <c r="P1576" s="127"/>
      <c r="Q1576" s="127"/>
      <c r="R1576" s="128" t="str">
        <f t="shared" si="307"/>
        <v/>
      </c>
      <c r="S1576" s="127"/>
      <c r="T1576" s="129"/>
      <c r="U1576" s="128" t="str">
        <f t="shared" si="308"/>
        <v/>
      </c>
      <c r="V1576" s="129"/>
      <c r="W1576" s="129"/>
      <c r="X1576" s="131" t="str">
        <f t="shared" si="309"/>
        <v>6</v>
      </c>
      <c r="Y1576" s="129"/>
      <c r="Z1576" s="129">
        <f t="shared" si="298"/>
        <v>6</v>
      </c>
      <c r="AA1576" s="129"/>
      <c r="AB1576" s="129"/>
      <c r="AC1576" s="121">
        <v>610706</v>
      </c>
      <c r="AD1576" s="121" t="s">
        <v>564</v>
      </c>
      <c r="AE1576" s="122">
        <f>VLOOKUP(AC1576,[3]Hoja1!$A$10:$K$1357,11,0)</f>
        <v>1123097</v>
      </c>
      <c r="AF1576" s="122"/>
      <c r="AG1576" s="122">
        <f t="shared" si="299"/>
        <v>1123097</v>
      </c>
      <c r="AH1576" s="122">
        <f t="shared" si="300"/>
        <v>1123</v>
      </c>
    </row>
    <row r="1577" spans="1:34" s="51" customFormat="1" ht="12.75" customHeight="1">
      <c r="A1577" s="127">
        <v>5312200</v>
      </c>
      <c r="B1577" s="127" t="s">
        <v>543</v>
      </c>
      <c r="C1577" s="128" t="str">
        <f t="shared" si="302"/>
        <v/>
      </c>
      <c r="D1577" s="127"/>
      <c r="E1577" s="127"/>
      <c r="F1577" s="128" t="str">
        <f t="shared" si="303"/>
        <v/>
      </c>
      <c r="G1577" s="127"/>
      <c r="H1577" s="127"/>
      <c r="I1577" s="128" t="str">
        <f t="shared" si="304"/>
        <v/>
      </c>
      <c r="J1577" s="127"/>
      <c r="K1577" s="127"/>
      <c r="L1577" s="128" t="str">
        <f t="shared" si="305"/>
        <v/>
      </c>
      <c r="M1577" s="129"/>
      <c r="N1577" s="129"/>
      <c r="O1577" s="130" t="str">
        <f t="shared" si="306"/>
        <v/>
      </c>
      <c r="P1577" s="127"/>
      <c r="Q1577" s="127"/>
      <c r="R1577" s="128" t="str">
        <f t="shared" si="307"/>
        <v/>
      </c>
      <c r="S1577" s="127"/>
      <c r="T1577" s="129"/>
      <c r="U1577" s="128" t="str">
        <f t="shared" si="308"/>
        <v/>
      </c>
      <c r="V1577" s="129"/>
      <c r="W1577" s="129"/>
      <c r="X1577" s="131" t="str">
        <f t="shared" si="309"/>
        <v>6</v>
      </c>
      <c r="Y1577" s="129"/>
      <c r="Z1577" s="129">
        <f t="shared" si="298"/>
        <v>6</v>
      </c>
      <c r="AA1577" s="129"/>
      <c r="AB1577" s="129"/>
      <c r="AC1577" s="121">
        <v>610707</v>
      </c>
      <c r="AD1577" s="121" t="s">
        <v>565</v>
      </c>
      <c r="AE1577" s="122">
        <f>VLOOKUP(AC1577,[3]Hoja1!$A$10:$K$1357,11,0)</f>
        <v>15689668</v>
      </c>
      <c r="AF1577" s="122"/>
      <c r="AG1577" s="122">
        <f t="shared" si="299"/>
        <v>15689668</v>
      </c>
      <c r="AH1577" s="122">
        <f t="shared" si="300"/>
        <v>15690</v>
      </c>
    </row>
    <row r="1578" spans="1:34" s="51" customFormat="1" ht="12.75" customHeight="1">
      <c r="A1578" s="127">
        <v>5312200</v>
      </c>
      <c r="B1578" s="127" t="s">
        <v>543</v>
      </c>
      <c r="C1578" s="128" t="str">
        <f t="shared" si="302"/>
        <v/>
      </c>
      <c r="D1578" s="127"/>
      <c r="E1578" s="127"/>
      <c r="F1578" s="128" t="str">
        <f t="shared" si="303"/>
        <v/>
      </c>
      <c r="G1578" s="127"/>
      <c r="H1578" s="127"/>
      <c r="I1578" s="128" t="str">
        <f t="shared" si="304"/>
        <v/>
      </c>
      <c r="J1578" s="127"/>
      <c r="K1578" s="127"/>
      <c r="L1578" s="128" t="str">
        <f t="shared" si="305"/>
        <v/>
      </c>
      <c r="M1578" s="129"/>
      <c r="N1578" s="129"/>
      <c r="O1578" s="130" t="str">
        <f t="shared" si="306"/>
        <v/>
      </c>
      <c r="P1578" s="127"/>
      <c r="Q1578" s="127"/>
      <c r="R1578" s="128" t="str">
        <f t="shared" si="307"/>
        <v/>
      </c>
      <c r="S1578" s="127"/>
      <c r="T1578" s="129"/>
      <c r="U1578" s="128" t="str">
        <f t="shared" si="308"/>
        <v/>
      </c>
      <c r="V1578" s="129"/>
      <c r="W1578" s="129"/>
      <c r="X1578" s="131" t="str">
        <f t="shared" si="309"/>
        <v>6</v>
      </c>
      <c r="Y1578" s="129"/>
      <c r="Z1578" s="129">
        <f t="shared" si="298"/>
        <v>6</v>
      </c>
      <c r="AA1578" s="129"/>
      <c r="AB1578" s="129"/>
      <c r="AC1578" s="121">
        <v>610708</v>
      </c>
      <c r="AD1578" s="121" t="s">
        <v>567</v>
      </c>
      <c r="AE1578" s="122">
        <f>VLOOKUP(AC1578,[3]Hoja1!$A$10:$K$1357,11,0)</f>
        <v>49193</v>
      </c>
      <c r="AF1578" s="122"/>
      <c r="AG1578" s="122">
        <f t="shared" si="299"/>
        <v>49193</v>
      </c>
      <c r="AH1578" s="122">
        <f t="shared" si="300"/>
        <v>49</v>
      </c>
    </row>
    <row r="1579" spans="1:34" s="51" customFormat="1" ht="12.75" customHeight="1">
      <c r="A1579" s="127">
        <v>5312200</v>
      </c>
      <c r="B1579" s="127" t="s">
        <v>543</v>
      </c>
      <c r="C1579" s="128" t="str">
        <f t="shared" si="302"/>
        <v/>
      </c>
      <c r="D1579" s="127"/>
      <c r="E1579" s="127"/>
      <c r="F1579" s="128" t="str">
        <f t="shared" si="303"/>
        <v/>
      </c>
      <c r="G1579" s="127"/>
      <c r="H1579" s="127"/>
      <c r="I1579" s="128" t="str">
        <f t="shared" si="304"/>
        <v/>
      </c>
      <c r="J1579" s="127"/>
      <c r="K1579" s="127"/>
      <c r="L1579" s="128" t="str">
        <f t="shared" si="305"/>
        <v/>
      </c>
      <c r="M1579" s="129"/>
      <c r="N1579" s="129"/>
      <c r="O1579" s="130" t="str">
        <f t="shared" si="306"/>
        <v/>
      </c>
      <c r="P1579" s="127"/>
      <c r="Q1579" s="127"/>
      <c r="R1579" s="128" t="str">
        <f t="shared" si="307"/>
        <v/>
      </c>
      <c r="S1579" s="127"/>
      <c r="T1579" s="129"/>
      <c r="U1579" s="128" t="str">
        <f t="shared" si="308"/>
        <v/>
      </c>
      <c r="V1579" s="129"/>
      <c r="W1579" s="129"/>
      <c r="X1579" s="131" t="str">
        <f t="shared" si="309"/>
        <v>6</v>
      </c>
      <c r="Y1579" s="129"/>
      <c r="Z1579" s="129">
        <f t="shared" si="298"/>
        <v>6</v>
      </c>
      <c r="AA1579" s="129"/>
      <c r="AB1579" s="129"/>
      <c r="AC1579" s="121">
        <v>610709</v>
      </c>
      <c r="AD1579" s="121" t="s">
        <v>568</v>
      </c>
      <c r="AE1579" s="122">
        <f>VLOOKUP(AC1579,[3]Hoja1!$A$10:$K$1357,11,0)</f>
        <v>50</v>
      </c>
      <c r="AF1579" s="122"/>
      <c r="AG1579" s="122">
        <f t="shared" si="299"/>
        <v>50</v>
      </c>
      <c r="AH1579" s="122">
        <f t="shared" si="300"/>
        <v>0</v>
      </c>
    </row>
    <row r="1580" spans="1:34" s="51" customFormat="1" ht="12.75" customHeight="1">
      <c r="A1580" s="127">
        <v>5312200</v>
      </c>
      <c r="B1580" s="127" t="s">
        <v>543</v>
      </c>
      <c r="C1580" s="128" t="str">
        <f t="shared" si="302"/>
        <v/>
      </c>
      <c r="D1580" s="127"/>
      <c r="E1580" s="127"/>
      <c r="F1580" s="128" t="str">
        <f t="shared" si="303"/>
        <v/>
      </c>
      <c r="G1580" s="127"/>
      <c r="H1580" s="127"/>
      <c r="I1580" s="128" t="str">
        <f t="shared" si="304"/>
        <v/>
      </c>
      <c r="J1580" s="127"/>
      <c r="K1580" s="127"/>
      <c r="L1580" s="128" t="str">
        <f t="shared" si="305"/>
        <v/>
      </c>
      <c r="M1580" s="129"/>
      <c r="N1580" s="129"/>
      <c r="O1580" s="130" t="str">
        <f t="shared" si="306"/>
        <v/>
      </c>
      <c r="P1580" s="127"/>
      <c r="Q1580" s="127"/>
      <c r="R1580" s="128" t="str">
        <f t="shared" si="307"/>
        <v/>
      </c>
      <c r="S1580" s="127"/>
      <c r="T1580" s="129"/>
      <c r="U1580" s="128" t="str">
        <f t="shared" si="308"/>
        <v/>
      </c>
      <c r="V1580" s="129"/>
      <c r="W1580" s="129"/>
      <c r="X1580" s="131" t="str">
        <f t="shared" si="309"/>
        <v>6</v>
      </c>
      <c r="Y1580" s="129"/>
      <c r="Z1580" s="129">
        <f t="shared" si="298"/>
        <v>6</v>
      </c>
      <c r="AA1580" s="129"/>
      <c r="AB1580" s="129"/>
      <c r="AC1580" s="121">
        <v>610710</v>
      </c>
      <c r="AD1580" s="121" t="s">
        <v>569</v>
      </c>
      <c r="AE1580" s="122">
        <f>VLOOKUP(AC1580,[3]Hoja1!$A$10:$K$1357,11,0)</f>
        <v>32821866</v>
      </c>
      <c r="AF1580" s="122"/>
      <c r="AG1580" s="122">
        <f t="shared" si="299"/>
        <v>32821866</v>
      </c>
      <c r="AH1580" s="122">
        <f t="shared" si="300"/>
        <v>32822</v>
      </c>
    </row>
    <row r="1581" spans="1:34" s="51" customFormat="1" ht="12.75" customHeight="1">
      <c r="A1581" s="127">
        <v>5312200</v>
      </c>
      <c r="B1581" s="127" t="s">
        <v>543</v>
      </c>
      <c r="C1581" s="128" t="str">
        <f t="shared" si="302"/>
        <v/>
      </c>
      <c r="D1581" s="127"/>
      <c r="E1581" s="127"/>
      <c r="F1581" s="128" t="str">
        <f t="shared" si="303"/>
        <v/>
      </c>
      <c r="G1581" s="127"/>
      <c r="H1581" s="127"/>
      <c r="I1581" s="128" t="str">
        <f t="shared" si="304"/>
        <v/>
      </c>
      <c r="J1581" s="127"/>
      <c r="K1581" s="127"/>
      <c r="L1581" s="128" t="str">
        <f t="shared" si="305"/>
        <v/>
      </c>
      <c r="M1581" s="129"/>
      <c r="N1581" s="129"/>
      <c r="O1581" s="130" t="str">
        <f t="shared" si="306"/>
        <v/>
      </c>
      <c r="P1581" s="127"/>
      <c r="Q1581" s="127"/>
      <c r="R1581" s="128" t="str">
        <f t="shared" si="307"/>
        <v/>
      </c>
      <c r="S1581" s="127"/>
      <c r="T1581" s="129"/>
      <c r="U1581" s="128" t="str">
        <f t="shared" si="308"/>
        <v/>
      </c>
      <c r="V1581" s="129"/>
      <c r="W1581" s="129"/>
      <c r="X1581" s="131" t="str">
        <f t="shared" si="309"/>
        <v>6</v>
      </c>
      <c r="Y1581" s="129"/>
      <c r="Z1581" s="129">
        <f t="shared" si="298"/>
        <v>6</v>
      </c>
      <c r="AA1581" s="129"/>
      <c r="AB1581" s="129"/>
      <c r="AC1581" s="121">
        <v>610711</v>
      </c>
      <c r="AD1581" s="121" t="s">
        <v>884</v>
      </c>
      <c r="AE1581" s="122">
        <f>VLOOKUP(AC1581,[3]Hoja1!$A$10:$K$1357,11,0)</f>
        <v>4118348</v>
      </c>
      <c r="AF1581" s="122"/>
      <c r="AG1581" s="122">
        <f t="shared" si="299"/>
        <v>4118348</v>
      </c>
      <c r="AH1581" s="122">
        <f t="shared" si="300"/>
        <v>4118</v>
      </c>
    </row>
    <row r="1582" spans="1:34" s="51" customFormat="1" ht="12.75" customHeight="1">
      <c r="A1582" s="127">
        <v>5312200</v>
      </c>
      <c r="B1582" s="127" t="s">
        <v>543</v>
      </c>
      <c r="C1582" s="128" t="str">
        <f t="shared" si="302"/>
        <v/>
      </c>
      <c r="D1582" s="127"/>
      <c r="E1582" s="127"/>
      <c r="F1582" s="128" t="str">
        <f t="shared" si="303"/>
        <v/>
      </c>
      <c r="G1582" s="127"/>
      <c r="H1582" s="127"/>
      <c r="I1582" s="128" t="str">
        <f t="shared" si="304"/>
        <v/>
      </c>
      <c r="J1582" s="127"/>
      <c r="K1582" s="127"/>
      <c r="L1582" s="128" t="str">
        <f t="shared" si="305"/>
        <v/>
      </c>
      <c r="M1582" s="129"/>
      <c r="N1582" s="129"/>
      <c r="O1582" s="130" t="str">
        <f t="shared" si="306"/>
        <v/>
      </c>
      <c r="P1582" s="127"/>
      <c r="Q1582" s="127"/>
      <c r="R1582" s="128" t="str">
        <f t="shared" si="307"/>
        <v/>
      </c>
      <c r="S1582" s="127"/>
      <c r="T1582" s="129"/>
      <c r="U1582" s="128" t="str">
        <f t="shared" si="308"/>
        <v/>
      </c>
      <c r="V1582" s="129"/>
      <c r="W1582" s="129"/>
      <c r="X1582" s="131" t="str">
        <f t="shared" si="309"/>
        <v>6</v>
      </c>
      <c r="Y1582" s="129"/>
      <c r="Z1582" s="129">
        <f t="shared" si="298"/>
        <v>6</v>
      </c>
      <c r="AA1582" s="129"/>
      <c r="AB1582" s="129"/>
      <c r="AC1582" s="121">
        <v>610712</v>
      </c>
      <c r="AD1582" s="121" t="s">
        <v>570</v>
      </c>
      <c r="AE1582" s="122">
        <f>VLOOKUP(AC1582,[3]Hoja1!$A$10:$K$1357,11,0)</f>
        <v>0</v>
      </c>
      <c r="AF1582" s="122"/>
      <c r="AG1582" s="122">
        <f t="shared" si="299"/>
        <v>0</v>
      </c>
      <c r="AH1582" s="122">
        <f t="shared" si="300"/>
        <v>0</v>
      </c>
    </row>
    <row r="1583" spans="1:34" s="51" customFormat="1" ht="12.75" customHeight="1">
      <c r="A1583" s="127">
        <v>5312200</v>
      </c>
      <c r="B1583" s="127" t="s">
        <v>543</v>
      </c>
      <c r="C1583" s="128" t="str">
        <f t="shared" si="302"/>
        <v/>
      </c>
      <c r="D1583" s="127"/>
      <c r="E1583" s="127"/>
      <c r="F1583" s="128" t="str">
        <f t="shared" si="303"/>
        <v/>
      </c>
      <c r="G1583" s="127"/>
      <c r="H1583" s="127"/>
      <c r="I1583" s="128" t="str">
        <f t="shared" si="304"/>
        <v/>
      </c>
      <c r="J1583" s="127"/>
      <c r="K1583" s="127"/>
      <c r="L1583" s="128" t="str">
        <f t="shared" si="305"/>
        <v/>
      </c>
      <c r="M1583" s="129"/>
      <c r="N1583" s="129"/>
      <c r="O1583" s="130" t="str">
        <f t="shared" si="306"/>
        <v/>
      </c>
      <c r="P1583" s="127"/>
      <c r="Q1583" s="127"/>
      <c r="R1583" s="128" t="str">
        <f t="shared" si="307"/>
        <v/>
      </c>
      <c r="S1583" s="127"/>
      <c r="T1583" s="129"/>
      <c r="U1583" s="128" t="str">
        <f t="shared" si="308"/>
        <v/>
      </c>
      <c r="V1583" s="129"/>
      <c r="W1583" s="129"/>
      <c r="X1583" s="131" t="str">
        <f t="shared" si="309"/>
        <v>6</v>
      </c>
      <c r="Y1583" s="129"/>
      <c r="Z1583" s="129">
        <f t="shared" si="298"/>
        <v>6</v>
      </c>
      <c r="AA1583" s="129"/>
      <c r="AB1583" s="129"/>
      <c r="AC1583" s="121">
        <v>610713</v>
      </c>
      <c r="AD1583" s="121" t="s">
        <v>855</v>
      </c>
      <c r="AE1583" s="122">
        <f>VLOOKUP(AC1583,[3]Hoja1!$A$10:$K$1357,11,0)</f>
        <v>29823249</v>
      </c>
      <c r="AF1583" s="122"/>
      <c r="AG1583" s="122">
        <f t="shared" si="299"/>
        <v>29823249</v>
      </c>
      <c r="AH1583" s="122">
        <f t="shared" si="300"/>
        <v>29823</v>
      </c>
    </row>
    <row r="1584" spans="1:34" s="51" customFormat="1" ht="12.75" customHeight="1">
      <c r="A1584" s="127">
        <v>5312200</v>
      </c>
      <c r="B1584" s="127" t="s">
        <v>543</v>
      </c>
      <c r="C1584" s="128" t="str">
        <f t="shared" si="302"/>
        <v/>
      </c>
      <c r="D1584" s="127"/>
      <c r="E1584" s="127"/>
      <c r="F1584" s="128" t="str">
        <f t="shared" si="303"/>
        <v/>
      </c>
      <c r="G1584" s="127"/>
      <c r="H1584" s="127"/>
      <c r="I1584" s="128" t="str">
        <f t="shared" si="304"/>
        <v/>
      </c>
      <c r="J1584" s="127"/>
      <c r="K1584" s="127"/>
      <c r="L1584" s="128" t="str">
        <f t="shared" si="305"/>
        <v/>
      </c>
      <c r="M1584" s="129"/>
      <c r="N1584" s="129"/>
      <c r="O1584" s="130" t="str">
        <f t="shared" si="306"/>
        <v/>
      </c>
      <c r="P1584" s="127"/>
      <c r="Q1584" s="127"/>
      <c r="R1584" s="128" t="str">
        <f t="shared" si="307"/>
        <v/>
      </c>
      <c r="S1584" s="127"/>
      <c r="T1584" s="129"/>
      <c r="U1584" s="128" t="str">
        <f t="shared" si="308"/>
        <v/>
      </c>
      <c r="V1584" s="129"/>
      <c r="W1584" s="129"/>
      <c r="X1584" s="131" t="str">
        <f t="shared" si="309"/>
        <v>6</v>
      </c>
      <c r="Y1584" s="129"/>
      <c r="Z1584" s="129">
        <f t="shared" si="298"/>
        <v>6</v>
      </c>
      <c r="AA1584" s="129"/>
      <c r="AB1584" s="129"/>
      <c r="AC1584" s="121">
        <v>610714</v>
      </c>
      <c r="AD1584" s="121" t="s">
        <v>323</v>
      </c>
      <c r="AE1584" s="122">
        <f>VLOOKUP(AC1584,[3]Hoja1!$A$10:$K$1357,11,0)</f>
        <v>5886546</v>
      </c>
      <c r="AF1584" s="122"/>
      <c r="AG1584" s="122">
        <f t="shared" si="299"/>
        <v>5886546</v>
      </c>
      <c r="AH1584" s="122">
        <f t="shared" si="300"/>
        <v>5887</v>
      </c>
    </row>
    <row r="1585" spans="1:34" s="51" customFormat="1" ht="12.75" customHeight="1">
      <c r="A1585" s="127">
        <v>5312200</v>
      </c>
      <c r="B1585" s="127" t="s">
        <v>543</v>
      </c>
      <c r="C1585" s="128" t="str">
        <f t="shared" si="302"/>
        <v/>
      </c>
      <c r="D1585" s="127"/>
      <c r="E1585" s="127"/>
      <c r="F1585" s="128" t="str">
        <f t="shared" si="303"/>
        <v/>
      </c>
      <c r="G1585" s="127"/>
      <c r="H1585" s="127"/>
      <c r="I1585" s="128" t="str">
        <f t="shared" si="304"/>
        <v/>
      </c>
      <c r="J1585" s="127"/>
      <c r="K1585" s="127"/>
      <c r="L1585" s="128" t="str">
        <f t="shared" si="305"/>
        <v/>
      </c>
      <c r="M1585" s="129"/>
      <c r="N1585" s="129"/>
      <c r="O1585" s="130" t="str">
        <f t="shared" si="306"/>
        <v/>
      </c>
      <c r="P1585" s="127"/>
      <c r="Q1585" s="127"/>
      <c r="R1585" s="128" t="str">
        <f t="shared" si="307"/>
        <v/>
      </c>
      <c r="S1585" s="127"/>
      <c r="T1585" s="129"/>
      <c r="U1585" s="128" t="str">
        <f t="shared" si="308"/>
        <v/>
      </c>
      <c r="V1585" s="129"/>
      <c r="W1585" s="129"/>
      <c r="X1585" s="131" t="str">
        <f t="shared" si="309"/>
        <v>6</v>
      </c>
      <c r="Y1585" s="129"/>
      <c r="Z1585" s="129">
        <f t="shared" si="298"/>
        <v>6</v>
      </c>
      <c r="AA1585" s="129"/>
      <c r="AB1585" s="129"/>
      <c r="AC1585" s="121">
        <v>610715</v>
      </c>
      <c r="AD1585" s="121" t="s">
        <v>1563</v>
      </c>
      <c r="AE1585" s="122">
        <f>VLOOKUP(AC1585,[3]Hoja1!$A$10:$K$1357,11,0)</f>
        <v>18849</v>
      </c>
      <c r="AF1585" s="122"/>
      <c r="AG1585" s="122">
        <f t="shared" si="299"/>
        <v>18849</v>
      </c>
      <c r="AH1585" s="122">
        <f t="shared" si="300"/>
        <v>19</v>
      </c>
    </row>
    <row r="1586" spans="1:34" s="51" customFormat="1" ht="12.75" customHeight="1">
      <c r="A1586" s="127">
        <v>5312200</v>
      </c>
      <c r="B1586" s="127" t="s">
        <v>543</v>
      </c>
      <c r="C1586" s="128" t="str">
        <f t="shared" si="302"/>
        <v/>
      </c>
      <c r="D1586" s="127"/>
      <c r="E1586" s="127"/>
      <c r="F1586" s="128" t="str">
        <f t="shared" si="303"/>
        <v/>
      </c>
      <c r="G1586" s="127"/>
      <c r="H1586" s="127"/>
      <c r="I1586" s="128" t="str">
        <f t="shared" si="304"/>
        <v/>
      </c>
      <c r="J1586" s="127"/>
      <c r="K1586" s="127"/>
      <c r="L1586" s="128" t="str">
        <f t="shared" si="305"/>
        <v/>
      </c>
      <c r="M1586" s="129"/>
      <c r="N1586" s="129"/>
      <c r="O1586" s="130" t="str">
        <f t="shared" si="306"/>
        <v/>
      </c>
      <c r="P1586" s="127"/>
      <c r="Q1586" s="127"/>
      <c r="R1586" s="128" t="str">
        <f t="shared" si="307"/>
        <v/>
      </c>
      <c r="S1586" s="127"/>
      <c r="T1586" s="129"/>
      <c r="U1586" s="128" t="str">
        <f t="shared" si="308"/>
        <v/>
      </c>
      <c r="V1586" s="129"/>
      <c r="W1586" s="129"/>
      <c r="X1586" s="131" t="str">
        <f t="shared" si="309"/>
        <v>6</v>
      </c>
      <c r="Y1586" s="129"/>
      <c r="Z1586" s="129">
        <f t="shared" si="298"/>
        <v>6</v>
      </c>
      <c r="AA1586" s="129"/>
      <c r="AB1586" s="129"/>
      <c r="AC1586" s="121">
        <v>610716</v>
      </c>
      <c r="AD1586" s="121" t="s">
        <v>324</v>
      </c>
      <c r="AE1586" s="122">
        <f>VLOOKUP(AC1586,[3]Hoja1!$A$10:$K$1357,11,0)</f>
        <v>7797150</v>
      </c>
      <c r="AF1586" s="122"/>
      <c r="AG1586" s="122">
        <f t="shared" si="299"/>
        <v>7797150</v>
      </c>
      <c r="AH1586" s="122">
        <f t="shared" si="300"/>
        <v>7797</v>
      </c>
    </row>
    <row r="1587" spans="1:34" s="51" customFormat="1" ht="12.75" customHeight="1">
      <c r="A1587" s="127">
        <v>5312200</v>
      </c>
      <c r="B1587" s="127" t="s">
        <v>543</v>
      </c>
      <c r="C1587" s="128" t="str">
        <f t="shared" si="302"/>
        <v/>
      </c>
      <c r="D1587" s="127"/>
      <c r="E1587" s="127"/>
      <c r="F1587" s="128" t="str">
        <f t="shared" si="303"/>
        <v/>
      </c>
      <c r="G1587" s="127"/>
      <c r="H1587" s="127"/>
      <c r="I1587" s="128" t="str">
        <f t="shared" si="304"/>
        <v/>
      </c>
      <c r="J1587" s="127"/>
      <c r="K1587" s="127"/>
      <c r="L1587" s="128" t="str">
        <f t="shared" si="305"/>
        <v/>
      </c>
      <c r="M1587" s="129"/>
      <c r="N1587" s="129"/>
      <c r="O1587" s="130" t="str">
        <f t="shared" si="306"/>
        <v/>
      </c>
      <c r="P1587" s="127"/>
      <c r="Q1587" s="127"/>
      <c r="R1587" s="128" t="str">
        <f t="shared" si="307"/>
        <v/>
      </c>
      <c r="S1587" s="127"/>
      <c r="T1587" s="129"/>
      <c r="U1587" s="128" t="str">
        <f t="shared" si="308"/>
        <v/>
      </c>
      <c r="V1587" s="129"/>
      <c r="W1587" s="129"/>
      <c r="X1587" s="131" t="str">
        <f t="shared" si="309"/>
        <v>6</v>
      </c>
      <c r="Y1587" s="129"/>
      <c r="Z1587" s="129">
        <f t="shared" si="298"/>
        <v>6</v>
      </c>
      <c r="AA1587" s="129"/>
      <c r="AB1587" s="129"/>
      <c r="AC1587" s="121">
        <v>610717</v>
      </c>
      <c r="AD1587" s="121" t="s">
        <v>325</v>
      </c>
      <c r="AE1587" s="122">
        <f>VLOOKUP(AC1587,[3]Hoja1!$A$10:$K$1357,11,0)</f>
        <v>0</v>
      </c>
      <c r="AF1587" s="122"/>
      <c r="AG1587" s="122">
        <f t="shared" si="299"/>
        <v>0</v>
      </c>
      <c r="AH1587" s="122">
        <f t="shared" si="300"/>
        <v>0</v>
      </c>
    </row>
    <row r="1588" spans="1:34" s="51" customFormat="1" ht="12.75" customHeight="1">
      <c r="A1588" s="127">
        <v>5312200</v>
      </c>
      <c r="B1588" s="127" t="s">
        <v>543</v>
      </c>
      <c r="C1588" s="128"/>
      <c r="D1588" s="127"/>
      <c r="E1588" s="127"/>
      <c r="F1588" s="128"/>
      <c r="G1588" s="127"/>
      <c r="H1588" s="127"/>
      <c r="I1588" s="128"/>
      <c r="J1588" s="127"/>
      <c r="K1588" s="127"/>
      <c r="L1588" s="128"/>
      <c r="M1588" s="129"/>
      <c r="N1588" s="129"/>
      <c r="O1588" s="130"/>
      <c r="P1588" s="127"/>
      <c r="Q1588" s="127"/>
      <c r="R1588" s="128"/>
      <c r="S1588" s="127"/>
      <c r="T1588" s="129"/>
      <c r="U1588" s="128"/>
      <c r="V1588" s="129"/>
      <c r="W1588" s="129"/>
      <c r="X1588" s="131"/>
      <c r="Y1588" s="129"/>
      <c r="Z1588" s="129">
        <f t="shared" si="298"/>
        <v>6</v>
      </c>
      <c r="AA1588" s="129"/>
      <c r="AB1588" s="129"/>
      <c r="AC1588" s="121">
        <v>610718</v>
      </c>
      <c r="AD1588" s="121" t="s">
        <v>277</v>
      </c>
      <c r="AE1588" s="122">
        <f>VLOOKUP(AC1588,[3]Hoja1!$A$10:$K$1357,11,0)</f>
        <v>0</v>
      </c>
      <c r="AF1588" s="122"/>
      <c r="AG1588" s="122">
        <f t="shared" si="299"/>
        <v>0</v>
      </c>
      <c r="AH1588" s="122">
        <f t="shared" si="300"/>
        <v>0</v>
      </c>
    </row>
    <row r="1589" spans="1:34" s="51" customFormat="1" ht="12.75" customHeight="1">
      <c r="A1589" s="127">
        <v>5312200</v>
      </c>
      <c r="B1589" s="127" t="s">
        <v>543</v>
      </c>
      <c r="C1589" s="128"/>
      <c r="D1589" s="127"/>
      <c r="E1589" s="127"/>
      <c r="F1589" s="128"/>
      <c r="G1589" s="127"/>
      <c r="H1589" s="127"/>
      <c r="I1589" s="128"/>
      <c r="J1589" s="127"/>
      <c r="K1589" s="127"/>
      <c r="L1589" s="128"/>
      <c r="M1589" s="129"/>
      <c r="N1589" s="129"/>
      <c r="O1589" s="130"/>
      <c r="P1589" s="127"/>
      <c r="Q1589" s="127"/>
      <c r="R1589" s="128"/>
      <c r="S1589" s="127"/>
      <c r="T1589" s="129"/>
      <c r="U1589" s="128"/>
      <c r="V1589" s="129"/>
      <c r="W1589" s="129"/>
      <c r="X1589" s="131"/>
      <c r="Y1589" s="129"/>
      <c r="Z1589" s="129">
        <f t="shared" si="298"/>
        <v>6</v>
      </c>
      <c r="AA1589" s="129"/>
      <c r="AB1589" s="129"/>
      <c r="AC1589" s="121">
        <v>610719</v>
      </c>
      <c r="AD1589" s="121" t="s">
        <v>278</v>
      </c>
      <c r="AE1589" s="122">
        <f>VLOOKUP(AC1589,[3]Hoja1!$A$10:$K$1357,11,0)</f>
        <v>-70854</v>
      </c>
      <c r="AF1589" s="122"/>
      <c r="AG1589" s="122">
        <f t="shared" si="299"/>
        <v>-70854</v>
      </c>
      <c r="AH1589" s="122">
        <f t="shared" si="300"/>
        <v>-71</v>
      </c>
    </row>
    <row r="1590" spans="1:34" s="51" customFormat="1" ht="12.75" customHeight="1">
      <c r="A1590" s="127">
        <v>5312200</v>
      </c>
      <c r="B1590" s="127" t="s">
        <v>543</v>
      </c>
      <c r="C1590" s="128"/>
      <c r="D1590" s="127"/>
      <c r="E1590" s="127"/>
      <c r="F1590" s="128"/>
      <c r="G1590" s="127"/>
      <c r="H1590" s="127"/>
      <c r="I1590" s="128"/>
      <c r="J1590" s="127"/>
      <c r="K1590" s="127"/>
      <c r="L1590" s="128"/>
      <c r="M1590" s="129"/>
      <c r="N1590" s="129"/>
      <c r="O1590" s="130"/>
      <c r="P1590" s="127"/>
      <c r="Q1590" s="127"/>
      <c r="R1590" s="128"/>
      <c r="S1590" s="127"/>
      <c r="T1590" s="129"/>
      <c r="U1590" s="128"/>
      <c r="V1590" s="129"/>
      <c r="W1590" s="129"/>
      <c r="X1590" s="131"/>
      <c r="Y1590" s="129"/>
      <c r="Z1590" s="129">
        <f t="shared" si="298"/>
        <v>6</v>
      </c>
      <c r="AA1590" s="129"/>
      <c r="AB1590" s="129"/>
      <c r="AC1590" s="121">
        <v>610720</v>
      </c>
      <c r="AD1590" s="121" t="s">
        <v>1564</v>
      </c>
      <c r="AE1590" s="122">
        <f>VLOOKUP(AC1590,[3]Hoja1!$A$10:$K$1357,11,0)</f>
        <v>0</v>
      </c>
      <c r="AF1590" s="122"/>
      <c r="AG1590" s="122">
        <f t="shared" si="299"/>
        <v>0</v>
      </c>
      <c r="AH1590" s="122">
        <f t="shared" si="300"/>
        <v>0</v>
      </c>
    </row>
    <row r="1591" spans="1:34" s="51" customFormat="1" ht="12.75" customHeight="1">
      <c r="A1591" s="127">
        <v>5312200</v>
      </c>
      <c r="B1591" s="127" t="s">
        <v>543</v>
      </c>
      <c r="C1591" s="128"/>
      <c r="D1591" s="127"/>
      <c r="E1591" s="127"/>
      <c r="F1591" s="128"/>
      <c r="G1591" s="127"/>
      <c r="H1591" s="127"/>
      <c r="I1591" s="128"/>
      <c r="J1591" s="127"/>
      <c r="K1591" s="127"/>
      <c r="L1591" s="128"/>
      <c r="M1591" s="129"/>
      <c r="N1591" s="129"/>
      <c r="O1591" s="130"/>
      <c r="P1591" s="127"/>
      <c r="Q1591" s="127"/>
      <c r="R1591" s="128"/>
      <c r="S1591" s="127"/>
      <c r="T1591" s="129"/>
      <c r="U1591" s="128"/>
      <c r="V1591" s="129"/>
      <c r="W1591" s="129"/>
      <c r="X1591" s="131"/>
      <c r="Y1591" s="129"/>
      <c r="Z1591" s="129">
        <f t="shared" si="298"/>
        <v>6</v>
      </c>
      <c r="AA1591" s="129"/>
      <c r="AB1591" s="129"/>
      <c r="AC1591" s="121">
        <v>610721</v>
      </c>
      <c r="AD1591" s="121" t="s">
        <v>1565</v>
      </c>
      <c r="AE1591" s="122">
        <f>VLOOKUP(AC1591,[3]Hoja1!$A$10:$K$1357,11,0)</f>
        <v>0</v>
      </c>
      <c r="AF1591" s="122"/>
      <c r="AG1591" s="122">
        <f t="shared" si="299"/>
        <v>0</v>
      </c>
      <c r="AH1591" s="122">
        <f t="shared" si="300"/>
        <v>0</v>
      </c>
    </row>
    <row r="1592" spans="1:34" s="51" customFormat="1" ht="12.75" customHeight="1">
      <c r="A1592" s="127"/>
      <c r="B1592" s="127"/>
      <c r="C1592" s="128"/>
      <c r="D1592" s="127"/>
      <c r="E1592" s="127"/>
      <c r="F1592" s="128"/>
      <c r="G1592" s="127"/>
      <c r="H1592" s="127"/>
      <c r="I1592" s="128"/>
      <c r="J1592" s="127"/>
      <c r="K1592" s="127"/>
      <c r="L1592" s="128"/>
      <c r="M1592" s="129"/>
      <c r="N1592" s="129"/>
      <c r="O1592" s="130"/>
      <c r="P1592" s="127"/>
      <c r="Q1592" s="127"/>
      <c r="R1592" s="128"/>
      <c r="S1592" s="127"/>
      <c r="T1592" s="129"/>
      <c r="U1592" s="128"/>
      <c r="V1592" s="129"/>
      <c r="W1592" s="129"/>
      <c r="X1592" s="131"/>
      <c r="Y1592" s="129"/>
      <c r="Z1592" s="129">
        <f t="shared" si="298"/>
        <v>6</v>
      </c>
      <c r="AA1592" s="129"/>
      <c r="AB1592" s="129"/>
      <c r="AC1592" s="121">
        <v>610722</v>
      </c>
      <c r="AD1592" s="121" t="s">
        <v>279</v>
      </c>
      <c r="AE1592" s="122">
        <v>0</v>
      </c>
      <c r="AF1592" s="122"/>
      <c r="AG1592" s="122">
        <f t="shared" si="299"/>
        <v>0</v>
      </c>
      <c r="AH1592" s="122">
        <f t="shared" si="300"/>
        <v>0</v>
      </c>
    </row>
    <row r="1593" spans="1:34" s="51" customFormat="1" ht="12.75" customHeight="1">
      <c r="A1593" s="127">
        <v>5312200</v>
      </c>
      <c r="B1593" s="127" t="s">
        <v>543</v>
      </c>
      <c r="C1593" s="128"/>
      <c r="D1593" s="127"/>
      <c r="E1593" s="127"/>
      <c r="F1593" s="128"/>
      <c r="G1593" s="127"/>
      <c r="H1593" s="127"/>
      <c r="I1593" s="128"/>
      <c r="J1593" s="127"/>
      <c r="K1593" s="127"/>
      <c r="L1593" s="128"/>
      <c r="M1593" s="129"/>
      <c r="N1593" s="129"/>
      <c r="O1593" s="130"/>
      <c r="P1593" s="127"/>
      <c r="Q1593" s="127"/>
      <c r="R1593" s="128"/>
      <c r="S1593" s="127"/>
      <c r="T1593" s="129"/>
      <c r="U1593" s="128"/>
      <c r="V1593" s="129"/>
      <c r="W1593" s="129"/>
      <c r="X1593" s="131"/>
      <c r="Y1593" s="129"/>
      <c r="Z1593" s="129">
        <f t="shared" si="298"/>
        <v>6</v>
      </c>
      <c r="AA1593" s="129"/>
      <c r="AB1593" s="129"/>
      <c r="AC1593" s="121">
        <v>610723</v>
      </c>
      <c r="AD1593" s="121" t="s">
        <v>259</v>
      </c>
      <c r="AE1593" s="122">
        <f>VLOOKUP(AC1593,[3]Hoja1!$A$10:$K$1357,11,0)</f>
        <v>0</v>
      </c>
      <c r="AF1593" s="122"/>
      <c r="AG1593" s="122">
        <f t="shared" si="299"/>
        <v>0</v>
      </c>
      <c r="AH1593" s="122">
        <f t="shared" si="300"/>
        <v>0</v>
      </c>
    </row>
    <row r="1594" spans="1:34" s="51" customFormat="1" ht="12.75" customHeight="1">
      <c r="A1594" s="127">
        <v>5312200</v>
      </c>
      <c r="B1594" s="127" t="s">
        <v>543</v>
      </c>
      <c r="C1594" s="128"/>
      <c r="D1594" s="127"/>
      <c r="E1594" s="127"/>
      <c r="F1594" s="128"/>
      <c r="G1594" s="127"/>
      <c r="H1594" s="127"/>
      <c r="I1594" s="128"/>
      <c r="J1594" s="127"/>
      <c r="K1594" s="127"/>
      <c r="L1594" s="128"/>
      <c r="M1594" s="129"/>
      <c r="N1594" s="129"/>
      <c r="O1594" s="130"/>
      <c r="P1594" s="127"/>
      <c r="Q1594" s="127"/>
      <c r="R1594" s="128"/>
      <c r="S1594" s="127"/>
      <c r="T1594" s="129"/>
      <c r="U1594" s="128"/>
      <c r="V1594" s="129"/>
      <c r="W1594" s="129"/>
      <c r="X1594" s="131"/>
      <c r="Y1594" s="129"/>
      <c r="Z1594" s="129">
        <f t="shared" si="298"/>
        <v>6</v>
      </c>
      <c r="AA1594" s="129"/>
      <c r="AB1594" s="129"/>
      <c r="AC1594" s="121">
        <v>610724</v>
      </c>
      <c r="AD1594" s="121" t="s">
        <v>466</v>
      </c>
      <c r="AE1594" s="122">
        <f>VLOOKUP(AC1594,[3]Hoja1!$A$10:$K$1357,11,0)</f>
        <v>0</v>
      </c>
      <c r="AF1594" s="122"/>
      <c r="AG1594" s="122">
        <f t="shared" si="299"/>
        <v>0</v>
      </c>
      <c r="AH1594" s="122">
        <f t="shared" si="300"/>
        <v>0</v>
      </c>
    </row>
    <row r="1595" spans="1:34" s="51" customFormat="1" ht="12.75" customHeight="1">
      <c r="A1595" s="127">
        <v>5312200</v>
      </c>
      <c r="B1595" s="127" t="s">
        <v>543</v>
      </c>
      <c r="C1595" s="128" t="str">
        <f t="shared" si="302"/>
        <v/>
      </c>
      <c r="D1595" s="127"/>
      <c r="E1595" s="127"/>
      <c r="F1595" s="128" t="str">
        <f t="shared" si="303"/>
        <v/>
      </c>
      <c r="G1595" s="127"/>
      <c r="H1595" s="127"/>
      <c r="I1595" s="128" t="str">
        <f t="shared" si="304"/>
        <v/>
      </c>
      <c r="J1595" s="127"/>
      <c r="K1595" s="127"/>
      <c r="L1595" s="128" t="str">
        <f t="shared" si="305"/>
        <v/>
      </c>
      <c r="M1595" s="129"/>
      <c r="N1595" s="129"/>
      <c r="O1595" s="130" t="str">
        <f t="shared" si="306"/>
        <v/>
      </c>
      <c r="P1595" s="127"/>
      <c r="Q1595" s="127"/>
      <c r="R1595" s="128" t="str">
        <f t="shared" si="307"/>
        <v/>
      </c>
      <c r="S1595" s="127"/>
      <c r="T1595" s="129"/>
      <c r="U1595" s="128" t="str">
        <f t="shared" si="308"/>
        <v/>
      </c>
      <c r="V1595" s="129"/>
      <c r="W1595" s="129"/>
      <c r="X1595" s="131" t="str">
        <f t="shared" ref="X1595:X1613" si="310">+Y1595&amp;Z1595</f>
        <v>6</v>
      </c>
      <c r="Y1595" s="129"/>
      <c r="Z1595" s="129">
        <f t="shared" si="298"/>
        <v>6</v>
      </c>
      <c r="AA1595" s="129"/>
      <c r="AB1595" s="129"/>
      <c r="AC1595" s="121">
        <v>610801</v>
      </c>
      <c r="AD1595" s="121" t="s">
        <v>712</v>
      </c>
      <c r="AE1595" s="122">
        <f>VLOOKUP(AC1595,[3]Hoja1!$A$10:$K$1357,11,0)</f>
        <v>0</v>
      </c>
      <c r="AF1595" s="122"/>
      <c r="AG1595" s="122">
        <f t="shared" si="299"/>
        <v>0</v>
      </c>
      <c r="AH1595" s="122">
        <f t="shared" si="300"/>
        <v>0</v>
      </c>
    </row>
    <row r="1596" spans="1:34" s="51" customFormat="1" ht="12.75" customHeight="1">
      <c r="A1596" s="127"/>
      <c r="B1596" s="127"/>
      <c r="C1596" s="128" t="str">
        <f t="shared" si="302"/>
        <v/>
      </c>
      <c r="D1596" s="127"/>
      <c r="E1596" s="127"/>
      <c r="F1596" s="128" t="str">
        <f t="shared" si="303"/>
        <v/>
      </c>
      <c r="G1596" s="127"/>
      <c r="H1596" s="127"/>
      <c r="I1596" s="128" t="str">
        <f t="shared" si="304"/>
        <v/>
      </c>
      <c r="J1596" s="127"/>
      <c r="K1596" s="127"/>
      <c r="L1596" s="128" t="str">
        <f t="shared" si="305"/>
        <v/>
      </c>
      <c r="M1596" s="129"/>
      <c r="N1596" s="129"/>
      <c r="O1596" s="130" t="str">
        <f t="shared" si="306"/>
        <v/>
      </c>
      <c r="P1596" s="127"/>
      <c r="Q1596" s="127"/>
      <c r="R1596" s="128" t="str">
        <f t="shared" si="307"/>
        <v/>
      </c>
      <c r="S1596" s="127"/>
      <c r="T1596" s="129"/>
      <c r="U1596" s="128" t="str">
        <f t="shared" si="308"/>
        <v/>
      </c>
      <c r="V1596" s="129"/>
      <c r="W1596" s="129"/>
      <c r="X1596" s="131" t="str">
        <f t="shared" si="310"/>
        <v>6</v>
      </c>
      <c r="Y1596" s="129"/>
      <c r="Z1596" s="129">
        <f t="shared" si="298"/>
        <v>6</v>
      </c>
      <c r="AA1596" s="129"/>
      <c r="AB1596" s="129"/>
      <c r="AC1596" s="121">
        <v>610802</v>
      </c>
      <c r="AD1596" s="121" t="s">
        <v>1566</v>
      </c>
      <c r="AE1596" s="122">
        <v>0</v>
      </c>
      <c r="AF1596" s="122"/>
      <c r="AG1596" s="122">
        <f t="shared" si="299"/>
        <v>0</v>
      </c>
      <c r="AH1596" s="122">
        <f t="shared" si="300"/>
        <v>0</v>
      </c>
    </row>
    <row r="1597" spans="1:34" s="51" customFormat="1" ht="12.75" customHeight="1">
      <c r="A1597" s="127">
        <v>5312200</v>
      </c>
      <c r="B1597" s="127" t="s">
        <v>543</v>
      </c>
      <c r="C1597" s="128" t="str">
        <f t="shared" si="302"/>
        <v/>
      </c>
      <c r="D1597" s="127"/>
      <c r="E1597" s="127"/>
      <c r="F1597" s="128" t="str">
        <f t="shared" si="303"/>
        <v/>
      </c>
      <c r="G1597" s="127"/>
      <c r="H1597" s="127"/>
      <c r="I1597" s="128" t="str">
        <f t="shared" si="304"/>
        <v/>
      </c>
      <c r="J1597" s="127"/>
      <c r="K1597" s="127"/>
      <c r="L1597" s="128" t="str">
        <f t="shared" si="305"/>
        <v/>
      </c>
      <c r="M1597" s="129"/>
      <c r="N1597" s="129"/>
      <c r="O1597" s="130" t="str">
        <f t="shared" si="306"/>
        <v/>
      </c>
      <c r="P1597" s="127"/>
      <c r="Q1597" s="127"/>
      <c r="R1597" s="128" t="str">
        <f t="shared" si="307"/>
        <v/>
      </c>
      <c r="S1597" s="127"/>
      <c r="T1597" s="129"/>
      <c r="U1597" s="128" t="str">
        <f t="shared" si="308"/>
        <v/>
      </c>
      <c r="V1597" s="129"/>
      <c r="W1597" s="129"/>
      <c r="X1597" s="131" t="str">
        <f t="shared" si="310"/>
        <v>6</v>
      </c>
      <c r="Y1597" s="129"/>
      <c r="Z1597" s="129">
        <f t="shared" si="298"/>
        <v>6</v>
      </c>
      <c r="AA1597" s="129"/>
      <c r="AB1597" s="129"/>
      <c r="AC1597" s="121">
        <v>610803</v>
      </c>
      <c r="AD1597" s="121" t="s">
        <v>856</v>
      </c>
      <c r="AE1597" s="122">
        <f>VLOOKUP(AC1597,[3]Hoja1!$A$10:$K$1357,11,0)</f>
        <v>276786110</v>
      </c>
      <c r="AF1597" s="122">
        <v>0</v>
      </c>
      <c r="AG1597" s="122">
        <f t="shared" si="299"/>
        <v>276786110</v>
      </c>
      <c r="AH1597" s="122">
        <f>ROUND((AE1597+AF1597)/$AH$2,0)+1</f>
        <v>276787</v>
      </c>
    </row>
    <row r="1598" spans="1:34" s="51" customFormat="1" ht="12.75" customHeight="1">
      <c r="A1598" s="127">
        <v>5312200</v>
      </c>
      <c r="B1598" s="127" t="s">
        <v>543</v>
      </c>
      <c r="C1598" s="128" t="str">
        <f t="shared" si="302"/>
        <v/>
      </c>
      <c r="D1598" s="127"/>
      <c r="E1598" s="127"/>
      <c r="F1598" s="128" t="str">
        <f t="shared" si="303"/>
        <v/>
      </c>
      <c r="G1598" s="127"/>
      <c r="H1598" s="127"/>
      <c r="I1598" s="128" t="str">
        <f t="shared" si="304"/>
        <v/>
      </c>
      <c r="J1598" s="127"/>
      <c r="K1598" s="127"/>
      <c r="L1598" s="128" t="str">
        <f t="shared" si="305"/>
        <v/>
      </c>
      <c r="M1598" s="129"/>
      <c r="N1598" s="129"/>
      <c r="O1598" s="130" t="str">
        <f t="shared" si="306"/>
        <v/>
      </c>
      <c r="P1598" s="127"/>
      <c r="Q1598" s="127"/>
      <c r="R1598" s="128" t="str">
        <f t="shared" si="307"/>
        <v/>
      </c>
      <c r="S1598" s="127"/>
      <c r="T1598" s="129"/>
      <c r="U1598" s="128" t="str">
        <f t="shared" si="308"/>
        <v/>
      </c>
      <c r="V1598" s="129"/>
      <c r="W1598" s="129"/>
      <c r="X1598" s="131" t="str">
        <f t="shared" si="310"/>
        <v>6</v>
      </c>
      <c r="Y1598" s="129"/>
      <c r="Z1598" s="129">
        <f t="shared" si="298"/>
        <v>6</v>
      </c>
      <c r="AA1598" s="129"/>
      <c r="AB1598" s="129"/>
      <c r="AC1598" s="121">
        <v>610804</v>
      </c>
      <c r="AD1598" s="121" t="s">
        <v>548</v>
      </c>
      <c r="AE1598" s="122">
        <f>VLOOKUP(AC1598,[3]Hoja1!$A$10:$K$1357,11,0)</f>
        <v>1223439</v>
      </c>
      <c r="AF1598" s="122"/>
      <c r="AG1598" s="122">
        <f t="shared" si="299"/>
        <v>1223439</v>
      </c>
      <c r="AH1598" s="122">
        <f t="shared" si="300"/>
        <v>1223</v>
      </c>
    </row>
    <row r="1599" spans="1:34" s="51" customFormat="1" ht="12.75" customHeight="1">
      <c r="A1599" s="127">
        <v>5312200</v>
      </c>
      <c r="B1599" s="127" t="s">
        <v>543</v>
      </c>
      <c r="C1599" s="128" t="str">
        <f t="shared" si="302"/>
        <v/>
      </c>
      <c r="D1599" s="127"/>
      <c r="E1599" s="127"/>
      <c r="F1599" s="128" t="str">
        <f t="shared" si="303"/>
        <v/>
      </c>
      <c r="G1599" s="127"/>
      <c r="H1599" s="127"/>
      <c r="I1599" s="128" t="str">
        <f t="shared" si="304"/>
        <v/>
      </c>
      <c r="J1599" s="127"/>
      <c r="K1599" s="127"/>
      <c r="L1599" s="128" t="str">
        <f t="shared" si="305"/>
        <v/>
      </c>
      <c r="M1599" s="129"/>
      <c r="N1599" s="129"/>
      <c r="O1599" s="130" t="str">
        <f t="shared" si="306"/>
        <v/>
      </c>
      <c r="P1599" s="127"/>
      <c r="Q1599" s="127"/>
      <c r="R1599" s="128" t="str">
        <f t="shared" si="307"/>
        <v/>
      </c>
      <c r="S1599" s="127"/>
      <c r="T1599" s="129"/>
      <c r="U1599" s="128" t="str">
        <f t="shared" si="308"/>
        <v/>
      </c>
      <c r="V1599" s="129"/>
      <c r="W1599" s="129"/>
      <c r="X1599" s="131" t="str">
        <f t="shared" si="310"/>
        <v>6</v>
      </c>
      <c r="Y1599" s="129"/>
      <c r="Z1599" s="129">
        <f t="shared" si="298"/>
        <v>6</v>
      </c>
      <c r="AA1599" s="129"/>
      <c r="AB1599" s="129"/>
      <c r="AC1599" s="121">
        <v>610901</v>
      </c>
      <c r="AD1599" s="121" t="s">
        <v>1567</v>
      </c>
      <c r="AE1599" s="122">
        <f>VLOOKUP(AC1599,[3]Hoja1!$A$10:$K$1357,11,0)</f>
        <v>7259553</v>
      </c>
      <c r="AF1599" s="122"/>
      <c r="AG1599" s="122">
        <f t="shared" si="299"/>
        <v>7259553</v>
      </c>
      <c r="AH1599" s="122">
        <f t="shared" si="300"/>
        <v>7260</v>
      </c>
    </row>
    <row r="1600" spans="1:34" s="51" customFormat="1" ht="12.75" customHeight="1">
      <c r="A1600" s="127">
        <v>5312200</v>
      </c>
      <c r="B1600" s="127" t="s">
        <v>543</v>
      </c>
      <c r="C1600" s="128" t="str">
        <f t="shared" si="302"/>
        <v/>
      </c>
      <c r="D1600" s="127"/>
      <c r="E1600" s="127"/>
      <c r="F1600" s="128" t="str">
        <f t="shared" si="303"/>
        <v/>
      </c>
      <c r="G1600" s="127"/>
      <c r="H1600" s="127"/>
      <c r="I1600" s="128" t="str">
        <f t="shared" si="304"/>
        <v/>
      </c>
      <c r="J1600" s="127"/>
      <c r="K1600" s="127"/>
      <c r="L1600" s="128" t="str">
        <f t="shared" si="305"/>
        <v/>
      </c>
      <c r="M1600" s="129"/>
      <c r="N1600" s="129"/>
      <c r="O1600" s="130" t="str">
        <f t="shared" si="306"/>
        <v/>
      </c>
      <c r="P1600" s="127"/>
      <c r="Q1600" s="127"/>
      <c r="R1600" s="128" t="str">
        <f t="shared" si="307"/>
        <v/>
      </c>
      <c r="S1600" s="127"/>
      <c r="T1600" s="129"/>
      <c r="U1600" s="128" t="str">
        <f t="shared" si="308"/>
        <v/>
      </c>
      <c r="V1600" s="129"/>
      <c r="W1600" s="129"/>
      <c r="X1600" s="131" t="str">
        <f t="shared" si="310"/>
        <v>6</v>
      </c>
      <c r="Y1600" s="129"/>
      <c r="Z1600" s="129">
        <f t="shared" si="298"/>
        <v>6</v>
      </c>
      <c r="AA1600" s="129"/>
      <c r="AB1600" s="129"/>
      <c r="AC1600" s="121">
        <v>610902</v>
      </c>
      <c r="AD1600" s="121" t="s">
        <v>617</v>
      </c>
      <c r="AE1600" s="122">
        <f>VLOOKUP(AC1600,[3]Hoja1!$A$10:$K$1357,11,0)</f>
        <v>150951315</v>
      </c>
      <c r="AF1600" s="122"/>
      <c r="AG1600" s="122">
        <f t="shared" si="299"/>
        <v>150951315</v>
      </c>
      <c r="AH1600" s="122">
        <f t="shared" si="300"/>
        <v>150951</v>
      </c>
    </row>
    <row r="1601" spans="1:34" s="51" customFormat="1" ht="12.75" customHeight="1">
      <c r="A1601" s="127">
        <v>5311700</v>
      </c>
      <c r="B1601" s="127" t="s">
        <v>65</v>
      </c>
      <c r="C1601" s="128" t="str">
        <f t="shared" si="302"/>
        <v/>
      </c>
      <c r="D1601" s="127"/>
      <c r="E1601" s="127"/>
      <c r="F1601" s="128" t="str">
        <f t="shared" si="303"/>
        <v/>
      </c>
      <c r="G1601" s="127"/>
      <c r="H1601" s="127"/>
      <c r="I1601" s="128" t="str">
        <f t="shared" si="304"/>
        <v/>
      </c>
      <c r="J1601" s="127"/>
      <c r="K1601" s="127"/>
      <c r="L1601" s="128" t="str">
        <f t="shared" si="305"/>
        <v/>
      </c>
      <c r="M1601" s="129"/>
      <c r="N1601" s="129"/>
      <c r="O1601" s="130" t="str">
        <f t="shared" si="306"/>
        <v/>
      </c>
      <c r="P1601" s="127"/>
      <c r="Q1601" s="127"/>
      <c r="R1601" s="128" t="str">
        <f t="shared" si="307"/>
        <v/>
      </c>
      <c r="S1601" s="127"/>
      <c r="T1601" s="129"/>
      <c r="U1601" s="128" t="str">
        <f t="shared" si="308"/>
        <v>631102000212</v>
      </c>
      <c r="V1601" s="129">
        <v>631102000</v>
      </c>
      <c r="W1601" s="129">
        <v>212</v>
      </c>
      <c r="X1601" s="131" t="str">
        <f t="shared" si="310"/>
        <v>6</v>
      </c>
      <c r="Y1601" s="129"/>
      <c r="Z1601" s="129">
        <f t="shared" si="298"/>
        <v>6</v>
      </c>
      <c r="AA1601" s="129"/>
      <c r="AB1601" s="129"/>
      <c r="AC1601" s="121">
        <v>610903</v>
      </c>
      <c r="AD1601" s="121" t="s">
        <v>962</v>
      </c>
      <c r="AE1601" s="122">
        <f>VLOOKUP(AC1601,[3]Hoja1!$A$10:$K$1357,11,0)</f>
        <v>2239812</v>
      </c>
      <c r="AF1601" s="122"/>
      <c r="AG1601" s="122">
        <f t="shared" si="299"/>
        <v>2239812</v>
      </c>
      <c r="AH1601" s="122">
        <f t="shared" si="300"/>
        <v>2240</v>
      </c>
    </row>
    <row r="1602" spans="1:34" s="51" customFormat="1" ht="12.75" customHeight="1">
      <c r="A1602" s="127">
        <v>5311700</v>
      </c>
      <c r="B1602" s="127" t="s">
        <v>65</v>
      </c>
      <c r="C1602" s="128" t="str">
        <f t="shared" si="302"/>
        <v/>
      </c>
      <c r="D1602" s="127"/>
      <c r="E1602" s="127"/>
      <c r="F1602" s="128" t="str">
        <f t="shared" si="303"/>
        <v/>
      </c>
      <c r="G1602" s="127"/>
      <c r="H1602" s="127"/>
      <c r="I1602" s="128" t="str">
        <f t="shared" si="304"/>
        <v/>
      </c>
      <c r="J1602" s="127"/>
      <c r="K1602" s="127"/>
      <c r="L1602" s="128" t="str">
        <f t="shared" si="305"/>
        <v/>
      </c>
      <c r="M1602" s="129"/>
      <c r="N1602" s="129"/>
      <c r="O1602" s="130" t="str">
        <f t="shared" si="306"/>
        <v/>
      </c>
      <c r="P1602" s="127"/>
      <c r="Q1602" s="127"/>
      <c r="R1602" s="128" t="str">
        <f t="shared" si="307"/>
        <v/>
      </c>
      <c r="S1602" s="127"/>
      <c r="T1602" s="129"/>
      <c r="U1602" s="128" t="str">
        <f t="shared" si="308"/>
        <v>631102000101</v>
      </c>
      <c r="V1602" s="129">
        <v>631102000</v>
      </c>
      <c r="W1602" s="129">
        <v>101</v>
      </c>
      <c r="X1602" s="131" t="str">
        <f t="shared" si="310"/>
        <v>6</v>
      </c>
      <c r="Y1602" s="129"/>
      <c r="Z1602" s="129">
        <f t="shared" si="298"/>
        <v>6</v>
      </c>
      <c r="AA1602" s="129"/>
      <c r="AB1602" s="129"/>
      <c r="AC1602" s="121">
        <v>610903</v>
      </c>
      <c r="AD1602" s="121" t="s">
        <v>962</v>
      </c>
      <c r="AE1602" s="122">
        <v>0</v>
      </c>
      <c r="AF1602" s="122"/>
      <c r="AG1602" s="122">
        <f t="shared" si="299"/>
        <v>0</v>
      </c>
      <c r="AH1602" s="122">
        <f t="shared" si="300"/>
        <v>0</v>
      </c>
    </row>
    <row r="1603" spans="1:34" s="51" customFormat="1" ht="12.75" customHeight="1">
      <c r="A1603" s="127">
        <v>5311700</v>
      </c>
      <c r="B1603" s="127" t="s">
        <v>65</v>
      </c>
      <c r="C1603" s="128" t="str">
        <f t="shared" si="302"/>
        <v/>
      </c>
      <c r="D1603" s="127"/>
      <c r="E1603" s="127"/>
      <c r="F1603" s="128" t="str">
        <f t="shared" si="303"/>
        <v/>
      </c>
      <c r="G1603" s="127"/>
      <c r="H1603" s="127"/>
      <c r="I1603" s="128" t="str">
        <f t="shared" si="304"/>
        <v/>
      </c>
      <c r="J1603" s="127"/>
      <c r="K1603" s="127"/>
      <c r="L1603" s="128" t="str">
        <f t="shared" si="305"/>
        <v/>
      </c>
      <c r="M1603" s="129"/>
      <c r="N1603" s="129"/>
      <c r="O1603" s="130" t="str">
        <f t="shared" si="306"/>
        <v/>
      </c>
      <c r="P1603" s="127"/>
      <c r="Q1603" s="127"/>
      <c r="R1603" s="128" t="str">
        <f t="shared" si="307"/>
        <v/>
      </c>
      <c r="S1603" s="127"/>
      <c r="T1603" s="129"/>
      <c r="U1603" s="128" t="str">
        <f t="shared" si="308"/>
        <v>631102000103</v>
      </c>
      <c r="V1603" s="129">
        <v>631102000</v>
      </c>
      <c r="W1603" s="129">
        <v>103</v>
      </c>
      <c r="X1603" s="131" t="str">
        <f t="shared" si="310"/>
        <v>6</v>
      </c>
      <c r="Y1603" s="129"/>
      <c r="Z1603" s="129">
        <f t="shared" si="298"/>
        <v>6</v>
      </c>
      <c r="AA1603" s="129"/>
      <c r="AB1603" s="129"/>
      <c r="AC1603" s="121">
        <v>610903</v>
      </c>
      <c r="AD1603" s="121" t="s">
        <v>962</v>
      </c>
      <c r="AE1603" s="122">
        <v>0</v>
      </c>
      <c r="AF1603" s="122"/>
      <c r="AG1603" s="122">
        <f t="shared" si="299"/>
        <v>0</v>
      </c>
      <c r="AH1603" s="122">
        <f t="shared" si="300"/>
        <v>0</v>
      </c>
    </row>
    <row r="1604" spans="1:34" s="51" customFormat="1" ht="12.75" customHeight="1">
      <c r="A1604" s="127">
        <v>5311700</v>
      </c>
      <c r="B1604" s="127" t="s">
        <v>65</v>
      </c>
      <c r="C1604" s="128" t="str">
        <f t="shared" si="302"/>
        <v/>
      </c>
      <c r="D1604" s="127"/>
      <c r="E1604" s="127"/>
      <c r="F1604" s="128" t="str">
        <f t="shared" si="303"/>
        <v/>
      </c>
      <c r="G1604" s="127"/>
      <c r="H1604" s="127"/>
      <c r="I1604" s="128" t="str">
        <f t="shared" si="304"/>
        <v/>
      </c>
      <c r="J1604" s="127"/>
      <c r="K1604" s="127"/>
      <c r="L1604" s="128" t="str">
        <f t="shared" si="305"/>
        <v/>
      </c>
      <c r="M1604" s="129"/>
      <c r="N1604" s="129"/>
      <c r="O1604" s="130" t="str">
        <f t="shared" si="306"/>
        <v/>
      </c>
      <c r="P1604" s="127"/>
      <c r="Q1604" s="127"/>
      <c r="R1604" s="128" t="str">
        <f t="shared" si="307"/>
        <v/>
      </c>
      <c r="S1604" s="127"/>
      <c r="T1604" s="129"/>
      <c r="U1604" s="128" t="str">
        <f t="shared" si="308"/>
        <v>631102000102</v>
      </c>
      <c r="V1604" s="129">
        <v>631102000</v>
      </c>
      <c r="W1604" s="129">
        <v>102</v>
      </c>
      <c r="X1604" s="131" t="str">
        <f t="shared" si="310"/>
        <v>6</v>
      </c>
      <c r="Y1604" s="129"/>
      <c r="Z1604" s="129">
        <f t="shared" si="298"/>
        <v>6</v>
      </c>
      <c r="AA1604" s="129"/>
      <c r="AB1604" s="129"/>
      <c r="AC1604" s="121">
        <v>610903</v>
      </c>
      <c r="AD1604" s="121" t="s">
        <v>962</v>
      </c>
      <c r="AE1604" s="122">
        <v>0</v>
      </c>
      <c r="AF1604" s="122"/>
      <c r="AG1604" s="122">
        <f t="shared" si="299"/>
        <v>0</v>
      </c>
      <c r="AH1604" s="122">
        <f t="shared" si="300"/>
        <v>0</v>
      </c>
    </row>
    <row r="1605" spans="1:34" s="51" customFormat="1" ht="12.75" customHeight="1">
      <c r="A1605" s="127">
        <v>5311700</v>
      </c>
      <c r="B1605" s="127" t="s">
        <v>65</v>
      </c>
      <c r="C1605" s="128" t="str">
        <f t="shared" si="302"/>
        <v/>
      </c>
      <c r="D1605" s="127"/>
      <c r="E1605" s="127"/>
      <c r="F1605" s="128" t="str">
        <f t="shared" si="303"/>
        <v/>
      </c>
      <c r="G1605" s="127"/>
      <c r="H1605" s="127"/>
      <c r="I1605" s="128" t="str">
        <f t="shared" si="304"/>
        <v/>
      </c>
      <c r="J1605" s="127"/>
      <c r="K1605" s="127"/>
      <c r="L1605" s="128" t="str">
        <f t="shared" si="305"/>
        <v/>
      </c>
      <c r="M1605" s="129"/>
      <c r="N1605" s="129"/>
      <c r="O1605" s="130" t="str">
        <f t="shared" si="306"/>
        <v/>
      </c>
      <c r="P1605" s="127"/>
      <c r="Q1605" s="127"/>
      <c r="R1605" s="128" t="str">
        <f t="shared" si="307"/>
        <v/>
      </c>
      <c r="S1605" s="127"/>
      <c r="T1605" s="129"/>
      <c r="U1605" s="128" t="str">
        <f t="shared" si="308"/>
        <v>631102000209</v>
      </c>
      <c r="V1605" s="129">
        <v>631102000</v>
      </c>
      <c r="W1605" s="129">
        <v>209</v>
      </c>
      <c r="X1605" s="131" t="str">
        <f t="shared" si="310"/>
        <v>6</v>
      </c>
      <c r="Y1605" s="129"/>
      <c r="Z1605" s="129">
        <f t="shared" si="298"/>
        <v>6</v>
      </c>
      <c r="AA1605" s="129"/>
      <c r="AB1605" s="129"/>
      <c r="AC1605" s="121">
        <v>610903</v>
      </c>
      <c r="AD1605" s="121" t="s">
        <v>962</v>
      </c>
      <c r="AE1605" s="122">
        <v>0</v>
      </c>
      <c r="AF1605" s="122"/>
      <c r="AG1605" s="122">
        <f t="shared" si="299"/>
        <v>0</v>
      </c>
      <c r="AH1605" s="122">
        <f t="shared" si="300"/>
        <v>0</v>
      </c>
    </row>
    <row r="1606" spans="1:34" s="51" customFormat="1" ht="12.75" customHeight="1">
      <c r="A1606" s="127">
        <v>5311700</v>
      </c>
      <c r="B1606" s="127" t="s">
        <v>65</v>
      </c>
      <c r="C1606" s="128" t="str">
        <f t="shared" si="302"/>
        <v/>
      </c>
      <c r="D1606" s="127"/>
      <c r="E1606" s="127"/>
      <c r="F1606" s="128" t="str">
        <f t="shared" si="303"/>
        <v/>
      </c>
      <c r="G1606" s="127"/>
      <c r="H1606" s="127"/>
      <c r="I1606" s="128" t="str">
        <f t="shared" si="304"/>
        <v/>
      </c>
      <c r="J1606" s="127"/>
      <c r="K1606" s="127"/>
      <c r="L1606" s="128" t="str">
        <f t="shared" si="305"/>
        <v/>
      </c>
      <c r="M1606" s="129"/>
      <c r="N1606" s="129"/>
      <c r="O1606" s="130" t="str">
        <f t="shared" si="306"/>
        <v/>
      </c>
      <c r="P1606" s="127"/>
      <c r="Q1606" s="127"/>
      <c r="R1606" s="128" t="str">
        <f t="shared" si="307"/>
        <v/>
      </c>
      <c r="S1606" s="127"/>
      <c r="T1606" s="129"/>
      <c r="U1606" s="128" t="str">
        <f t="shared" si="308"/>
        <v>631102000202</v>
      </c>
      <c r="V1606" s="129">
        <v>631102000</v>
      </c>
      <c r="W1606" s="129">
        <v>202</v>
      </c>
      <c r="X1606" s="131" t="str">
        <f t="shared" si="310"/>
        <v>6</v>
      </c>
      <c r="Y1606" s="129"/>
      <c r="Z1606" s="129">
        <f t="shared" si="298"/>
        <v>6</v>
      </c>
      <c r="AA1606" s="129"/>
      <c r="AB1606" s="129"/>
      <c r="AC1606" s="121">
        <v>610903</v>
      </c>
      <c r="AD1606" s="121" t="s">
        <v>962</v>
      </c>
      <c r="AE1606" s="122">
        <v>0</v>
      </c>
      <c r="AF1606" s="122"/>
      <c r="AG1606" s="122">
        <f t="shared" si="299"/>
        <v>0</v>
      </c>
      <c r="AH1606" s="122">
        <f t="shared" si="300"/>
        <v>0</v>
      </c>
    </row>
    <row r="1607" spans="1:34" s="51" customFormat="1" ht="12.75" customHeight="1">
      <c r="A1607" s="127">
        <v>5311700</v>
      </c>
      <c r="B1607" s="127" t="s">
        <v>65</v>
      </c>
      <c r="C1607" s="128" t="str">
        <f t="shared" si="302"/>
        <v/>
      </c>
      <c r="D1607" s="127"/>
      <c r="E1607" s="127"/>
      <c r="F1607" s="128" t="str">
        <f t="shared" si="303"/>
        <v/>
      </c>
      <c r="G1607" s="127"/>
      <c r="H1607" s="127"/>
      <c r="I1607" s="128" t="str">
        <f t="shared" si="304"/>
        <v/>
      </c>
      <c r="J1607" s="127"/>
      <c r="K1607" s="127"/>
      <c r="L1607" s="128" t="str">
        <f t="shared" si="305"/>
        <v/>
      </c>
      <c r="M1607" s="129"/>
      <c r="N1607" s="129"/>
      <c r="O1607" s="130" t="str">
        <f t="shared" si="306"/>
        <v/>
      </c>
      <c r="P1607" s="127"/>
      <c r="Q1607" s="127"/>
      <c r="R1607" s="128" t="str">
        <f t="shared" si="307"/>
        <v/>
      </c>
      <c r="S1607" s="127"/>
      <c r="T1607" s="129"/>
      <c r="U1607" s="128" t="str">
        <f t="shared" si="308"/>
        <v>631102000109</v>
      </c>
      <c r="V1607" s="129">
        <v>631102000</v>
      </c>
      <c r="W1607" s="129">
        <v>109</v>
      </c>
      <c r="X1607" s="131" t="str">
        <f t="shared" si="310"/>
        <v>6</v>
      </c>
      <c r="Y1607" s="129"/>
      <c r="Z1607" s="129">
        <f t="shared" si="298"/>
        <v>6</v>
      </c>
      <c r="AA1607" s="129"/>
      <c r="AB1607" s="129"/>
      <c r="AC1607" s="121">
        <v>610903</v>
      </c>
      <c r="AD1607" s="121" t="s">
        <v>962</v>
      </c>
      <c r="AE1607" s="122">
        <v>0</v>
      </c>
      <c r="AF1607" s="122"/>
      <c r="AG1607" s="122">
        <f t="shared" si="299"/>
        <v>0</v>
      </c>
      <c r="AH1607" s="122">
        <f t="shared" si="300"/>
        <v>0</v>
      </c>
    </row>
    <row r="1608" spans="1:34" s="51" customFormat="1" ht="12.75" customHeight="1">
      <c r="A1608" s="127">
        <v>5311700</v>
      </c>
      <c r="B1608" s="127" t="s">
        <v>65</v>
      </c>
      <c r="C1608" s="128" t="str">
        <f t="shared" si="302"/>
        <v/>
      </c>
      <c r="D1608" s="127"/>
      <c r="E1608" s="127"/>
      <c r="F1608" s="128" t="str">
        <f t="shared" si="303"/>
        <v/>
      </c>
      <c r="G1608" s="127"/>
      <c r="H1608" s="127"/>
      <c r="I1608" s="128" t="str">
        <f t="shared" si="304"/>
        <v/>
      </c>
      <c r="J1608" s="127"/>
      <c r="K1608" s="127"/>
      <c r="L1608" s="128" t="str">
        <f t="shared" si="305"/>
        <v/>
      </c>
      <c r="M1608" s="129"/>
      <c r="N1608" s="129"/>
      <c r="O1608" s="130" t="str">
        <f t="shared" si="306"/>
        <v/>
      </c>
      <c r="P1608" s="127"/>
      <c r="Q1608" s="127"/>
      <c r="R1608" s="128" t="str">
        <f t="shared" si="307"/>
        <v/>
      </c>
      <c r="S1608" s="127"/>
      <c r="T1608" s="129"/>
      <c r="U1608" s="128" t="str">
        <f t="shared" si="308"/>
        <v>631102000420</v>
      </c>
      <c r="V1608" s="129">
        <v>631102000</v>
      </c>
      <c r="W1608" s="129">
        <v>420</v>
      </c>
      <c r="X1608" s="131" t="str">
        <f t="shared" si="310"/>
        <v>6</v>
      </c>
      <c r="Y1608" s="129"/>
      <c r="Z1608" s="129">
        <f t="shared" ref="Z1608:Z1671" si="311">VALUE(LEFT(AC1608,1))</f>
        <v>6</v>
      </c>
      <c r="AA1608" s="129"/>
      <c r="AB1608" s="129"/>
      <c r="AC1608" s="121">
        <v>610903</v>
      </c>
      <c r="AD1608" s="121" t="s">
        <v>962</v>
      </c>
      <c r="AE1608" s="122">
        <v>0</v>
      </c>
      <c r="AF1608" s="122"/>
      <c r="AG1608" s="122">
        <f t="shared" ref="AG1608:AG1671" si="312">AE1608+AF1608</f>
        <v>0</v>
      </c>
      <c r="AH1608" s="122">
        <f t="shared" ref="AH1608:AH1671" si="313">ROUND((AE1608+AF1608)/$AH$2,0)</f>
        <v>0</v>
      </c>
    </row>
    <row r="1609" spans="1:34" s="51" customFormat="1" ht="12.75" customHeight="1">
      <c r="A1609" s="127"/>
      <c r="B1609" s="127"/>
      <c r="C1609" s="128" t="str">
        <f t="shared" si="302"/>
        <v/>
      </c>
      <c r="D1609" s="127"/>
      <c r="E1609" s="127"/>
      <c r="F1609" s="128" t="str">
        <f t="shared" si="303"/>
        <v/>
      </c>
      <c r="G1609" s="127"/>
      <c r="H1609" s="127"/>
      <c r="I1609" s="128" t="str">
        <f t="shared" si="304"/>
        <v/>
      </c>
      <c r="J1609" s="127"/>
      <c r="K1609" s="127"/>
      <c r="L1609" s="128" t="str">
        <f t="shared" si="305"/>
        <v/>
      </c>
      <c r="M1609" s="129"/>
      <c r="N1609" s="129"/>
      <c r="O1609" s="130" t="str">
        <f t="shared" si="306"/>
        <v/>
      </c>
      <c r="P1609" s="127"/>
      <c r="Q1609" s="127"/>
      <c r="R1609" s="128" t="str">
        <f t="shared" si="307"/>
        <v/>
      </c>
      <c r="S1609" s="127"/>
      <c r="T1609" s="129"/>
      <c r="U1609" s="128" t="str">
        <f t="shared" si="308"/>
        <v/>
      </c>
      <c r="V1609" s="129"/>
      <c r="W1609" s="129"/>
      <c r="X1609" s="131" t="str">
        <f t="shared" si="310"/>
        <v>6</v>
      </c>
      <c r="Y1609" s="129"/>
      <c r="Z1609" s="129">
        <f t="shared" si="311"/>
        <v>6</v>
      </c>
      <c r="AA1609" s="129"/>
      <c r="AB1609" s="129"/>
      <c r="AC1609" s="121">
        <v>610904</v>
      </c>
      <c r="AD1609" s="121" t="s">
        <v>963</v>
      </c>
      <c r="AE1609" s="122">
        <v>0</v>
      </c>
      <c r="AF1609" s="122"/>
      <c r="AG1609" s="122">
        <f t="shared" si="312"/>
        <v>0</v>
      </c>
      <c r="AH1609" s="122">
        <f t="shared" si="313"/>
        <v>0</v>
      </c>
    </row>
    <row r="1610" spans="1:34" s="51" customFormat="1" ht="12.75" customHeight="1">
      <c r="A1610" s="127">
        <v>5312200</v>
      </c>
      <c r="B1610" s="127" t="s">
        <v>543</v>
      </c>
      <c r="C1610" s="128" t="str">
        <f t="shared" si="302"/>
        <v/>
      </c>
      <c r="D1610" s="127"/>
      <c r="E1610" s="127"/>
      <c r="F1610" s="128" t="str">
        <f t="shared" si="303"/>
        <v/>
      </c>
      <c r="G1610" s="127"/>
      <c r="H1610" s="127"/>
      <c r="I1610" s="128" t="str">
        <f t="shared" si="304"/>
        <v/>
      </c>
      <c r="J1610" s="127"/>
      <c r="K1610" s="127"/>
      <c r="L1610" s="128" t="str">
        <f t="shared" si="305"/>
        <v/>
      </c>
      <c r="M1610" s="129"/>
      <c r="N1610" s="129"/>
      <c r="O1610" s="130" t="str">
        <f t="shared" si="306"/>
        <v/>
      </c>
      <c r="P1610" s="127"/>
      <c r="Q1610" s="127"/>
      <c r="R1610" s="128" t="str">
        <f t="shared" si="307"/>
        <v/>
      </c>
      <c r="S1610" s="127"/>
      <c r="T1610" s="129"/>
      <c r="U1610" s="128" t="str">
        <f t="shared" si="308"/>
        <v/>
      </c>
      <c r="V1610" s="129"/>
      <c r="W1610" s="129"/>
      <c r="X1610" s="131" t="str">
        <f t="shared" si="310"/>
        <v>6</v>
      </c>
      <c r="Y1610" s="129"/>
      <c r="Z1610" s="129">
        <f t="shared" si="311"/>
        <v>6</v>
      </c>
      <c r="AA1610" s="129"/>
      <c r="AB1610" s="129"/>
      <c r="AC1610" s="121">
        <v>610905</v>
      </c>
      <c r="AD1610" s="121" t="s">
        <v>55</v>
      </c>
      <c r="AE1610" s="122">
        <f>VLOOKUP(AC1610,[3]Hoja1!$A$10:$K$1357,11,0)</f>
        <v>51098714</v>
      </c>
      <c r="AF1610" s="122"/>
      <c r="AG1610" s="122">
        <f t="shared" si="312"/>
        <v>51098714</v>
      </c>
      <c r="AH1610" s="122">
        <f t="shared" si="313"/>
        <v>51099</v>
      </c>
    </row>
    <row r="1611" spans="1:34" s="51" customFormat="1" ht="12.75" customHeight="1">
      <c r="A1611" s="127">
        <v>5312200</v>
      </c>
      <c r="B1611" s="127" t="s">
        <v>543</v>
      </c>
      <c r="C1611" s="128" t="str">
        <f t="shared" si="302"/>
        <v/>
      </c>
      <c r="D1611" s="127"/>
      <c r="E1611" s="127"/>
      <c r="F1611" s="128" t="str">
        <f t="shared" si="303"/>
        <v/>
      </c>
      <c r="G1611" s="127"/>
      <c r="H1611" s="127"/>
      <c r="I1611" s="128" t="str">
        <f t="shared" si="304"/>
        <v/>
      </c>
      <c r="J1611" s="127"/>
      <c r="K1611" s="127"/>
      <c r="L1611" s="128" t="str">
        <f t="shared" si="305"/>
        <v/>
      </c>
      <c r="M1611" s="129"/>
      <c r="N1611" s="129"/>
      <c r="O1611" s="130" t="str">
        <f t="shared" si="306"/>
        <v/>
      </c>
      <c r="P1611" s="127"/>
      <c r="Q1611" s="127"/>
      <c r="R1611" s="128" t="str">
        <f t="shared" si="307"/>
        <v/>
      </c>
      <c r="S1611" s="127"/>
      <c r="T1611" s="129"/>
      <c r="U1611" s="128" t="str">
        <f t="shared" si="308"/>
        <v/>
      </c>
      <c r="V1611" s="129"/>
      <c r="W1611" s="129"/>
      <c r="X1611" s="131" t="str">
        <f t="shared" si="310"/>
        <v>6</v>
      </c>
      <c r="Y1611" s="129"/>
      <c r="Z1611" s="129">
        <f t="shared" si="311"/>
        <v>6</v>
      </c>
      <c r="AA1611" s="129"/>
      <c r="AB1611" s="129"/>
      <c r="AC1611" s="121">
        <v>610906</v>
      </c>
      <c r="AD1611" s="121" t="s">
        <v>1568</v>
      </c>
      <c r="AE1611" s="122">
        <f>VLOOKUP(AC1611,[3]Hoja1!$A$10:$K$1357,11,0)</f>
        <v>17807580</v>
      </c>
      <c r="AF1611" s="122"/>
      <c r="AG1611" s="122">
        <f t="shared" si="312"/>
        <v>17807580</v>
      </c>
      <c r="AH1611" s="122">
        <f t="shared" si="313"/>
        <v>17808</v>
      </c>
    </row>
    <row r="1612" spans="1:34" s="51" customFormat="1" ht="12.75" customHeight="1">
      <c r="A1612" s="127"/>
      <c r="B1612" s="127"/>
      <c r="C1612" s="128" t="str">
        <f t="shared" si="302"/>
        <v/>
      </c>
      <c r="D1612" s="127"/>
      <c r="E1612" s="127"/>
      <c r="F1612" s="128" t="str">
        <f t="shared" si="303"/>
        <v/>
      </c>
      <c r="G1612" s="127"/>
      <c r="H1612" s="127"/>
      <c r="I1612" s="128" t="str">
        <f t="shared" si="304"/>
        <v/>
      </c>
      <c r="J1612" s="127"/>
      <c r="K1612" s="127"/>
      <c r="L1612" s="128" t="str">
        <f t="shared" si="305"/>
        <v/>
      </c>
      <c r="M1612" s="129"/>
      <c r="N1612" s="129"/>
      <c r="O1612" s="130" t="str">
        <f t="shared" si="306"/>
        <v/>
      </c>
      <c r="P1612" s="127"/>
      <c r="Q1612" s="127"/>
      <c r="R1612" s="128" t="str">
        <f t="shared" si="307"/>
        <v/>
      </c>
      <c r="S1612" s="127"/>
      <c r="T1612" s="129"/>
      <c r="U1612" s="128" t="str">
        <f t="shared" si="308"/>
        <v/>
      </c>
      <c r="V1612" s="129"/>
      <c r="W1612" s="129"/>
      <c r="X1612" s="131" t="str">
        <f t="shared" si="310"/>
        <v>6</v>
      </c>
      <c r="Y1612" s="129"/>
      <c r="Z1612" s="129">
        <f t="shared" si="311"/>
        <v>6</v>
      </c>
      <c r="AA1612" s="129"/>
      <c r="AB1612" s="129"/>
      <c r="AC1612" s="121">
        <v>610910</v>
      </c>
      <c r="AD1612" s="121" t="s">
        <v>948</v>
      </c>
      <c r="AE1612" s="122">
        <v>0</v>
      </c>
      <c r="AF1612" s="122"/>
      <c r="AG1612" s="122">
        <f t="shared" si="312"/>
        <v>0</v>
      </c>
      <c r="AH1612" s="122">
        <f t="shared" si="313"/>
        <v>0</v>
      </c>
    </row>
    <row r="1613" spans="1:34" s="51" customFormat="1" ht="12.75" customHeight="1">
      <c r="A1613" s="127">
        <v>5312200</v>
      </c>
      <c r="B1613" s="127" t="s">
        <v>543</v>
      </c>
      <c r="C1613" s="128" t="str">
        <f t="shared" si="302"/>
        <v/>
      </c>
      <c r="D1613" s="127"/>
      <c r="E1613" s="127"/>
      <c r="F1613" s="128" t="str">
        <f t="shared" si="303"/>
        <v/>
      </c>
      <c r="G1613" s="127"/>
      <c r="H1613" s="127"/>
      <c r="I1613" s="128" t="str">
        <f t="shared" si="304"/>
        <v/>
      </c>
      <c r="J1613" s="127"/>
      <c r="K1613" s="127"/>
      <c r="L1613" s="128" t="str">
        <f t="shared" si="305"/>
        <v/>
      </c>
      <c r="M1613" s="129"/>
      <c r="N1613" s="129"/>
      <c r="O1613" s="130" t="str">
        <f t="shared" si="306"/>
        <v/>
      </c>
      <c r="P1613" s="127"/>
      <c r="Q1613" s="127"/>
      <c r="R1613" s="128" t="str">
        <f t="shared" si="307"/>
        <v/>
      </c>
      <c r="S1613" s="127"/>
      <c r="T1613" s="129"/>
      <c r="U1613" s="128" t="str">
        <f t="shared" si="308"/>
        <v/>
      </c>
      <c r="V1613" s="129"/>
      <c r="W1613" s="129"/>
      <c r="X1613" s="131" t="str">
        <f t="shared" si="310"/>
        <v>6</v>
      </c>
      <c r="Y1613" s="129"/>
      <c r="Z1613" s="129">
        <f t="shared" si="311"/>
        <v>6</v>
      </c>
      <c r="AA1613" s="129"/>
      <c r="AB1613" s="129"/>
      <c r="AC1613" s="121">
        <v>610911</v>
      </c>
      <c r="AD1613" s="121" t="s">
        <v>922</v>
      </c>
      <c r="AE1613" s="122">
        <f>VLOOKUP(AC1613,[3]Hoja1!$A$10:$K$1357,11,0)</f>
        <v>20914943</v>
      </c>
      <c r="AF1613" s="122"/>
      <c r="AG1613" s="122">
        <f t="shared" si="312"/>
        <v>20914943</v>
      </c>
      <c r="AH1613" s="122">
        <f t="shared" si="313"/>
        <v>20915</v>
      </c>
    </row>
    <row r="1614" spans="1:34" s="51" customFormat="1" ht="12.75" customHeight="1">
      <c r="A1614" s="127">
        <v>5312200</v>
      </c>
      <c r="B1614" s="127" t="s">
        <v>543</v>
      </c>
      <c r="C1614" s="128"/>
      <c r="D1614" s="127"/>
      <c r="E1614" s="127"/>
      <c r="F1614" s="128"/>
      <c r="G1614" s="127"/>
      <c r="H1614" s="127"/>
      <c r="I1614" s="128"/>
      <c r="J1614" s="127"/>
      <c r="K1614" s="127"/>
      <c r="L1614" s="128"/>
      <c r="M1614" s="129"/>
      <c r="N1614" s="129"/>
      <c r="O1614" s="130"/>
      <c r="P1614" s="127"/>
      <c r="Q1614" s="127"/>
      <c r="R1614" s="128"/>
      <c r="S1614" s="127"/>
      <c r="T1614" s="129"/>
      <c r="U1614" s="128"/>
      <c r="V1614" s="129"/>
      <c r="W1614" s="129"/>
      <c r="X1614" s="131"/>
      <c r="Y1614" s="129"/>
      <c r="Z1614" s="129">
        <f t="shared" si="311"/>
        <v>6</v>
      </c>
      <c r="AA1614" s="129"/>
      <c r="AB1614" s="129"/>
      <c r="AC1614" s="121">
        <v>610912</v>
      </c>
      <c r="AD1614" s="121" t="s">
        <v>711</v>
      </c>
      <c r="AE1614" s="122">
        <f>VLOOKUP(AC1614,[3]Hoja1!$A$10:$K$1357,11,0)</f>
        <v>1497273978</v>
      </c>
      <c r="AF1614" s="122"/>
      <c r="AG1614" s="122">
        <f t="shared" si="312"/>
        <v>1497273978</v>
      </c>
      <c r="AH1614" s="122">
        <f t="shared" si="313"/>
        <v>1497274</v>
      </c>
    </row>
    <row r="1615" spans="1:34" s="51" customFormat="1" ht="12.75" customHeight="1">
      <c r="A1615" s="127">
        <v>5311520</v>
      </c>
      <c r="B1615" s="127" t="s">
        <v>1796</v>
      </c>
      <c r="C1615" s="128"/>
      <c r="D1615" s="127"/>
      <c r="E1615" s="127"/>
      <c r="F1615" s="128"/>
      <c r="G1615" s="127"/>
      <c r="H1615" s="127"/>
      <c r="I1615" s="128"/>
      <c r="J1615" s="127"/>
      <c r="K1615" s="127"/>
      <c r="L1615" s="128"/>
      <c r="M1615" s="129"/>
      <c r="N1615" s="129"/>
      <c r="O1615" s="130"/>
      <c r="P1615" s="127"/>
      <c r="Q1615" s="127"/>
      <c r="R1615" s="128"/>
      <c r="S1615" s="127"/>
      <c r="T1615" s="129"/>
      <c r="U1615" s="128"/>
      <c r="V1615" s="129"/>
      <c r="W1615" s="129"/>
      <c r="X1615" s="131"/>
      <c r="Y1615" s="129"/>
      <c r="Z1615" s="129">
        <f t="shared" si="311"/>
        <v>6</v>
      </c>
      <c r="AA1615" s="129"/>
      <c r="AB1615" s="129"/>
      <c r="AC1615" s="121">
        <v>610913</v>
      </c>
      <c r="AD1615" s="121" t="s">
        <v>1569</v>
      </c>
      <c r="AE1615" s="122">
        <f>VLOOKUP(AC1615,[3]Hoja1!$A$10:$K$1357,11,0)</f>
        <v>0</v>
      </c>
      <c r="AF1615" s="122"/>
      <c r="AG1615" s="122">
        <f t="shared" si="312"/>
        <v>0</v>
      </c>
      <c r="AH1615" s="122">
        <f t="shared" si="313"/>
        <v>0</v>
      </c>
    </row>
    <row r="1616" spans="1:34" s="51" customFormat="1" ht="12.75" customHeight="1">
      <c r="A1616" s="127">
        <v>5312200</v>
      </c>
      <c r="B1616" s="127" t="s">
        <v>543</v>
      </c>
      <c r="C1616" s="128" t="str">
        <f t="shared" si="302"/>
        <v/>
      </c>
      <c r="D1616" s="127"/>
      <c r="E1616" s="127"/>
      <c r="F1616" s="128" t="str">
        <f t="shared" si="303"/>
        <v/>
      </c>
      <c r="G1616" s="127"/>
      <c r="H1616" s="127"/>
      <c r="I1616" s="128" t="str">
        <f t="shared" si="304"/>
        <v/>
      </c>
      <c r="J1616" s="127"/>
      <c r="K1616" s="127"/>
      <c r="L1616" s="128" t="str">
        <f t="shared" si="305"/>
        <v/>
      </c>
      <c r="M1616" s="129"/>
      <c r="N1616" s="129"/>
      <c r="O1616" s="130" t="str">
        <f t="shared" si="306"/>
        <v/>
      </c>
      <c r="P1616" s="127"/>
      <c r="Q1616" s="127"/>
      <c r="R1616" s="128" t="str">
        <f t="shared" si="307"/>
        <v/>
      </c>
      <c r="S1616" s="127"/>
      <c r="T1616" s="129"/>
      <c r="U1616" s="128" t="str">
        <f t="shared" si="308"/>
        <v/>
      </c>
      <c r="V1616" s="129"/>
      <c r="W1616" s="129"/>
      <c r="X1616" s="131" t="str">
        <f t="shared" ref="X1616:X1633" si="314">+Y1616&amp;Z1616</f>
        <v>6</v>
      </c>
      <c r="Y1616" s="129"/>
      <c r="Z1616" s="129">
        <f t="shared" si="311"/>
        <v>6</v>
      </c>
      <c r="AA1616" s="129"/>
      <c r="AB1616" s="129"/>
      <c r="AC1616" s="121">
        <v>611001</v>
      </c>
      <c r="AD1616" s="121" t="s">
        <v>1570</v>
      </c>
      <c r="AE1616" s="122">
        <f>VLOOKUP(AC1616,[3]Hoja1!$A$10:$K$1357,11,0)</f>
        <v>0</v>
      </c>
      <c r="AF1616" s="122"/>
      <c r="AG1616" s="122">
        <f t="shared" si="312"/>
        <v>0</v>
      </c>
      <c r="AH1616" s="122">
        <f t="shared" si="313"/>
        <v>0</v>
      </c>
    </row>
    <row r="1617" spans="1:34" s="51" customFormat="1" ht="12.75" customHeight="1">
      <c r="A1617" s="127"/>
      <c r="B1617" s="127"/>
      <c r="C1617" s="128" t="str">
        <f t="shared" si="302"/>
        <v/>
      </c>
      <c r="D1617" s="127"/>
      <c r="E1617" s="127"/>
      <c r="F1617" s="128" t="str">
        <f t="shared" si="303"/>
        <v/>
      </c>
      <c r="G1617" s="127"/>
      <c r="H1617" s="127"/>
      <c r="I1617" s="128" t="str">
        <f t="shared" si="304"/>
        <v/>
      </c>
      <c r="J1617" s="127"/>
      <c r="K1617" s="127"/>
      <c r="L1617" s="128" t="str">
        <f t="shared" si="305"/>
        <v/>
      </c>
      <c r="M1617" s="129"/>
      <c r="N1617" s="129"/>
      <c r="O1617" s="130" t="str">
        <f t="shared" si="306"/>
        <v/>
      </c>
      <c r="P1617" s="127"/>
      <c r="Q1617" s="127"/>
      <c r="R1617" s="128" t="str">
        <f t="shared" si="307"/>
        <v/>
      </c>
      <c r="S1617" s="127"/>
      <c r="T1617" s="129"/>
      <c r="U1617" s="128" t="str">
        <f t="shared" si="308"/>
        <v/>
      </c>
      <c r="V1617" s="129"/>
      <c r="W1617" s="129"/>
      <c r="X1617" s="131" t="str">
        <f t="shared" si="314"/>
        <v>6</v>
      </c>
      <c r="Y1617" s="129"/>
      <c r="Z1617" s="129">
        <f t="shared" si="311"/>
        <v>6</v>
      </c>
      <c r="AA1617" s="129"/>
      <c r="AB1617" s="129"/>
      <c r="AC1617" s="121">
        <v>611002</v>
      </c>
      <c r="AD1617" s="121" t="s">
        <v>618</v>
      </c>
      <c r="AE1617" s="122">
        <v>0</v>
      </c>
      <c r="AF1617" s="122"/>
      <c r="AG1617" s="122">
        <f t="shared" si="312"/>
        <v>0</v>
      </c>
      <c r="AH1617" s="122">
        <f t="shared" si="313"/>
        <v>0</v>
      </c>
    </row>
    <row r="1618" spans="1:34" s="51" customFormat="1" ht="12.75" customHeight="1">
      <c r="A1618" s="127">
        <v>5313110</v>
      </c>
      <c r="B1618" s="127" t="s">
        <v>1804</v>
      </c>
      <c r="C1618" s="128" t="str">
        <f t="shared" si="302"/>
        <v/>
      </c>
      <c r="D1618" s="127"/>
      <c r="E1618" s="127"/>
      <c r="F1618" s="128" t="str">
        <f t="shared" si="303"/>
        <v/>
      </c>
      <c r="G1618" s="127"/>
      <c r="H1618" s="127"/>
      <c r="I1618" s="128" t="str">
        <f t="shared" si="304"/>
        <v/>
      </c>
      <c r="J1618" s="127"/>
      <c r="K1618" s="127"/>
      <c r="L1618" s="128" t="str">
        <f t="shared" si="305"/>
        <v/>
      </c>
      <c r="M1618" s="129"/>
      <c r="N1618" s="129"/>
      <c r="O1618" s="130" t="str">
        <f t="shared" si="306"/>
        <v/>
      </c>
      <c r="P1618" s="127"/>
      <c r="Q1618" s="127"/>
      <c r="R1618" s="128" t="str">
        <f t="shared" si="307"/>
        <v/>
      </c>
      <c r="S1618" s="127"/>
      <c r="T1618" s="129"/>
      <c r="U1618" s="128" t="str">
        <f t="shared" si="308"/>
        <v/>
      </c>
      <c r="V1618" s="129"/>
      <c r="W1618" s="129"/>
      <c r="X1618" s="131" t="str">
        <f t="shared" si="314"/>
        <v>6</v>
      </c>
      <c r="Y1618" s="129"/>
      <c r="Z1618" s="129">
        <f t="shared" si="311"/>
        <v>6</v>
      </c>
      <c r="AA1618" s="129"/>
      <c r="AB1618" s="129"/>
      <c r="AC1618" s="121">
        <v>611003</v>
      </c>
      <c r="AD1618" s="121" t="s">
        <v>1571</v>
      </c>
      <c r="AE1618" s="122">
        <f>VLOOKUP(AC1618,[3]Hoja1!$A$10:$K$1357,11,0)</f>
        <v>-3961649</v>
      </c>
      <c r="AF1618" s="122"/>
      <c r="AG1618" s="122">
        <f t="shared" si="312"/>
        <v>-3961649</v>
      </c>
      <c r="AH1618" s="122">
        <f t="shared" si="313"/>
        <v>-3962</v>
      </c>
    </row>
    <row r="1619" spans="1:34" s="51" customFormat="1" ht="12.75" customHeight="1">
      <c r="A1619" s="127">
        <v>5313330</v>
      </c>
      <c r="B1619" s="127" t="s">
        <v>1808</v>
      </c>
      <c r="C1619" s="128" t="str">
        <f t="shared" si="302"/>
        <v/>
      </c>
      <c r="D1619" s="127"/>
      <c r="E1619" s="127"/>
      <c r="F1619" s="128" t="str">
        <f t="shared" si="303"/>
        <v/>
      </c>
      <c r="G1619" s="127"/>
      <c r="H1619" s="127"/>
      <c r="I1619" s="128" t="str">
        <f t="shared" si="304"/>
        <v/>
      </c>
      <c r="J1619" s="127"/>
      <c r="K1619" s="127"/>
      <c r="L1619" s="128" t="str">
        <f t="shared" si="305"/>
        <v/>
      </c>
      <c r="M1619" s="129"/>
      <c r="N1619" s="129"/>
      <c r="O1619" s="130" t="str">
        <f t="shared" si="306"/>
        <v/>
      </c>
      <c r="P1619" s="127"/>
      <c r="Q1619" s="127"/>
      <c r="R1619" s="128" t="str">
        <f t="shared" si="307"/>
        <v/>
      </c>
      <c r="S1619" s="127"/>
      <c r="T1619" s="129"/>
      <c r="U1619" s="128" t="str">
        <f t="shared" si="308"/>
        <v/>
      </c>
      <c r="V1619" s="129"/>
      <c r="W1619" s="129"/>
      <c r="X1619" s="131" t="str">
        <f t="shared" si="314"/>
        <v>26</v>
      </c>
      <c r="Y1619" s="129">
        <v>2</v>
      </c>
      <c r="Z1619" s="129">
        <f t="shared" si="311"/>
        <v>6</v>
      </c>
      <c r="AA1619" s="129"/>
      <c r="AB1619" s="129"/>
      <c r="AC1619" s="121">
        <v>611004</v>
      </c>
      <c r="AD1619" s="121" t="s">
        <v>549</v>
      </c>
      <c r="AE1619" s="122">
        <f>VLOOKUP(AC1619,[3]Hoja1!$A$10:$K$1357,11,0)</f>
        <v>214680707</v>
      </c>
      <c r="AF1619" s="122"/>
      <c r="AG1619" s="122">
        <f t="shared" si="312"/>
        <v>214680707</v>
      </c>
      <c r="AH1619" s="122">
        <f t="shared" si="313"/>
        <v>214681</v>
      </c>
    </row>
    <row r="1620" spans="1:34" s="51" customFormat="1" ht="12.75" customHeight="1">
      <c r="A1620" s="127">
        <v>5312200</v>
      </c>
      <c r="B1620" s="127" t="s">
        <v>543</v>
      </c>
      <c r="C1620" s="128" t="str">
        <f t="shared" si="302"/>
        <v/>
      </c>
      <c r="D1620" s="127"/>
      <c r="E1620" s="127"/>
      <c r="F1620" s="128" t="str">
        <f t="shared" si="303"/>
        <v/>
      </c>
      <c r="G1620" s="127"/>
      <c r="H1620" s="127"/>
      <c r="I1620" s="128" t="str">
        <f t="shared" si="304"/>
        <v/>
      </c>
      <c r="J1620" s="127"/>
      <c r="K1620" s="127"/>
      <c r="L1620" s="128" t="str">
        <f t="shared" si="305"/>
        <v/>
      </c>
      <c r="M1620" s="129"/>
      <c r="N1620" s="129"/>
      <c r="O1620" s="130" t="str">
        <f t="shared" si="306"/>
        <v/>
      </c>
      <c r="P1620" s="127"/>
      <c r="Q1620" s="127"/>
      <c r="R1620" s="128" t="str">
        <f t="shared" si="307"/>
        <v/>
      </c>
      <c r="S1620" s="127"/>
      <c r="T1620" s="129"/>
      <c r="U1620" s="128" t="str">
        <f t="shared" si="308"/>
        <v/>
      </c>
      <c r="V1620" s="129"/>
      <c r="W1620" s="129"/>
      <c r="X1620" s="131" t="str">
        <f t="shared" si="314"/>
        <v>26</v>
      </c>
      <c r="Y1620" s="129">
        <v>2</v>
      </c>
      <c r="Z1620" s="129">
        <f t="shared" si="311"/>
        <v>6</v>
      </c>
      <c r="AA1620" s="129"/>
      <c r="AB1620" s="129"/>
      <c r="AC1620" s="121">
        <v>611005</v>
      </c>
      <c r="AD1620" s="121" t="s">
        <v>550</v>
      </c>
      <c r="AE1620" s="122">
        <f>VLOOKUP(AC1620,[3]Hoja1!$A$10:$K$1357,11,0)</f>
        <v>9559076</v>
      </c>
      <c r="AF1620" s="122"/>
      <c r="AG1620" s="122">
        <f t="shared" si="312"/>
        <v>9559076</v>
      </c>
      <c r="AH1620" s="122">
        <f t="shared" si="313"/>
        <v>9559</v>
      </c>
    </row>
    <row r="1621" spans="1:34" s="51" customFormat="1" ht="12.75" customHeight="1">
      <c r="A1621" s="127">
        <v>5312200</v>
      </c>
      <c r="B1621" s="127" t="s">
        <v>543</v>
      </c>
      <c r="C1621" s="128" t="str">
        <f t="shared" si="302"/>
        <v/>
      </c>
      <c r="D1621" s="127"/>
      <c r="E1621" s="127"/>
      <c r="F1621" s="128" t="str">
        <f t="shared" si="303"/>
        <v/>
      </c>
      <c r="G1621" s="127"/>
      <c r="H1621" s="127"/>
      <c r="I1621" s="128" t="str">
        <f t="shared" si="304"/>
        <v/>
      </c>
      <c r="J1621" s="127"/>
      <c r="K1621" s="127"/>
      <c r="L1621" s="128" t="str">
        <f t="shared" si="305"/>
        <v/>
      </c>
      <c r="M1621" s="129"/>
      <c r="N1621" s="129"/>
      <c r="O1621" s="130" t="str">
        <f t="shared" si="306"/>
        <v/>
      </c>
      <c r="P1621" s="127"/>
      <c r="Q1621" s="127"/>
      <c r="R1621" s="128" t="str">
        <f t="shared" si="307"/>
        <v/>
      </c>
      <c r="S1621" s="127"/>
      <c r="T1621" s="129"/>
      <c r="U1621" s="128" t="str">
        <f t="shared" si="308"/>
        <v/>
      </c>
      <c r="V1621" s="129"/>
      <c r="W1621" s="129"/>
      <c r="X1621" s="131" t="str">
        <f t="shared" si="314"/>
        <v>26</v>
      </c>
      <c r="Y1621" s="129">
        <v>2</v>
      </c>
      <c r="Z1621" s="129">
        <f t="shared" si="311"/>
        <v>6</v>
      </c>
      <c r="AA1621" s="129"/>
      <c r="AB1621" s="129"/>
      <c r="AC1621" s="121">
        <v>611006</v>
      </c>
      <c r="AD1621" s="121" t="s">
        <v>1572</v>
      </c>
      <c r="AE1621" s="122">
        <f>VLOOKUP(AC1621,[3]Hoja1!$A$10:$K$1357,11,0)</f>
        <v>67517567</v>
      </c>
      <c r="AF1621" s="122"/>
      <c r="AG1621" s="122">
        <f t="shared" si="312"/>
        <v>67517567</v>
      </c>
      <c r="AH1621" s="122">
        <f t="shared" si="313"/>
        <v>67518</v>
      </c>
    </row>
    <row r="1622" spans="1:34" s="51" customFormat="1" ht="12.75" customHeight="1">
      <c r="A1622" s="127">
        <v>5312200</v>
      </c>
      <c r="B1622" s="127" t="s">
        <v>543</v>
      </c>
      <c r="C1622" s="128" t="str">
        <f t="shared" si="302"/>
        <v/>
      </c>
      <c r="D1622" s="127"/>
      <c r="E1622" s="127"/>
      <c r="F1622" s="128" t="str">
        <f t="shared" si="303"/>
        <v/>
      </c>
      <c r="G1622" s="127"/>
      <c r="H1622" s="127"/>
      <c r="I1622" s="128" t="str">
        <f t="shared" si="304"/>
        <v/>
      </c>
      <c r="J1622" s="127"/>
      <c r="K1622" s="127"/>
      <c r="L1622" s="128" t="str">
        <f t="shared" si="305"/>
        <v/>
      </c>
      <c r="M1622" s="129"/>
      <c r="N1622" s="129"/>
      <c r="O1622" s="130" t="str">
        <f t="shared" si="306"/>
        <v/>
      </c>
      <c r="P1622" s="127"/>
      <c r="Q1622" s="127"/>
      <c r="R1622" s="128" t="str">
        <f t="shared" si="307"/>
        <v/>
      </c>
      <c r="S1622" s="127"/>
      <c r="T1622" s="129"/>
      <c r="U1622" s="128" t="str">
        <f t="shared" si="308"/>
        <v/>
      </c>
      <c r="V1622" s="129"/>
      <c r="W1622" s="129"/>
      <c r="X1622" s="131" t="str">
        <f t="shared" si="314"/>
        <v>26</v>
      </c>
      <c r="Y1622" s="129">
        <v>2</v>
      </c>
      <c r="Z1622" s="129">
        <f t="shared" si="311"/>
        <v>6</v>
      </c>
      <c r="AA1622" s="129"/>
      <c r="AB1622" s="129"/>
      <c r="AC1622" s="121">
        <v>611007</v>
      </c>
      <c r="AD1622" s="121" t="s">
        <v>551</v>
      </c>
      <c r="AE1622" s="122">
        <f>VLOOKUP(AC1622,[3]Hoja1!$A$10:$K$1357,11,0)</f>
        <v>779343</v>
      </c>
      <c r="AF1622" s="122"/>
      <c r="AG1622" s="122">
        <f t="shared" si="312"/>
        <v>779343</v>
      </c>
      <c r="AH1622" s="122">
        <f t="shared" si="313"/>
        <v>779</v>
      </c>
    </row>
    <row r="1623" spans="1:34" s="51" customFormat="1" ht="12.75" customHeight="1">
      <c r="A1623" s="127">
        <v>5312200</v>
      </c>
      <c r="B1623" s="127" t="s">
        <v>543</v>
      </c>
      <c r="C1623" s="128" t="str">
        <f t="shared" si="302"/>
        <v/>
      </c>
      <c r="D1623" s="127"/>
      <c r="E1623" s="127"/>
      <c r="F1623" s="128" t="str">
        <f t="shared" si="303"/>
        <v/>
      </c>
      <c r="G1623" s="127"/>
      <c r="H1623" s="127"/>
      <c r="I1623" s="128" t="str">
        <f t="shared" si="304"/>
        <v/>
      </c>
      <c r="J1623" s="127"/>
      <c r="K1623" s="127"/>
      <c r="L1623" s="128" t="str">
        <f t="shared" si="305"/>
        <v/>
      </c>
      <c r="M1623" s="129"/>
      <c r="N1623" s="129"/>
      <c r="O1623" s="130" t="str">
        <f t="shared" si="306"/>
        <v/>
      </c>
      <c r="P1623" s="127"/>
      <c r="Q1623" s="127"/>
      <c r="R1623" s="128" t="str">
        <f t="shared" si="307"/>
        <v/>
      </c>
      <c r="S1623" s="127"/>
      <c r="T1623" s="129"/>
      <c r="U1623" s="128" t="str">
        <f t="shared" si="308"/>
        <v/>
      </c>
      <c r="V1623" s="129"/>
      <c r="W1623" s="129"/>
      <c r="X1623" s="131" t="str">
        <f t="shared" si="314"/>
        <v>6</v>
      </c>
      <c r="Y1623" s="129"/>
      <c r="Z1623" s="129">
        <f t="shared" si="311"/>
        <v>6</v>
      </c>
      <c r="AA1623" s="129"/>
      <c r="AB1623" s="129"/>
      <c r="AC1623" s="121">
        <v>611008</v>
      </c>
      <c r="AD1623" s="121" t="s">
        <v>552</v>
      </c>
      <c r="AE1623" s="122">
        <f>VLOOKUP(AC1623,[3]Hoja1!$A$10:$K$1357,11,0)</f>
        <v>35820534</v>
      </c>
      <c r="AF1623" s="122"/>
      <c r="AG1623" s="122">
        <f t="shared" si="312"/>
        <v>35820534</v>
      </c>
      <c r="AH1623" s="122">
        <f t="shared" si="313"/>
        <v>35821</v>
      </c>
    </row>
    <row r="1624" spans="1:34" s="51" customFormat="1" ht="12.75" customHeight="1">
      <c r="A1624" s="127"/>
      <c r="B1624" s="127"/>
      <c r="C1624" s="128" t="str">
        <f t="shared" si="302"/>
        <v/>
      </c>
      <c r="D1624" s="127"/>
      <c r="E1624" s="127"/>
      <c r="F1624" s="128" t="str">
        <f t="shared" si="303"/>
        <v/>
      </c>
      <c r="G1624" s="127"/>
      <c r="H1624" s="127"/>
      <c r="I1624" s="128" t="str">
        <f t="shared" si="304"/>
        <v/>
      </c>
      <c r="J1624" s="127"/>
      <c r="K1624" s="127"/>
      <c r="L1624" s="128" t="str">
        <f t="shared" si="305"/>
        <v/>
      </c>
      <c r="M1624" s="129"/>
      <c r="N1624" s="129"/>
      <c r="O1624" s="130" t="str">
        <f t="shared" si="306"/>
        <v/>
      </c>
      <c r="P1624" s="127"/>
      <c r="Q1624" s="127"/>
      <c r="R1624" s="128" t="str">
        <f t="shared" si="307"/>
        <v/>
      </c>
      <c r="S1624" s="127"/>
      <c r="T1624" s="129"/>
      <c r="U1624" s="128" t="str">
        <f t="shared" si="308"/>
        <v/>
      </c>
      <c r="V1624" s="129"/>
      <c r="W1624" s="129"/>
      <c r="X1624" s="131" t="str">
        <f t="shared" si="314"/>
        <v>6</v>
      </c>
      <c r="Y1624" s="129"/>
      <c r="Z1624" s="129">
        <f t="shared" si="311"/>
        <v>6</v>
      </c>
      <c r="AA1624" s="129"/>
      <c r="AB1624" s="129"/>
      <c r="AC1624" s="121">
        <v>611009</v>
      </c>
      <c r="AD1624" s="121" t="s">
        <v>1573</v>
      </c>
      <c r="AE1624" s="122">
        <v>0</v>
      </c>
      <c r="AF1624" s="122"/>
      <c r="AG1624" s="122">
        <f t="shared" si="312"/>
        <v>0</v>
      </c>
      <c r="AH1624" s="122">
        <f t="shared" si="313"/>
        <v>0</v>
      </c>
    </row>
    <row r="1625" spans="1:34" s="51" customFormat="1" ht="12.75" customHeight="1">
      <c r="A1625" s="127"/>
      <c r="B1625" s="127"/>
      <c r="C1625" s="128" t="str">
        <f t="shared" si="302"/>
        <v/>
      </c>
      <c r="D1625" s="127"/>
      <c r="E1625" s="127"/>
      <c r="F1625" s="128" t="str">
        <f t="shared" si="303"/>
        <v/>
      </c>
      <c r="G1625" s="127"/>
      <c r="H1625" s="127"/>
      <c r="I1625" s="128" t="str">
        <f t="shared" si="304"/>
        <v/>
      </c>
      <c r="J1625" s="127"/>
      <c r="K1625" s="127"/>
      <c r="L1625" s="128" t="str">
        <f t="shared" si="305"/>
        <v/>
      </c>
      <c r="M1625" s="129"/>
      <c r="N1625" s="129"/>
      <c r="O1625" s="130" t="str">
        <f t="shared" si="306"/>
        <v/>
      </c>
      <c r="P1625" s="127"/>
      <c r="Q1625" s="127"/>
      <c r="R1625" s="128" t="str">
        <f t="shared" si="307"/>
        <v/>
      </c>
      <c r="S1625" s="127"/>
      <c r="T1625" s="129"/>
      <c r="U1625" s="128" t="str">
        <f t="shared" si="308"/>
        <v/>
      </c>
      <c r="V1625" s="129"/>
      <c r="W1625" s="129"/>
      <c r="X1625" s="131" t="str">
        <f t="shared" si="314"/>
        <v>6</v>
      </c>
      <c r="Y1625" s="129"/>
      <c r="Z1625" s="129">
        <f t="shared" si="311"/>
        <v>6</v>
      </c>
      <c r="AA1625" s="129"/>
      <c r="AB1625" s="129"/>
      <c r="AC1625" s="121">
        <v>611010</v>
      </c>
      <c r="AD1625" s="121" t="s">
        <v>156</v>
      </c>
      <c r="AE1625" s="122">
        <v>0</v>
      </c>
      <c r="AF1625" s="122"/>
      <c r="AG1625" s="122">
        <f t="shared" si="312"/>
        <v>0</v>
      </c>
      <c r="AH1625" s="122">
        <f t="shared" si="313"/>
        <v>0</v>
      </c>
    </row>
    <row r="1626" spans="1:34" s="51" customFormat="1" ht="12.75" customHeight="1">
      <c r="A1626" s="127">
        <v>5313500</v>
      </c>
      <c r="B1626" s="127" t="s">
        <v>1811</v>
      </c>
      <c r="C1626" s="128" t="str">
        <f t="shared" si="302"/>
        <v/>
      </c>
      <c r="D1626" s="127"/>
      <c r="E1626" s="127"/>
      <c r="F1626" s="128" t="str">
        <f t="shared" si="303"/>
        <v/>
      </c>
      <c r="G1626" s="127"/>
      <c r="H1626" s="127"/>
      <c r="I1626" s="128" t="str">
        <f t="shared" si="304"/>
        <v/>
      </c>
      <c r="J1626" s="127"/>
      <c r="K1626" s="127"/>
      <c r="L1626" s="128" t="str">
        <f t="shared" si="305"/>
        <v/>
      </c>
      <c r="M1626" s="129"/>
      <c r="N1626" s="129"/>
      <c r="O1626" s="130" t="str">
        <f t="shared" si="306"/>
        <v/>
      </c>
      <c r="P1626" s="127"/>
      <c r="Q1626" s="127"/>
      <c r="R1626" s="128" t="str">
        <f t="shared" si="307"/>
        <v/>
      </c>
      <c r="S1626" s="127"/>
      <c r="T1626" s="129"/>
      <c r="U1626" s="128" t="str">
        <f t="shared" si="308"/>
        <v/>
      </c>
      <c r="V1626" s="129"/>
      <c r="W1626" s="129"/>
      <c r="X1626" s="131" t="str">
        <f t="shared" si="314"/>
        <v>6</v>
      </c>
      <c r="Y1626" s="129"/>
      <c r="Z1626" s="129">
        <f t="shared" si="311"/>
        <v>6</v>
      </c>
      <c r="AA1626" s="129"/>
      <c r="AB1626" s="129"/>
      <c r="AC1626" s="121">
        <v>611011</v>
      </c>
      <c r="AD1626" s="121" t="s">
        <v>157</v>
      </c>
      <c r="AE1626" s="122">
        <f>VLOOKUP(AC1626,[3]Hoja1!$A$10:$K$1357,11,0)</f>
        <v>0</v>
      </c>
      <c r="AF1626" s="122"/>
      <c r="AG1626" s="122">
        <f t="shared" si="312"/>
        <v>0</v>
      </c>
      <c r="AH1626" s="122">
        <f t="shared" si="313"/>
        <v>0</v>
      </c>
    </row>
    <row r="1627" spans="1:34" s="51" customFormat="1" ht="12.75" customHeight="1">
      <c r="A1627" s="127">
        <v>5313500</v>
      </c>
      <c r="B1627" s="127" t="s">
        <v>1811</v>
      </c>
      <c r="C1627" s="128" t="str">
        <f t="shared" si="302"/>
        <v/>
      </c>
      <c r="D1627" s="127"/>
      <c r="E1627" s="127"/>
      <c r="F1627" s="128" t="str">
        <f t="shared" si="303"/>
        <v/>
      </c>
      <c r="G1627" s="127"/>
      <c r="H1627" s="127"/>
      <c r="I1627" s="128" t="str">
        <f t="shared" si="304"/>
        <v/>
      </c>
      <c r="J1627" s="127"/>
      <c r="K1627" s="127"/>
      <c r="L1627" s="128" t="str">
        <f t="shared" si="305"/>
        <v/>
      </c>
      <c r="M1627" s="129"/>
      <c r="N1627" s="129"/>
      <c r="O1627" s="130" t="str">
        <f t="shared" si="306"/>
        <v/>
      </c>
      <c r="P1627" s="127"/>
      <c r="Q1627" s="127"/>
      <c r="R1627" s="128" t="str">
        <f t="shared" si="307"/>
        <v/>
      </c>
      <c r="S1627" s="127"/>
      <c r="T1627" s="129"/>
      <c r="U1627" s="128" t="str">
        <f t="shared" si="308"/>
        <v/>
      </c>
      <c r="V1627" s="129"/>
      <c r="W1627" s="129"/>
      <c r="X1627" s="131" t="str">
        <f t="shared" si="314"/>
        <v>6</v>
      </c>
      <c r="Y1627" s="129"/>
      <c r="Z1627" s="129">
        <f t="shared" si="311"/>
        <v>6</v>
      </c>
      <c r="AA1627" s="129"/>
      <c r="AB1627" s="129"/>
      <c r="AC1627" s="121">
        <v>611012</v>
      </c>
      <c r="AD1627" s="121" t="s">
        <v>910</v>
      </c>
      <c r="AE1627" s="122">
        <f>VLOOKUP(AC1627,[3]Hoja1!$A$10:$K$1357,11,0)</f>
        <v>-380053</v>
      </c>
      <c r="AF1627" s="122"/>
      <c r="AG1627" s="122">
        <f t="shared" si="312"/>
        <v>-380053</v>
      </c>
      <c r="AH1627" s="122">
        <f t="shared" si="313"/>
        <v>-380</v>
      </c>
    </row>
    <row r="1628" spans="1:34" s="51" customFormat="1" ht="12.75" customHeight="1">
      <c r="A1628" s="127">
        <v>5313500</v>
      </c>
      <c r="B1628" s="127" t="s">
        <v>1811</v>
      </c>
      <c r="C1628" s="128" t="str">
        <f t="shared" si="302"/>
        <v/>
      </c>
      <c r="D1628" s="127"/>
      <c r="E1628" s="127"/>
      <c r="F1628" s="128" t="str">
        <f t="shared" si="303"/>
        <v/>
      </c>
      <c r="G1628" s="127"/>
      <c r="H1628" s="127"/>
      <c r="I1628" s="128" t="str">
        <f t="shared" si="304"/>
        <v/>
      </c>
      <c r="J1628" s="127"/>
      <c r="K1628" s="127"/>
      <c r="L1628" s="128" t="str">
        <f t="shared" si="305"/>
        <v/>
      </c>
      <c r="M1628" s="129"/>
      <c r="N1628" s="129"/>
      <c r="O1628" s="130" t="str">
        <f t="shared" si="306"/>
        <v/>
      </c>
      <c r="P1628" s="127"/>
      <c r="Q1628" s="127"/>
      <c r="R1628" s="128" t="str">
        <f t="shared" si="307"/>
        <v/>
      </c>
      <c r="S1628" s="127"/>
      <c r="T1628" s="129"/>
      <c r="U1628" s="128" t="str">
        <f t="shared" si="308"/>
        <v/>
      </c>
      <c r="V1628" s="129"/>
      <c r="W1628" s="129"/>
      <c r="X1628" s="131" t="str">
        <f t="shared" si="314"/>
        <v>6</v>
      </c>
      <c r="Y1628" s="129"/>
      <c r="Z1628" s="129">
        <f t="shared" si="311"/>
        <v>6</v>
      </c>
      <c r="AA1628" s="129"/>
      <c r="AB1628" s="129"/>
      <c r="AC1628" s="121">
        <v>611013</v>
      </c>
      <c r="AD1628" s="121" t="s">
        <v>1574</v>
      </c>
      <c r="AE1628" s="122">
        <f>VLOOKUP(AC1628,[3]Hoja1!$A$10:$K$1357,11,0)</f>
        <v>346091934</v>
      </c>
      <c r="AF1628" s="122"/>
      <c r="AG1628" s="122">
        <f t="shared" si="312"/>
        <v>346091934</v>
      </c>
      <c r="AH1628" s="122">
        <f t="shared" si="313"/>
        <v>346092</v>
      </c>
    </row>
    <row r="1629" spans="1:34" s="51" customFormat="1" ht="12.75" customHeight="1">
      <c r="A1629" s="127">
        <v>5313500</v>
      </c>
      <c r="B1629" s="127" t="s">
        <v>1811</v>
      </c>
      <c r="C1629" s="128" t="str">
        <f t="shared" si="302"/>
        <v/>
      </c>
      <c r="D1629" s="127"/>
      <c r="E1629" s="127"/>
      <c r="F1629" s="128" t="str">
        <f t="shared" si="303"/>
        <v/>
      </c>
      <c r="G1629" s="127"/>
      <c r="H1629" s="127"/>
      <c r="I1629" s="128" t="str">
        <f t="shared" si="304"/>
        <v/>
      </c>
      <c r="J1629" s="127"/>
      <c r="K1629" s="127"/>
      <c r="L1629" s="128" t="str">
        <f t="shared" si="305"/>
        <v/>
      </c>
      <c r="M1629" s="129"/>
      <c r="N1629" s="129"/>
      <c r="O1629" s="130" t="str">
        <f t="shared" si="306"/>
        <v/>
      </c>
      <c r="P1629" s="127"/>
      <c r="Q1629" s="127"/>
      <c r="R1629" s="128" t="str">
        <f t="shared" si="307"/>
        <v/>
      </c>
      <c r="S1629" s="127"/>
      <c r="T1629" s="129"/>
      <c r="U1629" s="128" t="str">
        <f t="shared" si="308"/>
        <v/>
      </c>
      <c r="V1629" s="129"/>
      <c r="W1629" s="129"/>
      <c r="X1629" s="131" t="str">
        <f t="shared" si="314"/>
        <v>6</v>
      </c>
      <c r="Y1629" s="129"/>
      <c r="Z1629" s="129">
        <f t="shared" si="311"/>
        <v>6</v>
      </c>
      <c r="AA1629" s="129"/>
      <c r="AB1629" s="129"/>
      <c r="AC1629" s="121">
        <v>611014</v>
      </c>
      <c r="AD1629" s="121" t="s">
        <v>158</v>
      </c>
      <c r="AE1629" s="122">
        <f>VLOOKUP(AC1629,[3]Hoja1!$A$10:$K$1357,11,0)</f>
        <v>185081107</v>
      </c>
      <c r="AF1629" s="122"/>
      <c r="AG1629" s="122">
        <f t="shared" si="312"/>
        <v>185081107</v>
      </c>
      <c r="AH1629" s="122">
        <f t="shared" si="313"/>
        <v>185081</v>
      </c>
    </row>
    <row r="1630" spans="1:34" s="51" customFormat="1" ht="12.75" customHeight="1">
      <c r="A1630" s="127">
        <v>5313500</v>
      </c>
      <c r="B1630" s="127" t="s">
        <v>1811</v>
      </c>
      <c r="C1630" s="128" t="str">
        <f t="shared" si="302"/>
        <v/>
      </c>
      <c r="D1630" s="127"/>
      <c r="E1630" s="127"/>
      <c r="F1630" s="128" t="str">
        <f t="shared" si="303"/>
        <v/>
      </c>
      <c r="G1630" s="127"/>
      <c r="H1630" s="127"/>
      <c r="I1630" s="128" t="str">
        <f t="shared" si="304"/>
        <v/>
      </c>
      <c r="J1630" s="127"/>
      <c r="K1630" s="127"/>
      <c r="L1630" s="128" t="str">
        <f t="shared" si="305"/>
        <v/>
      </c>
      <c r="M1630" s="129"/>
      <c r="N1630" s="129"/>
      <c r="O1630" s="130" t="str">
        <f t="shared" si="306"/>
        <v/>
      </c>
      <c r="P1630" s="127"/>
      <c r="Q1630" s="127"/>
      <c r="R1630" s="128" t="str">
        <f t="shared" si="307"/>
        <v/>
      </c>
      <c r="S1630" s="127"/>
      <c r="T1630" s="129"/>
      <c r="U1630" s="128" t="str">
        <f t="shared" si="308"/>
        <v/>
      </c>
      <c r="V1630" s="129"/>
      <c r="W1630" s="129"/>
      <c r="X1630" s="131" t="str">
        <f t="shared" si="314"/>
        <v>6</v>
      </c>
      <c r="Y1630" s="129"/>
      <c r="Z1630" s="129">
        <f t="shared" si="311"/>
        <v>6</v>
      </c>
      <c r="AA1630" s="129"/>
      <c r="AB1630" s="129"/>
      <c r="AC1630" s="121">
        <v>611015</v>
      </c>
      <c r="AD1630" s="121" t="s">
        <v>159</v>
      </c>
      <c r="AE1630" s="122">
        <f>VLOOKUP(AC1630,[3]Hoja1!$A$10:$K$1357,11,0)</f>
        <v>0</v>
      </c>
      <c r="AF1630" s="122"/>
      <c r="AG1630" s="122">
        <f t="shared" si="312"/>
        <v>0</v>
      </c>
      <c r="AH1630" s="122">
        <f t="shared" si="313"/>
        <v>0</v>
      </c>
    </row>
    <row r="1631" spans="1:34" s="51" customFormat="1" ht="12.75" customHeight="1">
      <c r="A1631" s="127">
        <v>5312200</v>
      </c>
      <c r="B1631" s="127" t="s">
        <v>543</v>
      </c>
      <c r="C1631" s="128" t="str">
        <f t="shared" si="302"/>
        <v/>
      </c>
      <c r="D1631" s="127"/>
      <c r="E1631" s="127"/>
      <c r="F1631" s="128" t="str">
        <f t="shared" si="303"/>
        <v/>
      </c>
      <c r="G1631" s="127"/>
      <c r="H1631" s="127"/>
      <c r="I1631" s="128" t="str">
        <f t="shared" si="304"/>
        <v/>
      </c>
      <c r="J1631" s="127"/>
      <c r="K1631" s="127"/>
      <c r="L1631" s="128" t="str">
        <f t="shared" si="305"/>
        <v/>
      </c>
      <c r="M1631" s="129"/>
      <c r="N1631" s="129"/>
      <c r="O1631" s="130" t="str">
        <f t="shared" si="306"/>
        <v/>
      </c>
      <c r="P1631" s="127"/>
      <c r="Q1631" s="127"/>
      <c r="R1631" s="128" t="str">
        <f t="shared" si="307"/>
        <v/>
      </c>
      <c r="S1631" s="127"/>
      <c r="T1631" s="129"/>
      <c r="U1631" s="128" t="str">
        <f t="shared" si="308"/>
        <v/>
      </c>
      <c r="V1631" s="129"/>
      <c r="W1631" s="129"/>
      <c r="X1631" s="131" t="str">
        <f t="shared" si="314"/>
        <v>6</v>
      </c>
      <c r="Y1631" s="129"/>
      <c r="Z1631" s="129">
        <f t="shared" si="311"/>
        <v>6</v>
      </c>
      <c r="AA1631" s="129"/>
      <c r="AB1631" s="129"/>
      <c r="AC1631" s="121">
        <v>611016</v>
      </c>
      <c r="AD1631" s="121" t="s">
        <v>160</v>
      </c>
      <c r="AE1631" s="122">
        <f>VLOOKUP(AC1631,[3]Hoja1!$A$10:$K$1357,11,0)</f>
        <v>386358</v>
      </c>
      <c r="AF1631" s="122"/>
      <c r="AG1631" s="122">
        <f t="shared" si="312"/>
        <v>386358</v>
      </c>
      <c r="AH1631" s="122">
        <f t="shared" si="313"/>
        <v>386</v>
      </c>
    </row>
    <row r="1632" spans="1:34" s="51" customFormat="1" ht="12.75" customHeight="1">
      <c r="A1632" s="127">
        <v>5312200</v>
      </c>
      <c r="B1632" s="127" t="s">
        <v>543</v>
      </c>
      <c r="C1632" s="128" t="str">
        <f t="shared" si="302"/>
        <v/>
      </c>
      <c r="D1632" s="127"/>
      <c r="E1632" s="127"/>
      <c r="F1632" s="128" t="str">
        <f t="shared" si="303"/>
        <v/>
      </c>
      <c r="G1632" s="127"/>
      <c r="H1632" s="127"/>
      <c r="I1632" s="128" t="str">
        <f t="shared" si="304"/>
        <v/>
      </c>
      <c r="J1632" s="127"/>
      <c r="K1632" s="127"/>
      <c r="L1632" s="128" t="str">
        <f t="shared" si="305"/>
        <v/>
      </c>
      <c r="M1632" s="129"/>
      <c r="N1632" s="129"/>
      <c r="O1632" s="130" t="str">
        <f t="shared" si="306"/>
        <v/>
      </c>
      <c r="P1632" s="127"/>
      <c r="Q1632" s="127"/>
      <c r="R1632" s="128" t="str">
        <f t="shared" si="307"/>
        <v/>
      </c>
      <c r="S1632" s="127"/>
      <c r="T1632" s="129"/>
      <c r="U1632" s="128" t="str">
        <f t="shared" si="308"/>
        <v/>
      </c>
      <c r="V1632" s="129"/>
      <c r="W1632" s="129"/>
      <c r="X1632" s="131" t="str">
        <f t="shared" si="314"/>
        <v>6</v>
      </c>
      <c r="Y1632" s="129"/>
      <c r="Z1632" s="129">
        <f t="shared" si="311"/>
        <v>6</v>
      </c>
      <c r="AA1632" s="129"/>
      <c r="AB1632" s="129"/>
      <c r="AC1632" s="121">
        <v>611017</v>
      </c>
      <c r="AD1632" s="121" t="s">
        <v>704</v>
      </c>
      <c r="AE1632" s="122">
        <f>VLOOKUP(AC1632,[3]Hoja1!$A$10:$K$1357,11,0)</f>
        <v>28383810</v>
      </c>
      <c r="AF1632" s="122"/>
      <c r="AG1632" s="122">
        <f t="shared" si="312"/>
        <v>28383810</v>
      </c>
      <c r="AH1632" s="122">
        <f t="shared" si="313"/>
        <v>28384</v>
      </c>
    </row>
    <row r="1633" spans="1:34" s="51" customFormat="1" ht="12.75" customHeight="1">
      <c r="A1633" s="127"/>
      <c r="B1633" s="127"/>
      <c r="C1633" s="128" t="str">
        <f t="shared" si="302"/>
        <v/>
      </c>
      <c r="D1633" s="127"/>
      <c r="E1633" s="127"/>
      <c r="F1633" s="128" t="str">
        <f t="shared" si="303"/>
        <v/>
      </c>
      <c r="G1633" s="127"/>
      <c r="H1633" s="127"/>
      <c r="I1633" s="128" t="str">
        <f t="shared" si="304"/>
        <v/>
      </c>
      <c r="J1633" s="127"/>
      <c r="K1633" s="127"/>
      <c r="L1633" s="128" t="str">
        <f t="shared" si="305"/>
        <v/>
      </c>
      <c r="M1633" s="129"/>
      <c r="N1633" s="129"/>
      <c r="O1633" s="130" t="str">
        <f t="shared" si="306"/>
        <v/>
      </c>
      <c r="P1633" s="127"/>
      <c r="Q1633" s="127"/>
      <c r="R1633" s="128" t="str">
        <f t="shared" si="307"/>
        <v/>
      </c>
      <c r="S1633" s="127"/>
      <c r="T1633" s="129"/>
      <c r="U1633" s="128" t="str">
        <f t="shared" si="308"/>
        <v/>
      </c>
      <c r="V1633" s="129"/>
      <c r="W1633" s="129"/>
      <c r="X1633" s="131" t="str">
        <f t="shared" si="314"/>
        <v>6</v>
      </c>
      <c r="Y1633" s="129"/>
      <c r="Z1633" s="129">
        <f t="shared" si="311"/>
        <v>6</v>
      </c>
      <c r="AA1633" s="129"/>
      <c r="AB1633" s="129"/>
      <c r="AC1633" s="121">
        <v>611018</v>
      </c>
      <c r="AD1633" s="121" t="s">
        <v>705</v>
      </c>
      <c r="AE1633" s="122">
        <v>0</v>
      </c>
      <c r="AF1633" s="122"/>
      <c r="AG1633" s="122">
        <f t="shared" si="312"/>
        <v>0</v>
      </c>
      <c r="AH1633" s="122">
        <f t="shared" si="313"/>
        <v>0</v>
      </c>
    </row>
    <row r="1634" spans="1:34" s="51" customFormat="1" ht="12.75" customHeight="1">
      <c r="A1634" s="127"/>
      <c r="B1634" s="127"/>
      <c r="C1634" s="128"/>
      <c r="D1634" s="127"/>
      <c r="E1634" s="127"/>
      <c r="F1634" s="128"/>
      <c r="G1634" s="127"/>
      <c r="H1634" s="127"/>
      <c r="I1634" s="128"/>
      <c r="J1634" s="127"/>
      <c r="K1634" s="127"/>
      <c r="L1634" s="128"/>
      <c r="M1634" s="129"/>
      <c r="N1634" s="129"/>
      <c r="O1634" s="130"/>
      <c r="P1634" s="127"/>
      <c r="Q1634" s="127"/>
      <c r="R1634" s="128"/>
      <c r="S1634" s="127"/>
      <c r="T1634" s="129"/>
      <c r="U1634" s="128"/>
      <c r="V1634" s="129"/>
      <c r="W1634" s="129"/>
      <c r="X1634" s="131"/>
      <c r="Y1634" s="129"/>
      <c r="Z1634" s="129">
        <f t="shared" si="311"/>
        <v>6</v>
      </c>
      <c r="AA1634" s="129"/>
      <c r="AB1634" s="129"/>
      <c r="AC1634" s="121">
        <v>611019</v>
      </c>
      <c r="AD1634" s="121" t="s">
        <v>853</v>
      </c>
      <c r="AE1634" s="122">
        <v>0</v>
      </c>
      <c r="AF1634" s="122"/>
      <c r="AG1634" s="122">
        <f t="shared" si="312"/>
        <v>0</v>
      </c>
      <c r="AH1634" s="122">
        <f t="shared" si="313"/>
        <v>0</v>
      </c>
    </row>
    <row r="1635" spans="1:34" s="51" customFormat="1" ht="12.75" customHeight="1">
      <c r="A1635" s="127">
        <v>5313500</v>
      </c>
      <c r="B1635" s="127" t="s">
        <v>1811</v>
      </c>
      <c r="C1635" s="128"/>
      <c r="D1635" s="127"/>
      <c r="E1635" s="127"/>
      <c r="F1635" s="128"/>
      <c r="G1635" s="127"/>
      <c r="H1635" s="127"/>
      <c r="I1635" s="128"/>
      <c r="J1635" s="127"/>
      <c r="K1635" s="127"/>
      <c r="L1635" s="128"/>
      <c r="M1635" s="129"/>
      <c r="N1635" s="129"/>
      <c r="O1635" s="130"/>
      <c r="P1635" s="127"/>
      <c r="Q1635" s="127"/>
      <c r="R1635" s="128"/>
      <c r="S1635" s="127"/>
      <c r="T1635" s="129"/>
      <c r="U1635" s="128"/>
      <c r="V1635" s="129"/>
      <c r="W1635" s="129"/>
      <c r="X1635" s="131"/>
      <c r="Y1635" s="129"/>
      <c r="Z1635" s="129">
        <f t="shared" si="311"/>
        <v>6</v>
      </c>
      <c r="AA1635" s="129"/>
      <c r="AB1635" s="129"/>
      <c r="AC1635" s="121">
        <v>611020</v>
      </c>
      <c r="AD1635" s="121" t="s">
        <v>339</v>
      </c>
      <c r="AE1635" s="122">
        <f>VLOOKUP(AC1635,[3]Hoja1!$A$10:$K$1357,11,0)</f>
        <v>0</v>
      </c>
      <c r="AF1635" s="122"/>
      <c r="AG1635" s="122">
        <f t="shared" si="312"/>
        <v>0</v>
      </c>
      <c r="AH1635" s="122">
        <f t="shared" si="313"/>
        <v>0</v>
      </c>
    </row>
    <row r="1636" spans="1:34" s="51" customFormat="1" ht="12.75" customHeight="1">
      <c r="A1636" s="127">
        <v>5312200</v>
      </c>
      <c r="B1636" s="127" t="s">
        <v>543</v>
      </c>
      <c r="C1636" s="128"/>
      <c r="D1636" s="127"/>
      <c r="E1636" s="127"/>
      <c r="F1636" s="128"/>
      <c r="G1636" s="127"/>
      <c r="H1636" s="127"/>
      <c r="I1636" s="128"/>
      <c r="J1636" s="127"/>
      <c r="K1636" s="127"/>
      <c r="L1636" s="128"/>
      <c r="M1636" s="129"/>
      <c r="N1636" s="129"/>
      <c r="O1636" s="130"/>
      <c r="P1636" s="127"/>
      <c r="Q1636" s="127"/>
      <c r="R1636" s="128"/>
      <c r="S1636" s="127"/>
      <c r="T1636" s="129"/>
      <c r="U1636" s="128"/>
      <c r="V1636" s="129"/>
      <c r="W1636" s="129"/>
      <c r="X1636" s="131"/>
      <c r="Y1636" s="129"/>
      <c r="Z1636" s="129">
        <f t="shared" si="311"/>
        <v>6</v>
      </c>
      <c r="AA1636" s="129"/>
      <c r="AB1636" s="129"/>
      <c r="AC1636" s="121">
        <v>611021</v>
      </c>
      <c r="AD1636" s="121" t="s">
        <v>283</v>
      </c>
      <c r="AE1636" s="122">
        <f>VLOOKUP(AC1636,[3]Hoja1!$A$10:$K$1357,11,0)</f>
        <v>0</v>
      </c>
      <c r="AF1636" s="122"/>
      <c r="AG1636" s="122">
        <f t="shared" si="312"/>
        <v>0</v>
      </c>
      <c r="AH1636" s="122">
        <f t="shared" si="313"/>
        <v>0</v>
      </c>
    </row>
    <row r="1637" spans="1:34" s="51" customFormat="1" ht="12.75" customHeight="1">
      <c r="A1637" s="127">
        <v>5312200</v>
      </c>
      <c r="B1637" s="127" t="s">
        <v>543</v>
      </c>
      <c r="C1637" s="128"/>
      <c r="D1637" s="127"/>
      <c r="E1637" s="127"/>
      <c r="F1637" s="128"/>
      <c r="G1637" s="127"/>
      <c r="H1637" s="127"/>
      <c r="I1637" s="128"/>
      <c r="J1637" s="127"/>
      <c r="K1637" s="127"/>
      <c r="L1637" s="128"/>
      <c r="M1637" s="129"/>
      <c r="N1637" s="129"/>
      <c r="O1637" s="130"/>
      <c r="P1637" s="127"/>
      <c r="Q1637" s="127"/>
      <c r="R1637" s="128"/>
      <c r="S1637" s="127"/>
      <c r="T1637" s="129"/>
      <c r="U1637" s="128"/>
      <c r="V1637" s="129"/>
      <c r="W1637" s="129"/>
      <c r="X1637" s="131"/>
      <c r="Y1637" s="129"/>
      <c r="Z1637" s="129">
        <f t="shared" si="311"/>
        <v>6</v>
      </c>
      <c r="AA1637" s="129"/>
      <c r="AB1637" s="129"/>
      <c r="AC1637" s="121">
        <v>611022</v>
      </c>
      <c r="AD1637" s="121" t="s">
        <v>1575</v>
      </c>
      <c r="AE1637" s="122">
        <f>VLOOKUP(AC1637,[3]Hoja1!$A$10:$K$1357,11,0)</f>
        <v>0</v>
      </c>
      <c r="AF1637" s="122"/>
      <c r="AG1637" s="122">
        <f t="shared" si="312"/>
        <v>0</v>
      </c>
      <c r="AH1637" s="122">
        <f t="shared" si="313"/>
        <v>0</v>
      </c>
    </row>
    <row r="1638" spans="1:34" s="51" customFormat="1" ht="12.75" customHeight="1">
      <c r="A1638" s="127">
        <v>5312200</v>
      </c>
      <c r="B1638" s="127" t="s">
        <v>543</v>
      </c>
      <c r="C1638" s="128"/>
      <c r="D1638" s="127"/>
      <c r="E1638" s="127"/>
      <c r="F1638" s="128"/>
      <c r="G1638" s="127"/>
      <c r="H1638" s="127"/>
      <c r="I1638" s="128"/>
      <c r="J1638" s="127"/>
      <c r="K1638" s="127"/>
      <c r="L1638" s="128"/>
      <c r="M1638" s="129"/>
      <c r="N1638" s="129"/>
      <c r="O1638" s="130"/>
      <c r="P1638" s="127"/>
      <c r="Q1638" s="127"/>
      <c r="R1638" s="128"/>
      <c r="S1638" s="127"/>
      <c r="T1638" s="129"/>
      <c r="U1638" s="128"/>
      <c r="V1638" s="129"/>
      <c r="W1638" s="129"/>
      <c r="X1638" s="131"/>
      <c r="Y1638" s="129"/>
      <c r="Z1638" s="129">
        <f t="shared" si="311"/>
        <v>6</v>
      </c>
      <c r="AA1638" s="129"/>
      <c r="AB1638" s="129"/>
      <c r="AC1638" s="121">
        <v>611023</v>
      </c>
      <c r="AD1638" s="121" t="s">
        <v>516</v>
      </c>
      <c r="AE1638" s="122">
        <f>VLOOKUP(AC1638,[3]Hoja1!$A$10:$K$1357,11,0)</f>
        <v>0</v>
      </c>
      <c r="AF1638" s="122"/>
      <c r="AG1638" s="122">
        <f t="shared" si="312"/>
        <v>0</v>
      </c>
      <c r="AH1638" s="122">
        <f t="shared" si="313"/>
        <v>0</v>
      </c>
    </row>
    <row r="1639" spans="1:34" s="51" customFormat="1" ht="12.75" customHeight="1">
      <c r="A1639" s="127">
        <v>5313330</v>
      </c>
      <c r="B1639" s="127" t="s">
        <v>1808</v>
      </c>
      <c r="C1639" s="128"/>
      <c r="D1639" s="127"/>
      <c r="E1639" s="127"/>
      <c r="F1639" s="128"/>
      <c r="G1639" s="127"/>
      <c r="H1639" s="127"/>
      <c r="I1639" s="128"/>
      <c r="J1639" s="127"/>
      <c r="K1639" s="127"/>
      <c r="L1639" s="128"/>
      <c r="M1639" s="129"/>
      <c r="N1639" s="129"/>
      <c r="O1639" s="130"/>
      <c r="P1639" s="127"/>
      <c r="Q1639" s="127"/>
      <c r="R1639" s="128"/>
      <c r="S1639" s="127"/>
      <c r="T1639" s="129"/>
      <c r="U1639" s="128"/>
      <c r="V1639" s="129"/>
      <c r="W1639" s="129"/>
      <c r="X1639" s="131" t="str">
        <f>+Y1639&amp;Z1639</f>
        <v>26</v>
      </c>
      <c r="Y1639" s="129">
        <v>2</v>
      </c>
      <c r="Z1639" s="129">
        <f t="shared" si="311"/>
        <v>6</v>
      </c>
      <c r="AA1639" s="129"/>
      <c r="AB1639" s="129"/>
      <c r="AC1639" s="121">
        <v>611024</v>
      </c>
      <c r="AD1639" s="121" t="s">
        <v>1576</v>
      </c>
      <c r="AE1639" s="122">
        <f>VLOOKUP(AC1639,[3]Hoja1!$A$10:$K$1357,11,0)</f>
        <v>0</v>
      </c>
      <c r="AF1639" s="122"/>
      <c r="AG1639" s="122">
        <f t="shared" si="312"/>
        <v>0</v>
      </c>
      <c r="AH1639" s="122">
        <f t="shared" si="313"/>
        <v>0</v>
      </c>
    </row>
    <row r="1640" spans="1:34" s="51" customFormat="1" ht="12.75" customHeight="1">
      <c r="A1640" s="127">
        <v>5313500</v>
      </c>
      <c r="B1640" s="127" t="s">
        <v>1811</v>
      </c>
      <c r="C1640" s="128"/>
      <c r="D1640" s="127"/>
      <c r="E1640" s="127"/>
      <c r="F1640" s="128"/>
      <c r="G1640" s="127"/>
      <c r="H1640" s="127"/>
      <c r="I1640" s="128"/>
      <c r="J1640" s="127"/>
      <c r="K1640" s="127"/>
      <c r="L1640" s="128"/>
      <c r="M1640" s="129"/>
      <c r="N1640" s="129"/>
      <c r="O1640" s="130"/>
      <c r="P1640" s="127"/>
      <c r="Q1640" s="127"/>
      <c r="R1640" s="128"/>
      <c r="S1640" s="127"/>
      <c r="T1640" s="129"/>
      <c r="U1640" s="128"/>
      <c r="V1640" s="129"/>
      <c r="W1640" s="129"/>
      <c r="X1640" s="131"/>
      <c r="Y1640" s="129"/>
      <c r="Z1640" s="129">
        <f t="shared" si="311"/>
        <v>6</v>
      </c>
      <c r="AA1640" s="129"/>
      <c r="AB1640" s="129"/>
      <c r="AC1640" s="121">
        <v>611026</v>
      </c>
      <c r="AD1640" s="121" t="s">
        <v>1881</v>
      </c>
      <c r="AE1640" s="122">
        <f>VLOOKUP(AC1640,[3]Hoja1!$A$10:$K$1357,11,0)</f>
        <v>72322325</v>
      </c>
      <c r="AF1640" s="122"/>
      <c r="AG1640" s="122">
        <f t="shared" si="312"/>
        <v>72322325</v>
      </c>
      <c r="AH1640" s="122">
        <f t="shared" si="313"/>
        <v>72322</v>
      </c>
    </row>
    <row r="1641" spans="1:34" s="51" customFormat="1" ht="12.75" customHeight="1">
      <c r="A1641" s="127">
        <v>5313340</v>
      </c>
      <c r="B1641" s="127" t="s">
        <v>1809</v>
      </c>
      <c r="C1641" s="128"/>
      <c r="D1641" s="127"/>
      <c r="E1641" s="127"/>
      <c r="F1641" s="128"/>
      <c r="G1641" s="127"/>
      <c r="H1641" s="127"/>
      <c r="I1641" s="128"/>
      <c r="J1641" s="127"/>
      <c r="K1641" s="127"/>
      <c r="L1641" s="128"/>
      <c r="M1641" s="129"/>
      <c r="N1641" s="129"/>
      <c r="O1641" s="130"/>
      <c r="P1641" s="127"/>
      <c r="Q1641" s="127"/>
      <c r="R1641" s="128"/>
      <c r="S1641" s="127"/>
      <c r="T1641" s="129"/>
      <c r="U1641" s="128"/>
      <c r="V1641" s="129"/>
      <c r="W1641" s="129"/>
      <c r="X1641" s="131"/>
      <c r="Y1641" s="129"/>
      <c r="Z1641" s="129">
        <f t="shared" si="311"/>
        <v>6</v>
      </c>
      <c r="AA1641" s="129"/>
      <c r="AB1641" s="129"/>
      <c r="AC1641" s="121">
        <v>611050</v>
      </c>
      <c r="AD1641" s="121" t="s">
        <v>688</v>
      </c>
      <c r="AE1641" s="122">
        <f>VLOOKUP(AC1641,[3]Hoja1!$A$10:$K$1357,11,0)</f>
        <v>0</v>
      </c>
      <c r="AF1641" s="122"/>
      <c r="AG1641" s="122">
        <f t="shared" si="312"/>
        <v>0</v>
      </c>
      <c r="AH1641" s="122">
        <f t="shared" si="313"/>
        <v>0</v>
      </c>
    </row>
    <row r="1642" spans="1:34" s="51" customFormat="1" ht="12.75" customHeight="1">
      <c r="A1642" s="127"/>
      <c r="B1642" s="127"/>
      <c r="C1642" s="128" t="str">
        <f t="shared" si="302"/>
        <v/>
      </c>
      <c r="D1642" s="127"/>
      <c r="E1642" s="127"/>
      <c r="F1642" s="128" t="str">
        <f t="shared" si="303"/>
        <v/>
      </c>
      <c r="G1642" s="127"/>
      <c r="H1642" s="127"/>
      <c r="I1642" s="128" t="str">
        <f t="shared" si="304"/>
        <v/>
      </c>
      <c r="J1642" s="127"/>
      <c r="K1642" s="127"/>
      <c r="L1642" s="128" t="str">
        <f t="shared" si="305"/>
        <v/>
      </c>
      <c r="M1642" s="129"/>
      <c r="N1642" s="129"/>
      <c r="O1642" s="130" t="str">
        <f t="shared" si="306"/>
        <v/>
      </c>
      <c r="P1642" s="127"/>
      <c r="Q1642" s="127"/>
      <c r="R1642" s="128" t="str">
        <f t="shared" si="307"/>
        <v/>
      </c>
      <c r="S1642" s="127"/>
      <c r="T1642" s="129"/>
      <c r="U1642" s="128" t="str">
        <f t="shared" si="308"/>
        <v/>
      </c>
      <c r="V1642" s="129"/>
      <c r="W1642" s="129"/>
      <c r="X1642" s="131" t="str">
        <f t="shared" ref="X1642:X1649" si="315">+Y1642&amp;Z1642</f>
        <v>6</v>
      </c>
      <c r="Y1642" s="129"/>
      <c r="Z1642" s="129">
        <f t="shared" si="311"/>
        <v>6</v>
      </c>
      <c r="AA1642" s="129"/>
      <c r="AB1642" s="129"/>
      <c r="AC1642" s="121">
        <v>611051</v>
      </c>
      <c r="AD1642" s="121" t="s">
        <v>832</v>
      </c>
      <c r="AE1642" s="122">
        <v>0</v>
      </c>
      <c r="AF1642" s="122"/>
      <c r="AG1642" s="122">
        <f t="shared" si="312"/>
        <v>0</v>
      </c>
      <c r="AH1642" s="122">
        <f t="shared" si="313"/>
        <v>0</v>
      </c>
    </row>
    <row r="1643" spans="1:34" s="51" customFormat="1" ht="12.75" customHeight="1">
      <c r="A1643" s="127">
        <v>5313340</v>
      </c>
      <c r="B1643" s="127" t="s">
        <v>1809</v>
      </c>
      <c r="C1643" s="128" t="str">
        <f t="shared" si="302"/>
        <v/>
      </c>
      <c r="D1643" s="127"/>
      <c r="E1643" s="127"/>
      <c r="F1643" s="128" t="str">
        <f t="shared" si="303"/>
        <v/>
      </c>
      <c r="G1643" s="127"/>
      <c r="H1643" s="127"/>
      <c r="I1643" s="128" t="str">
        <f t="shared" si="304"/>
        <v/>
      </c>
      <c r="J1643" s="127"/>
      <c r="K1643" s="127"/>
      <c r="L1643" s="128" t="str">
        <f t="shared" si="305"/>
        <v/>
      </c>
      <c r="M1643" s="129"/>
      <c r="N1643" s="129"/>
      <c r="O1643" s="130" t="str">
        <f t="shared" si="306"/>
        <v/>
      </c>
      <c r="P1643" s="127"/>
      <c r="Q1643" s="127"/>
      <c r="R1643" s="128" t="str">
        <f t="shared" si="307"/>
        <v/>
      </c>
      <c r="S1643" s="127"/>
      <c r="T1643" s="129"/>
      <c r="U1643" s="128" t="str">
        <f t="shared" si="308"/>
        <v/>
      </c>
      <c r="V1643" s="129"/>
      <c r="W1643" s="129"/>
      <c r="X1643" s="131" t="str">
        <f t="shared" si="315"/>
        <v>6</v>
      </c>
      <c r="Y1643" s="129"/>
      <c r="Z1643" s="129">
        <f t="shared" si="311"/>
        <v>6</v>
      </c>
      <c r="AA1643" s="129"/>
      <c r="AB1643" s="129"/>
      <c r="AC1643" s="121">
        <v>611052</v>
      </c>
      <c r="AD1643" s="121" t="s">
        <v>1577</v>
      </c>
      <c r="AE1643" s="122">
        <f>VLOOKUP(AC1643,[3]Hoja1!$A$10:$K$1357,11,0)</f>
        <v>15595831</v>
      </c>
      <c r="AF1643" s="122"/>
      <c r="AG1643" s="122">
        <f t="shared" si="312"/>
        <v>15595831</v>
      </c>
      <c r="AH1643" s="122">
        <f t="shared" si="313"/>
        <v>15596</v>
      </c>
    </row>
    <row r="1644" spans="1:34" s="51" customFormat="1" ht="12.75" customHeight="1">
      <c r="A1644" s="127">
        <v>5313340</v>
      </c>
      <c r="B1644" s="127" t="s">
        <v>1809</v>
      </c>
      <c r="C1644" s="128" t="str">
        <f t="shared" ref="C1644:C1649" si="316">+D1644&amp;E1644</f>
        <v/>
      </c>
      <c r="D1644" s="127"/>
      <c r="E1644" s="127"/>
      <c r="F1644" s="128" t="str">
        <f t="shared" ref="F1644:F1649" si="317">+G1644&amp;H1644</f>
        <v/>
      </c>
      <c r="G1644" s="127"/>
      <c r="H1644" s="127"/>
      <c r="I1644" s="128" t="str">
        <f t="shared" ref="I1644:I1649" si="318">+J1644&amp;K1644</f>
        <v/>
      </c>
      <c r="J1644" s="127"/>
      <c r="K1644" s="127"/>
      <c r="L1644" s="128" t="str">
        <f t="shared" ref="L1644:L1649" si="319">+M1644&amp;N1644</f>
        <v/>
      </c>
      <c r="M1644" s="129"/>
      <c r="N1644" s="129"/>
      <c r="O1644" s="130" t="str">
        <f t="shared" ref="O1644:O1649" si="320">+P1644&amp;Q1644</f>
        <v/>
      </c>
      <c r="P1644" s="127"/>
      <c r="Q1644" s="127"/>
      <c r="R1644" s="128" t="str">
        <f t="shared" ref="R1644:R1649" si="321">+S1644&amp;T1644</f>
        <v/>
      </c>
      <c r="S1644" s="127"/>
      <c r="T1644" s="129"/>
      <c r="U1644" s="128" t="str">
        <f t="shared" ref="U1644:U1649" si="322">+V1644&amp;W1644</f>
        <v/>
      </c>
      <c r="V1644" s="129"/>
      <c r="W1644" s="129"/>
      <c r="X1644" s="131" t="str">
        <f t="shared" si="315"/>
        <v>6</v>
      </c>
      <c r="Y1644" s="129"/>
      <c r="Z1644" s="129">
        <f t="shared" si="311"/>
        <v>6</v>
      </c>
      <c r="AA1644" s="129"/>
      <c r="AB1644" s="129"/>
      <c r="AC1644" s="121">
        <v>611053</v>
      </c>
      <c r="AD1644" s="121" t="s">
        <v>1578</v>
      </c>
      <c r="AE1644" s="122">
        <f>VLOOKUP(AC1644,[3]Hoja1!$A$10:$K$1357,11,0)</f>
        <v>3300039</v>
      </c>
      <c r="AF1644" s="122"/>
      <c r="AG1644" s="122">
        <f t="shared" si="312"/>
        <v>3300039</v>
      </c>
      <c r="AH1644" s="122">
        <f t="shared" si="313"/>
        <v>3300</v>
      </c>
    </row>
    <row r="1645" spans="1:34" s="51" customFormat="1" ht="12.75" customHeight="1">
      <c r="A1645" s="127">
        <v>5313340</v>
      </c>
      <c r="B1645" s="127" t="s">
        <v>1809</v>
      </c>
      <c r="C1645" s="128" t="str">
        <f t="shared" si="316"/>
        <v/>
      </c>
      <c r="D1645" s="127"/>
      <c r="E1645" s="127"/>
      <c r="F1645" s="128" t="str">
        <f t="shared" si="317"/>
        <v/>
      </c>
      <c r="G1645" s="127"/>
      <c r="H1645" s="127"/>
      <c r="I1645" s="128" t="str">
        <f t="shared" si="318"/>
        <v/>
      </c>
      <c r="J1645" s="127"/>
      <c r="K1645" s="127"/>
      <c r="L1645" s="128" t="str">
        <f t="shared" si="319"/>
        <v/>
      </c>
      <c r="M1645" s="129"/>
      <c r="N1645" s="129"/>
      <c r="O1645" s="130" t="str">
        <f t="shared" si="320"/>
        <v/>
      </c>
      <c r="P1645" s="127"/>
      <c r="Q1645" s="127"/>
      <c r="R1645" s="128" t="str">
        <f t="shared" si="321"/>
        <v/>
      </c>
      <c r="S1645" s="127"/>
      <c r="T1645" s="129"/>
      <c r="U1645" s="128" t="str">
        <f t="shared" si="322"/>
        <v/>
      </c>
      <c r="V1645" s="129"/>
      <c r="W1645" s="129"/>
      <c r="X1645" s="131" t="str">
        <f t="shared" si="315"/>
        <v>6</v>
      </c>
      <c r="Y1645" s="129"/>
      <c r="Z1645" s="129">
        <f t="shared" si="311"/>
        <v>6</v>
      </c>
      <c r="AA1645" s="129"/>
      <c r="AB1645" s="129"/>
      <c r="AC1645" s="121">
        <v>611054</v>
      </c>
      <c r="AD1645" s="121" t="s">
        <v>833</v>
      </c>
      <c r="AE1645" s="122">
        <f>VLOOKUP(AC1645,[3]Hoja1!$A$10:$K$1357,11,0)</f>
        <v>0</v>
      </c>
      <c r="AF1645" s="122"/>
      <c r="AG1645" s="122">
        <f t="shared" si="312"/>
        <v>0</v>
      </c>
      <c r="AH1645" s="122">
        <f t="shared" si="313"/>
        <v>0</v>
      </c>
    </row>
    <row r="1646" spans="1:34" s="51" customFormat="1" ht="12.75" customHeight="1">
      <c r="A1646" s="127">
        <v>5313340</v>
      </c>
      <c r="B1646" s="127" t="s">
        <v>1809</v>
      </c>
      <c r="C1646" s="128" t="str">
        <f t="shared" si="316"/>
        <v/>
      </c>
      <c r="D1646" s="127"/>
      <c r="E1646" s="127"/>
      <c r="F1646" s="128" t="str">
        <f t="shared" si="317"/>
        <v/>
      </c>
      <c r="G1646" s="127"/>
      <c r="H1646" s="127"/>
      <c r="I1646" s="128" t="str">
        <f t="shared" si="318"/>
        <v/>
      </c>
      <c r="J1646" s="127"/>
      <c r="K1646" s="127"/>
      <c r="L1646" s="128" t="str">
        <f t="shared" si="319"/>
        <v/>
      </c>
      <c r="M1646" s="129"/>
      <c r="N1646" s="129"/>
      <c r="O1646" s="130" t="str">
        <f t="shared" si="320"/>
        <v/>
      </c>
      <c r="P1646" s="127"/>
      <c r="Q1646" s="127"/>
      <c r="R1646" s="128" t="str">
        <f t="shared" si="321"/>
        <v/>
      </c>
      <c r="S1646" s="127"/>
      <c r="T1646" s="129"/>
      <c r="U1646" s="128" t="str">
        <f t="shared" si="322"/>
        <v/>
      </c>
      <c r="V1646" s="129"/>
      <c r="W1646" s="129"/>
      <c r="X1646" s="131" t="str">
        <f t="shared" si="315"/>
        <v>6</v>
      </c>
      <c r="Y1646" s="129"/>
      <c r="Z1646" s="129">
        <f t="shared" si="311"/>
        <v>6</v>
      </c>
      <c r="AA1646" s="129"/>
      <c r="AB1646" s="129"/>
      <c r="AC1646" s="121">
        <v>611055</v>
      </c>
      <c r="AD1646" s="121" t="s">
        <v>95</v>
      </c>
      <c r="AE1646" s="122">
        <f>VLOOKUP(AC1646,[3]Hoja1!$A$10:$K$1357,11,0)</f>
        <v>3775800</v>
      </c>
      <c r="AF1646" s="122"/>
      <c r="AG1646" s="122">
        <f t="shared" si="312"/>
        <v>3775800</v>
      </c>
      <c r="AH1646" s="122">
        <f t="shared" si="313"/>
        <v>3776</v>
      </c>
    </row>
    <row r="1647" spans="1:34" s="51" customFormat="1" ht="12.75" customHeight="1">
      <c r="A1647" s="127"/>
      <c r="B1647" s="127"/>
      <c r="C1647" s="128" t="str">
        <f t="shared" si="316"/>
        <v/>
      </c>
      <c r="D1647" s="127"/>
      <c r="E1647" s="127"/>
      <c r="F1647" s="128" t="str">
        <f t="shared" si="317"/>
        <v/>
      </c>
      <c r="G1647" s="127"/>
      <c r="H1647" s="127"/>
      <c r="I1647" s="128" t="str">
        <f t="shared" si="318"/>
        <v/>
      </c>
      <c r="J1647" s="127"/>
      <c r="K1647" s="127"/>
      <c r="L1647" s="128" t="str">
        <f t="shared" si="319"/>
        <v/>
      </c>
      <c r="M1647" s="129"/>
      <c r="N1647" s="129"/>
      <c r="O1647" s="130" t="str">
        <f t="shared" si="320"/>
        <v/>
      </c>
      <c r="P1647" s="127"/>
      <c r="Q1647" s="127"/>
      <c r="R1647" s="128" t="str">
        <f t="shared" si="321"/>
        <v/>
      </c>
      <c r="S1647" s="127"/>
      <c r="T1647" s="129"/>
      <c r="U1647" s="128" t="str">
        <f t="shared" si="322"/>
        <v/>
      </c>
      <c r="V1647" s="129"/>
      <c r="W1647" s="129"/>
      <c r="X1647" s="131" t="str">
        <f t="shared" si="315"/>
        <v>6</v>
      </c>
      <c r="Y1647" s="129"/>
      <c r="Z1647" s="129">
        <f t="shared" si="311"/>
        <v>6</v>
      </c>
      <c r="AA1647" s="129"/>
      <c r="AB1647" s="129"/>
      <c r="AC1647" s="121">
        <v>611056</v>
      </c>
      <c r="AD1647" s="121" t="s">
        <v>96</v>
      </c>
      <c r="AE1647" s="122">
        <v>0</v>
      </c>
      <c r="AF1647" s="122"/>
      <c r="AG1647" s="122">
        <f t="shared" si="312"/>
        <v>0</v>
      </c>
      <c r="AH1647" s="122">
        <f t="shared" si="313"/>
        <v>0</v>
      </c>
    </row>
    <row r="1648" spans="1:34" s="51" customFormat="1" ht="12.75" customHeight="1">
      <c r="A1648" s="127">
        <v>5313340</v>
      </c>
      <c r="B1648" s="127" t="s">
        <v>1809</v>
      </c>
      <c r="C1648" s="128" t="str">
        <f t="shared" si="316"/>
        <v/>
      </c>
      <c r="D1648" s="127"/>
      <c r="E1648" s="127"/>
      <c r="F1648" s="128" t="str">
        <f t="shared" si="317"/>
        <v/>
      </c>
      <c r="G1648" s="127"/>
      <c r="H1648" s="127"/>
      <c r="I1648" s="128" t="str">
        <f t="shared" si="318"/>
        <v/>
      </c>
      <c r="J1648" s="127"/>
      <c r="K1648" s="127"/>
      <c r="L1648" s="128" t="str">
        <f t="shared" si="319"/>
        <v/>
      </c>
      <c r="M1648" s="129"/>
      <c r="N1648" s="129"/>
      <c r="O1648" s="130" t="str">
        <f t="shared" si="320"/>
        <v/>
      </c>
      <c r="P1648" s="127"/>
      <c r="Q1648" s="127"/>
      <c r="R1648" s="128" t="str">
        <f t="shared" si="321"/>
        <v/>
      </c>
      <c r="S1648" s="127"/>
      <c r="T1648" s="129"/>
      <c r="U1648" s="128" t="str">
        <f t="shared" si="322"/>
        <v/>
      </c>
      <c r="V1648" s="129"/>
      <c r="W1648" s="129"/>
      <c r="X1648" s="131" t="str">
        <f t="shared" si="315"/>
        <v>6</v>
      </c>
      <c r="Y1648" s="129"/>
      <c r="Z1648" s="129">
        <f t="shared" si="311"/>
        <v>6</v>
      </c>
      <c r="AA1648" s="129"/>
      <c r="AB1648" s="129"/>
      <c r="AC1648" s="121">
        <v>611057</v>
      </c>
      <c r="AD1648" s="121" t="s">
        <v>1579</v>
      </c>
      <c r="AE1648" s="122">
        <f>VLOOKUP(AC1648,[3]Hoja1!$A$10:$K$1357,11,0)</f>
        <v>983562</v>
      </c>
      <c r="AF1648" s="122"/>
      <c r="AG1648" s="122">
        <f t="shared" si="312"/>
        <v>983562</v>
      </c>
      <c r="AH1648" s="122">
        <f t="shared" si="313"/>
        <v>984</v>
      </c>
    </row>
    <row r="1649" spans="1:34" s="51" customFormat="1" ht="12.75" customHeight="1">
      <c r="A1649" s="127">
        <v>5313340</v>
      </c>
      <c r="B1649" s="127" t="s">
        <v>1809</v>
      </c>
      <c r="C1649" s="128" t="str">
        <f t="shared" si="316"/>
        <v/>
      </c>
      <c r="D1649" s="127"/>
      <c r="E1649" s="127"/>
      <c r="F1649" s="128" t="str">
        <f t="shared" si="317"/>
        <v/>
      </c>
      <c r="G1649" s="127"/>
      <c r="H1649" s="127"/>
      <c r="I1649" s="128" t="str">
        <f t="shared" si="318"/>
        <v/>
      </c>
      <c r="J1649" s="127"/>
      <c r="K1649" s="127"/>
      <c r="L1649" s="128" t="str">
        <f t="shared" si="319"/>
        <v/>
      </c>
      <c r="M1649" s="129"/>
      <c r="N1649" s="129"/>
      <c r="O1649" s="130" t="str">
        <f t="shared" si="320"/>
        <v/>
      </c>
      <c r="P1649" s="127"/>
      <c r="Q1649" s="127"/>
      <c r="R1649" s="128" t="str">
        <f t="shared" si="321"/>
        <v/>
      </c>
      <c r="S1649" s="127"/>
      <c r="T1649" s="129"/>
      <c r="U1649" s="128" t="str">
        <f t="shared" si="322"/>
        <v/>
      </c>
      <c r="V1649" s="129"/>
      <c r="W1649" s="129"/>
      <c r="X1649" s="131" t="str">
        <f t="shared" si="315"/>
        <v>6</v>
      </c>
      <c r="Y1649" s="129"/>
      <c r="Z1649" s="129">
        <f t="shared" si="311"/>
        <v>6</v>
      </c>
      <c r="AA1649" s="129"/>
      <c r="AB1649" s="129"/>
      <c r="AC1649" s="121">
        <v>611058</v>
      </c>
      <c r="AD1649" s="121" t="s">
        <v>97</v>
      </c>
      <c r="AE1649" s="122">
        <f>VLOOKUP(AC1649,[3]Hoja1!$A$10:$K$1357,11,0)</f>
        <v>1417181</v>
      </c>
      <c r="AF1649" s="122"/>
      <c r="AG1649" s="122">
        <f t="shared" si="312"/>
        <v>1417181</v>
      </c>
      <c r="AH1649" s="122">
        <f t="shared" si="313"/>
        <v>1417</v>
      </c>
    </row>
    <row r="1650" spans="1:34" s="51" customFormat="1" ht="12.75" customHeight="1">
      <c r="A1650" s="127">
        <v>5313500</v>
      </c>
      <c r="B1650" s="127" t="s">
        <v>1811</v>
      </c>
      <c r="C1650" s="128"/>
      <c r="D1650" s="127"/>
      <c r="E1650" s="127"/>
      <c r="F1650" s="128"/>
      <c r="G1650" s="127"/>
      <c r="H1650" s="127"/>
      <c r="I1650" s="128"/>
      <c r="J1650" s="127"/>
      <c r="K1650" s="127"/>
      <c r="L1650" s="128"/>
      <c r="M1650" s="129"/>
      <c r="N1650" s="129"/>
      <c r="O1650" s="130"/>
      <c r="P1650" s="127"/>
      <c r="Q1650" s="127"/>
      <c r="R1650" s="128"/>
      <c r="S1650" s="127"/>
      <c r="T1650" s="129"/>
      <c r="U1650" s="128"/>
      <c r="V1650" s="129"/>
      <c r="W1650" s="129"/>
      <c r="X1650" s="131"/>
      <c r="Y1650" s="129"/>
      <c r="Z1650" s="129">
        <f t="shared" si="311"/>
        <v>6</v>
      </c>
      <c r="AA1650" s="129"/>
      <c r="AB1650" s="129"/>
      <c r="AC1650" s="121">
        <v>611059</v>
      </c>
      <c r="AD1650" s="121" t="s">
        <v>1580</v>
      </c>
      <c r="AE1650" s="122">
        <f>VLOOKUP(AC1650,[3]Hoja1!$A$10:$K$1357,11,0)</f>
        <v>0</v>
      </c>
      <c r="AF1650" s="122"/>
      <c r="AG1650" s="122">
        <f t="shared" si="312"/>
        <v>0</v>
      </c>
      <c r="AH1650" s="122">
        <f t="shared" si="313"/>
        <v>0</v>
      </c>
    </row>
    <row r="1651" spans="1:34" s="51" customFormat="1" ht="12.75" customHeight="1">
      <c r="A1651" s="127">
        <v>5313500</v>
      </c>
      <c r="B1651" s="127" t="s">
        <v>1811</v>
      </c>
      <c r="C1651" s="128"/>
      <c r="D1651" s="127"/>
      <c r="E1651" s="127"/>
      <c r="F1651" s="128"/>
      <c r="G1651" s="127"/>
      <c r="H1651" s="127"/>
      <c r="I1651" s="128"/>
      <c r="J1651" s="127"/>
      <c r="K1651" s="127"/>
      <c r="L1651" s="128"/>
      <c r="M1651" s="129"/>
      <c r="N1651" s="129"/>
      <c r="O1651" s="130"/>
      <c r="P1651" s="127"/>
      <c r="Q1651" s="127"/>
      <c r="R1651" s="128"/>
      <c r="S1651" s="127"/>
      <c r="T1651" s="129"/>
      <c r="U1651" s="128"/>
      <c r="V1651" s="129"/>
      <c r="W1651" s="129"/>
      <c r="X1651" s="131"/>
      <c r="Y1651" s="129"/>
      <c r="Z1651" s="129">
        <f t="shared" si="311"/>
        <v>6</v>
      </c>
      <c r="AA1651" s="129"/>
      <c r="AB1651" s="129"/>
      <c r="AC1651" s="121">
        <v>611060</v>
      </c>
      <c r="AD1651" s="121" t="s">
        <v>1581</v>
      </c>
      <c r="AE1651" s="122">
        <f>VLOOKUP(AC1651,[3]Hoja1!$A$10:$K$1357,11,0)</f>
        <v>3366022</v>
      </c>
      <c r="AF1651" s="122"/>
      <c r="AG1651" s="122">
        <f t="shared" si="312"/>
        <v>3366022</v>
      </c>
      <c r="AH1651" s="122">
        <f t="shared" si="313"/>
        <v>3366</v>
      </c>
    </row>
    <row r="1652" spans="1:34" s="51" customFormat="1" ht="12.75" customHeight="1">
      <c r="A1652" s="127">
        <v>5313340</v>
      </c>
      <c r="B1652" s="127" t="s">
        <v>1809</v>
      </c>
      <c r="C1652" s="128"/>
      <c r="D1652" s="127"/>
      <c r="E1652" s="127"/>
      <c r="F1652" s="128"/>
      <c r="G1652" s="127"/>
      <c r="H1652" s="127"/>
      <c r="I1652" s="128"/>
      <c r="J1652" s="127"/>
      <c r="K1652" s="127"/>
      <c r="L1652" s="128"/>
      <c r="M1652" s="129"/>
      <c r="N1652" s="129"/>
      <c r="O1652" s="130"/>
      <c r="P1652" s="127"/>
      <c r="Q1652" s="127"/>
      <c r="R1652" s="128"/>
      <c r="S1652" s="127"/>
      <c r="T1652" s="129"/>
      <c r="U1652" s="128"/>
      <c r="V1652" s="129"/>
      <c r="W1652" s="129"/>
      <c r="X1652" s="131"/>
      <c r="Y1652" s="129"/>
      <c r="Z1652" s="129">
        <f t="shared" si="311"/>
        <v>6</v>
      </c>
      <c r="AA1652" s="129"/>
      <c r="AB1652" s="129"/>
      <c r="AC1652" s="121">
        <v>611061</v>
      </c>
      <c r="AD1652" s="121" t="s">
        <v>814</v>
      </c>
      <c r="AE1652" s="122">
        <f>VLOOKUP(AC1652,[3]Hoja1!$A$10:$K$1357,11,0)</f>
        <v>22213151</v>
      </c>
      <c r="AF1652" s="122"/>
      <c r="AG1652" s="122">
        <f t="shared" si="312"/>
        <v>22213151</v>
      </c>
      <c r="AH1652" s="122">
        <f t="shared" si="313"/>
        <v>22213</v>
      </c>
    </row>
    <row r="1653" spans="1:34" s="51" customFormat="1" ht="12.75" customHeight="1">
      <c r="A1653" s="127">
        <v>5313340</v>
      </c>
      <c r="B1653" s="127" t="s">
        <v>1809</v>
      </c>
      <c r="C1653" s="128" t="str">
        <f>+D1653&amp;E1653</f>
        <v/>
      </c>
      <c r="D1653" s="127"/>
      <c r="E1653" s="127"/>
      <c r="F1653" s="128" t="str">
        <f>+G1653&amp;H1653</f>
        <v/>
      </c>
      <c r="G1653" s="127"/>
      <c r="H1653" s="127"/>
      <c r="I1653" s="128" t="str">
        <f>+J1653&amp;K1653</f>
        <v/>
      </c>
      <c r="J1653" s="127"/>
      <c r="K1653" s="127"/>
      <c r="L1653" s="128" t="str">
        <f>+M1653&amp;N1653</f>
        <v/>
      </c>
      <c r="M1653" s="129"/>
      <c r="N1653" s="129"/>
      <c r="O1653" s="130" t="str">
        <f>+P1653&amp;Q1653</f>
        <v/>
      </c>
      <c r="P1653" s="127"/>
      <c r="Q1653" s="127"/>
      <c r="R1653" s="128" t="str">
        <f>+S1653&amp;T1653</f>
        <v/>
      </c>
      <c r="S1653" s="127"/>
      <c r="T1653" s="129"/>
      <c r="U1653" s="128" t="str">
        <f>+V1653&amp;W1653</f>
        <v/>
      </c>
      <c r="V1653" s="129"/>
      <c r="W1653" s="129"/>
      <c r="X1653" s="131" t="str">
        <f>+Y1653&amp;Z1653</f>
        <v>6</v>
      </c>
      <c r="Y1653" s="129"/>
      <c r="Z1653" s="129">
        <f t="shared" si="311"/>
        <v>6</v>
      </c>
      <c r="AA1653" s="129"/>
      <c r="AB1653" s="129"/>
      <c r="AC1653" s="121">
        <v>611062</v>
      </c>
      <c r="AD1653" s="121" t="s">
        <v>1582</v>
      </c>
      <c r="AE1653" s="122">
        <f>VLOOKUP(AC1653,[3]Hoja1!$A$10:$K$1357,11,0)</f>
        <v>1903588</v>
      </c>
      <c r="AF1653" s="122"/>
      <c r="AG1653" s="122">
        <f t="shared" si="312"/>
        <v>1903588</v>
      </c>
      <c r="AH1653" s="122">
        <f t="shared" si="313"/>
        <v>1904</v>
      </c>
    </row>
    <row r="1654" spans="1:34" s="51" customFormat="1" ht="12.75" customHeight="1">
      <c r="A1654" s="127">
        <v>5313340</v>
      </c>
      <c r="B1654" s="127" t="s">
        <v>1809</v>
      </c>
      <c r="C1654" s="128" t="str">
        <f>+D1654&amp;E1654</f>
        <v/>
      </c>
      <c r="D1654" s="127"/>
      <c r="E1654" s="127"/>
      <c r="F1654" s="128" t="str">
        <f>+G1654&amp;H1654</f>
        <v/>
      </c>
      <c r="G1654" s="127"/>
      <c r="H1654" s="127"/>
      <c r="I1654" s="128" t="str">
        <f>+J1654&amp;K1654</f>
        <v/>
      </c>
      <c r="J1654" s="127"/>
      <c r="K1654" s="127"/>
      <c r="L1654" s="128" t="str">
        <f>+M1654&amp;N1654</f>
        <v/>
      </c>
      <c r="M1654" s="129"/>
      <c r="N1654" s="129"/>
      <c r="O1654" s="130" t="str">
        <f>+P1654&amp;Q1654</f>
        <v/>
      </c>
      <c r="P1654" s="127"/>
      <c r="Q1654" s="127"/>
      <c r="R1654" s="128" t="str">
        <f>+S1654&amp;T1654</f>
        <v/>
      </c>
      <c r="S1654" s="127"/>
      <c r="T1654" s="129"/>
      <c r="U1654" s="128" t="str">
        <f>+V1654&amp;W1654</f>
        <v/>
      </c>
      <c r="V1654" s="129"/>
      <c r="W1654" s="129"/>
      <c r="X1654" s="131" t="str">
        <f>+Y1654&amp;Z1654</f>
        <v>6</v>
      </c>
      <c r="Y1654" s="129"/>
      <c r="Z1654" s="129">
        <f t="shared" si="311"/>
        <v>6</v>
      </c>
      <c r="AA1654" s="129"/>
      <c r="AB1654" s="129"/>
      <c r="AC1654" s="121">
        <v>611063</v>
      </c>
      <c r="AD1654" s="121" t="s">
        <v>1583</v>
      </c>
      <c r="AE1654" s="122">
        <f>VLOOKUP(AC1654,[3]Hoja1!$A$10:$K$1357,11,0)</f>
        <v>133892110</v>
      </c>
      <c r="AF1654" s="122"/>
      <c r="AG1654" s="122">
        <f t="shared" si="312"/>
        <v>133892110</v>
      </c>
      <c r="AH1654" s="122">
        <f t="shared" si="313"/>
        <v>133892</v>
      </c>
    </row>
    <row r="1655" spans="1:34" s="51" customFormat="1" ht="12.75" customHeight="1">
      <c r="A1655" s="127">
        <v>5313340</v>
      </c>
      <c r="B1655" s="127" t="s">
        <v>1809</v>
      </c>
      <c r="C1655" s="128" t="str">
        <f>+D1655&amp;E1655</f>
        <v/>
      </c>
      <c r="D1655" s="127"/>
      <c r="E1655" s="127"/>
      <c r="F1655" s="128" t="str">
        <f>+G1655&amp;H1655</f>
        <v/>
      </c>
      <c r="G1655" s="127"/>
      <c r="H1655" s="127"/>
      <c r="I1655" s="128" t="str">
        <f>+J1655&amp;K1655</f>
        <v/>
      </c>
      <c r="J1655" s="127"/>
      <c r="K1655" s="127"/>
      <c r="L1655" s="128" t="str">
        <f>+M1655&amp;N1655</f>
        <v/>
      </c>
      <c r="M1655" s="129"/>
      <c r="N1655" s="129"/>
      <c r="O1655" s="130" t="str">
        <f>+P1655&amp;Q1655</f>
        <v/>
      </c>
      <c r="P1655" s="127"/>
      <c r="Q1655" s="127"/>
      <c r="R1655" s="128" t="str">
        <f>+S1655&amp;T1655</f>
        <v/>
      </c>
      <c r="S1655" s="127"/>
      <c r="T1655" s="129"/>
      <c r="U1655" s="128" t="str">
        <f>+V1655&amp;W1655</f>
        <v/>
      </c>
      <c r="V1655" s="129"/>
      <c r="W1655" s="129"/>
      <c r="X1655" s="131" t="str">
        <f>+Y1655&amp;Z1655</f>
        <v>6</v>
      </c>
      <c r="Y1655" s="129"/>
      <c r="Z1655" s="129">
        <f t="shared" si="311"/>
        <v>6</v>
      </c>
      <c r="AA1655" s="129"/>
      <c r="AB1655" s="129"/>
      <c r="AC1655" s="121">
        <v>611064</v>
      </c>
      <c r="AD1655" s="121" t="s">
        <v>1584</v>
      </c>
      <c r="AE1655" s="122">
        <f>VLOOKUP(AC1655,[3]Hoja1!$A$10:$K$1357,11,0)</f>
        <v>0</v>
      </c>
      <c r="AF1655" s="122"/>
      <c r="AG1655" s="122">
        <f t="shared" si="312"/>
        <v>0</v>
      </c>
      <c r="AH1655" s="122">
        <f t="shared" si="313"/>
        <v>0</v>
      </c>
    </row>
    <row r="1656" spans="1:34" s="51" customFormat="1" ht="12.75" customHeight="1">
      <c r="A1656" s="127">
        <v>5313340</v>
      </c>
      <c r="B1656" s="127" t="s">
        <v>1809</v>
      </c>
      <c r="C1656" s="128" t="str">
        <f>+D1656&amp;E1656</f>
        <v/>
      </c>
      <c r="D1656" s="127"/>
      <c r="E1656" s="127"/>
      <c r="F1656" s="128" t="str">
        <f>+G1656&amp;H1656</f>
        <v/>
      </c>
      <c r="G1656" s="127"/>
      <c r="H1656" s="127"/>
      <c r="I1656" s="128" t="str">
        <f>+J1656&amp;K1656</f>
        <v/>
      </c>
      <c r="J1656" s="127"/>
      <c r="K1656" s="127"/>
      <c r="L1656" s="128" t="str">
        <f>+M1656&amp;N1656</f>
        <v/>
      </c>
      <c r="M1656" s="129"/>
      <c r="N1656" s="129"/>
      <c r="O1656" s="130" t="str">
        <f>+P1656&amp;Q1656</f>
        <v/>
      </c>
      <c r="P1656" s="127"/>
      <c r="Q1656" s="127"/>
      <c r="R1656" s="128" t="str">
        <f>+S1656&amp;T1656</f>
        <v/>
      </c>
      <c r="S1656" s="127"/>
      <c r="T1656" s="129"/>
      <c r="U1656" s="128" t="str">
        <f>+V1656&amp;W1656</f>
        <v/>
      </c>
      <c r="V1656" s="129"/>
      <c r="W1656" s="129"/>
      <c r="X1656" s="131" t="str">
        <f>+Y1656&amp;Z1656</f>
        <v>6</v>
      </c>
      <c r="Y1656" s="129"/>
      <c r="Z1656" s="129">
        <f t="shared" si="311"/>
        <v>6</v>
      </c>
      <c r="AA1656" s="129"/>
      <c r="AB1656" s="129"/>
      <c r="AC1656" s="121">
        <v>611065</v>
      </c>
      <c r="AD1656" s="121" t="s">
        <v>1585</v>
      </c>
      <c r="AE1656" s="122">
        <f>VLOOKUP(AC1656,[3]Hoja1!$A$10:$K$1357,11,0)</f>
        <v>0</v>
      </c>
      <c r="AF1656" s="122"/>
      <c r="AG1656" s="122">
        <f t="shared" si="312"/>
        <v>0</v>
      </c>
      <c r="AH1656" s="122">
        <f t="shared" si="313"/>
        <v>0</v>
      </c>
    </row>
    <row r="1657" spans="1:34" s="51" customFormat="1" ht="12.75" customHeight="1">
      <c r="A1657" s="127">
        <v>5313340</v>
      </c>
      <c r="B1657" s="127" t="s">
        <v>1809</v>
      </c>
      <c r="C1657" s="128"/>
      <c r="D1657" s="127"/>
      <c r="E1657" s="127"/>
      <c r="F1657" s="128"/>
      <c r="G1657" s="127"/>
      <c r="H1657" s="127"/>
      <c r="I1657" s="128"/>
      <c r="J1657" s="127"/>
      <c r="K1657" s="127"/>
      <c r="L1657" s="128"/>
      <c r="M1657" s="129"/>
      <c r="N1657" s="129"/>
      <c r="O1657" s="130"/>
      <c r="P1657" s="127"/>
      <c r="Q1657" s="127"/>
      <c r="R1657" s="128"/>
      <c r="S1657" s="127"/>
      <c r="T1657" s="129"/>
      <c r="U1657" s="128"/>
      <c r="V1657" s="129"/>
      <c r="W1657" s="129"/>
      <c r="X1657" s="131"/>
      <c r="Y1657" s="129"/>
      <c r="Z1657" s="129">
        <f t="shared" si="311"/>
        <v>6</v>
      </c>
      <c r="AA1657" s="129"/>
      <c r="AB1657" s="129"/>
      <c r="AC1657" s="121">
        <v>611066</v>
      </c>
      <c r="AD1657" s="121" t="s">
        <v>706</v>
      </c>
      <c r="AE1657" s="122">
        <f>VLOOKUP(AC1657,[3]Hoja1!$A$10:$K$1357,11,0)</f>
        <v>0</v>
      </c>
      <c r="AF1657" s="122"/>
      <c r="AG1657" s="122">
        <f t="shared" si="312"/>
        <v>0</v>
      </c>
      <c r="AH1657" s="122">
        <f t="shared" si="313"/>
        <v>0</v>
      </c>
    </row>
    <row r="1658" spans="1:34" s="51" customFormat="1" ht="12.75" customHeight="1">
      <c r="A1658" s="127">
        <v>5313340</v>
      </c>
      <c r="B1658" s="127" t="s">
        <v>1809</v>
      </c>
      <c r="C1658" s="128"/>
      <c r="D1658" s="127"/>
      <c r="E1658" s="127"/>
      <c r="F1658" s="128"/>
      <c r="G1658" s="127"/>
      <c r="H1658" s="127"/>
      <c r="I1658" s="128"/>
      <c r="J1658" s="127"/>
      <c r="K1658" s="127"/>
      <c r="L1658" s="128"/>
      <c r="M1658" s="129"/>
      <c r="N1658" s="129"/>
      <c r="O1658" s="130"/>
      <c r="P1658" s="127"/>
      <c r="Q1658" s="127"/>
      <c r="R1658" s="128"/>
      <c r="S1658" s="127"/>
      <c r="T1658" s="129"/>
      <c r="U1658" s="128"/>
      <c r="V1658" s="129"/>
      <c r="W1658" s="129"/>
      <c r="X1658" s="131"/>
      <c r="Y1658" s="129"/>
      <c r="Z1658" s="129">
        <f t="shared" si="311"/>
        <v>6</v>
      </c>
      <c r="AA1658" s="129"/>
      <c r="AB1658" s="129"/>
      <c r="AC1658" s="121">
        <v>611068</v>
      </c>
      <c r="AD1658" s="121" t="s">
        <v>1619</v>
      </c>
      <c r="AE1658" s="122">
        <f>VLOOKUP(AC1658,[3]Hoja1!$A$10:$K$1357,11,0)</f>
        <v>0</v>
      </c>
      <c r="AF1658" s="122"/>
      <c r="AG1658" s="122">
        <f t="shared" si="312"/>
        <v>0</v>
      </c>
      <c r="AH1658" s="122">
        <f t="shared" si="313"/>
        <v>0</v>
      </c>
    </row>
    <row r="1659" spans="1:34" s="51" customFormat="1" ht="12.75" customHeight="1">
      <c r="A1659" s="127">
        <v>5313340</v>
      </c>
      <c r="B1659" s="127" t="s">
        <v>1809</v>
      </c>
      <c r="C1659" s="128"/>
      <c r="D1659" s="127"/>
      <c r="E1659" s="127"/>
      <c r="F1659" s="128"/>
      <c r="G1659" s="127"/>
      <c r="H1659" s="127"/>
      <c r="I1659" s="128"/>
      <c r="J1659" s="127"/>
      <c r="K1659" s="127"/>
      <c r="L1659" s="128"/>
      <c r="M1659" s="129"/>
      <c r="N1659" s="129"/>
      <c r="O1659" s="130"/>
      <c r="P1659" s="127"/>
      <c r="Q1659" s="127"/>
      <c r="R1659" s="128"/>
      <c r="S1659" s="127"/>
      <c r="T1659" s="129"/>
      <c r="U1659" s="128"/>
      <c r="V1659" s="129"/>
      <c r="W1659" s="129"/>
      <c r="X1659" s="131"/>
      <c r="Y1659" s="129"/>
      <c r="Z1659" s="129">
        <f t="shared" si="311"/>
        <v>6</v>
      </c>
      <c r="AA1659" s="129"/>
      <c r="AB1659" s="129"/>
      <c r="AC1659" s="121">
        <v>611069</v>
      </c>
      <c r="AD1659" s="121" t="s">
        <v>760</v>
      </c>
      <c r="AE1659" s="122">
        <f>VLOOKUP(AC1659,[3]Hoja1!$A$10:$K$1357,11,0)</f>
        <v>0</v>
      </c>
      <c r="AF1659" s="122"/>
      <c r="AG1659" s="122">
        <f t="shared" si="312"/>
        <v>0</v>
      </c>
      <c r="AH1659" s="122">
        <f t="shared" si="313"/>
        <v>0</v>
      </c>
    </row>
    <row r="1660" spans="1:34" s="51" customFormat="1" ht="12.75" customHeight="1">
      <c r="A1660" s="127">
        <v>5313340</v>
      </c>
      <c r="B1660" s="127" t="s">
        <v>1809</v>
      </c>
      <c r="C1660" s="128"/>
      <c r="D1660" s="127"/>
      <c r="E1660" s="127"/>
      <c r="F1660" s="128"/>
      <c r="G1660" s="127"/>
      <c r="H1660" s="127"/>
      <c r="I1660" s="128"/>
      <c r="J1660" s="127"/>
      <c r="K1660" s="127"/>
      <c r="L1660" s="128"/>
      <c r="M1660" s="129"/>
      <c r="N1660" s="129"/>
      <c r="O1660" s="130"/>
      <c r="P1660" s="127"/>
      <c r="Q1660" s="127"/>
      <c r="R1660" s="128"/>
      <c r="S1660" s="127"/>
      <c r="T1660" s="129"/>
      <c r="U1660" s="128"/>
      <c r="V1660" s="129"/>
      <c r="W1660" s="129"/>
      <c r="X1660" s="131"/>
      <c r="Y1660" s="129"/>
      <c r="Z1660" s="129">
        <f t="shared" si="311"/>
        <v>6</v>
      </c>
      <c r="AA1660" s="129"/>
      <c r="AB1660" s="129"/>
      <c r="AC1660" s="121">
        <v>611070</v>
      </c>
      <c r="AD1660" s="121" t="s">
        <v>507</v>
      </c>
      <c r="AE1660" s="122">
        <f>VLOOKUP(AC1660,[3]Hoja1!$A$10:$K$1357,11,0)</f>
        <v>0</v>
      </c>
      <c r="AF1660" s="122"/>
      <c r="AG1660" s="122">
        <f t="shared" si="312"/>
        <v>0</v>
      </c>
      <c r="AH1660" s="122">
        <f t="shared" si="313"/>
        <v>0</v>
      </c>
    </row>
    <row r="1661" spans="1:34" s="51" customFormat="1" ht="12.75" customHeight="1">
      <c r="A1661" s="127">
        <v>5313340</v>
      </c>
      <c r="B1661" s="127" t="s">
        <v>1809</v>
      </c>
      <c r="C1661" s="128"/>
      <c r="D1661" s="127"/>
      <c r="E1661" s="127"/>
      <c r="F1661" s="128"/>
      <c r="G1661" s="127"/>
      <c r="H1661" s="127"/>
      <c r="I1661" s="128"/>
      <c r="J1661" s="127"/>
      <c r="K1661" s="127"/>
      <c r="L1661" s="128"/>
      <c r="M1661" s="129"/>
      <c r="N1661" s="129"/>
      <c r="O1661" s="130"/>
      <c r="P1661" s="127"/>
      <c r="Q1661" s="127"/>
      <c r="R1661" s="128"/>
      <c r="S1661" s="127"/>
      <c r="T1661" s="129"/>
      <c r="U1661" s="128"/>
      <c r="V1661" s="129"/>
      <c r="W1661" s="129"/>
      <c r="X1661" s="131"/>
      <c r="Y1661" s="129"/>
      <c r="Z1661" s="129">
        <f t="shared" si="311"/>
        <v>6</v>
      </c>
      <c r="AA1661" s="129"/>
      <c r="AB1661" s="129"/>
      <c r="AC1661" s="121">
        <v>611071</v>
      </c>
      <c r="AD1661" s="121" t="s">
        <v>1618</v>
      </c>
      <c r="AE1661" s="122">
        <f>VLOOKUP(AC1661,[3]Hoja1!$A$10:$K$1357,11,0)</f>
        <v>0</v>
      </c>
      <c r="AF1661" s="122"/>
      <c r="AG1661" s="122">
        <f t="shared" si="312"/>
        <v>0</v>
      </c>
      <c r="AH1661" s="122">
        <f t="shared" si="313"/>
        <v>0</v>
      </c>
    </row>
    <row r="1662" spans="1:34" s="51" customFormat="1" ht="12.75" customHeight="1">
      <c r="A1662" s="127">
        <v>5312200</v>
      </c>
      <c r="B1662" s="127" t="s">
        <v>543</v>
      </c>
      <c r="C1662" s="128" t="str">
        <f>+D1662&amp;E1662</f>
        <v/>
      </c>
      <c r="D1662" s="127"/>
      <c r="E1662" s="127"/>
      <c r="F1662" s="128" t="str">
        <f>+G1662&amp;H1662</f>
        <v/>
      </c>
      <c r="G1662" s="127"/>
      <c r="H1662" s="127"/>
      <c r="I1662" s="128" t="str">
        <f>+J1662&amp;K1662</f>
        <v/>
      </c>
      <c r="J1662" s="127"/>
      <c r="K1662" s="127"/>
      <c r="L1662" s="128" t="str">
        <f>+M1662&amp;N1662</f>
        <v/>
      </c>
      <c r="M1662" s="129"/>
      <c r="N1662" s="129"/>
      <c r="O1662" s="130" t="str">
        <f>+P1662&amp;Q1662</f>
        <v/>
      </c>
      <c r="P1662" s="127"/>
      <c r="Q1662" s="127"/>
      <c r="R1662" s="128" t="str">
        <f>+S1662&amp;T1662</f>
        <v/>
      </c>
      <c r="S1662" s="127"/>
      <c r="T1662" s="129"/>
      <c r="U1662" s="128" t="str">
        <f>+V1662&amp;W1662</f>
        <v/>
      </c>
      <c r="V1662" s="129"/>
      <c r="W1662" s="129"/>
      <c r="X1662" s="131" t="str">
        <f>+Y1662&amp;Z1662</f>
        <v>6</v>
      </c>
      <c r="Y1662" s="129"/>
      <c r="Z1662" s="129">
        <f t="shared" si="311"/>
        <v>6</v>
      </c>
      <c r="AA1662" s="129"/>
      <c r="AB1662" s="129"/>
      <c r="AC1662" s="121">
        <v>611101</v>
      </c>
      <c r="AD1662" s="121" t="s">
        <v>619</v>
      </c>
      <c r="AE1662" s="122">
        <f>VLOOKUP(AC1662,[3]Hoja1!$A$10:$K$1357,11,0)</f>
        <v>200000</v>
      </c>
      <c r="AF1662" s="122"/>
      <c r="AG1662" s="122">
        <f t="shared" si="312"/>
        <v>200000</v>
      </c>
      <c r="AH1662" s="122">
        <f t="shared" si="313"/>
        <v>200</v>
      </c>
    </row>
    <row r="1663" spans="1:34" s="51" customFormat="1" ht="12.75" customHeight="1">
      <c r="A1663" s="127">
        <v>5312200</v>
      </c>
      <c r="B1663" s="127" t="s">
        <v>543</v>
      </c>
      <c r="C1663" s="128" t="str">
        <f>+D1663&amp;E1663</f>
        <v/>
      </c>
      <c r="D1663" s="127"/>
      <c r="E1663" s="127"/>
      <c r="F1663" s="128" t="str">
        <f>+G1663&amp;H1663</f>
        <v/>
      </c>
      <c r="G1663" s="127"/>
      <c r="H1663" s="127"/>
      <c r="I1663" s="128" t="str">
        <f>+J1663&amp;K1663</f>
        <v/>
      </c>
      <c r="J1663" s="127"/>
      <c r="K1663" s="127"/>
      <c r="L1663" s="128" t="str">
        <f>+M1663&amp;N1663</f>
        <v/>
      </c>
      <c r="M1663" s="129"/>
      <c r="N1663" s="129"/>
      <c r="O1663" s="130" t="str">
        <f>+P1663&amp;Q1663</f>
        <v/>
      </c>
      <c r="P1663" s="127"/>
      <c r="Q1663" s="127"/>
      <c r="R1663" s="128" t="str">
        <f>+S1663&amp;T1663</f>
        <v/>
      </c>
      <c r="S1663" s="127"/>
      <c r="T1663" s="129"/>
      <c r="U1663" s="128" t="str">
        <f>+V1663&amp;W1663</f>
        <v/>
      </c>
      <c r="V1663" s="129"/>
      <c r="W1663" s="129"/>
      <c r="X1663" s="131" t="str">
        <f>+Y1663&amp;Z1663</f>
        <v>6</v>
      </c>
      <c r="Y1663" s="129"/>
      <c r="Z1663" s="129">
        <f t="shared" si="311"/>
        <v>6</v>
      </c>
      <c r="AA1663" s="129"/>
      <c r="AB1663" s="129"/>
      <c r="AC1663" s="121">
        <v>611102</v>
      </c>
      <c r="AD1663" s="121" t="s">
        <v>620</v>
      </c>
      <c r="AE1663" s="122">
        <f>VLOOKUP(AC1663,[3]Hoja1!$A$10:$K$1357,11,0)</f>
        <v>1156060</v>
      </c>
      <c r="AF1663" s="122"/>
      <c r="AG1663" s="122">
        <f t="shared" si="312"/>
        <v>1156060</v>
      </c>
      <c r="AH1663" s="122">
        <f t="shared" si="313"/>
        <v>1156</v>
      </c>
    </row>
    <row r="1664" spans="1:34" s="51" customFormat="1" ht="12.75" customHeight="1">
      <c r="A1664" s="127">
        <v>5312200</v>
      </c>
      <c r="B1664" s="127" t="s">
        <v>543</v>
      </c>
      <c r="C1664" s="128" t="str">
        <f>+D1664&amp;E1664</f>
        <v/>
      </c>
      <c r="D1664" s="127"/>
      <c r="E1664" s="127"/>
      <c r="F1664" s="128" t="str">
        <f>+G1664&amp;H1664</f>
        <v/>
      </c>
      <c r="G1664" s="127"/>
      <c r="H1664" s="127"/>
      <c r="I1664" s="128" t="str">
        <f>+J1664&amp;K1664</f>
        <v/>
      </c>
      <c r="J1664" s="127"/>
      <c r="K1664" s="127"/>
      <c r="L1664" s="128" t="str">
        <f>+M1664&amp;N1664</f>
        <v/>
      </c>
      <c r="M1664" s="129"/>
      <c r="N1664" s="129"/>
      <c r="O1664" s="130" t="str">
        <f>+P1664&amp;Q1664</f>
        <v/>
      </c>
      <c r="P1664" s="127"/>
      <c r="Q1664" s="127"/>
      <c r="R1664" s="128" t="str">
        <f>+S1664&amp;T1664</f>
        <v/>
      </c>
      <c r="S1664" s="127"/>
      <c r="T1664" s="129"/>
      <c r="U1664" s="128" t="str">
        <f>+V1664&amp;W1664</f>
        <v/>
      </c>
      <c r="V1664" s="129"/>
      <c r="W1664" s="129"/>
      <c r="X1664" s="131" t="str">
        <f>+Y1664&amp;Z1664</f>
        <v>6</v>
      </c>
      <c r="Y1664" s="129"/>
      <c r="Z1664" s="129">
        <f t="shared" si="311"/>
        <v>6</v>
      </c>
      <c r="AA1664" s="129"/>
      <c r="AB1664" s="129"/>
      <c r="AC1664" s="121">
        <v>611103</v>
      </c>
      <c r="AD1664" s="121" t="s">
        <v>1586</v>
      </c>
      <c r="AE1664" s="122">
        <f>VLOOKUP(AC1664,[3]Hoja1!$A$10:$K$1357,11,0)</f>
        <v>422138</v>
      </c>
      <c r="AF1664" s="122"/>
      <c r="AG1664" s="122">
        <f t="shared" si="312"/>
        <v>422138</v>
      </c>
      <c r="AH1664" s="122">
        <f t="shared" si="313"/>
        <v>422</v>
      </c>
    </row>
    <row r="1665" spans="1:34" s="51" customFormat="1" ht="12.75" customHeight="1">
      <c r="A1665" s="127">
        <v>5312200</v>
      </c>
      <c r="B1665" s="127" t="s">
        <v>543</v>
      </c>
      <c r="C1665" s="128" t="str">
        <f>+D1665&amp;E1665</f>
        <v/>
      </c>
      <c r="D1665" s="127"/>
      <c r="E1665" s="127"/>
      <c r="F1665" s="128" t="str">
        <f>+G1665&amp;H1665</f>
        <v/>
      </c>
      <c r="G1665" s="127"/>
      <c r="H1665" s="127"/>
      <c r="I1665" s="128" t="str">
        <f>+J1665&amp;K1665</f>
        <v/>
      </c>
      <c r="J1665" s="127"/>
      <c r="K1665" s="127"/>
      <c r="L1665" s="128" t="str">
        <f>+M1665&amp;N1665</f>
        <v/>
      </c>
      <c r="M1665" s="129"/>
      <c r="N1665" s="129"/>
      <c r="O1665" s="130" t="str">
        <f>+P1665&amp;Q1665</f>
        <v/>
      </c>
      <c r="P1665" s="127"/>
      <c r="Q1665" s="127"/>
      <c r="R1665" s="128" t="str">
        <f>+S1665&amp;T1665</f>
        <v/>
      </c>
      <c r="S1665" s="127"/>
      <c r="T1665" s="129"/>
      <c r="U1665" s="128" t="str">
        <f>+V1665&amp;W1665</f>
        <v/>
      </c>
      <c r="V1665" s="129"/>
      <c r="W1665" s="129"/>
      <c r="X1665" s="131" t="str">
        <f>+Y1665&amp;Z1665</f>
        <v>6</v>
      </c>
      <c r="Y1665" s="129"/>
      <c r="Z1665" s="129">
        <f t="shared" si="311"/>
        <v>6</v>
      </c>
      <c r="AA1665" s="129"/>
      <c r="AB1665" s="129"/>
      <c r="AC1665" s="121">
        <v>611104</v>
      </c>
      <c r="AD1665" s="121" t="s">
        <v>1587</v>
      </c>
      <c r="AE1665" s="122">
        <f>VLOOKUP(AC1665,[3]Hoja1!$A$10:$K$1357,11,0)</f>
        <v>0</v>
      </c>
      <c r="AF1665" s="122"/>
      <c r="AG1665" s="122">
        <f t="shared" si="312"/>
        <v>0</v>
      </c>
      <c r="AH1665" s="122">
        <f t="shared" si="313"/>
        <v>0</v>
      </c>
    </row>
    <row r="1666" spans="1:34" s="51" customFormat="1" ht="12.75" customHeight="1">
      <c r="A1666" s="127"/>
      <c r="B1666" s="127"/>
      <c r="C1666" s="128"/>
      <c r="D1666" s="127"/>
      <c r="E1666" s="127"/>
      <c r="F1666" s="128"/>
      <c r="G1666" s="127"/>
      <c r="H1666" s="127"/>
      <c r="I1666" s="128"/>
      <c r="J1666" s="127"/>
      <c r="K1666" s="127"/>
      <c r="L1666" s="128"/>
      <c r="M1666" s="129"/>
      <c r="N1666" s="129"/>
      <c r="O1666" s="130"/>
      <c r="P1666" s="127"/>
      <c r="Q1666" s="127"/>
      <c r="R1666" s="128"/>
      <c r="S1666" s="127"/>
      <c r="T1666" s="129"/>
      <c r="U1666" s="128"/>
      <c r="V1666" s="129"/>
      <c r="W1666" s="129"/>
      <c r="X1666" s="131"/>
      <c r="Y1666" s="129"/>
      <c r="Z1666" s="129">
        <f t="shared" si="311"/>
        <v>6</v>
      </c>
      <c r="AA1666" s="129"/>
      <c r="AB1666" s="129"/>
      <c r="AC1666" s="121">
        <v>612001</v>
      </c>
      <c r="AD1666" s="121" t="s">
        <v>1588</v>
      </c>
      <c r="AE1666" s="122">
        <v>0</v>
      </c>
      <c r="AF1666" s="122"/>
      <c r="AG1666" s="122">
        <f t="shared" si="312"/>
        <v>0</v>
      </c>
      <c r="AH1666" s="122">
        <f t="shared" si="313"/>
        <v>0</v>
      </c>
    </row>
    <row r="1667" spans="1:34" s="51" customFormat="1" ht="12.75" customHeight="1">
      <c r="A1667" s="127">
        <v>5315100</v>
      </c>
      <c r="B1667" s="127" t="s">
        <v>613</v>
      </c>
      <c r="C1667" s="128"/>
      <c r="D1667" s="127"/>
      <c r="E1667" s="127"/>
      <c r="F1667" s="128"/>
      <c r="G1667" s="127"/>
      <c r="H1667" s="127"/>
      <c r="I1667" s="128"/>
      <c r="J1667" s="127"/>
      <c r="K1667" s="127"/>
      <c r="L1667" s="128"/>
      <c r="M1667" s="129"/>
      <c r="N1667" s="129"/>
      <c r="O1667" s="130"/>
      <c r="P1667" s="127"/>
      <c r="Q1667" s="127"/>
      <c r="R1667" s="128"/>
      <c r="S1667" s="127"/>
      <c r="T1667" s="129"/>
      <c r="U1667" s="128"/>
      <c r="V1667" s="129"/>
      <c r="W1667" s="129"/>
      <c r="X1667" s="131"/>
      <c r="Y1667" s="129"/>
      <c r="Z1667" s="129">
        <f t="shared" si="311"/>
        <v>6</v>
      </c>
      <c r="AA1667" s="127">
        <v>36</v>
      </c>
      <c r="AB1667" s="127"/>
      <c r="AC1667" s="121">
        <v>612002</v>
      </c>
      <c r="AD1667" s="121" t="s">
        <v>815</v>
      </c>
      <c r="AE1667" s="122">
        <f>VLOOKUP(AC1667,[3]Hoja1!$A$10:$K$1357,11,0)</f>
        <v>0</v>
      </c>
      <c r="AF1667" s="122"/>
      <c r="AG1667" s="122">
        <f t="shared" si="312"/>
        <v>0</v>
      </c>
      <c r="AH1667" s="122">
        <f t="shared" si="313"/>
        <v>0</v>
      </c>
    </row>
    <row r="1668" spans="1:34" s="51" customFormat="1" ht="12.75" customHeight="1">
      <c r="A1668" s="127"/>
      <c r="B1668" s="127"/>
      <c r="C1668" s="128" t="str">
        <f>+D1668&amp;E1668</f>
        <v/>
      </c>
      <c r="D1668" s="127"/>
      <c r="E1668" s="127"/>
      <c r="F1668" s="128" t="str">
        <f>+G1668&amp;H1668</f>
        <v/>
      </c>
      <c r="G1668" s="127"/>
      <c r="H1668" s="127"/>
      <c r="I1668" s="128" t="str">
        <f>+J1668&amp;K1668</f>
        <v/>
      </c>
      <c r="J1668" s="127"/>
      <c r="K1668" s="127"/>
      <c r="L1668" s="128" t="str">
        <f>+M1668&amp;N1668</f>
        <v/>
      </c>
      <c r="M1668" s="129"/>
      <c r="N1668" s="129"/>
      <c r="O1668" s="130" t="str">
        <f>+P1668&amp;Q1668</f>
        <v/>
      </c>
      <c r="P1668" s="127"/>
      <c r="Q1668" s="127"/>
      <c r="R1668" s="128" t="str">
        <f>+S1668&amp;T1668</f>
        <v/>
      </c>
      <c r="S1668" s="127"/>
      <c r="T1668" s="129"/>
      <c r="U1668" s="128" t="str">
        <f>+V1668&amp;W1668</f>
        <v/>
      </c>
      <c r="V1668" s="129"/>
      <c r="W1668" s="129"/>
      <c r="X1668" s="131" t="str">
        <f>+Y1668&amp;Z1668</f>
        <v>6</v>
      </c>
      <c r="Y1668" s="129"/>
      <c r="Z1668" s="129">
        <f t="shared" si="311"/>
        <v>6</v>
      </c>
      <c r="AA1668" s="129"/>
      <c r="AB1668" s="129"/>
      <c r="AC1668" s="121">
        <v>612003</v>
      </c>
      <c r="AD1668" s="121" t="s">
        <v>1589</v>
      </c>
      <c r="AE1668" s="122">
        <v>0</v>
      </c>
      <c r="AF1668" s="122"/>
      <c r="AG1668" s="122">
        <f t="shared" si="312"/>
        <v>0</v>
      </c>
      <c r="AH1668" s="122">
        <f t="shared" si="313"/>
        <v>0</v>
      </c>
    </row>
    <row r="1669" spans="1:34" s="51" customFormat="1" ht="12.75" customHeight="1">
      <c r="A1669" s="127">
        <v>5315100</v>
      </c>
      <c r="B1669" s="127" t="s">
        <v>613</v>
      </c>
      <c r="C1669" s="128"/>
      <c r="D1669" s="127"/>
      <c r="E1669" s="127"/>
      <c r="F1669" s="128"/>
      <c r="G1669" s="127"/>
      <c r="H1669" s="127"/>
      <c r="I1669" s="128"/>
      <c r="J1669" s="127"/>
      <c r="K1669" s="127"/>
      <c r="L1669" s="128"/>
      <c r="M1669" s="129"/>
      <c r="N1669" s="129"/>
      <c r="O1669" s="130"/>
      <c r="P1669" s="127"/>
      <c r="Q1669" s="127"/>
      <c r="R1669" s="128"/>
      <c r="S1669" s="127"/>
      <c r="T1669" s="129"/>
      <c r="U1669" s="128"/>
      <c r="V1669" s="129"/>
      <c r="W1669" s="129"/>
      <c r="X1669" s="131"/>
      <c r="Y1669" s="129"/>
      <c r="Z1669" s="129">
        <f t="shared" si="311"/>
        <v>6</v>
      </c>
      <c r="AA1669" s="127">
        <v>36</v>
      </c>
      <c r="AB1669" s="127"/>
      <c r="AC1669" s="121">
        <v>612004</v>
      </c>
      <c r="AD1669" s="121" t="s">
        <v>816</v>
      </c>
      <c r="AE1669" s="122">
        <f>VLOOKUP(AC1669,[3]Hoja1!$A$10:$K$1357,11,0)</f>
        <v>0</v>
      </c>
      <c r="AF1669" s="122"/>
      <c r="AG1669" s="122">
        <f t="shared" si="312"/>
        <v>0</v>
      </c>
      <c r="AH1669" s="122">
        <f t="shared" si="313"/>
        <v>0</v>
      </c>
    </row>
    <row r="1670" spans="1:34" s="51" customFormat="1" ht="12.75" customHeight="1">
      <c r="A1670" s="127">
        <v>5315100</v>
      </c>
      <c r="B1670" s="127" t="s">
        <v>613</v>
      </c>
      <c r="C1670" s="128"/>
      <c r="D1670" s="127"/>
      <c r="E1670" s="127"/>
      <c r="F1670" s="128"/>
      <c r="G1670" s="127"/>
      <c r="H1670" s="127"/>
      <c r="I1670" s="128"/>
      <c r="J1670" s="127"/>
      <c r="K1670" s="127"/>
      <c r="L1670" s="128"/>
      <c r="M1670" s="129"/>
      <c r="N1670" s="129"/>
      <c r="O1670" s="130"/>
      <c r="P1670" s="127"/>
      <c r="Q1670" s="127"/>
      <c r="R1670" s="128"/>
      <c r="S1670" s="127"/>
      <c r="T1670" s="129"/>
      <c r="U1670" s="128"/>
      <c r="V1670" s="129"/>
      <c r="W1670" s="129"/>
      <c r="X1670" s="131"/>
      <c r="Y1670" s="129"/>
      <c r="Z1670" s="129">
        <f t="shared" si="311"/>
        <v>6</v>
      </c>
      <c r="AA1670" s="127">
        <v>36</v>
      </c>
      <c r="AB1670" s="127"/>
      <c r="AC1670" s="121">
        <v>612005</v>
      </c>
      <c r="AD1670" s="121" t="s">
        <v>817</v>
      </c>
      <c r="AE1670" s="122">
        <f>VLOOKUP(AC1670,[3]Hoja1!$A$10:$K$1357,11,0)</f>
        <v>0</v>
      </c>
      <c r="AF1670" s="122"/>
      <c r="AG1670" s="122">
        <f t="shared" si="312"/>
        <v>0</v>
      </c>
      <c r="AH1670" s="122">
        <f t="shared" si="313"/>
        <v>0</v>
      </c>
    </row>
    <row r="1671" spans="1:34" s="51" customFormat="1" ht="12.75" customHeight="1">
      <c r="A1671" s="127"/>
      <c r="B1671" s="127"/>
      <c r="C1671" s="128"/>
      <c r="D1671" s="127"/>
      <c r="E1671" s="127"/>
      <c r="F1671" s="128"/>
      <c r="G1671" s="127"/>
      <c r="H1671" s="127"/>
      <c r="I1671" s="128"/>
      <c r="J1671" s="127"/>
      <c r="K1671" s="127"/>
      <c r="L1671" s="128"/>
      <c r="M1671" s="129"/>
      <c r="N1671" s="129"/>
      <c r="O1671" s="130"/>
      <c r="P1671" s="127"/>
      <c r="Q1671" s="127"/>
      <c r="R1671" s="128"/>
      <c r="S1671" s="127"/>
      <c r="T1671" s="129"/>
      <c r="U1671" s="128"/>
      <c r="V1671" s="129"/>
      <c r="W1671" s="129"/>
      <c r="X1671" s="131"/>
      <c r="Y1671" s="129"/>
      <c r="Z1671" s="129">
        <f t="shared" si="311"/>
        <v>6</v>
      </c>
      <c r="AA1671" s="129"/>
      <c r="AB1671" s="129"/>
      <c r="AC1671" s="121">
        <v>612006</v>
      </c>
      <c r="AD1671" s="121" t="s">
        <v>818</v>
      </c>
      <c r="AE1671" s="122">
        <v>0</v>
      </c>
      <c r="AF1671" s="122"/>
      <c r="AG1671" s="122">
        <f t="shared" si="312"/>
        <v>0</v>
      </c>
      <c r="AH1671" s="122">
        <f t="shared" si="313"/>
        <v>0</v>
      </c>
    </row>
    <row r="1672" spans="1:34" s="51" customFormat="1" ht="12.75" customHeight="1">
      <c r="A1672" s="127">
        <v>5312200</v>
      </c>
      <c r="B1672" s="127" t="s">
        <v>543</v>
      </c>
      <c r="C1672" s="128" t="str">
        <f>+D1672&amp;E1672</f>
        <v/>
      </c>
      <c r="D1672" s="127"/>
      <c r="E1672" s="127"/>
      <c r="F1672" s="128" t="str">
        <f>+G1672&amp;H1672</f>
        <v/>
      </c>
      <c r="G1672" s="127"/>
      <c r="H1672" s="127"/>
      <c r="I1672" s="128" t="str">
        <f>+J1672&amp;K1672</f>
        <v/>
      </c>
      <c r="J1672" s="127"/>
      <c r="K1672" s="127"/>
      <c r="L1672" s="128" t="str">
        <f>+M1672&amp;N1672</f>
        <v/>
      </c>
      <c r="M1672" s="129"/>
      <c r="N1672" s="129"/>
      <c r="O1672" s="130" t="str">
        <f>+P1672&amp;Q1672</f>
        <v/>
      </c>
      <c r="P1672" s="127"/>
      <c r="Q1672" s="127"/>
      <c r="R1672" s="128" t="str">
        <f>+S1672&amp;T1672</f>
        <v/>
      </c>
      <c r="S1672" s="127"/>
      <c r="T1672" s="129"/>
      <c r="U1672" s="128" t="str">
        <f>+V1672&amp;W1672</f>
        <v/>
      </c>
      <c r="V1672" s="129"/>
      <c r="W1672" s="129"/>
      <c r="X1672" s="131" t="str">
        <f>+Y1672&amp;Z1672</f>
        <v>6</v>
      </c>
      <c r="Y1672" s="129"/>
      <c r="Z1672" s="129">
        <f t="shared" ref="Z1672:Z1734" si="323">VALUE(LEFT(AC1672,1))</f>
        <v>6</v>
      </c>
      <c r="AA1672" s="129"/>
      <c r="AB1672" s="129"/>
      <c r="AC1672" s="121">
        <v>612007</v>
      </c>
      <c r="AD1672" s="121" t="s">
        <v>923</v>
      </c>
      <c r="AE1672" s="122">
        <f>VLOOKUP(AC1672,[3]Hoja1!$A$10:$K$1357,11,0)</f>
        <v>0</v>
      </c>
      <c r="AF1672" s="122"/>
      <c r="AG1672" s="122">
        <f t="shared" ref="AG1672:AG1734" si="324">AE1672+AF1672</f>
        <v>0</v>
      </c>
      <c r="AH1672" s="122">
        <f t="shared" ref="AH1672:AH1734" si="325">ROUND((AE1672+AF1672)/$AH$2,0)</f>
        <v>0</v>
      </c>
    </row>
    <row r="1673" spans="1:34" s="51" customFormat="1" ht="12.75" customHeight="1">
      <c r="A1673" s="127">
        <v>5312200</v>
      </c>
      <c r="B1673" s="127" t="s">
        <v>543</v>
      </c>
      <c r="C1673" s="128"/>
      <c r="D1673" s="127"/>
      <c r="E1673" s="127"/>
      <c r="F1673" s="128"/>
      <c r="G1673" s="127"/>
      <c r="H1673" s="127"/>
      <c r="I1673" s="128"/>
      <c r="J1673" s="127"/>
      <c r="K1673" s="127"/>
      <c r="L1673" s="128"/>
      <c r="M1673" s="129"/>
      <c r="N1673" s="129"/>
      <c r="O1673" s="130"/>
      <c r="P1673" s="127"/>
      <c r="Q1673" s="127"/>
      <c r="R1673" s="128"/>
      <c r="S1673" s="127"/>
      <c r="T1673" s="129"/>
      <c r="U1673" s="128"/>
      <c r="V1673" s="129"/>
      <c r="W1673" s="129"/>
      <c r="X1673" s="131"/>
      <c r="Y1673" s="129"/>
      <c r="Z1673" s="129">
        <f t="shared" si="323"/>
        <v>6</v>
      </c>
      <c r="AA1673" s="129"/>
      <c r="AB1673" s="129"/>
      <c r="AC1673" s="121">
        <v>612008</v>
      </c>
      <c r="AD1673" s="121" t="s">
        <v>367</v>
      </c>
      <c r="AE1673" s="122">
        <f>VLOOKUP(AC1673,[3]Hoja1!$A$10:$K$1357,11,0)</f>
        <v>0</v>
      </c>
      <c r="AF1673" s="122">
        <v>0</v>
      </c>
      <c r="AG1673" s="122">
        <f t="shared" si="324"/>
        <v>0</v>
      </c>
      <c r="AH1673" s="122">
        <f t="shared" si="325"/>
        <v>0</v>
      </c>
    </row>
    <row r="1674" spans="1:34" s="51" customFormat="1" ht="12.75" customHeight="1">
      <c r="A1674" s="127"/>
      <c r="B1674" s="127"/>
      <c r="C1674" s="128"/>
      <c r="D1674" s="127"/>
      <c r="E1674" s="127"/>
      <c r="F1674" s="128"/>
      <c r="G1674" s="127"/>
      <c r="H1674" s="127"/>
      <c r="I1674" s="128"/>
      <c r="J1674" s="127"/>
      <c r="K1674" s="127"/>
      <c r="L1674" s="128"/>
      <c r="M1674" s="129"/>
      <c r="N1674" s="129"/>
      <c r="O1674" s="130"/>
      <c r="P1674" s="127"/>
      <c r="Q1674" s="127"/>
      <c r="R1674" s="128"/>
      <c r="S1674" s="127"/>
      <c r="T1674" s="129"/>
      <c r="U1674" s="128"/>
      <c r="V1674" s="129"/>
      <c r="W1674" s="129"/>
      <c r="X1674" s="131"/>
      <c r="Y1674" s="129"/>
      <c r="Z1674" s="129">
        <f t="shared" si="323"/>
        <v>6</v>
      </c>
      <c r="AA1674" s="129"/>
      <c r="AB1674" s="129"/>
      <c r="AC1674" s="121">
        <v>613001</v>
      </c>
      <c r="AD1674" s="121" t="s">
        <v>820</v>
      </c>
      <c r="AE1674" s="122">
        <v>0</v>
      </c>
      <c r="AF1674" s="122"/>
      <c r="AG1674" s="122">
        <f t="shared" si="324"/>
        <v>0</v>
      </c>
      <c r="AH1674" s="122">
        <f t="shared" si="325"/>
        <v>0</v>
      </c>
    </row>
    <row r="1675" spans="1:34" s="51" customFormat="1" ht="12.75" customHeight="1">
      <c r="A1675" s="127"/>
      <c r="B1675" s="127"/>
      <c r="C1675" s="128"/>
      <c r="D1675" s="127"/>
      <c r="E1675" s="127"/>
      <c r="F1675" s="128"/>
      <c r="G1675" s="127"/>
      <c r="H1675" s="127"/>
      <c r="I1675" s="128"/>
      <c r="J1675" s="127"/>
      <c r="K1675" s="127"/>
      <c r="L1675" s="128"/>
      <c r="M1675" s="129"/>
      <c r="N1675" s="129"/>
      <c r="O1675" s="130"/>
      <c r="P1675" s="127"/>
      <c r="Q1675" s="127"/>
      <c r="R1675" s="128"/>
      <c r="S1675" s="127"/>
      <c r="T1675" s="129"/>
      <c r="U1675" s="128"/>
      <c r="V1675" s="129"/>
      <c r="W1675" s="129"/>
      <c r="X1675" s="131"/>
      <c r="Y1675" s="129"/>
      <c r="Z1675" s="129">
        <f t="shared" si="323"/>
        <v>6</v>
      </c>
      <c r="AA1675" s="129"/>
      <c r="AB1675" s="129"/>
      <c r="AC1675" s="121">
        <v>613002</v>
      </c>
      <c r="AD1675" s="121" t="s">
        <v>821</v>
      </c>
      <c r="AE1675" s="122">
        <v>0</v>
      </c>
      <c r="AF1675" s="122"/>
      <c r="AG1675" s="122">
        <f t="shared" si="324"/>
        <v>0</v>
      </c>
      <c r="AH1675" s="122">
        <f t="shared" si="325"/>
        <v>0</v>
      </c>
    </row>
    <row r="1676" spans="1:34" s="51" customFormat="1" ht="12.75" customHeight="1">
      <c r="A1676" s="127"/>
      <c r="B1676" s="127"/>
      <c r="C1676" s="128"/>
      <c r="D1676" s="127"/>
      <c r="E1676" s="127"/>
      <c r="F1676" s="128"/>
      <c r="G1676" s="127"/>
      <c r="H1676" s="127"/>
      <c r="I1676" s="128"/>
      <c r="J1676" s="127"/>
      <c r="K1676" s="127"/>
      <c r="L1676" s="128"/>
      <c r="M1676" s="129"/>
      <c r="N1676" s="129"/>
      <c r="O1676" s="130"/>
      <c r="P1676" s="127"/>
      <c r="Q1676" s="127"/>
      <c r="R1676" s="128"/>
      <c r="S1676" s="127"/>
      <c r="T1676" s="129"/>
      <c r="U1676" s="128"/>
      <c r="V1676" s="129"/>
      <c r="W1676" s="129"/>
      <c r="X1676" s="131"/>
      <c r="Y1676" s="129"/>
      <c r="Z1676" s="129">
        <f t="shared" si="323"/>
        <v>6</v>
      </c>
      <c r="AA1676" s="129"/>
      <c r="AB1676" s="129"/>
      <c r="AC1676" s="121">
        <v>613003</v>
      </c>
      <c r="AD1676" s="121" t="s">
        <v>822</v>
      </c>
      <c r="AE1676" s="122">
        <v>0</v>
      </c>
      <c r="AF1676" s="122"/>
      <c r="AG1676" s="122">
        <f t="shared" si="324"/>
        <v>0</v>
      </c>
      <c r="AH1676" s="122">
        <f t="shared" si="325"/>
        <v>0</v>
      </c>
    </row>
    <row r="1677" spans="1:34" s="51" customFormat="1" ht="12.75" customHeight="1">
      <c r="A1677" s="127"/>
      <c r="B1677" s="127"/>
      <c r="C1677" s="128"/>
      <c r="D1677" s="127"/>
      <c r="E1677" s="127"/>
      <c r="F1677" s="128"/>
      <c r="G1677" s="127"/>
      <c r="H1677" s="127"/>
      <c r="I1677" s="128"/>
      <c r="J1677" s="127"/>
      <c r="K1677" s="127"/>
      <c r="L1677" s="128"/>
      <c r="M1677" s="129"/>
      <c r="N1677" s="129"/>
      <c r="O1677" s="130"/>
      <c r="P1677" s="127"/>
      <c r="Q1677" s="127"/>
      <c r="R1677" s="128"/>
      <c r="S1677" s="127"/>
      <c r="T1677" s="129"/>
      <c r="U1677" s="128"/>
      <c r="V1677" s="129"/>
      <c r="W1677" s="129"/>
      <c r="X1677" s="131"/>
      <c r="Y1677" s="129"/>
      <c r="Z1677" s="129">
        <f t="shared" si="323"/>
        <v>6</v>
      </c>
      <c r="AA1677" s="129"/>
      <c r="AB1677" s="129"/>
      <c r="AC1677" s="121">
        <v>613004</v>
      </c>
      <c r="AD1677" s="121" t="s">
        <v>823</v>
      </c>
      <c r="AE1677" s="122">
        <v>0</v>
      </c>
      <c r="AF1677" s="122"/>
      <c r="AG1677" s="122">
        <f t="shared" si="324"/>
        <v>0</v>
      </c>
      <c r="AH1677" s="122">
        <f t="shared" si="325"/>
        <v>0</v>
      </c>
    </row>
    <row r="1678" spans="1:34" s="51" customFormat="1" ht="12.75" customHeight="1">
      <c r="A1678" s="127"/>
      <c r="B1678" s="127"/>
      <c r="C1678" s="128"/>
      <c r="D1678" s="127"/>
      <c r="E1678" s="127"/>
      <c r="F1678" s="128"/>
      <c r="G1678" s="127"/>
      <c r="H1678" s="127"/>
      <c r="I1678" s="128"/>
      <c r="J1678" s="127"/>
      <c r="K1678" s="127"/>
      <c r="L1678" s="128"/>
      <c r="M1678" s="129"/>
      <c r="N1678" s="129"/>
      <c r="O1678" s="130"/>
      <c r="P1678" s="127"/>
      <c r="Q1678" s="127"/>
      <c r="R1678" s="128"/>
      <c r="S1678" s="127"/>
      <c r="T1678" s="129"/>
      <c r="U1678" s="128"/>
      <c r="V1678" s="129"/>
      <c r="W1678" s="129"/>
      <c r="X1678" s="131"/>
      <c r="Y1678" s="129"/>
      <c r="Z1678" s="129">
        <f t="shared" si="323"/>
        <v>6</v>
      </c>
      <c r="AA1678" s="129"/>
      <c r="AB1678" s="129"/>
      <c r="AC1678" s="121">
        <v>613005</v>
      </c>
      <c r="AD1678" s="121" t="s">
        <v>824</v>
      </c>
      <c r="AE1678" s="122">
        <v>0</v>
      </c>
      <c r="AF1678" s="122"/>
      <c r="AG1678" s="122">
        <f t="shared" si="324"/>
        <v>0</v>
      </c>
      <c r="AH1678" s="122">
        <f t="shared" si="325"/>
        <v>0</v>
      </c>
    </row>
    <row r="1679" spans="1:34" s="51" customFormat="1" ht="12.75" customHeight="1">
      <c r="A1679" s="127"/>
      <c r="B1679" s="127"/>
      <c r="C1679" s="128"/>
      <c r="D1679" s="127"/>
      <c r="E1679" s="127"/>
      <c r="F1679" s="128"/>
      <c r="G1679" s="127"/>
      <c r="H1679" s="127"/>
      <c r="I1679" s="128"/>
      <c r="J1679" s="127"/>
      <c r="K1679" s="127"/>
      <c r="L1679" s="128"/>
      <c r="M1679" s="129"/>
      <c r="N1679" s="129"/>
      <c r="O1679" s="130"/>
      <c r="P1679" s="127"/>
      <c r="Q1679" s="127"/>
      <c r="R1679" s="128"/>
      <c r="S1679" s="127"/>
      <c r="T1679" s="129"/>
      <c r="U1679" s="128"/>
      <c r="V1679" s="129"/>
      <c r="W1679" s="129"/>
      <c r="X1679" s="131"/>
      <c r="Y1679" s="129"/>
      <c r="Z1679" s="129">
        <f t="shared" si="323"/>
        <v>6</v>
      </c>
      <c r="AA1679" s="129"/>
      <c r="AB1679" s="129"/>
      <c r="AC1679" s="121">
        <v>613006</v>
      </c>
      <c r="AD1679" s="121" t="s">
        <v>341</v>
      </c>
      <c r="AE1679" s="122">
        <v>0</v>
      </c>
      <c r="AF1679" s="122"/>
      <c r="AG1679" s="122">
        <f t="shared" si="324"/>
        <v>0</v>
      </c>
      <c r="AH1679" s="122">
        <f t="shared" si="325"/>
        <v>0</v>
      </c>
    </row>
    <row r="1680" spans="1:34" s="51" customFormat="1" ht="12.75" customHeight="1">
      <c r="A1680" s="127"/>
      <c r="B1680" s="127"/>
      <c r="C1680" s="128"/>
      <c r="D1680" s="127"/>
      <c r="E1680" s="127"/>
      <c r="F1680" s="128"/>
      <c r="G1680" s="127"/>
      <c r="H1680" s="127"/>
      <c r="I1680" s="128"/>
      <c r="J1680" s="127"/>
      <c r="K1680" s="127"/>
      <c r="L1680" s="128"/>
      <c r="M1680" s="129"/>
      <c r="N1680" s="129"/>
      <c r="O1680" s="130"/>
      <c r="P1680" s="127"/>
      <c r="Q1680" s="127"/>
      <c r="R1680" s="128"/>
      <c r="S1680" s="127"/>
      <c r="T1680" s="129"/>
      <c r="U1680" s="128"/>
      <c r="V1680" s="129"/>
      <c r="W1680" s="129"/>
      <c r="X1680" s="131"/>
      <c r="Y1680" s="129"/>
      <c r="Z1680" s="129">
        <f t="shared" si="323"/>
        <v>6</v>
      </c>
      <c r="AA1680" s="129"/>
      <c r="AB1680" s="129"/>
      <c r="AC1680" s="121">
        <v>613007</v>
      </c>
      <c r="AD1680" s="121" t="s">
        <v>342</v>
      </c>
      <c r="AE1680" s="122">
        <v>0</v>
      </c>
      <c r="AF1680" s="122"/>
      <c r="AG1680" s="122">
        <f t="shared" si="324"/>
        <v>0</v>
      </c>
      <c r="AH1680" s="122">
        <f t="shared" si="325"/>
        <v>0</v>
      </c>
    </row>
    <row r="1681" spans="1:34" s="51" customFormat="1" ht="12.75" customHeight="1">
      <c r="A1681" s="127">
        <v>5315100</v>
      </c>
      <c r="B1681" s="127" t="s">
        <v>613</v>
      </c>
      <c r="C1681" s="128"/>
      <c r="D1681" s="127"/>
      <c r="E1681" s="127"/>
      <c r="F1681" s="128"/>
      <c r="G1681" s="127"/>
      <c r="H1681" s="127"/>
      <c r="I1681" s="128"/>
      <c r="J1681" s="127"/>
      <c r="K1681" s="127"/>
      <c r="L1681" s="128"/>
      <c r="M1681" s="129"/>
      <c r="N1681" s="129"/>
      <c r="O1681" s="130"/>
      <c r="P1681" s="127"/>
      <c r="Q1681" s="127"/>
      <c r="R1681" s="128"/>
      <c r="S1681" s="127"/>
      <c r="T1681" s="129"/>
      <c r="U1681" s="128"/>
      <c r="V1681" s="129"/>
      <c r="W1681" s="129"/>
      <c r="X1681" s="131"/>
      <c r="Y1681" s="129"/>
      <c r="Z1681" s="129">
        <f t="shared" si="323"/>
        <v>6</v>
      </c>
      <c r="AA1681" s="127">
        <v>36</v>
      </c>
      <c r="AB1681" s="127"/>
      <c r="AC1681" s="121">
        <v>613008</v>
      </c>
      <c r="AD1681" s="121" t="s">
        <v>343</v>
      </c>
      <c r="AE1681" s="122">
        <f>VLOOKUP(AC1681,[3]Hoja1!$A$10:$K$1357,11,0)</f>
        <v>0</v>
      </c>
      <c r="AF1681" s="122"/>
      <c r="AG1681" s="122">
        <f t="shared" si="324"/>
        <v>0</v>
      </c>
      <c r="AH1681" s="122">
        <f t="shared" si="325"/>
        <v>0</v>
      </c>
    </row>
    <row r="1682" spans="1:34" s="51" customFormat="1" ht="12.75" customHeight="1">
      <c r="A1682" s="127"/>
      <c r="B1682" s="127"/>
      <c r="C1682" s="128"/>
      <c r="D1682" s="127"/>
      <c r="E1682" s="127"/>
      <c r="F1682" s="128"/>
      <c r="G1682" s="127"/>
      <c r="H1682" s="127"/>
      <c r="I1682" s="128"/>
      <c r="J1682" s="127"/>
      <c r="K1682" s="127"/>
      <c r="L1682" s="128"/>
      <c r="M1682" s="129"/>
      <c r="N1682" s="129"/>
      <c r="O1682" s="130"/>
      <c r="P1682" s="127"/>
      <c r="Q1682" s="127"/>
      <c r="R1682" s="128"/>
      <c r="S1682" s="127"/>
      <c r="T1682" s="129"/>
      <c r="U1682" s="128"/>
      <c r="V1682" s="129"/>
      <c r="W1682" s="129"/>
      <c r="X1682" s="131"/>
      <c r="Y1682" s="129"/>
      <c r="Z1682" s="129">
        <f t="shared" si="323"/>
        <v>6</v>
      </c>
      <c r="AA1682" s="129"/>
      <c r="AB1682" s="129"/>
      <c r="AC1682" s="121">
        <v>613009</v>
      </c>
      <c r="AD1682" s="121" t="s">
        <v>344</v>
      </c>
      <c r="AE1682" s="122">
        <v>0</v>
      </c>
      <c r="AF1682" s="122"/>
      <c r="AG1682" s="122">
        <f t="shared" si="324"/>
        <v>0</v>
      </c>
      <c r="AH1682" s="122">
        <f t="shared" si="325"/>
        <v>0</v>
      </c>
    </row>
    <row r="1683" spans="1:34" s="51" customFormat="1" ht="12.75" customHeight="1">
      <c r="A1683" s="127">
        <v>5315100</v>
      </c>
      <c r="B1683" s="127" t="s">
        <v>613</v>
      </c>
      <c r="C1683" s="128"/>
      <c r="D1683" s="127"/>
      <c r="E1683" s="127"/>
      <c r="F1683" s="128"/>
      <c r="G1683" s="127"/>
      <c r="H1683" s="127"/>
      <c r="I1683" s="128"/>
      <c r="J1683" s="127"/>
      <c r="K1683" s="127"/>
      <c r="L1683" s="128"/>
      <c r="M1683" s="129"/>
      <c r="N1683" s="129"/>
      <c r="O1683" s="130"/>
      <c r="P1683" s="127"/>
      <c r="Q1683" s="127"/>
      <c r="R1683" s="128"/>
      <c r="S1683" s="127"/>
      <c r="T1683" s="129"/>
      <c r="U1683" s="128"/>
      <c r="V1683" s="129"/>
      <c r="W1683" s="129"/>
      <c r="X1683" s="131"/>
      <c r="Y1683" s="129"/>
      <c r="Z1683" s="129">
        <f t="shared" si="323"/>
        <v>6</v>
      </c>
      <c r="AA1683" s="127">
        <v>36</v>
      </c>
      <c r="AB1683" s="127"/>
      <c r="AC1683" s="121">
        <v>613010</v>
      </c>
      <c r="AD1683" s="121" t="s">
        <v>454</v>
      </c>
      <c r="AE1683" s="122">
        <f>VLOOKUP(AC1683,[3]Hoja1!$A$10:$K$1357,11,0)</f>
        <v>0</v>
      </c>
      <c r="AF1683" s="122"/>
      <c r="AG1683" s="122">
        <f t="shared" si="324"/>
        <v>0</v>
      </c>
      <c r="AH1683" s="122">
        <f t="shared" si="325"/>
        <v>0</v>
      </c>
    </row>
    <row r="1684" spans="1:34" s="51" customFormat="1" ht="12.75" customHeight="1">
      <c r="A1684" s="127"/>
      <c r="B1684" s="127"/>
      <c r="C1684" s="128"/>
      <c r="D1684" s="127"/>
      <c r="E1684" s="127"/>
      <c r="F1684" s="128"/>
      <c r="G1684" s="127"/>
      <c r="H1684" s="127"/>
      <c r="I1684" s="128"/>
      <c r="J1684" s="127"/>
      <c r="K1684" s="127"/>
      <c r="L1684" s="128"/>
      <c r="M1684" s="129"/>
      <c r="N1684" s="129"/>
      <c r="O1684" s="130"/>
      <c r="P1684" s="127"/>
      <c r="Q1684" s="127"/>
      <c r="R1684" s="128"/>
      <c r="S1684" s="127"/>
      <c r="T1684" s="129"/>
      <c r="U1684" s="128"/>
      <c r="V1684" s="129"/>
      <c r="W1684" s="129"/>
      <c r="X1684" s="131"/>
      <c r="Y1684" s="129"/>
      <c r="Z1684" s="129">
        <f t="shared" si="323"/>
        <v>6</v>
      </c>
      <c r="AA1684" s="129"/>
      <c r="AB1684" s="129"/>
      <c r="AC1684" s="121">
        <v>613011</v>
      </c>
      <c r="AD1684" s="121" t="s">
        <v>455</v>
      </c>
      <c r="AE1684" s="122">
        <v>0</v>
      </c>
      <c r="AF1684" s="122"/>
      <c r="AG1684" s="122">
        <f t="shared" si="324"/>
        <v>0</v>
      </c>
      <c r="AH1684" s="122">
        <f t="shared" si="325"/>
        <v>0</v>
      </c>
    </row>
    <row r="1685" spans="1:34" s="51" customFormat="1" ht="12.75" customHeight="1">
      <c r="A1685" s="127"/>
      <c r="B1685" s="127"/>
      <c r="C1685" s="128"/>
      <c r="D1685" s="127"/>
      <c r="E1685" s="127"/>
      <c r="F1685" s="128"/>
      <c r="G1685" s="127"/>
      <c r="H1685" s="127"/>
      <c r="I1685" s="128"/>
      <c r="J1685" s="127"/>
      <c r="K1685" s="127"/>
      <c r="L1685" s="128"/>
      <c r="M1685" s="129"/>
      <c r="N1685" s="129"/>
      <c r="O1685" s="130"/>
      <c r="P1685" s="127"/>
      <c r="Q1685" s="127"/>
      <c r="R1685" s="128"/>
      <c r="S1685" s="127"/>
      <c r="T1685" s="129"/>
      <c r="U1685" s="128"/>
      <c r="V1685" s="129"/>
      <c r="W1685" s="129"/>
      <c r="X1685" s="131"/>
      <c r="Y1685" s="129"/>
      <c r="Z1685" s="129">
        <f t="shared" si="323"/>
        <v>6</v>
      </c>
      <c r="AA1685" s="129"/>
      <c r="AB1685" s="129"/>
      <c r="AC1685" s="121">
        <v>614001</v>
      </c>
      <c r="AD1685" s="121" t="s">
        <v>456</v>
      </c>
      <c r="AE1685" s="122">
        <v>0</v>
      </c>
      <c r="AF1685" s="122"/>
      <c r="AG1685" s="122">
        <f t="shared" si="324"/>
        <v>0</v>
      </c>
      <c r="AH1685" s="122">
        <f t="shared" si="325"/>
        <v>0</v>
      </c>
    </row>
    <row r="1686" spans="1:34" s="51" customFormat="1" ht="12.75" customHeight="1">
      <c r="A1686" s="127"/>
      <c r="B1686" s="127"/>
      <c r="C1686" s="128"/>
      <c r="D1686" s="127"/>
      <c r="E1686" s="127"/>
      <c r="F1686" s="128"/>
      <c r="G1686" s="127"/>
      <c r="H1686" s="127"/>
      <c r="I1686" s="128"/>
      <c r="J1686" s="127"/>
      <c r="K1686" s="127"/>
      <c r="L1686" s="128"/>
      <c r="M1686" s="129"/>
      <c r="N1686" s="129"/>
      <c r="O1686" s="130"/>
      <c r="P1686" s="127"/>
      <c r="Q1686" s="127"/>
      <c r="R1686" s="128"/>
      <c r="S1686" s="127"/>
      <c r="T1686" s="129"/>
      <c r="U1686" s="128"/>
      <c r="V1686" s="129"/>
      <c r="W1686" s="129"/>
      <c r="X1686" s="131"/>
      <c r="Y1686" s="129"/>
      <c r="Z1686" s="129">
        <f t="shared" si="323"/>
        <v>6</v>
      </c>
      <c r="AA1686" s="129"/>
      <c r="AB1686" s="129"/>
      <c r="AC1686" s="121">
        <v>614002</v>
      </c>
      <c r="AD1686" s="121" t="s">
        <v>457</v>
      </c>
      <c r="AE1686" s="122">
        <v>0</v>
      </c>
      <c r="AF1686" s="122"/>
      <c r="AG1686" s="122">
        <f t="shared" si="324"/>
        <v>0</v>
      </c>
      <c r="AH1686" s="122">
        <f t="shared" si="325"/>
        <v>0</v>
      </c>
    </row>
    <row r="1687" spans="1:34" s="51" customFormat="1" ht="12.75" customHeight="1">
      <c r="A1687" s="127"/>
      <c r="B1687" s="127"/>
      <c r="C1687" s="128"/>
      <c r="D1687" s="127"/>
      <c r="E1687" s="127"/>
      <c r="F1687" s="128"/>
      <c r="G1687" s="127"/>
      <c r="H1687" s="127"/>
      <c r="I1687" s="128"/>
      <c r="J1687" s="127"/>
      <c r="K1687" s="127"/>
      <c r="L1687" s="128"/>
      <c r="M1687" s="129"/>
      <c r="N1687" s="129"/>
      <c r="O1687" s="130"/>
      <c r="P1687" s="127"/>
      <c r="Q1687" s="127"/>
      <c r="R1687" s="128"/>
      <c r="S1687" s="127"/>
      <c r="T1687" s="129"/>
      <c r="U1687" s="128"/>
      <c r="V1687" s="129"/>
      <c r="W1687" s="129"/>
      <c r="X1687" s="131"/>
      <c r="Y1687" s="129"/>
      <c r="Z1687" s="129">
        <f t="shared" si="323"/>
        <v>6</v>
      </c>
      <c r="AA1687" s="129"/>
      <c r="AB1687" s="129"/>
      <c r="AC1687" s="121">
        <v>614003</v>
      </c>
      <c r="AD1687" s="121" t="s">
        <v>458</v>
      </c>
      <c r="AE1687" s="122">
        <v>0</v>
      </c>
      <c r="AF1687" s="122"/>
      <c r="AG1687" s="122">
        <f t="shared" si="324"/>
        <v>0</v>
      </c>
      <c r="AH1687" s="122">
        <f t="shared" si="325"/>
        <v>0</v>
      </c>
    </row>
    <row r="1688" spans="1:34" s="51" customFormat="1" ht="12.75" customHeight="1">
      <c r="A1688" s="127"/>
      <c r="B1688" s="127"/>
      <c r="C1688" s="128"/>
      <c r="D1688" s="127"/>
      <c r="E1688" s="127"/>
      <c r="F1688" s="128"/>
      <c r="G1688" s="127"/>
      <c r="H1688" s="127"/>
      <c r="I1688" s="128"/>
      <c r="J1688" s="127"/>
      <c r="K1688" s="127"/>
      <c r="L1688" s="128"/>
      <c r="M1688" s="129"/>
      <c r="N1688" s="129"/>
      <c r="O1688" s="130"/>
      <c r="P1688" s="127"/>
      <c r="Q1688" s="127"/>
      <c r="R1688" s="128"/>
      <c r="S1688" s="127"/>
      <c r="T1688" s="129"/>
      <c r="U1688" s="128"/>
      <c r="V1688" s="129"/>
      <c r="W1688" s="129"/>
      <c r="X1688" s="131"/>
      <c r="Y1688" s="129"/>
      <c r="Z1688" s="129">
        <f t="shared" si="323"/>
        <v>6</v>
      </c>
      <c r="AA1688" s="129"/>
      <c r="AB1688" s="129"/>
      <c r="AC1688" s="121">
        <v>614004</v>
      </c>
      <c r="AD1688" s="121" t="s">
        <v>459</v>
      </c>
      <c r="AE1688" s="122">
        <v>0</v>
      </c>
      <c r="AF1688" s="122"/>
      <c r="AG1688" s="122">
        <f t="shared" si="324"/>
        <v>0</v>
      </c>
      <c r="AH1688" s="122">
        <f t="shared" si="325"/>
        <v>0</v>
      </c>
    </row>
    <row r="1689" spans="1:34" s="51" customFormat="1" ht="12.75" customHeight="1">
      <c r="A1689" s="127"/>
      <c r="B1689" s="127"/>
      <c r="C1689" s="128"/>
      <c r="D1689" s="127"/>
      <c r="E1689" s="127"/>
      <c r="F1689" s="128"/>
      <c r="G1689" s="127"/>
      <c r="H1689" s="127"/>
      <c r="I1689" s="128"/>
      <c r="J1689" s="127"/>
      <c r="K1689" s="127"/>
      <c r="L1689" s="128"/>
      <c r="M1689" s="129"/>
      <c r="N1689" s="129"/>
      <c r="O1689" s="130"/>
      <c r="P1689" s="127"/>
      <c r="Q1689" s="127"/>
      <c r="R1689" s="128"/>
      <c r="S1689" s="127"/>
      <c r="T1689" s="129"/>
      <c r="U1689" s="128"/>
      <c r="V1689" s="129"/>
      <c r="W1689" s="129"/>
      <c r="X1689" s="131"/>
      <c r="Y1689" s="129"/>
      <c r="Z1689" s="129">
        <f t="shared" si="323"/>
        <v>6</v>
      </c>
      <c r="AA1689" s="129"/>
      <c r="AB1689" s="129"/>
      <c r="AC1689" s="121">
        <v>614005</v>
      </c>
      <c r="AD1689" s="121" t="s">
        <v>460</v>
      </c>
      <c r="AE1689" s="122">
        <v>0</v>
      </c>
      <c r="AF1689" s="122"/>
      <c r="AG1689" s="122">
        <f t="shared" si="324"/>
        <v>0</v>
      </c>
      <c r="AH1689" s="122">
        <f t="shared" si="325"/>
        <v>0</v>
      </c>
    </row>
    <row r="1690" spans="1:34" s="51" customFormat="1" ht="12.75" customHeight="1">
      <c r="A1690" s="127"/>
      <c r="B1690" s="127"/>
      <c r="C1690" s="128"/>
      <c r="D1690" s="127"/>
      <c r="E1690" s="127"/>
      <c r="F1690" s="128"/>
      <c r="G1690" s="127"/>
      <c r="H1690" s="127"/>
      <c r="I1690" s="128"/>
      <c r="J1690" s="127"/>
      <c r="K1690" s="127"/>
      <c r="L1690" s="128"/>
      <c r="M1690" s="129"/>
      <c r="N1690" s="129"/>
      <c r="O1690" s="130"/>
      <c r="P1690" s="127"/>
      <c r="Q1690" s="127"/>
      <c r="R1690" s="128"/>
      <c r="S1690" s="127"/>
      <c r="T1690" s="129"/>
      <c r="U1690" s="128"/>
      <c r="V1690" s="129"/>
      <c r="W1690" s="129"/>
      <c r="X1690" s="131"/>
      <c r="Y1690" s="129"/>
      <c r="Z1690" s="129">
        <f t="shared" si="323"/>
        <v>6</v>
      </c>
      <c r="AA1690" s="129"/>
      <c r="AB1690" s="129"/>
      <c r="AC1690" s="121">
        <v>614006</v>
      </c>
      <c r="AD1690" s="121" t="s">
        <v>341</v>
      </c>
      <c r="AE1690" s="122">
        <v>0</v>
      </c>
      <c r="AF1690" s="122"/>
      <c r="AG1690" s="122">
        <f t="shared" si="324"/>
        <v>0</v>
      </c>
      <c r="AH1690" s="122">
        <f t="shared" si="325"/>
        <v>0</v>
      </c>
    </row>
    <row r="1691" spans="1:34" s="51" customFormat="1" ht="12.75" customHeight="1">
      <c r="A1691" s="127">
        <v>5315100</v>
      </c>
      <c r="B1691" s="127" t="s">
        <v>613</v>
      </c>
      <c r="C1691" s="128"/>
      <c r="D1691" s="127"/>
      <c r="E1691" s="127"/>
      <c r="F1691" s="128"/>
      <c r="G1691" s="127"/>
      <c r="H1691" s="127"/>
      <c r="I1691" s="128"/>
      <c r="J1691" s="127"/>
      <c r="K1691" s="127"/>
      <c r="L1691" s="128"/>
      <c r="M1691" s="129"/>
      <c r="N1691" s="129"/>
      <c r="O1691" s="130"/>
      <c r="P1691" s="127"/>
      <c r="Q1691" s="127"/>
      <c r="R1691" s="128"/>
      <c r="S1691" s="127"/>
      <c r="T1691" s="129"/>
      <c r="U1691" s="128"/>
      <c r="V1691" s="129"/>
      <c r="W1691" s="129"/>
      <c r="X1691" s="131"/>
      <c r="Y1691" s="129"/>
      <c r="Z1691" s="129">
        <f t="shared" si="323"/>
        <v>6</v>
      </c>
      <c r="AA1691" s="127">
        <v>36</v>
      </c>
      <c r="AB1691" s="127"/>
      <c r="AC1691" s="121">
        <v>614007</v>
      </c>
      <c r="AD1691" s="121" t="s">
        <v>676</v>
      </c>
      <c r="AE1691" s="122">
        <f>VLOOKUP(AC1691,[3]Hoja1!$A$10:$K$1357,11,0)</f>
        <v>0</v>
      </c>
      <c r="AF1691" s="122"/>
      <c r="AG1691" s="122">
        <f t="shared" si="324"/>
        <v>0</v>
      </c>
      <c r="AH1691" s="122">
        <f t="shared" si="325"/>
        <v>0</v>
      </c>
    </row>
    <row r="1692" spans="1:34" s="51" customFormat="1" ht="12.75" customHeight="1">
      <c r="A1692" s="127"/>
      <c r="B1692" s="127"/>
      <c r="C1692" s="128"/>
      <c r="D1692" s="127"/>
      <c r="E1692" s="127"/>
      <c r="F1692" s="128"/>
      <c r="G1692" s="127"/>
      <c r="H1692" s="127"/>
      <c r="I1692" s="128"/>
      <c r="J1692" s="127"/>
      <c r="K1692" s="127"/>
      <c r="L1692" s="128"/>
      <c r="M1692" s="129"/>
      <c r="N1692" s="129"/>
      <c r="O1692" s="130"/>
      <c r="P1692" s="127"/>
      <c r="Q1692" s="127"/>
      <c r="R1692" s="128"/>
      <c r="S1692" s="127"/>
      <c r="T1692" s="129"/>
      <c r="U1692" s="128"/>
      <c r="V1692" s="129"/>
      <c r="W1692" s="129"/>
      <c r="X1692" s="131"/>
      <c r="Y1692" s="129"/>
      <c r="Z1692" s="129">
        <f t="shared" si="323"/>
        <v>6</v>
      </c>
      <c r="AA1692" s="129"/>
      <c r="AB1692" s="129"/>
      <c r="AC1692" s="121">
        <v>614008</v>
      </c>
      <c r="AD1692" s="121" t="s">
        <v>677</v>
      </c>
      <c r="AE1692" s="122">
        <v>0</v>
      </c>
      <c r="AF1692" s="122"/>
      <c r="AG1692" s="122">
        <f t="shared" si="324"/>
        <v>0</v>
      </c>
      <c r="AH1692" s="122">
        <f t="shared" si="325"/>
        <v>0</v>
      </c>
    </row>
    <row r="1693" spans="1:34" s="51" customFormat="1" ht="12.75" customHeight="1">
      <c r="A1693" s="127"/>
      <c r="B1693" s="127"/>
      <c r="C1693" s="128"/>
      <c r="D1693" s="127"/>
      <c r="E1693" s="127"/>
      <c r="F1693" s="128"/>
      <c r="G1693" s="127"/>
      <c r="H1693" s="127"/>
      <c r="I1693" s="128"/>
      <c r="J1693" s="127"/>
      <c r="K1693" s="127"/>
      <c r="L1693" s="128"/>
      <c r="M1693" s="129"/>
      <c r="N1693" s="129"/>
      <c r="O1693" s="130"/>
      <c r="P1693" s="127"/>
      <c r="Q1693" s="127"/>
      <c r="R1693" s="128"/>
      <c r="S1693" s="127"/>
      <c r="T1693" s="129"/>
      <c r="U1693" s="128"/>
      <c r="V1693" s="129"/>
      <c r="W1693" s="129"/>
      <c r="X1693" s="131"/>
      <c r="Y1693" s="129"/>
      <c r="Z1693" s="129">
        <f t="shared" si="323"/>
        <v>6</v>
      </c>
      <c r="AA1693" s="129"/>
      <c r="AB1693" s="129"/>
      <c r="AC1693" s="121">
        <v>614009</v>
      </c>
      <c r="AD1693" s="121" t="s">
        <v>678</v>
      </c>
      <c r="AE1693" s="122">
        <v>0</v>
      </c>
      <c r="AF1693" s="122"/>
      <c r="AG1693" s="122">
        <f t="shared" si="324"/>
        <v>0</v>
      </c>
      <c r="AH1693" s="122">
        <f t="shared" si="325"/>
        <v>0</v>
      </c>
    </row>
    <row r="1694" spans="1:34" s="51" customFormat="1" ht="12.75" customHeight="1">
      <c r="A1694" s="127">
        <v>5315100</v>
      </c>
      <c r="B1694" s="127" t="s">
        <v>613</v>
      </c>
      <c r="C1694" s="128"/>
      <c r="D1694" s="127"/>
      <c r="E1694" s="127"/>
      <c r="F1694" s="128"/>
      <c r="G1694" s="127"/>
      <c r="H1694" s="127"/>
      <c r="I1694" s="128"/>
      <c r="J1694" s="127"/>
      <c r="K1694" s="127"/>
      <c r="L1694" s="128"/>
      <c r="M1694" s="129"/>
      <c r="N1694" s="129"/>
      <c r="O1694" s="130"/>
      <c r="P1694" s="127"/>
      <c r="Q1694" s="127"/>
      <c r="R1694" s="128"/>
      <c r="S1694" s="127"/>
      <c r="T1694" s="129"/>
      <c r="U1694" s="128"/>
      <c r="V1694" s="129"/>
      <c r="W1694" s="129"/>
      <c r="X1694" s="131"/>
      <c r="Y1694" s="129"/>
      <c r="Z1694" s="129">
        <f t="shared" si="323"/>
        <v>6</v>
      </c>
      <c r="AA1694" s="127">
        <v>36</v>
      </c>
      <c r="AB1694" s="127"/>
      <c r="AC1694" s="121">
        <v>614010</v>
      </c>
      <c r="AD1694" s="121" t="s">
        <v>68</v>
      </c>
      <c r="AE1694" s="122">
        <f>VLOOKUP(AC1694,[3]Hoja1!$A$10:$K$1357,11,0)</f>
        <v>0</v>
      </c>
      <c r="AF1694" s="122"/>
      <c r="AG1694" s="122">
        <f t="shared" si="324"/>
        <v>0</v>
      </c>
      <c r="AH1694" s="122">
        <f t="shared" si="325"/>
        <v>0</v>
      </c>
    </row>
    <row r="1695" spans="1:34" s="51" customFormat="1" ht="12.75" customHeight="1">
      <c r="A1695" s="127"/>
      <c r="B1695" s="127"/>
      <c r="C1695" s="128"/>
      <c r="D1695" s="127"/>
      <c r="E1695" s="127"/>
      <c r="F1695" s="128"/>
      <c r="G1695" s="127"/>
      <c r="H1695" s="127"/>
      <c r="I1695" s="128"/>
      <c r="J1695" s="127"/>
      <c r="K1695" s="127"/>
      <c r="L1695" s="128"/>
      <c r="M1695" s="129"/>
      <c r="N1695" s="129"/>
      <c r="O1695" s="130"/>
      <c r="P1695" s="127"/>
      <c r="Q1695" s="127"/>
      <c r="R1695" s="128"/>
      <c r="S1695" s="127"/>
      <c r="T1695" s="129"/>
      <c r="U1695" s="128"/>
      <c r="V1695" s="129"/>
      <c r="W1695" s="129"/>
      <c r="X1695" s="131"/>
      <c r="Y1695" s="129"/>
      <c r="Z1695" s="129">
        <f t="shared" si="323"/>
        <v>6</v>
      </c>
      <c r="AA1695" s="129"/>
      <c r="AB1695" s="129"/>
      <c r="AC1695" s="121">
        <v>614011</v>
      </c>
      <c r="AD1695" s="121" t="s">
        <v>636</v>
      </c>
      <c r="AE1695" s="122">
        <v>0</v>
      </c>
      <c r="AF1695" s="122"/>
      <c r="AG1695" s="122">
        <f t="shared" si="324"/>
        <v>0</v>
      </c>
      <c r="AH1695" s="122">
        <f t="shared" si="325"/>
        <v>0</v>
      </c>
    </row>
    <row r="1696" spans="1:34" s="51" customFormat="1" ht="12.75" customHeight="1">
      <c r="A1696" s="127"/>
      <c r="B1696" s="127"/>
      <c r="C1696" s="128"/>
      <c r="D1696" s="127"/>
      <c r="E1696" s="127"/>
      <c r="F1696" s="128"/>
      <c r="G1696" s="127"/>
      <c r="H1696" s="127"/>
      <c r="I1696" s="128"/>
      <c r="J1696" s="127"/>
      <c r="K1696" s="127"/>
      <c r="L1696" s="128"/>
      <c r="M1696" s="129"/>
      <c r="N1696" s="129"/>
      <c r="O1696" s="130"/>
      <c r="P1696" s="127"/>
      <c r="Q1696" s="127"/>
      <c r="R1696" s="128"/>
      <c r="S1696" s="127"/>
      <c r="T1696" s="129"/>
      <c r="U1696" s="128"/>
      <c r="V1696" s="129"/>
      <c r="W1696" s="129"/>
      <c r="X1696" s="131"/>
      <c r="Y1696" s="129"/>
      <c r="Z1696" s="129">
        <f t="shared" si="323"/>
        <v>6</v>
      </c>
      <c r="AA1696" s="129"/>
      <c r="AB1696" s="129"/>
      <c r="AC1696" s="121">
        <v>614012</v>
      </c>
      <c r="AD1696" s="121" t="s">
        <v>1590</v>
      </c>
      <c r="AE1696" s="122">
        <v>0</v>
      </c>
      <c r="AF1696" s="122"/>
      <c r="AG1696" s="122">
        <f t="shared" si="324"/>
        <v>0</v>
      </c>
      <c r="AH1696" s="122">
        <f t="shared" si="325"/>
        <v>0</v>
      </c>
    </row>
    <row r="1697" spans="1:34" s="51" customFormat="1" ht="12.75" customHeight="1">
      <c r="A1697" s="127"/>
      <c r="B1697" s="127"/>
      <c r="C1697" s="128"/>
      <c r="D1697" s="127"/>
      <c r="E1697" s="127"/>
      <c r="F1697" s="128"/>
      <c r="G1697" s="127"/>
      <c r="H1697" s="127"/>
      <c r="I1697" s="128"/>
      <c r="J1697" s="127"/>
      <c r="K1697" s="127"/>
      <c r="L1697" s="128"/>
      <c r="M1697" s="129"/>
      <c r="N1697" s="129"/>
      <c r="O1697" s="130"/>
      <c r="P1697" s="127"/>
      <c r="Q1697" s="127"/>
      <c r="R1697" s="128"/>
      <c r="S1697" s="127"/>
      <c r="T1697" s="129"/>
      <c r="U1697" s="128"/>
      <c r="V1697" s="129"/>
      <c r="W1697" s="129"/>
      <c r="X1697" s="131"/>
      <c r="Y1697" s="129"/>
      <c r="Z1697" s="129">
        <f t="shared" si="323"/>
        <v>6</v>
      </c>
      <c r="AA1697" s="129"/>
      <c r="AB1697" s="129"/>
      <c r="AC1697" s="121">
        <v>614013</v>
      </c>
      <c r="AD1697" s="121" t="s">
        <v>1591</v>
      </c>
      <c r="AE1697" s="122">
        <v>0</v>
      </c>
      <c r="AF1697" s="122"/>
      <c r="AG1697" s="122">
        <f t="shared" si="324"/>
        <v>0</v>
      </c>
      <c r="AH1697" s="122">
        <f t="shared" si="325"/>
        <v>0</v>
      </c>
    </row>
    <row r="1698" spans="1:34" s="51" customFormat="1" ht="12.75" customHeight="1">
      <c r="A1698" s="127">
        <v>5315100</v>
      </c>
      <c r="B1698" s="127" t="s">
        <v>613</v>
      </c>
      <c r="C1698" s="128"/>
      <c r="D1698" s="127"/>
      <c r="E1698" s="127"/>
      <c r="F1698" s="128"/>
      <c r="G1698" s="127"/>
      <c r="H1698" s="127"/>
      <c r="I1698" s="128"/>
      <c r="J1698" s="127"/>
      <c r="K1698" s="127"/>
      <c r="L1698" s="128"/>
      <c r="M1698" s="129"/>
      <c r="N1698" s="129"/>
      <c r="O1698" s="130"/>
      <c r="P1698" s="127"/>
      <c r="Q1698" s="127"/>
      <c r="R1698" s="128"/>
      <c r="S1698" s="127"/>
      <c r="T1698" s="129"/>
      <c r="U1698" s="128"/>
      <c r="V1698" s="129"/>
      <c r="W1698" s="129"/>
      <c r="X1698" s="131"/>
      <c r="Y1698" s="129"/>
      <c r="Z1698" s="129">
        <f t="shared" si="323"/>
        <v>6</v>
      </c>
      <c r="AA1698" s="127">
        <v>36</v>
      </c>
      <c r="AB1698" s="127"/>
      <c r="AC1698" s="121">
        <v>615001</v>
      </c>
      <c r="AD1698" s="121" t="s">
        <v>1592</v>
      </c>
      <c r="AE1698" s="122">
        <f>VLOOKUP(AC1698,[3]Hoja1!$A$10:$K$1357,11,0)</f>
        <v>0</v>
      </c>
      <c r="AF1698" s="122"/>
      <c r="AG1698" s="122">
        <f t="shared" si="324"/>
        <v>0</v>
      </c>
      <c r="AH1698" s="122">
        <f t="shared" si="325"/>
        <v>0</v>
      </c>
    </row>
    <row r="1699" spans="1:34" s="51" customFormat="1" ht="12.75" customHeight="1">
      <c r="A1699" s="127"/>
      <c r="B1699" s="127"/>
      <c r="C1699" s="128"/>
      <c r="D1699" s="127"/>
      <c r="E1699" s="127"/>
      <c r="F1699" s="128"/>
      <c r="G1699" s="127"/>
      <c r="H1699" s="127"/>
      <c r="I1699" s="128"/>
      <c r="J1699" s="127"/>
      <c r="K1699" s="127"/>
      <c r="L1699" s="128"/>
      <c r="M1699" s="129"/>
      <c r="N1699" s="129"/>
      <c r="O1699" s="130"/>
      <c r="P1699" s="127"/>
      <c r="Q1699" s="127"/>
      <c r="R1699" s="128"/>
      <c r="S1699" s="127"/>
      <c r="T1699" s="129"/>
      <c r="U1699" s="128"/>
      <c r="V1699" s="129"/>
      <c r="W1699" s="129"/>
      <c r="X1699" s="131"/>
      <c r="Y1699" s="129"/>
      <c r="Z1699" s="129">
        <f t="shared" si="323"/>
        <v>6</v>
      </c>
      <c r="AA1699" s="129"/>
      <c r="AB1699" s="129"/>
      <c r="AC1699" s="121">
        <v>615002</v>
      </c>
      <c r="AD1699" s="121" t="s">
        <v>902</v>
      </c>
      <c r="AE1699" s="122">
        <v>0</v>
      </c>
      <c r="AF1699" s="122"/>
      <c r="AG1699" s="122">
        <f t="shared" si="324"/>
        <v>0</v>
      </c>
      <c r="AH1699" s="122">
        <f t="shared" si="325"/>
        <v>0</v>
      </c>
    </row>
    <row r="1700" spans="1:34" s="51" customFormat="1" ht="12.75" customHeight="1">
      <c r="A1700" s="127"/>
      <c r="B1700" s="127"/>
      <c r="C1700" s="128"/>
      <c r="D1700" s="127"/>
      <c r="E1700" s="127"/>
      <c r="F1700" s="128"/>
      <c r="G1700" s="127"/>
      <c r="H1700" s="127"/>
      <c r="I1700" s="128"/>
      <c r="J1700" s="127"/>
      <c r="K1700" s="127"/>
      <c r="L1700" s="128"/>
      <c r="M1700" s="129"/>
      <c r="N1700" s="129"/>
      <c r="O1700" s="130"/>
      <c r="P1700" s="127"/>
      <c r="Q1700" s="127"/>
      <c r="R1700" s="128"/>
      <c r="S1700" s="127"/>
      <c r="T1700" s="129"/>
      <c r="U1700" s="128"/>
      <c r="V1700" s="129"/>
      <c r="W1700" s="129"/>
      <c r="X1700" s="131"/>
      <c r="Y1700" s="129"/>
      <c r="Z1700" s="129">
        <f t="shared" si="323"/>
        <v>6</v>
      </c>
      <c r="AA1700" s="129"/>
      <c r="AB1700" s="129"/>
      <c r="AC1700" s="121">
        <v>615003</v>
      </c>
      <c r="AD1700" s="121" t="s">
        <v>903</v>
      </c>
      <c r="AE1700" s="122">
        <v>0</v>
      </c>
      <c r="AF1700" s="122"/>
      <c r="AG1700" s="122">
        <f t="shared" si="324"/>
        <v>0</v>
      </c>
      <c r="AH1700" s="122">
        <f t="shared" si="325"/>
        <v>0</v>
      </c>
    </row>
    <row r="1701" spans="1:34" s="51" customFormat="1" ht="12.75" customHeight="1">
      <c r="A1701" s="127">
        <v>5312200</v>
      </c>
      <c r="B1701" s="127" t="s">
        <v>543</v>
      </c>
      <c r="C1701" s="128"/>
      <c r="D1701" s="127"/>
      <c r="E1701" s="127"/>
      <c r="F1701" s="128"/>
      <c r="G1701" s="127"/>
      <c r="H1701" s="127"/>
      <c r="I1701" s="128"/>
      <c r="J1701" s="127"/>
      <c r="K1701" s="127"/>
      <c r="L1701" s="128"/>
      <c r="M1701" s="129"/>
      <c r="N1701" s="129"/>
      <c r="O1701" s="130"/>
      <c r="P1701" s="127"/>
      <c r="Q1701" s="127"/>
      <c r="R1701" s="128"/>
      <c r="S1701" s="127"/>
      <c r="T1701" s="129"/>
      <c r="U1701" s="128"/>
      <c r="V1701" s="129"/>
      <c r="W1701" s="129"/>
      <c r="X1701" s="131"/>
      <c r="Y1701" s="129"/>
      <c r="Z1701" s="129">
        <f t="shared" si="323"/>
        <v>6</v>
      </c>
      <c r="AA1701" s="129"/>
      <c r="AB1701" s="129"/>
      <c r="AC1701" s="121">
        <v>615004</v>
      </c>
      <c r="AD1701" s="121" t="s">
        <v>1593</v>
      </c>
      <c r="AE1701" s="122">
        <f>VLOOKUP(AC1701,[3]Hoja1!$A$10:$K$1357,11,0)</f>
        <v>287308</v>
      </c>
      <c r="AF1701" s="122"/>
      <c r="AG1701" s="122">
        <f t="shared" si="324"/>
        <v>287308</v>
      </c>
      <c r="AH1701" s="122">
        <f t="shared" si="325"/>
        <v>287</v>
      </c>
    </row>
    <row r="1702" spans="1:34" s="51" customFormat="1" ht="12.75" customHeight="1">
      <c r="A1702" s="127"/>
      <c r="B1702" s="127"/>
      <c r="C1702" s="128"/>
      <c r="D1702" s="127"/>
      <c r="E1702" s="127"/>
      <c r="F1702" s="128"/>
      <c r="G1702" s="127"/>
      <c r="H1702" s="127"/>
      <c r="I1702" s="128"/>
      <c r="J1702" s="127"/>
      <c r="K1702" s="127"/>
      <c r="L1702" s="128"/>
      <c r="M1702" s="129"/>
      <c r="N1702" s="129"/>
      <c r="O1702" s="130"/>
      <c r="P1702" s="127"/>
      <c r="Q1702" s="127"/>
      <c r="R1702" s="128"/>
      <c r="S1702" s="127"/>
      <c r="T1702" s="129"/>
      <c r="U1702" s="128"/>
      <c r="V1702" s="129"/>
      <c r="W1702" s="129"/>
      <c r="X1702" s="131"/>
      <c r="Y1702" s="129"/>
      <c r="Z1702" s="129">
        <f t="shared" si="323"/>
        <v>6</v>
      </c>
      <c r="AA1702" s="129"/>
      <c r="AB1702" s="129"/>
      <c r="AC1702" s="121">
        <v>615005</v>
      </c>
      <c r="AD1702" s="121" t="s">
        <v>1594</v>
      </c>
      <c r="AE1702" s="122">
        <v>0</v>
      </c>
      <c r="AF1702" s="122"/>
      <c r="AG1702" s="122">
        <f t="shared" si="324"/>
        <v>0</v>
      </c>
      <c r="AH1702" s="122">
        <f t="shared" si="325"/>
        <v>0</v>
      </c>
    </row>
    <row r="1703" spans="1:34" s="51" customFormat="1" ht="12.75" customHeight="1">
      <c r="A1703" s="127">
        <v>5315100</v>
      </c>
      <c r="B1703" s="127" t="s">
        <v>613</v>
      </c>
      <c r="C1703" s="128" t="str">
        <f t="shared" ref="C1703:C1709" si="326">+D1703&amp;E1703</f>
        <v/>
      </c>
      <c r="D1703" s="127"/>
      <c r="E1703" s="127"/>
      <c r="F1703" s="128" t="str">
        <f t="shared" ref="F1703:F1709" si="327">+G1703&amp;H1703</f>
        <v/>
      </c>
      <c r="G1703" s="127"/>
      <c r="H1703" s="127"/>
      <c r="I1703" s="128" t="str">
        <f t="shared" ref="I1703:I1709" si="328">+J1703&amp;K1703</f>
        <v/>
      </c>
      <c r="J1703" s="127"/>
      <c r="K1703" s="127"/>
      <c r="L1703" s="128" t="str">
        <f t="shared" ref="L1703:L1709" si="329">+M1703&amp;N1703</f>
        <v/>
      </c>
      <c r="M1703" s="129"/>
      <c r="N1703" s="129"/>
      <c r="O1703" s="130" t="str">
        <f t="shared" ref="O1703:O1709" si="330">+P1703&amp;Q1703</f>
        <v/>
      </c>
      <c r="P1703" s="127"/>
      <c r="Q1703" s="127"/>
      <c r="R1703" s="128" t="str">
        <f t="shared" ref="R1703:R1709" si="331">+S1703&amp;T1703</f>
        <v/>
      </c>
      <c r="S1703" s="127"/>
      <c r="T1703" s="129"/>
      <c r="U1703" s="128" t="str">
        <f t="shared" ref="U1703:U1709" si="332">+V1703&amp;W1703</f>
        <v/>
      </c>
      <c r="V1703" s="129"/>
      <c r="W1703" s="129"/>
      <c r="X1703" s="131" t="str">
        <f t="shared" ref="X1703:X1709" si="333">+Y1703&amp;Z1703</f>
        <v>7</v>
      </c>
      <c r="Y1703" s="129"/>
      <c r="Z1703" s="129">
        <f t="shared" si="323"/>
        <v>7</v>
      </c>
      <c r="AA1703" s="127">
        <v>36</v>
      </c>
      <c r="AB1703" s="127" t="s">
        <v>613</v>
      </c>
      <c r="AC1703" s="121">
        <v>710001</v>
      </c>
      <c r="AD1703" s="121" t="s">
        <v>1595</v>
      </c>
      <c r="AE1703" s="122">
        <f>VLOOKUP(AC1703,[3]Hoja1!$A$10:$K$1357,11,0)</f>
        <v>0</v>
      </c>
      <c r="AF1703" s="122"/>
      <c r="AG1703" s="122">
        <f t="shared" si="324"/>
        <v>0</v>
      </c>
      <c r="AH1703" s="122">
        <f t="shared" si="325"/>
        <v>0</v>
      </c>
    </row>
    <row r="1704" spans="1:34" s="51" customFormat="1" ht="12.75" customHeight="1">
      <c r="A1704" s="127">
        <v>5315200</v>
      </c>
      <c r="B1704" s="127" t="s">
        <v>1813</v>
      </c>
      <c r="C1704" s="128" t="str">
        <f t="shared" si="326"/>
        <v/>
      </c>
      <c r="D1704" s="127"/>
      <c r="E1704" s="127"/>
      <c r="F1704" s="128" t="str">
        <f t="shared" si="327"/>
        <v/>
      </c>
      <c r="G1704" s="127"/>
      <c r="H1704" s="127"/>
      <c r="I1704" s="128" t="str">
        <f t="shared" si="328"/>
        <v/>
      </c>
      <c r="J1704" s="127"/>
      <c r="K1704" s="127"/>
      <c r="L1704" s="128" t="str">
        <f t="shared" si="329"/>
        <v/>
      </c>
      <c r="M1704" s="129"/>
      <c r="N1704" s="129"/>
      <c r="O1704" s="130" t="str">
        <f t="shared" si="330"/>
        <v/>
      </c>
      <c r="P1704" s="127"/>
      <c r="Q1704" s="127"/>
      <c r="R1704" s="128" t="str">
        <f t="shared" si="331"/>
        <v/>
      </c>
      <c r="S1704" s="127"/>
      <c r="T1704" s="129"/>
      <c r="U1704" s="128" t="str">
        <f t="shared" si="332"/>
        <v/>
      </c>
      <c r="V1704" s="129"/>
      <c r="W1704" s="129"/>
      <c r="X1704" s="131" t="str">
        <f t="shared" si="333"/>
        <v>7</v>
      </c>
      <c r="Y1704" s="129"/>
      <c r="Z1704" s="129">
        <f t="shared" si="323"/>
        <v>7</v>
      </c>
      <c r="AA1704" s="127">
        <v>37</v>
      </c>
      <c r="AB1704" s="127" t="s">
        <v>1813</v>
      </c>
      <c r="AC1704" s="121">
        <v>710002</v>
      </c>
      <c r="AD1704" s="121" t="s">
        <v>616</v>
      </c>
      <c r="AE1704" s="122">
        <f>VLOOKUP(AC1704,[3]Hoja1!$A$10:$K$1357,11,0)</f>
        <v>312666087</v>
      </c>
      <c r="AF1704" s="122"/>
      <c r="AG1704" s="122">
        <f t="shared" si="324"/>
        <v>312666087</v>
      </c>
      <c r="AH1704" s="122">
        <f t="shared" si="325"/>
        <v>312666</v>
      </c>
    </row>
    <row r="1705" spans="1:34" s="51" customFormat="1" ht="12.75" customHeight="1">
      <c r="A1705" s="127">
        <v>5316100</v>
      </c>
      <c r="B1705" s="127" t="s">
        <v>200</v>
      </c>
      <c r="C1705" s="128" t="str">
        <f t="shared" si="326"/>
        <v/>
      </c>
      <c r="D1705" s="127"/>
      <c r="E1705" s="127"/>
      <c r="F1705" s="128" t="str">
        <f t="shared" si="327"/>
        <v/>
      </c>
      <c r="G1705" s="127"/>
      <c r="H1705" s="127"/>
      <c r="I1705" s="128" t="str">
        <f t="shared" si="328"/>
        <v/>
      </c>
      <c r="J1705" s="127"/>
      <c r="K1705" s="127"/>
      <c r="L1705" s="128" t="str">
        <f t="shared" si="329"/>
        <v/>
      </c>
      <c r="M1705" s="129"/>
      <c r="N1705" s="129"/>
      <c r="O1705" s="130" t="str">
        <f t="shared" si="330"/>
        <v/>
      </c>
      <c r="P1705" s="127"/>
      <c r="Q1705" s="127"/>
      <c r="R1705" s="128" t="str">
        <f t="shared" si="331"/>
        <v/>
      </c>
      <c r="S1705" s="127"/>
      <c r="T1705" s="129"/>
      <c r="U1705" s="128" t="str">
        <f t="shared" si="332"/>
        <v/>
      </c>
      <c r="V1705" s="129"/>
      <c r="W1705" s="129"/>
      <c r="X1705" s="131" t="str">
        <f t="shared" si="333"/>
        <v>7</v>
      </c>
      <c r="Y1705" s="129"/>
      <c r="Z1705" s="129">
        <f t="shared" si="323"/>
        <v>7</v>
      </c>
      <c r="AA1705" s="129"/>
      <c r="AB1705" s="129"/>
      <c r="AC1705" s="121">
        <v>710003</v>
      </c>
      <c r="AD1705" s="121" t="s">
        <v>929</v>
      </c>
      <c r="AE1705" s="122">
        <f>VLOOKUP(AC1705,[3]Hoja1!$A$10:$K$1357,11,0)</f>
        <v>116099</v>
      </c>
      <c r="AF1705" s="122"/>
      <c r="AG1705" s="122">
        <f t="shared" si="324"/>
        <v>116099</v>
      </c>
      <c r="AH1705" s="122">
        <f t="shared" si="325"/>
        <v>116</v>
      </c>
    </row>
    <row r="1706" spans="1:34" s="51" customFormat="1" ht="12.75" customHeight="1">
      <c r="A1706" s="127">
        <v>5315100</v>
      </c>
      <c r="B1706" s="127" t="s">
        <v>613</v>
      </c>
      <c r="C1706" s="128" t="str">
        <f t="shared" si="326"/>
        <v/>
      </c>
      <c r="D1706" s="127"/>
      <c r="E1706" s="127"/>
      <c r="F1706" s="128" t="str">
        <f t="shared" si="327"/>
        <v/>
      </c>
      <c r="G1706" s="127"/>
      <c r="H1706" s="127"/>
      <c r="I1706" s="128" t="str">
        <f t="shared" si="328"/>
        <v/>
      </c>
      <c r="J1706" s="127"/>
      <c r="K1706" s="127"/>
      <c r="L1706" s="128" t="str">
        <f t="shared" si="329"/>
        <v/>
      </c>
      <c r="M1706" s="129"/>
      <c r="N1706" s="129"/>
      <c r="O1706" s="130" t="str">
        <f t="shared" si="330"/>
        <v/>
      </c>
      <c r="P1706" s="127"/>
      <c r="Q1706" s="127"/>
      <c r="R1706" s="128" t="str">
        <f t="shared" si="331"/>
        <v/>
      </c>
      <c r="S1706" s="127"/>
      <c r="T1706" s="129"/>
      <c r="U1706" s="128" t="str">
        <f t="shared" si="332"/>
        <v/>
      </c>
      <c r="V1706" s="129"/>
      <c r="W1706" s="129"/>
      <c r="X1706" s="131" t="str">
        <f t="shared" si="333"/>
        <v>7</v>
      </c>
      <c r="Y1706" s="129"/>
      <c r="Z1706" s="129">
        <f t="shared" si="323"/>
        <v>7</v>
      </c>
      <c r="AA1706" s="127">
        <v>36</v>
      </c>
      <c r="AB1706" s="127" t="s">
        <v>613</v>
      </c>
      <c r="AC1706" s="121">
        <v>710004</v>
      </c>
      <c r="AD1706" s="121" t="s">
        <v>553</v>
      </c>
      <c r="AE1706" s="122">
        <f>VLOOKUP(AC1706,[3]Hoja1!$A$10:$K$1357,11,0)</f>
        <v>0</v>
      </c>
      <c r="AF1706" s="122"/>
      <c r="AG1706" s="122">
        <f t="shared" si="324"/>
        <v>0</v>
      </c>
      <c r="AH1706" s="122">
        <f t="shared" si="325"/>
        <v>0</v>
      </c>
    </row>
    <row r="1707" spans="1:34" s="51" customFormat="1" ht="12.75" customHeight="1">
      <c r="A1707" s="127">
        <v>5315100</v>
      </c>
      <c r="B1707" s="127" t="s">
        <v>613</v>
      </c>
      <c r="C1707" s="128" t="str">
        <f t="shared" si="326"/>
        <v/>
      </c>
      <c r="D1707" s="127"/>
      <c r="E1707" s="127"/>
      <c r="F1707" s="128" t="str">
        <f t="shared" si="327"/>
        <v/>
      </c>
      <c r="G1707" s="127"/>
      <c r="H1707" s="127"/>
      <c r="I1707" s="128" t="str">
        <f t="shared" si="328"/>
        <v/>
      </c>
      <c r="J1707" s="127"/>
      <c r="K1707" s="127"/>
      <c r="L1707" s="128" t="str">
        <f t="shared" si="329"/>
        <v/>
      </c>
      <c r="M1707" s="129"/>
      <c r="N1707" s="129"/>
      <c r="O1707" s="130" t="str">
        <f t="shared" si="330"/>
        <v/>
      </c>
      <c r="P1707" s="127"/>
      <c r="Q1707" s="127"/>
      <c r="R1707" s="128" t="str">
        <f t="shared" si="331"/>
        <v/>
      </c>
      <c r="S1707" s="127"/>
      <c r="T1707" s="129"/>
      <c r="U1707" s="128" t="str">
        <f t="shared" si="332"/>
        <v/>
      </c>
      <c r="V1707" s="129"/>
      <c r="W1707" s="129"/>
      <c r="X1707" s="131" t="str">
        <f t="shared" si="333"/>
        <v>7</v>
      </c>
      <c r="Y1707" s="129"/>
      <c r="Z1707" s="129">
        <f t="shared" si="323"/>
        <v>7</v>
      </c>
      <c r="AA1707" s="127">
        <v>36</v>
      </c>
      <c r="AB1707" s="127" t="s">
        <v>613</v>
      </c>
      <c r="AC1707" s="121">
        <v>710005</v>
      </c>
      <c r="AD1707" s="121" t="s">
        <v>167</v>
      </c>
      <c r="AE1707" s="122">
        <f>VLOOKUP(AC1707,[3]Hoja1!$A$10:$K$1357,11,0)</f>
        <v>-54541380</v>
      </c>
      <c r="AF1707" s="122"/>
      <c r="AG1707" s="122">
        <f t="shared" si="324"/>
        <v>-54541380</v>
      </c>
      <c r="AH1707" s="122">
        <f t="shared" si="325"/>
        <v>-54541</v>
      </c>
    </row>
    <row r="1708" spans="1:34" s="51" customFormat="1" ht="12.75" customHeight="1">
      <c r="A1708" s="127"/>
      <c r="B1708" s="127"/>
      <c r="C1708" s="128" t="str">
        <f t="shared" si="326"/>
        <v/>
      </c>
      <c r="D1708" s="127"/>
      <c r="E1708" s="127"/>
      <c r="F1708" s="128" t="str">
        <f t="shared" si="327"/>
        <v/>
      </c>
      <c r="G1708" s="127"/>
      <c r="H1708" s="127"/>
      <c r="I1708" s="128" t="str">
        <f t="shared" si="328"/>
        <v/>
      </c>
      <c r="J1708" s="127"/>
      <c r="K1708" s="127"/>
      <c r="L1708" s="128" t="str">
        <f t="shared" si="329"/>
        <v/>
      </c>
      <c r="M1708" s="129"/>
      <c r="N1708" s="129"/>
      <c r="O1708" s="130" t="str">
        <f t="shared" si="330"/>
        <v/>
      </c>
      <c r="P1708" s="127"/>
      <c r="Q1708" s="127"/>
      <c r="R1708" s="128" t="str">
        <f t="shared" si="331"/>
        <v/>
      </c>
      <c r="S1708" s="127"/>
      <c r="T1708" s="129"/>
      <c r="U1708" s="128" t="str">
        <f t="shared" si="332"/>
        <v/>
      </c>
      <c r="V1708" s="129"/>
      <c r="W1708" s="129"/>
      <c r="X1708" s="131" t="str">
        <f t="shared" si="333"/>
        <v>7</v>
      </c>
      <c r="Y1708" s="129"/>
      <c r="Z1708" s="129">
        <f t="shared" si="323"/>
        <v>7</v>
      </c>
      <c r="AA1708" s="129"/>
      <c r="AB1708" s="129"/>
      <c r="AC1708" s="121">
        <v>710006</v>
      </c>
      <c r="AD1708" s="121" t="s">
        <v>1596</v>
      </c>
      <c r="AE1708" s="122">
        <v>0</v>
      </c>
      <c r="AF1708" s="122"/>
      <c r="AG1708" s="122">
        <f t="shared" si="324"/>
        <v>0</v>
      </c>
      <c r="AH1708" s="122">
        <f t="shared" si="325"/>
        <v>0</v>
      </c>
    </row>
    <row r="1709" spans="1:34" s="51" customFormat="1" ht="12.75" customHeight="1">
      <c r="A1709" s="127">
        <v>5316100</v>
      </c>
      <c r="B1709" s="127" t="s">
        <v>200</v>
      </c>
      <c r="C1709" s="128" t="str">
        <f t="shared" si="326"/>
        <v/>
      </c>
      <c r="D1709" s="127"/>
      <c r="E1709" s="127"/>
      <c r="F1709" s="128" t="str">
        <f t="shared" si="327"/>
        <v/>
      </c>
      <c r="G1709" s="127"/>
      <c r="H1709" s="127"/>
      <c r="I1709" s="128" t="str">
        <f t="shared" si="328"/>
        <v/>
      </c>
      <c r="J1709" s="127"/>
      <c r="K1709" s="127"/>
      <c r="L1709" s="128" t="str">
        <f t="shared" si="329"/>
        <v/>
      </c>
      <c r="M1709" s="129"/>
      <c r="N1709" s="129"/>
      <c r="O1709" s="130" t="str">
        <f t="shared" si="330"/>
        <v/>
      </c>
      <c r="P1709" s="127"/>
      <c r="Q1709" s="127"/>
      <c r="R1709" s="128" t="str">
        <f t="shared" si="331"/>
        <v/>
      </c>
      <c r="S1709" s="127"/>
      <c r="T1709" s="129"/>
      <c r="U1709" s="128" t="str">
        <f t="shared" si="332"/>
        <v/>
      </c>
      <c r="V1709" s="129"/>
      <c r="W1709" s="129"/>
      <c r="X1709" s="131" t="str">
        <f t="shared" si="333"/>
        <v>7</v>
      </c>
      <c r="Y1709" s="129"/>
      <c r="Z1709" s="129">
        <f t="shared" si="323"/>
        <v>7</v>
      </c>
      <c r="AA1709" s="129"/>
      <c r="AB1709" s="129"/>
      <c r="AC1709" s="121">
        <v>710007</v>
      </c>
      <c r="AD1709" s="121" t="s">
        <v>1597</v>
      </c>
      <c r="AE1709" s="122">
        <f>VLOOKUP(AC1709,[3]Hoja1!$A$10:$K$1357,11,0)</f>
        <v>-15902129543</v>
      </c>
      <c r="AF1709" s="122"/>
      <c r="AG1709" s="122">
        <f t="shared" si="324"/>
        <v>-15902129543</v>
      </c>
      <c r="AH1709" s="122">
        <f t="shared" si="325"/>
        <v>-15902130</v>
      </c>
    </row>
    <row r="1710" spans="1:34" s="51" customFormat="1" ht="12.75" customHeight="1">
      <c r="A1710" s="127">
        <v>5313210</v>
      </c>
      <c r="B1710" s="127" t="s">
        <v>1804</v>
      </c>
      <c r="C1710" s="128"/>
      <c r="D1710" s="127"/>
      <c r="E1710" s="127"/>
      <c r="F1710" s="128"/>
      <c r="G1710" s="127"/>
      <c r="H1710" s="127"/>
      <c r="I1710" s="128"/>
      <c r="J1710" s="127"/>
      <c r="K1710" s="127"/>
      <c r="L1710" s="128"/>
      <c r="M1710" s="129"/>
      <c r="N1710" s="129"/>
      <c r="O1710" s="130"/>
      <c r="P1710" s="127"/>
      <c r="Q1710" s="127"/>
      <c r="R1710" s="128"/>
      <c r="S1710" s="127"/>
      <c r="T1710" s="129"/>
      <c r="U1710" s="128"/>
      <c r="V1710" s="129"/>
      <c r="W1710" s="129"/>
      <c r="X1710" s="131"/>
      <c r="Y1710" s="129"/>
      <c r="Z1710" s="129">
        <f t="shared" si="323"/>
        <v>7</v>
      </c>
      <c r="AA1710" s="129"/>
      <c r="AB1710" s="129"/>
      <c r="AC1710" s="121">
        <v>710008</v>
      </c>
      <c r="AD1710" s="121" t="s">
        <v>1598</v>
      </c>
      <c r="AE1710" s="122">
        <f>VLOOKUP(AC1710,[3]Hoja1!$A$10:$K$1357,11,0)</f>
        <v>-237930177</v>
      </c>
      <c r="AF1710" s="122"/>
      <c r="AG1710" s="122">
        <f t="shared" si="324"/>
        <v>-237930177</v>
      </c>
      <c r="AH1710" s="122">
        <f t="shared" si="325"/>
        <v>-237930</v>
      </c>
    </row>
    <row r="1711" spans="1:34" s="51" customFormat="1" ht="12.75" customHeight="1">
      <c r="A1711" s="127">
        <v>5316100</v>
      </c>
      <c r="B1711" s="127" t="s">
        <v>200</v>
      </c>
      <c r="C1711" s="128"/>
      <c r="D1711" s="127"/>
      <c r="E1711" s="127"/>
      <c r="F1711" s="128"/>
      <c r="G1711" s="127"/>
      <c r="H1711" s="127"/>
      <c r="I1711" s="128"/>
      <c r="J1711" s="127"/>
      <c r="K1711" s="127"/>
      <c r="L1711" s="128"/>
      <c r="M1711" s="129"/>
      <c r="N1711" s="129"/>
      <c r="O1711" s="130"/>
      <c r="P1711" s="127"/>
      <c r="Q1711" s="127"/>
      <c r="R1711" s="128"/>
      <c r="S1711" s="127"/>
      <c r="T1711" s="129"/>
      <c r="U1711" s="128"/>
      <c r="V1711" s="129"/>
      <c r="W1711" s="129"/>
      <c r="X1711" s="131"/>
      <c r="Y1711" s="129"/>
      <c r="Z1711" s="129">
        <f t="shared" si="323"/>
        <v>7</v>
      </c>
      <c r="AA1711" s="129"/>
      <c r="AB1711" s="129"/>
      <c r="AC1711" s="121">
        <v>710009</v>
      </c>
      <c r="AD1711" s="121" t="s">
        <v>1599</v>
      </c>
      <c r="AE1711" s="122">
        <f>VLOOKUP(AC1711,[3]Hoja1!$A$10:$K$1357,11,0)</f>
        <v>0</v>
      </c>
      <c r="AF1711" s="122"/>
      <c r="AG1711" s="122">
        <f t="shared" si="324"/>
        <v>0</v>
      </c>
      <c r="AH1711" s="122">
        <f t="shared" si="325"/>
        <v>0</v>
      </c>
    </row>
    <row r="1712" spans="1:34" s="51" customFormat="1" ht="12.75" customHeight="1">
      <c r="A1712" s="127">
        <v>5316100</v>
      </c>
      <c r="B1712" s="127" t="s">
        <v>200</v>
      </c>
      <c r="C1712" s="128"/>
      <c r="D1712" s="127"/>
      <c r="E1712" s="127"/>
      <c r="F1712" s="128"/>
      <c r="G1712" s="127"/>
      <c r="H1712" s="127"/>
      <c r="I1712" s="128"/>
      <c r="J1712" s="127"/>
      <c r="K1712" s="127"/>
      <c r="L1712" s="128"/>
      <c r="M1712" s="129"/>
      <c r="N1712" s="129"/>
      <c r="O1712" s="130"/>
      <c r="P1712" s="127"/>
      <c r="Q1712" s="127"/>
      <c r="R1712" s="128"/>
      <c r="S1712" s="127"/>
      <c r="T1712" s="129"/>
      <c r="U1712" s="128"/>
      <c r="V1712" s="129"/>
      <c r="W1712" s="129"/>
      <c r="X1712" s="131"/>
      <c r="Y1712" s="129"/>
      <c r="Z1712" s="129">
        <f t="shared" si="323"/>
        <v>7</v>
      </c>
      <c r="AA1712" s="129"/>
      <c r="AB1712" s="129"/>
      <c r="AC1712" s="121">
        <v>710010</v>
      </c>
      <c r="AD1712" s="121" t="s">
        <v>1600</v>
      </c>
      <c r="AE1712" s="122">
        <f>VLOOKUP(AC1712,[3]Hoja1!$A$10:$K$1357,11,0)</f>
        <v>1212968282</v>
      </c>
      <c r="AF1712" s="122"/>
      <c r="AG1712" s="122">
        <f t="shared" si="324"/>
        <v>1212968282</v>
      </c>
      <c r="AH1712" s="122">
        <f t="shared" si="325"/>
        <v>1212968</v>
      </c>
    </row>
    <row r="1713" spans="1:34" s="51" customFormat="1" ht="12.75" customHeight="1">
      <c r="A1713" s="127">
        <v>5316100</v>
      </c>
      <c r="B1713" s="127" t="s">
        <v>200</v>
      </c>
      <c r="C1713" s="128"/>
      <c r="D1713" s="127"/>
      <c r="E1713" s="127"/>
      <c r="F1713" s="128"/>
      <c r="G1713" s="127"/>
      <c r="H1713" s="127"/>
      <c r="I1713" s="128"/>
      <c r="J1713" s="127"/>
      <c r="K1713" s="127"/>
      <c r="L1713" s="128"/>
      <c r="M1713" s="129"/>
      <c r="N1713" s="129"/>
      <c r="O1713" s="130"/>
      <c r="P1713" s="127"/>
      <c r="Q1713" s="127"/>
      <c r="R1713" s="128"/>
      <c r="S1713" s="127"/>
      <c r="T1713" s="129"/>
      <c r="U1713" s="128"/>
      <c r="V1713" s="129"/>
      <c r="W1713" s="129"/>
      <c r="X1713" s="131"/>
      <c r="Y1713" s="129"/>
      <c r="Z1713" s="129">
        <f t="shared" si="323"/>
        <v>7</v>
      </c>
      <c r="AA1713" s="129"/>
      <c r="AB1713" s="129"/>
      <c r="AC1713" s="121">
        <v>710011</v>
      </c>
      <c r="AD1713" s="121" t="s">
        <v>369</v>
      </c>
      <c r="AE1713" s="122">
        <f>VLOOKUP(AC1713,[3]Hoja1!$A$10:$K$1357,11,0)</f>
        <v>2911702814</v>
      </c>
      <c r="AF1713" s="122"/>
      <c r="AG1713" s="122">
        <f t="shared" si="324"/>
        <v>2911702814</v>
      </c>
      <c r="AH1713" s="122">
        <f t="shared" si="325"/>
        <v>2911703</v>
      </c>
    </row>
    <row r="1714" spans="1:34" s="51" customFormat="1" ht="12.75" customHeight="1">
      <c r="A1714" s="127">
        <v>5315100</v>
      </c>
      <c r="B1714" s="127" t="s">
        <v>613</v>
      </c>
      <c r="C1714" s="128"/>
      <c r="D1714" s="127"/>
      <c r="E1714" s="127"/>
      <c r="F1714" s="128"/>
      <c r="G1714" s="127"/>
      <c r="H1714" s="127"/>
      <c r="I1714" s="128"/>
      <c r="J1714" s="127"/>
      <c r="K1714" s="127"/>
      <c r="L1714" s="128"/>
      <c r="M1714" s="129"/>
      <c r="N1714" s="129"/>
      <c r="O1714" s="130"/>
      <c r="P1714" s="127"/>
      <c r="Q1714" s="127"/>
      <c r="R1714" s="128"/>
      <c r="S1714" s="127"/>
      <c r="T1714" s="129"/>
      <c r="U1714" s="128"/>
      <c r="V1714" s="129"/>
      <c r="W1714" s="129"/>
      <c r="X1714" s="131"/>
      <c r="Y1714" s="129"/>
      <c r="Z1714" s="129">
        <f t="shared" si="323"/>
        <v>7</v>
      </c>
      <c r="AA1714" s="127">
        <v>36</v>
      </c>
      <c r="AB1714" s="127" t="s">
        <v>613</v>
      </c>
      <c r="AC1714" s="121">
        <v>710012</v>
      </c>
      <c r="AD1714" s="121" t="s">
        <v>1601</v>
      </c>
      <c r="AE1714" s="122">
        <f>VLOOKUP(AC1714,[3]Hoja1!$A$10:$K$1357,11,0)</f>
        <v>0</v>
      </c>
      <c r="AF1714" s="122"/>
      <c r="AG1714" s="122">
        <f t="shared" si="324"/>
        <v>0</v>
      </c>
      <c r="AH1714" s="122">
        <f t="shared" si="325"/>
        <v>0</v>
      </c>
    </row>
    <row r="1715" spans="1:34" s="51" customFormat="1" ht="12.75" customHeight="1">
      <c r="A1715" s="127">
        <v>5316100</v>
      </c>
      <c r="B1715" s="127" t="s">
        <v>200</v>
      </c>
      <c r="C1715" s="128"/>
      <c r="D1715" s="127"/>
      <c r="E1715" s="127"/>
      <c r="F1715" s="128"/>
      <c r="G1715" s="127"/>
      <c r="H1715" s="127"/>
      <c r="I1715" s="128"/>
      <c r="J1715" s="127"/>
      <c r="K1715" s="127"/>
      <c r="L1715" s="128"/>
      <c r="M1715" s="129"/>
      <c r="N1715" s="129"/>
      <c r="O1715" s="130"/>
      <c r="P1715" s="127"/>
      <c r="Q1715" s="127"/>
      <c r="R1715" s="128"/>
      <c r="S1715" s="127"/>
      <c r="T1715" s="129"/>
      <c r="U1715" s="128"/>
      <c r="V1715" s="129"/>
      <c r="W1715" s="129"/>
      <c r="X1715" s="131"/>
      <c r="Y1715" s="129"/>
      <c r="Z1715" s="129">
        <f t="shared" si="323"/>
        <v>7</v>
      </c>
      <c r="AA1715" s="129"/>
      <c r="AB1715" s="129"/>
      <c r="AC1715" s="121">
        <v>710013</v>
      </c>
      <c r="AD1715" s="121" t="s">
        <v>851</v>
      </c>
      <c r="AE1715" s="122">
        <f>VLOOKUP(AC1715,[3]Hoja1!$A$10:$K$1357,11,0)</f>
        <v>0</v>
      </c>
      <c r="AF1715" s="122"/>
      <c r="AG1715" s="122">
        <f t="shared" si="324"/>
        <v>0</v>
      </c>
      <c r="AH1715" s="122">
        <f t="shared" si="325"/>
        <v>0</v>
      </c>
    </row>
    <row r="1716" spans="1:34" s="51" customFormat="1" ht="12.75" customHeight="1">
      <c r="A1716" s="127">
        <v>5316100</v>
      </c>
      <c r="B1716" s="127" t="s">
        <v>200</v>
      </c>
      <c r="C1716" s="128"/>
      <c r="D1716" s="127"/>
      <c r="E1716" s="127"/>
      <c r="F1716" s="128"/>
      <c r="G1716" s="127"/>
      <c r="H1716" s="127"/>
      <c r="I1716" s="128"/>
      <c r="J1716" s="127"/>
      <c r="K1716" s="127"/>
      <c r="L1716" s="128"/>
      <c r="M1716" s="129"/>
      <c r="N1716" s="129"/>
      <c r="O1716" s="130"/>
      <c r="P1716" s="127"/>
      <c r="Q1716" s="127"/>
      <c r="R1716" s="128"/>
      <c r="S1716" s="127"/>
      <c r="T1716" s="129"/>
      <c r="U1716" s="128"/>
      <c r="V1716" s="129"/>
      <c r="W1716" s="129"/>
      <c r="X1716" s="131"/>
      <c r="Y1716" s="129"/>
      <c r="Z1716" s="129">
        <f t="shared" si="323"/>
        <v>7</v>
      </c>
      <c r="AA1716" s="129"/>
      <c r="AB1716" s="129"/>
      <c r="AC1716" s="121">
        <v>710014</v>
      </c>
      <c r="AD1716" s="121" t="s">
        <v>1602</v>
      </c>
      <c r="AE1716" s="122">
        <f>VLOOKUP(AC1716,[3]Hoja1!$A$10:$K$1357,11,0)</f>
        <v>0</v>
      </c>
      <c r="AF1716" s="122"/>
      <c r="AG1716" s="122">
        <f t="shared" si="324"/>
        <v>0</v>
      </c>
      <c r="AH1716" s="122">
        <f t="shared" si="325"/>
        <v>0</v>
      </c>
    </row>
    <row r="1717" spans="1:34" s="51" customFormat="1" ht="12.75" customHeight="1">
      <c r="A1717" s="127">
        <v>5316100</v>
      </c>
      <c r="B1717" s="127" t="s">
        <v>200</v>
      </c>
      <c r="C1717" s="128"/>
      <c r="D1717" s="127"/>
      <c r="E1717" s="127"/>
      <c r="F1717" s="128"/>
      <c r="G1717" s="127"/>
      <c r="H1717" s="127"/>
      <c r="I1717" s="128"/>
      <c r="J1717" s="127"/>
      <c r="K1717" s="127"/>
      <c r="L1717" s="128"/>
      <c r="M1717" s="129"/>
      <c r="N1717" s="129"/>
      <c r="O1717" s="130"/>
      <c r="P1717" s="127"/>
      <c r="Q1717" s="127"/>
      <c r="R1717" s="128"/>
      <c r="S1717" s="127"/>
      <c r="T1717" s="129"/>
      <c r="U1717" s="128"/>
      <c r="V1717" s="129"/>
      <c r="W1717" s="129"/>
      <c r="X1717" s="131"/>
      <c r="Y1717" s="129"/>
      <c r="Z1717" s="129">
        <f t="shared" si="323"/>
        <v>7</v>
      </c>
      <c r="AA1717" s="129"/>
      <c r="AB1717" s="129"/>
      <c r="AC1717" s="121">
        <v>710015</v>
      </c>
      <c r="AD1717" s="121" t="s">
        <v>852</v>
      </c>
      <c r="AE1717" s="122">
        <f>VLOOKUP(AC1717,[3]Hoja1!$A$10:$K$1357,11,0)</f>
        <v>0</v>
      </c>
      <c r="AF1717" s="122"/>
      <c r="AG1717" s="122">
        <f t="shared" si="324"/>
        <v>0</v>
      </c>
      <c r="AH1717" s="122">
        <f t="shared" si="325"/>
        <v>0</v>
      </c>
    </row>
    <row r="1718" spans="1:34" s="51" customFormat="1" ht="12.75" customHeight="1">
      <c r="A1718" s="127">
        <v>5316200</v>
      </c>
      <c r="B1718" s="127" t="s">
        <v>1814</v>
      </c>
      <c r="C1718" s="128"/>
      <c r="D1718" s="127"/>
      <c r="E1718" s="127"/>
      <c r="F1718" s="128"/>
      <c r="G1718" s="127"/>
      <c r="H1718" s="127"/>
      <c r="I1718" s="128"/>
      <c r="J1718" s="127"/>
      <c r="K1718" s="127"/>
      <c r="L1718" s="128"/>
      <c r="M1718" s="129"/>
      <c r="N1718" s="129"/>
      <c r="O1718" s="130"/>
      <c r="P1718" s="127"/>
      <c r="Q1718" s="127"/>
      <c r="R1718" s="128"/>
      <c r="S1718" s="127"/>
      <c r="T1718" s="129"/>
      <c r="U1718" s="128"/>
      <c r="V1718" s="129"/>
      <c r="W1718" s="129"/>
      <c r="X1718" s="131"/>
      <c r="Y1718" s="129"/>
      <c r="Z1718" s="129">
        <f t="shared" si="323"/>
        <v>7</v>
      </c>
      <c r="AA1718" s="129"/>
      <c r="AB1718" s="129"/>
      <c r="AC1718" s="121">
        <v>710017</v>
      </c>
      <c r="AD1718" s="121" t="s">
        <v>1377</v>
      </c>
      <c r="AE1718" s="122">
        <f>VLOOKUP(AC1718,[3]Hoja1!$A$10:$K$1357,11,0)</f>
        <v>13879018</v>
      </c>
      <c r="AF1718" s="122"/>
      <c r="AG1718" s="122">
        <f t="shared" si="324"/>
        <v>13879018</v>
      </c>
      <c r="AH1718" s="122">
        <f t="shared" si="325"/>
        <v>13879</v>
      </c>
    </row>
    <row r="1719" spans="1:34" s="51" customFormat="1" ht="12.75" customHeight="1">
      <c r="A1719" s="127">
        <v>5313310</v>
      </c>
      <c r="B1719" s="127" t="s">
        <v>1804</v>
      </c>
      <c r="C1719" s="128"/>
      <c r="D1719" s="127"/>
      <c r="E1719" s="127"/>
      <c r="F1719" s="128"/>
      <c r="G1719" s="127"/>
      <c r="H1719" s="127"/>
      <c r="I1719" s="128"/>
      <c r="J1719" s="127"/>
      <c r="K1719" s="127"/>
      <c r="L1719" s="128"/>
      <c r="M1719" s="129"/>
      <c r="N1719" s="129"/>
      <c r="O1719" s="130"/>
      <c r="P1719" s="127"/>
      <c r="Q1719" s="127"/>
      <c r="R1719" s="128"/>
      <c r="S1719" s="127"/>
      <c r="T1719" s="129"/>
      <c r="U1719" s="128"/>
      <c r="V1719" s="129"/>
      <c r="W1719" s="129"/>
      <c r="X1719" s="131"/>
      <c r="Y1719" s="129"/>
      <c r="Z1719" s="129">
        <f t="shared" si="323"/>
        <v>7</v>
      </c>
      <c r="AA1719" s="129"/>
      <c r="AB1719" s="129"/>
      <c r="AC1719" s="121">
        <v>710018</v>
      </c>
      <c r="AD1719" s="121" t="s">
        <v>1626</v>
      </c>
      <c r="AE1719" s="122">
        <f>VLOOKUP(AC1719,[3]Hoja1!$A$10:$K$1357,11,0)</f>
        <v>-6216737</v>
      </c>
      <c r="AF1719" s="122"/>
      <c r="AG1719" s="122">
        <f t="shared" si="324"/>
        <v>-6216737</v>
      </c>
      <c r="AH1719" s="122">
        <f t="shared" si="325"/>
        <v>-6217</v>
      </c>
    </row>
    <row r="1720" spans="1:34" s="51" customFormat="1" ht="12.75" customHeight="1">
      <c r="A1720" s="127">
        <v>5316200</v>
      </c>
      <c r="B1720" s="127" t="s">
        <v>1814</v>
      </c>
      <c r="C1720" s="128"/>
      <c r="D1720" s="127"/>
      <c r="E1720" s="127"/>
      <c r="F1720" s="128"/>
      <c r="G1720" s="127"/>
      <c r="H1720" s="127"/>
      <c r="I1720" s="128"/>
      <c r="J1720" s="127"/>
      <c r="K1720" s="127"/>
      <c r="L1720" s="128"/>
      <c r="M1720" s="129"/>
      <c r="N1720" s="129"/>
      <c r="O1720" s="130"/>
      <c r="P1720" s="127"/>
      <c r="Q1720" s="127"/>
      <c r="R1720" s="128"/>
      <c r="S1720" s="127"/>
      <c r="T1720" s="129"/>
      <c r="U1720" s="128"/>
      <c r="V1720" s="129"/>
      <c r="W1720" s="129"/>
      <c r="X1720" s="131"/>
      <c r="Y1720" s="129"/>
      <c r="Z1720" s="129">
        <f t="shared" si="323"/>
        <v>7</v>
      </c>
      <c r="AA1720" s="129"/>
      <c r="AB1720" s="129"/>
      <c r="AC1720" s="121">
        <v>710019</v>
      </c>
      <c r="AD1720" s="121" t="s">
        <v>1684</v>
      </c>
      <c r="AE1720" s="122">
        <f>VLOOKUP(AC1720,[3]Hoja1!$A$10:$K$1357,11,0)</f>
        <v>17999359618</v>
      </c>
      <c r="AF1720" s="122"/>
      <c r="AG1720" s="122">
        <f t="shared" si="324"/>
        <v>17999359618</v>
      </c>
      <c r="AH1720" s="122">
        <f t="shared" si="325"/>
        <v>17999360</v>
      </c>
    </row>
    <row r="1721" spans="1:34" s="51" customFormat="1" ht="12.75" customHeight="1">
      <c r="A1721" s="127">
        <v>5316200</v>
      </c>
      <c r="B1721" s="127" t="s">
        <v>1814</v>
      </c>
      <c r="C1721" s="128"/>
      <c r="D1721" s="127"/>
      <c r="E1721" s="127"/>
      <c r="F1721" s="128"/>
      <c r="G1721" s="127"/>
      <c r="H1721" s="127"/>
      <c r="I1721" s="128"/>
      <c r="J1721" s="127"/>
      <c r="K1721" s="127"/>
      <c r="L1721" s="128"/>
      <c r="M1721" s="129"/>
      <c r="N1721" s="129"/>
      <c r="O1721" s="130"/>
      <c r="P1721" s="127"/>
      <c r="Q1721" s="127"/>
      <c r="R1721" s="128"/>
      <c r="S1721" s="127"/>
      <c r="T1721" s="129"/>
      <c r="U1721" s="128"/>
      <c r="V1721" s="129"/>
      <c r="W1721" s="129"/>
      <c r="X1721" s="131"/>
      <c r="Y1721" s="129"/>
      <c r="Z1721" s="129">
        <f t="shared" si="323"/>
        <v>7</v>
      </c>
      <c r="AA1721" s="129"/>
      <c r="AB1721" s="129"/>
      <c r="AC1721" s="121">
        <v>710020</v>
      </c>
      <c r="AD1721" s="121" t="s">
        <v>1685</v>
      </c>
      <c r="AE1721" s="122">
        <f>VLOOKUP(AC1721,[3]Hoja1!$A$10:$K$1357,11,0)</f>
        <v>-1563437</v>
      </c>
      <c r="AF1721" s="122"/>
      <c r="AG1721" s="122">
        <f t="shared" si="324"/>
        <v>-1563437</v>
      </c>
      <c r="AH1721" s="122">
        <f t="shared" si="325"/>
        <v>-1563</v>
      </c>
    </row>
    <row r="1722" spans="1:34" s="51" customFormat="1" ht="12.75" customHeight="1">
      <c r="A1722" s="127">
        <v>5316200</v>
      </c>
      <c r="B1722" s="127" t="s">
        <v>1814</v>
      </c>
      <c r="C1722" s="128"/>
      <c r="D1722" s="127"/>
      <c r="E1722" s="127"/>
      <c r="F1722" s="128"/>
      <c r="G1722" s="127"/>
      <c r="H1722" s="127"/>
      <c r="I1722" s="128"/>
      <c r="J1722" s="127"/>
      <c r="K1722" s="127"/>
      <c r="L1722" s="128"/>
      <c r="M1722" s="129"/>
      <c r="N1722" s="129"/>
      <c r="O1722" s="130"/>
      <c r="P1722" s="127"/>
      <c r="Q1722" s="127"/>
      <c r="R1722" s="128"/>
      <c r="S1722" s="127"/>
      <c r="T1722" s="129"/>
      <c r="U1722" s="128"/>
      <c r="V1722" s="129"/>
      <c r="W1722" s="129"/>
      <c r="X1722" s="131"/>
      <c r="Y1722" s="129"/>
      <c r="Z1722" s="129">
        <f t="shared" si="323"/>
        <v>7</v>
      </c>
      <c r="AA1722" s="129"/>
      <c r="AB1722" s="129"/>
      <c r="AC1722" s="121">
        <v>710021</v>
      </c>
      <c r="AD1722" s="121" t="s">
        <v>1686</v>
      </c>
      <c r="AE1722" s="122">
        <f>VLOOKUP(AC1722,[3]Hoja1!$A$10:$K$1357,11,0)</f>
        <v>18764703</v>
      </c>
      <c r="AF1722" s="122"/>
      <c r="AG1722" s="122">
        <f t="shared" si="324"/>
        <v>18764703</v>
      </c>
      <c r="AH1722" s="122">
        <f t="shared" si="325"/>
        <v>18765</v>
      </c>
    </row>
    <row r="1723" spans="1:34" s="51" customFormat="1" ht="12.75" customHeight="1">
      <c r="A1723" s="127">
        <v>5316100</v>
      </c>
      <c r="B1723" s="127" t="s">
        <v>200</v>
      </c>
      <c r="C1723" s="128"/>
      <c r="D1723" s="127"/>
      <c r="E1723" s="127"/>
      <c r="F1723" s="128"/>
      <c r="G1723" s="127"/>
      <c r="H1723" s="127"/>
      <c r="I1723" s="128"/>
      <c r="J1723" s="127"/>
      <c r="K1723" s="127"/>
      <c r="L1723" s="128"/>
      <c r="M1723" s="129"/>
      <c r="N1723" s="129"/>
      <c r="O1723" s="130"/>
      <c r="P1723" s="127"/>
      <c r="Q1723" s="127"/>
      <c r="R1723" s="128"/>
      <c r="S1723" s="127"/>
      <c r="T1723" s="129"/>
      <c r="U1723" s="128"/>
      <c r="V1723" s="129"/>
      <c r="W1723" s="129"/>
      <c r="X1723" s="131"/>
      <c r="Y1723" s="129"/>
      <c r="Z1723" s="129">
        <f t="shared" si="323"/>
        <v>7</v>
      </c>
      <c r="AA1723" s="129"/>
      <c r="AB1723" s="129"/>
      <c r="AC1723" s="25">
        <v>710022</v>
      </c>
      <c r="AD1723" s="25" t="s">
        <v>1882</v>
      </c>
      <c r="AE1723" s="122">
        <f>VLOOKUP(AC1723,[3]Hoja1!$A$10:$K$1357,11,0)</f>
        <v>740767391</v>
      </c>
      <c r="AF1723" s="122"/>
      <c r="AG1723" s="122">
        <f t="shared" si="324"/>
        <v>740767391</v>
      </c>
      <c r="AH1723" s="122">
        <f t="shared" si="325"/>
        <v>740767</v>
      </c>
    </row>
    <row r="1724" spans="1:34" s="51" customFormat="1" ht="12.75" customHeight="1">
      <c r="A1724" s="127">
        <v>5316100</v>
      </c>
      <c r="B1724" s="127" t="s">
        <v>200</v>
      </c>
      <c r="C1724" s="128"/>
      <c r="D1724" s="127"/>
      <c r="E1724" s="127"/>
      <c r="F1724" s="128"/>
      <c r="G1724" s="127"/>
      <c r="H1724" s="127"/>
      <c r="I1724" s="128"/>
      <c r="J1724" s="127"/>
      <c r="K1724" s="127"/>
      <c r="L1724" s="128"/>
      <c r="M1724" s="129"/>
      <c r="N1724" s="129"/>
      <c r="O1724" s="130"/>
      <c r="P1724" s="127"/>
      <c r="Q1724" s="127"/>
      <c r="R1724" s="128"/>
      <c r="S1724" s="127"/>
      <c r="T1724" s="129"/>
      <c r="U1724" s="128"/>
      <c r="V1724" s="129"/>
      <c r="W1724" s="129"/>
      <c r="X1724" s="131"/>
      <c r="Y1724" s="129"/>
      <c r="Z1724" s="129">
        <f t="shared" si="323"/>
        <v>7</v>
      </c>
      <c r="AA1724" s="129"/>
      <c r="AB1724" s="129"/>
      <c r="AC1724" s="25">
        <v>710023</v>
      </c>
      <c r="AD1724" s="25" t="s">
        <v>1883</v>
      </c>
      <c r="AE1724" s="122">
        <f>VLOOKUP(AC1724,[3]Hoja1!$A$10:$K$1357,11,0)</f>
        <v>14246490904</v>
      </c>
      <c r="AF1724" s="122"/>
      <c r="AG1724" s="122">
        <f t="shared" si="324"/>
        <v>14246490904</v>
      </c>
      <c r="AH1724" s="122">
        <f t="shared" si="325"/>
        <v>14246491</v>
      </c>
    </row>
    <row r="1725" spans="1:34" s="51" customFormat="1" ht="12.75" customHeight="1">
      <c r="A1725" s="127">
        <v>5316100</v>
      </c>
      <c r="B1725" s="127" t="s">
        <v>200</v>
      </c>
      <c r="C1725" s="128"/>
      <c r="D1725" s="127"/>
      <c r="E1725" s="127"/>
      <c r="F1725" s="128"/>
      <c r="G1725" s="127"/>
      <c r="H1725" s="127"/>
      <c r="I1725" s="128"/>
      <c r="J1725" s="127"/>
      <c r="K1725" s="127"/>
      <c r="L1725" s="128"/>
      <c r="M1725" s="129"/>
      <c r="N1725" s="129"/>
      <c r="O1725" s="130"/>
      <c r="P1725" s="127"/>
      <c r="Q1725" s="127"/>
      <c r="R1725" s="128"/>
      <c r="S1725" s="127"/>
      <c r="T1725" s="129"/>
      <c r="U1725" s="128"/>
      <c r="V1725" s="129"/>
      <c r="W1725" s="129"/>
      <c r="X1725" s="131"/>
      <c r="Y1725" s="129"/>
      <c r="Z1725" s="129">
        <f t="shared" si="323"/>
        <v>7</v>
      </c>
      <c r="AA1725" s="129"/>
      <c r="AB1725" s="129"/>
      <c r="AC1725" s="25">
        <v>710024</v>
      </c>
      <c r="AD1725" s="25" t="s">
        <v>1884</v>
      </c>
      <c r="AE1725" s="122">
        <f>VLOOKUP(AC1725,[3]Hoja1!$A$10:$K$1357,11,0)</f>
        <v>24277055</v>
      </c>
      <c r="AF1725" s="122"/>
      <c r="AG1725" s="122">
        <f t="shared" si="324"/>
        <v>24277055</v>
      </c>
      <c r="AH1725" s="122">
        <f t="shared" si="325"/>
        <v>24277</v>
      </c>
    </row>
    <row r="1726" spans="1:34" s="51" customFormat="1" ht="12.75" customHeight="1">
      <c r="A1726" s="127">
        <v>5316100</v>
      </c>
      <c r="B1726" s="127" t="s">
        <v>200</v>
      </c>
      <c r="C1726" s="128"/>
      <c r="D1726" s="127"/>
      <c r="E1726" s="127"/>
      <c r="F1726" s="128"/>
      <c r="G1726" s="127"/>
      <c r="H1726" s="127"/>
      <c r="I1726" s="128"/>
      <c r="J1726" s="127"/>
      <c r="K1726" s="127"/>
      <c r="L1726" s="128"/>
      <c r="M1726" s="129"/>
      <c r="N1726" s="129"/>
      <c r="O1726" s="130"/>
      <c r="P1726" s="127"/>
      <c r="Q1726" s="127"/>
      <c r="R1726" s="128"/>
      <c r="S1726" s="127"/>
      <c r="T1726" s="129"/>
      <c r="U1726" s="128"/>
      <c r="V1726" s="129"/>
      <c r="W1726" s="129"/>
      <c r="X1726" s="131"/>
      <c r="Y1726" s="129"/>
      <c r="Z1726" s="129">
        <f t="shared" si="323"/>
        <v>7</v>
      </c>
      <c r="AA1726" s="129"/>
      <c r="AB1726" s="129"/>
      <c r="AC1726" s="25">
        <v>710025</v>
      </c>
      <c r="AD1726" s="25" t="s">
        <v>1885</v>
      </c>
      <c r="AE1726" s="122">
        <f>VLOOKUP(AC1726,[3]Hoja1!$A$10:$K$1357,11,0)</f>
        <v>-163527900</v>
      </c>
      <c r="AF1726" s="122"/>
      <c r="AG1726" s="122">
        <f t="shared" si="324"/>
        <v>-163527900</v>
      </c>
      <c r="AH1726" s="122">
        <f t="shared" si="325"/>
        <v>-163528</v>
      </c>
    </row>
    <row r="1727" spans="1:34" s="51" customFormat="1" ht="12.75" customHeight="1">
      <c r="A1727" s="127">
        <v>5316100</v>
      </c>
      <c r="B1727" s="127" t="s">
        <v>200</v>
      </c>
      <c r="C1727" s="128"/>
      <c r="D1727" s="127"/>
      <c r="E1727" s="127"/>
      <c r="F1727" s="128"/>
      <c r="G1727" s="127"/>
      <c r="H1727" s="127"/>
      <c r="I1727" s="128"/>
      <c r="J1727" s="127"/>
      <c r="K1727" s="127"/>
      <c r="L1727" s="128"/>
      <c r="M1727" s="129"/>
      <c r="N1727" s="129"/>
      <c r="O1727" s="130"/>
      <c r="P1727" s="127"/>
      <c r="Q1727" s="127"/>
      <c r="R1727" s="128"/>
      <c r="S1727" s="127"/>
      <c r="T1727" s="129"/>
      <c r="U1727" s="128"/>
      <c r="V1727" s="129"/>
      <c r="W1727" s="129"/>
      <c r="X1727" s="131"/>
      <c r="Y1727" s="129"/>
      <c r="Z1727" s="129">
        <f t="shared" si="323"/>
        <v>7</v>
      </c>
      <c r="AA1727" s="129"/>
      <c r="AB1727" s="129"/>
      <c r="AC1727" s="25">
        <v>710026</v>
      </c>
      <c r="AD1727" s="25" t="s">
        <v>1886</v>
      </c>
      <c r="AE1727" s="122">
        <f>VLOOKUP(AC1727,[3]Hoja1!$A$10:$K$1357,11,0)</f>
        <v>-14092989</v>
      </c>
      <c r="AF1727" s="122"/>
      <c r="AG1727" s="122">
        <f t="shared" si="324"/>
        <v>-14092989</v>
      </c>
      <c r="AH1727" s="122">
        <f t="shared" si="325"/>
        <v>-14093</v>
      </c>
    </row>
    <row r="1728" spans="1:34" s="51" customFormat="1" ht="12.75" customHeight="1">
      <c r="A1728" s="127">
        <v>5316100</v>
      </c>
      <c r="B1728" s="127" t="s">
        <v>200</v>
      </c>
      <c r="C1728" s="128"/>
      <c r="D1728" s="127"/>
      <c r="E1728" s="127"/>
      <c r="F1728" s="128"/>
      <c r="G1728" s="127"/>
      <c r="H1728" s="127"/>
      <c r="I1728" s="128"/>
      <c r="J1728" s="127"/>
      <c r="K1728" s="127"/>
      <c r="L1728" s="128"/>
      <c r="M1728" s="129"/>
      <c r="N1728" s="129"/>
      <c r="O1728" s="130"/>
      <c r="P1728" s="127"/>
      <c r="Q1728" s="127"/>
      <c r="R1728" s="128"/>
      <c r="S1728" s="127"/>
      <c r="T1728" s="129"/>
      <c r="U1728" s="128"/>
      <c r="V1728" s="129"/>
      <c r="W1728" s="129"/>
      <c r="X1728" s="131"/>
      <c r="Y1728" s="129"/>
      <c r="Z1728" s="129">
        <f t="shared" si="323"/>
        <v>7</v>
      </c>
      <c r="AA1728" s="129"/>
      <c r="AB1728" s="129"/>
      <c r="AC1728" s="25">
        <v>710027</v>
      </c>
      <c r="AD1728" s="25" t="s">
        <v>1887</v>
      </c>
      <c r="AE1728" s="122">
        <f>VLOOKUP(AC1728,[3]Hoja1!$A$10:$K$1357,11,0)</f>
        <v>-113047964</v>
      </c>
      <c r="AF1728" s="122"/>
      <c r="AG1728" s="122">
        <f t="shared" si="324"/>
        <v>-113047964</v>
      </c>
      <c r="AH1728" s="122">
        <f t="shared" si="325"/>
        <v>-113048</v>
      </c>
    </row>
    <row r="1729" spans="1:34" s="51" customFormat="1" ht="12.75" customHeight="1">
      <c r="A1729" s="127">
        <v>5315200</v>
      </c>
      <c r="B1729" s="127" t="s">
        <v>1813</v>
      </c>
      <c r="C1729" s="128" t="str">
        <f t="shared" ref="C1729:C1734" si="334">+D1729&amp;E1729</f>
        <v/>
      </c>
      <c r="D1729" s="127"/>
      <c r="E1729" s="127"/>
      <c r="F1729" s="128" t="str">
        <f t="shared" ref="F1729:F1734" si="335">+G1729&amp;H1729</f>
        <v/>
      </c>
      <c r="G1729" s="127"/>
      <c r="H1729" s="127"/>
      <c r="I1729" s="128" t="str">
        <f t="shared" ref="I1729:I1734" si="336">+J1729&amp;K1729</f>
        <v/>
      </c>
      <c r="J1729" s="127"/>
      <c r="K1729" s="127"/>
      <c r="L1729" s="128" t="str">
        <f t="shared" ref="L1729:L1734" si="337">+M1729&amp;N1729</f>
        <v/>
      </c>
      <c r="M1729" s="129"/>
      <c r="N1729" s="129"/>
      <c r="O1729" s="130" t="str">
        <f t="shared" ref="O1729:O1734" si="338">+P1729&amp;Q1729</f>
        <v/>
      </c>
      <c r="P1729" s="127"/>
      <c r="Q1729" s="127"/>
      <c r="R1729" s="128" t="str">
        <f t="shared" ref="R1729:R1734" si="339">+S1729&amp;T1729</f>
        <v/>
      </c>
      <c r="S1729" s="127"/>
      <c r="T1729" s="129"/>
      <c r="U1729" s="128" t="str">
        <f t="shared" ref="U1729:U1734" si="340">+V1729&amp;W1729</f>
        <v/>
      </c>
      <c r="V1729" s="129"/>
      <c r="W1729" s="129"/>
      <c r="X1729" s="131" t="str">
        <f t="shared" ref="X1729:X1734" si="341">+Y1729&amp;Z1729</f>
        <v>8</v>
      </c>
      <c r="Y1729" s="129"/>
      <c r="Z1729" s="129">
        <f t="shared" si="323"/>
        <v>8</v>
      </c>
      <c r="AA1729" s="127">
        <v>37</v>
      </c>
      <c r="AB1729" s="127" t="s">
        <v>1813</v>
      </c>
      <c r="AC1729" s="121">
        <v>810001</v>
      </c>
      <c r="AD1729" s="121" t="s">
        <v>148</v>
      </c>
      <c r="AE1729" s="122">
        <f>VLOOKUP(AC1729,[3]Hoja1!$A$10:$K$1357,11,0)</f>
        <v>70847</v>
      </c>
      <c r="AF1729" s="122"/>
      <c r="AG1729" s="122">
        <f t="shared" si="324"/>
        <v>70847</v>
      </c>
      <c r="AH1729" s="122">
        <f t="shared" si="325"/>
        <v>71</v>
      </c>
    </row>
    <row r="1730" spans="1:34" s="51" customFormat="1" ht="12.75" customHeight="1">
      <c r="A1730" s="127">
        <v>5319000</v>
      </c>
      <c r="B1730" s="127" t="s">
        <v>1817</v>
      </c>
      <c r="C1730" s="128" t="str">
        <f t="shared" si="334"/>
        <v/>
      </c>
      <c r="D1730" s="127"/>
      <c r="E1730" s="127"/>
      <c r="F1730" s="128" t="str">
        <f t="shared" si="335"/>
        <v/>
      </c>
      <c r="G1730" s="127"/>
      <c r="H1730" s="127"/>
      <c r="I1730" s="128" t="str">
        <f t="shared" si="336"/>
        <v/>
      </c>
      <c r="J1730" s="127"/>
      <c r="K1730" s="127"/>
      <c r="L1730" s="128" t="str">
        <f t="shared" si="337"/>
        <v/>
      </c>
      <c r="M1730" s="129"/>
      <c r="N1730" s="129"/>
      <c r="O1730" s="130" t="str">
        <f t="shared" si="338"/>
        <v/>
      </c>
      <c r="P1730" s="127"/>
      <c r="Q1730" s="127"/>
      <c r="R1730" s="128" t="str">
        <f t="shared" si="339"/>
        <v/>
      </c>
      <c r="S1730" s="127"/>
      <c r="T1730" s="129"/>
      <c r="U1730" s="128" t="str">
        <f t="shared" si="340"/>
        <v/>
      </c>
      <c r="V1730" s="129"/>
      <c r="W1730" s="129"/>
      <c r="X1730" s="131" t="str">
        <f t="shared" si="341"/>
        <v>8</v>
      </c>
      <c r="Y1730" s="129"/>
      <c r="Z1730" s="129">
        <f t="shared" si="323"/>
        <v>8</v>
      </c>
      <c r="AA1730" s="129"/>
      <c r="AB1730" s="129"/>
      <c r="AC1730" s="121">
        <v>810002</v>
      </c>
      <c r="AD1730" s="121" t="s">
        <v>930</v>
      </c>
      <c r="AE1730" s="122">
        <f>VLOOKUP(AC1730,[3]Hoja1!$A$10:$K$1357,11,0)</f>
        <v>739194979</v>
      </c>
      <c r="AF1730" s="122"/>
      <c r="AG1730" s="122">
        <f t="shared" si="324"/>
        <v>739194979</v>
      </c>
      <c r="AH1730" s="122">
        <f t="shared" si="325"/>
        <v>739195</v>
      </c>
    </row>
    <row r="1731" spans="1:34" s="51" customFormat="1" ht="12.75" customHeight="1">
      <c r="A1731" s="127">
        <v>5319000</v>
      </c>
      <c r="B1731" s="127" t="s">
        <v>1817</v>
      </c>
      <c r="C1731" s="128" t="str">
        <f t="shared" si="334"/>
        <v/>
      </c>
      <c r="D1731" s="127"/>
      <c r="E1731" s="127"/>
      <c r="F1731" s="128" t="str">
        <f t="shared" si="335"/>
        <v/>
      </c>
      <c r="G1731" s="127"/>
      <c r="H1731" s="127"/>
      <c r="I1731" s="128" t="str">
        <f t="shared" si="336"/>
        <v/>
      </c>
      <c r="J1731" s="127"/>
      <c r="K1731" s="127"/>
      <c r="L1731" s="128" t="str">
        <f t="shared" si="337"/>
        <v/>
      </c>
      <c r="M1731" s="129"/>
      <c r="N1731" s="129"/>
      <c r="O1731" s="130" t="str">
        <f t="shared" si="338"/>
        <v/>
      </c>
      <c r="P1731" s="127"/>
      <c r="Q1731" s="127"/>
      <c r="R1731" s="128" t="str">
        <f t="shared" si="339"/>
        <v/>
      </c>
      <c r="S1731" s="127"/>
      <c r="T1731" s="129"/>
      <c r="U1731" s="128" t="str">
        <f t="shared" si="340"/>
        <v/>
      </c>
      <c r="V1731" s="129"/>
      <c r="W1731" s="129"/>
      <c r="X1731" s="131" t="str">
        <f t="shared" si="341"/>
        <v>8</v>
      </c>
      <c r="Y1731" s="129"/>
      <c r="Z1731" s="129">
        <f t="shared" si="323"/>
        <v>8</v>
      </c>
      <c r="AA1731" s="129"/>
      <c r="AB1731" s="129"/>
      <c r="AC1731" s="121">
        <v>810003</v>
      </c>
      <c r="AD1731" s="121" t="s">
        <v>1603</v>
      </c>
      <c r="AE1731" s="122">
        <f>VLOOKUP(AC1731,[3]Hoja1!$A$10:$K$1357,11,0)</f>
        <v>623600</v>
      </c>
      <c r="AF1731" s="122">
        <v>0</v>
      </c>
      <c r="AG1731" s="122">
        <f t="shared" si="324"/>
        <v>623600</v>
      </c>
      <c r="AH1731" s="122">
        <f t="shared" si="325"/>
        <v>624</v>
      </c>
    </row>
    <row r="1732" spans="1:34" s="51" customFormat="1" ht="12.75" customHeight="1">
      <c r="A1732" s="127">
        <v>5319000</v>
      </c>
      <c r="B1732" s="127" t="s">
        <v>1817</v>
      </c>
      <c r="C1732" s="128" t="str">
        <f t="shared" si="334"/>
        <v/>
      </c>
      <c r="D1732" s="127"/>
      <c r="E1732" s="127"/>
      <c r="F1732" s="128" t="str">
        <f t="shared" si="335"/>
        <v/>
      </c>
      <c r="G1732" s="127"/>
      <c r="H1732" s="127"/>
      <c r="I1732" s="128" t="str">
        <f t="shared" si="336"/>
        <v/>
      </c>
      <c r="J1732" s="127"/>
      <c r="K1732" s="127"/>
      <c r="L1732" s="128" t="str">
        <f t="shared" si="337"/>
        <v/>
      </c>
      <c r="M1732" s="129"/>
      <c r="N1732" s="129"/>
      <c r="O1732" s="130" t="str">
        <f t="shared" si="338"/>
        <v/>
      </c>
      <c r="P1732" s="127"/>
      <c r="Q1732" s="127"/>
      <c r="R1732" s="128" t="str">
        <f t="shared" si="339"/>
        <v/>
      </c>
      <c r="S1732" s="127"/>
      <c r="T1732" s="129"/>
      <c r="U1732" s="128" t="str">
        <f t="shared" si="340"/>
        <v/>
      </c>
      <c r="V1732" s="129"/>
      <c r="W1732" s="129"/>
      <c r="X1732" s="131" t="str">
        <f t="shared" si="341"/>
        <v>8</v>
      </c>
      <c r="Y1732" s="129"/>
      <c r="Z1732" s="129">
        <f t="shared" si="323"/>
        <v>8</v>
      </c>
      <c r="AA1732" s="129"/>
      <c r="AB1732" s="129"/>
      <c r="AC1732" s="121">
        <v>810004</v>
      </c>
      <c r="AD1732" s="121" t="s">
        <v>1604</v>
      </c>
      <c r="AE1732" s="122">
        <f>VLOOKUP(AC1732,[3]Hoja1!$A$10:$K$1357,11,0)</f>
        <v>1077444587</v>
      </c>
      <c r="AF1732" s="122">
        <v>0</v>
      </c>
      <c r="AG1732" s="122">
        <f t="shared" si="324"/>
        <v>1077444587</v>
      </c>
      <c r="AH1732" s="122">
        <f t="shared" si="325"/>
        <v>1077445</v>
      </c>
    </row>
    <row r="1733" spans="1:34" s="51" customFormat="1" ht="12.75" customHeight="1">
      <c r="A1733" s="127">
        <v>5315200</v>
      </c>
      <c r="B1733" s="127" t="s">
        <v>1813</v>
      </c>
      <c r="C1733" s="128" t="str">
        <f t="shared" si="334"/>
        <v/>
      </c>
      <c r="D1733" s="133"/>
      <c r="E1733" s="133"/>
      <c r="F1733" s="128" t="str">
        <f t="shared" si="335"/>
        <v/>
      </c>
      <c r="G1733" s="132"/>
      <c r="H1733" s="132"/>
      <c r="I1733" s="128" t="str">
        <f t="shared" si="336"/>
        <v/>
      </c>
      <c r="J1733" s="132"/>
      <c r="K1733" s="132"/>
      <c r="L1733" s="128" t="str">
        <f t="shared" si="337"/>
        <v/>
      </c>
      <c r="M1733" s="133"/>
      <c r="N1733" s="133"/>
      <c r="O1733" s="130" t="str">
        <f t="shared" si="338"/>
        <v/>
      </c>
      <c r="P1733" s="133"/>
      <c r="Q1733" s="133"/>
      <c r="R1733" s="128" t="str">
        <f t="shared" si="339"/>
        <v/>
      </c>
      <c r="S1733" s="133"/>
      <c r="T1733" s="134"/>
      <c r="U1733" s="128" t="str">
        <f t="shared" si="340"/>
        <v/>
      </c>
      <c r="V1733" s="134"/>
      <c r="W1733" s="134"/>
      <c r="X1733" s="131" t="str">
        <f t="shared" si="341"/>
        <v>8</v>
      </c>
      <c r="Y1733" s="134"/>
      <c r="Z1733" s="129">
        <f t="shared" si="323"/>
        <v>8</v>
      </c>
      <c r="AA1733" s="127">
        <v>37</v>
      </c>
      <c r="AB1733" s="127" t="s">
        <v>1813</v>
      </c>
      <c r="AC1733" s="121">
        <v>810005</v>
      </c>
      <c r="AD1733" s="121" t="s">
        <v>563</v>
      </c>
      <c r="AE1733" s="122">
        <f>VLOOKUP(AC1733,[3]Hoja1!$A$10:$K$1357,11,0)</f>
        <v>0</v>
      </c>
      <c r="AF1733" s="122">
        <v>0</v>
      </c>
      <c r="AG1733" s="122">
        <f t="shared" si="324"/>
        <v>0</v>
      </c>
      <c r="AH1733" s="122">
        <f t="shared" si="325"/>
        <v>0</v>
      </c>
    </row>
    <row r="1734" spans="1:34" s="51" customFormat="1" ht="12.75" customHeight="1">
      <c r="A1734" s="127">
        <v>5315200</v>
      </c>
      <c r="B1734" s="127" t="s">
        <v>1813</v>
      </c>
      <c r="C1734" s="128" t="str">
        <f t="shared" si="334"/>
        <v/>
      </c>
      <c r="D1734" s="133"/>
      <c r="E1734" s="133"/>
      <c r="F1734" s="128" t="str">
        <f t="shared" si="335"/>
        <v/>
      </c>
      <c r="G1734" s="132"/>
      <c r="H1734" s="132"/>
      <c r="I1734" s="128" t="str">
        <f t="shared" si="336"/>
        <v/>
      </c>
      <c r="J1734" s="132"/>
      <c r="K1734" s="132"/>
      <c r="L1734" s="128" t="str">
        <f t="shared" si="337"/>
        <v/>
      </c>
      <c r="M1734" s="133"/>
      <c r="N1734" s="133"/>
      <c r="O1734" s="130" t="str">
        <f t="shared" si="338"/>
        <v/>
      </c>
      <c r="P1734" s="133"/>
      <c r="Q1734" s="133"/>
      <c r="R1734" s="128" t="str">
        <f t="shared" si="339"/>
        <v/>
      </c>
      <c r="S1734" s="133"/>
      <c r="T1734" s="134"/>
      <c r="U1734" s="128" t="str">
        <f t="shared" si="340"/>
        <v/>
      </c>
      <c r="V1734" s="134"/>
      <c r="W1734" s="134"/>
      <c r="X1734" s="131" t="str">
        <f t="shared" si="341"/>
        <v>8</v>
      </c>
      <c r="Y1734" s="134"/>
      <c r="Z1734" s="129">
        <f t="shared" si="323"/>
        <v>8</v>
      </c>
      <c r="AA1734" s="127">
        <v>37</v>
      </c>
      <c r="AB1734" s="127" t="s">
        <v>1813</v>
      </c>
      <c r="AC1734" s="121">
        <v>810006</v>
      </c>
      <c r="AD1734" s="121" t="s">
        <v>1605</v>
      </c>
      <c r="AE1734" s="122">
        <f>VLOOKUP(AC1734,[3]Hoja1!$A$10:$K$1357,11,0)</f>
        <v>0</v>
      </c>
      <c r="AF1734" s="122"/>
      <c r="AG1734" s="122">
        <f t="shared" si="324"/>
        <v>0</v>
      </c>
      <c r="AH1734" s="122">
        <f t="shared" si="325"/>
        <v>0</v>
      </c>
    </row>
    <row r="1735" spans="1:34">
      <c r="A1735" s="23"/>
      <c r="B1735" s="23"/>
      <c r="C1735" s="10"/>
      <c r="F1735" s="10"/>
      <c r="G1735" s="10"/>
      <c r="H1735" s="10"/>
      <c r="I1735" s="10"/>
      <c r="J1735" s="10"/>
      <c r="K1735" s="10"/>
      <c r="L1735" s="10"/>
      <c r="AC1735" s="29"/>
      <c r="AD1735" s="25"/>
      <c r="AE1735" s="122"/>
      <c r="AF1735" s="49"/>
      <c r="AG1735" s="49"/>
    </row>
    <row r="1736" spans="1:34">
      <c r="AD1736" s="12" t="s">
        <v>931</v>
      </c>
      <c r="AE1736" s="62">
        <f>SUM(AE7:AE1735)</f>
        <v>0</v>
      </c>
      <c r="AF1736" s="62">
        <f t="shared" ref="AF1736:AH1736" si="342">SUM(AF7:AF1735)</f>
        <v>0</v>
      </c>
      <c r="AG1736" s="62">
        <f t="shared" si="342"/>
        <v>0</v>
      </c>
      <c r="AH1736" s="62">
        <f t="shared" si="342"/>
        <v>0</v>
      </c>
    </row>
    <row r="1737" spans="1:34">
      <c r="Z1737" s="7" t="str">
        <f>+LEFT(AC1737,1)</f>
        <v>1</v>
      </c>
      <c r="AC1737" s="10">
        <v>100000</v>
      </c>
      <c r="AD1737" s="10" t="s">
        <v>745</v>
      </c>
      <c r="AE1737" s="28"/>
      <c r="AF1737" s="54"/>
      <c r="AG1737" s="54"/>
      <c r="AH1737" s="26">
        <f>SUMIF($Z$7:$Z$1734,Z1737,$AH$7:$AH$1734)</f>
        <v>1986586752</v>
      </c>
    </row>
    <row r="1738" spans="1:34">
      <c r="Z1738" s="7" t="str">
        <f>+LEFT(AC1738,1)</f>
        <v>2</v>
      </c>
      <c r="AC1738" s="10">
        <v>200000</v>
      </c>
      <c r="AD1738" s="10" t="s">
        <v>746</v>
      </c>
      <c r="AH1738" s="26">
        <f>SUMIF($Z$7:$Z$1734,Z1738,$AH$7:$AH$1734)</f>
        <v>-1744197910</v>
      </c>
    </row>
    <row r="1739" spans="1:34">
      <c r="Z1739" s="7" t="str">
        <f>+LEFT(AC1739,1)</f>
        <v>3</v>
      </c>
      <c r="AC1739" s="10">
        <v>300000</v>
      </c>
      <c r="AD1739" s="10" t="s">
        <v>932</v>
      </c>
      <c r="AE1739" s="28">
        <f>+AE341+AE344+AE346+AE350</f>
        <v>35492613995</v>
      </c>
      <c r="AH1739" s="26">
        <f>SUMIF($Z$7:$Z$1734,Z1739,$AH$7:$AH$1734)</f>
        <v>-229924066</v>
      </c>
    </row>
    <row r="1740" spans="1:34">
      <c r="AD1740" s="29" t="s">
        <v>933</v>
      </c>
      <c r="AE1740" s="55">
        <f>-AE347-AE352</f>
        <v>2877322467</v>
      </c>
      <c r="AF1740" s="48"/>
      <c r="AG1740" s="48"/>
      <c r="AH1740" s="61">
        <f>SUM(AH1737:AH1739)</f>
        <v>12464776</v>
      </c>
    </row>
    <row r="1741" spans="1:34">
      <c r="AD1741" s="29"/>
      <c r="AE1741" s="60">
        <f>+AE1739+AE1740</f>
        <v>38369936462</v>
      </c>
      <c r="AF1741" s="53"/>
      <c r="AG1741" s="53"/>
      <c r="AH1741" s="27"/>
    </row>
    <row r="1742" spans="1:34">
      <c r="Z1742" s="7" t="str">
        <f>+LEFT(AC1742,1)</f>
        <v>4</v>
      </c>
      <c r="AC1742" s="10">
        <v>400000</v>
      </c>
      <c r="AD1742" s="10" t="s">
        <v>934</v>
      </c>
      <c r="AH1742" s="26">
        <f t="shared" ref="AH1742:AH1746" si="343">SUMIF($Z$7:$Z$1734,Z1742,$AH$7:$AH$1734)</f>
        <v>-107435249</v>
      </c>
    </row>
    <row r="1743" spans="1:34">
      <c r="Z1743" s="7" t="str">
        <f>+LEFT(AC1743,1)</f>
        <v>5</v>
      </c>
      <c r="AC1743" s="10">
        <v>500000</v>
      </c>
      <c r="AD1743" s="10" t="s">
        <v>803</v>
      </c>
      <c r="AE1743" s="28">
        <f>+AE1739-AE1740</f>
        <v>32615291528</v>
      </c>
      <c r="AH1743" s="26">
        <f t="shared" si="343"/>
        <v>63349251</v>
      </c>
    </row>
    <row r="1744" spans="1:34">
      <c r="Z1744" s="7" t="str">
        <f>+LEFT(AC1744,1)</f>
        <v>6</v>
      </c>
      <c r="AC1744" s="10">
        <v>600000</v>
      </c>
      <c r="AD1744" s="10" t="s">
        <v>628</v>
      </c>
      <c r="AH1744" s="26">
        <f t="shared" si="343"/>
        <v>8815945</v>
      </c>
    </row>
    <row r="1745" spans="1:34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Z1745" s="7" t="str">
        <f>+LEFT(AC1745,1)</f>
        <v>7</v>
      </c>
      <c r="AC1745" s="10">
        <v>700000</v>
      </c>
      <c r="AD1745" s="10" t="s">
        <v>613</v>
      </c>
      <c r="AH1745" s="26">
        <f t="shared" si="343"/>
        <v>20987942</v>
      </c>
    </row>
    <row r="1746" spans="1:34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Z1746" s="7" t="str">
        <f>+LEFT(AC1746,1)</f>
        <v>8</v>
      </c>
      <c r="AC1746" s="10">
        <v>800000</v>
      </c>
      <c r="AD1746" s="10" t="s">
        <v>614</v>
      </c>
      <c r="AH1746" s="26">
        <f t="shared" si="343"/>
        <v>1817335</v>
      </c>
    </row>
    <row r="1747" spans="1:34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24" t="str">
        <f>+Y1747&amp;Z1747</f>
        <v>124</v>
      </c>
      <c r="Y1747" s="7">
        <v>1</v>
      </c>
      <c r="Z1747" s="7">
        <v>24</v>
      </c>
      <c r="AD1747" s="29" t="s">
        <v>326</v>
      </c>
      <c r="AE1747" s="29"/>
      <c r="AF1747" s="48"/>
      <c r="AG1747" s="48"/>
      <c r="AH1747" s="61">
        <f>SUM(AH1742:AH1746)</f>
        <v>-12464776</v>
      </c>
    </row>
    <row r="1748" spans="1:34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AD1748" s="29" t="s">
        <v>327</v>
      </c>
      <c r="AH1748" s="62">
        <f>+AH1747+AH1740</f>
        <v>0</v>
      </c>
    </row>
    <row r="1750" spans="1:34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AH1750" s="26"/>
    </row>
    <row r="1751" spans="1:34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AH1751" s="26"/>
    </row>
    <row r="1752" spans="1:34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AH1752" s="26"/>
    </row>
    <row r="1753" spans="1:34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AH1753" s="26"/>
    </row>
    <row r="1755" spans="1:34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AH1755" s="26"/>
    </row>
    <row r="1761" s="10" customFormat="1"/>
    <row r="1762" s="10" customFormat="1"/>
    <row r="1763" s="10" customFormat="1"/>
    <row r="1764" s="10" customFormat="1"/>
    <row r="1765" s="10" customFormat="1"/>
    <row r="1766" s="10" customFormat="1"/>
    <row r="1767" s="10" customFormat="1"/>
    <row r="1768" s="10" customFormat="1"/>
    <row r="1769" s="10" customFormat="1"/>
    <row r="1770" s="10" customFormat="1"/>
    <row r="1771" s="10" customFormat="1"/>
    <row r="1772" s="10" customFormat="1"/>
    <row r="1773" s="10" customFormat="1"/>
    <row r="1774" s="10" customFormat="1"/>
    <row r="1775" s="10" customFormat="1"/>
    <row r="1776" s="10" customFormat="1"/>
    <row r="1777" s="10" customFormat="1"/>
    <row r="1778" s="10" customFormat="1"/>
    <row r="1779" s="10" customFormat="1"/>
    <row r="1780" s="10" customFormat="1"/>
    <row r="1781" s="10" customFormat="1"/>
    <row r="1782" s="10" customFormat="1"/>
    <row r="1783" s="10" customFormat="1"/>
    <row r="1784" s="10" customFormat="1"/>
    <row r="1785" s="10" customFormat="1"/>
    <row r="1786" s="10" customFormat="1"/>
    <row r="1787" s="10" customFormat="1"/>
    <row r="1788" s="10" customFormat="1"/>
    <row r="1789" s="10" customFormat="1"/>
    <row r="1790" s="10" customFormat="1"/>
    <row r="1791" s="10" customFormat="1"/>
    <row r="1792" s="10" customFormat="1"/>
    <row r="1796" spans="1:34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  <c r="AF1796" s="51"/>
      <c r="AG1796" s="51"/>
      <c r="AH1796" s="6"/>
    </row>
    <row r="1797" spans="1:34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F1797" s="51"/>
      <c r="AG1797" s="51"/>
      <c r="AH1797" s="6"/>
    </row>
    <row r="1798" spans="1:34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  <c r="AF1798" s="51"/>
      <c r="AG1798" s="51"/>
      <c r="AH1798" s="6"/>
    </row>
    <row r="1799" spans="1:34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F1799" s="51"/>
      <c r="AG1799" s="51"/>
      <c r="AH1799" s="6"/>
    </row>
    <row r="1800" spans="1:34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F1800" s="51"/>
      <c r="AG1800" s="51"/>
      <c r="AH1800" s="6"/>
    </row>
    <row r="1801" spans="1:34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F1801" s="51"/>
      <c r="AG1801" s="51"/>
      <c r="AH1801" s="6"/>
    </row>
    <row r="1802" spans="1:34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F1802" s="51"/>
      <c r="AG1802" s="51"/>
      <c r="AH1802" s="6"/>
    </row>
    <row r="1803" spans="1:34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F1803" s="51"/>
      <c r="AG1803" s="51"/>
      <c r="AH1803" s="6"/>
    </row>
    <row r="1804" spans="1:34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  <c r="AF1804" s="51"/>
      <c r="AG1804" s="51"/>
      <c r="AH1804" s="6"/>
    </row>
    <row r="1805" spans="1:34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F1805" s="51"/>
      <c r="AG1805" s="51"/>
      <c r="AH1805" s="6"/>
    </row>
    <row r="1806" spans="1:34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  <c r="AF1806" s="51"/>
      <c r="AG1806" s="51"/>
      <c r="AH1806" s="6"/>
    </row>
    <row r="1807" spans="1:34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F1807" s="51"/>
      <c r="AG1807" s="51"/>
      <c r="AH1807" s="6"/>
    </row>
    <row r="1808" spans="1:34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  <c r="AF1808" s="51"/>
      <c r="AG1808" s="51"/>
      <c r="AH1808" s="6"/>
    </row>
    <row r="1809" spans="1:34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F1809" s="51"/>
      <c r="AG1809" s="51"/>
      <c r="AH1809" s="6"/>
    </row>
    <row r="1810" spans="1:34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  <c r="AF1810" s="51"/>
      <c r="AG1810" s="51"/>
      <c r="AH1810" s="6"/>
    </row>
    <row r="1811" spans="1:34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F1811" s="51"/>
      <c r="AG1811" s="51"/>
      <c r="AH1811" s="6"/>
    </row>
    <row r="1812" spans="1:34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  <c r="AF1812" s="51"/>
      <c r="AG1812" s="51"/>
      <c r="AH1812" s="6"/>
    </row>
    <row r="1813" spans="1:34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F1813" s="51"/>
      <c r="AG1813" s="51"/>
      <c r="AH1813" s="6"/>
    </row>
    <row r="1814" spans="1:34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  <c r="AF1814" s="51"/>
      <c r="AG1814" s="51"/>
      <c r="AH1814" s="6"/>
    </row>
    <row r="1815" spans="1:34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F1815" s="51"/>
      <c r="AG1815" s="51"/>
      <c r="AH1815" s="6"/>
    </row>
    <row r="1816" spans="1:34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  <c r="AF1816" s="51"/>
      <c r="AG1816" s="51"/>
      <c r="AH1816" s="6"/>
    </row>
    <row r="1817" spans="1:34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F1817" s="51"/>
      <c r="AG1817" s="51"/>
      <c r="AH1817" s="6"/>
    </row>
    <row r="1818" spans="1:34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  <c r="AF1818" s="51"/>
      <c r="AG1818" s="51"/>
      <c r="AH1818" s="6"/>
    </row>
    <row r="1819" spans="1:34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F1819" s="51"/>
      <c r="AG1819" s="51"/>
      <c r="AH1819" s="6"/>
    </row>
    <row r="1820" spans="1:34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  <c r="AF1820" s="51"/>
      <c r="AG1820" s="51"/>
      <c r="AH1820" s="6"/>
    </row>
    <row r="1821" spans="1:34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F1821" s="51"/>
      <c r="AG1821" s="51"/>
      <c r="AH1821" s="6"/>
    </row>
    <row r="1822" spans="1:34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  <c r="AF1822" s="51"/>
      <c r="AG1822" s="51"/>
      <c r="AH1822" s="6"/>
    </row>
    <row r="1823" spans="1:34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F1823" s="51"/>
      <c r="AG1823" s="51"/>
      <c r="AH1823" s="6"/>
    </row>
    <row r="1824" spans="1:34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  <c r="AF1824" s="51"/>
      <c r="AG1824" s="51"/>
      <c r="AH1824" s="6"/>
    </row>
    <row r="1825" spans="1:34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F1825" s="51"/>
      <c r="AG1825" s="51"/>
      <c r="AH1825" s="6"/>
    </row>
    <row r="1826" spans="1:34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  <c r="AF1826" s="51"/>
      <c r="AG1826" s="51"/>
      <c r="AH1826" s="6"/>
    </row>
    <row r="1827" spans="1:34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F1827" s="51"/>
      <c r="AG1827" s="51"/>
      <c r="AH1827" s="6"/>
    </row>
    <row r="1828" spans="1:34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  <c r="AF1828" s="51"/>
      <c r="AG1828" s="51"/>
      <c r="AH1828" s="6"/>
    </row>
    <row r="1829" spans="1:34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F1829" s="51"/>
      <c r="AG1829" s="51"/>
      <c r="AH1829" s="6"/>
    </row>
    <row r="1830" spans="1:34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F1830" s="51"/>
      <c r="AG1830" s="51"/>
      <c r="AH1830" s="6"/>
    </row>
    <row r="1831" spans="1:34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F1831" s="51"/>
      <c r="AG1831" s="51"/>
      <c r="AH1831" s="6"/>
    </row>
    <row r="1832" spans="1:34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  <c r="AF1832" s="51"/>
      <c r="AG1832" s="51"/>
      <c r="AH1832" s="6"/>
    </row>
    <row r="1833" spans="1:34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F1833" s="51"/>
      <c r="AG1833" s="51"/>
      <c r="AH1833" s="6"/>
    </row>
    <row r="1834" spans="1:34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  <c r="AF1834" s="51"/>
      <c r="AG1834" s="51"/>
      <c r="AH1834" s="6"/>
    </row>
    <row r="1835" spans="1:34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F1835" s="51"/>
      <c r="AG1835" s="51"/>
      <c r="AH1835" s="6"/>
    </row>
    <row r="1836" spans="1:34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  <c r="AF1836" s="51"/>
      <c r="AG1836" s="51"/>
      <c r="AH1836" s="6"/>
    </row>
    <row r="1837" spans="1:34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F1837" s="51"/>
      <c r="AG1837" s="51"/>
      <c r="AH1837" s="6"/>
    </row>
    <row r="1838" spans="1:34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F1838" s="51"/>
      <c r="AG1838" s="51"/>
      <c r="AH1838" s="6"/>
    </row>
    <row r="1839" spans="1:34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F1839" s="51"/>
      <c r="AG1839" s="51"/>
      <c r="AH1839" s="6"/>
    </row>
    <row r="1840" spans="1:34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F1840" s="51"/>
      <c r="AG1840" s="51"/>
      <c r="AH1840" s="6"/>
    </row>
    <row r="1841" spans="1:34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F1841" s="51"/>
      <c r="AG1841" s="51"/>
      <c r="AH1841" s="6"/>
    </row>
    <row r="1842" spans="1:34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F1842" s="51"/>
      <c r="AG1842" s="51"/>
      <c r="AH1842" s="6"/>
    </row>
    <row r="1843" spans="1:34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F1843" s="51"/>
      <c r="AG1843" s="51"/>
      <c r="AH1843" s="6"/>
    </row>
    <row r="1844" spans="1:34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  <c r="AF1844" s="51"/>
      <c r="AG1844" s="51"/>
      <c r="AH1844" s="6"/>
    </row>
    <row r="1845" spans="1:34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  <c r="AF1845" s="51"/>
      <c r="AG1845" s="51"/>
      <c r="AH1845" s="6"/>
    </row>
    <row r="1846" spans="1:34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  <c r="AB1846" s="10"/>
      <c r="AF1846" s="51"/>
      <c r="AG1846" s="51"/>
      <c r="AH1846" s="6"/>
    </row>
    <row r="1847" spans="1:34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  <c r="AF1847" s="51"/>
      <c r="AG1847" s="51"/>
      <c r="AH1847" s="6"/>
    </row>
    <row r="1848" spans="1:34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  <c r="AB1848" s="10"/>
      <c r="AF1848" s="51"/>
      <c r="AG1848" s="51"/>
      <c r="AH1848" s="6"/>
    </row>
    <row r="1849" spans="1:34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  <c r="AF1849" s="51"/>
      <c r="AG1849" s="51"/>
      <c r="AH1849" s="6"/>
    </row>
    <row r="1850" spans="1:34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  <c r="AB1850" s="10"/>
      <c r="AF1850" s="51"/>
      <c r="AG1850" s="51"/>
      <c r="AH1850" s="6"/>
    </row>
    <row r="1851" spans="1:34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  <c r="AF1851" s="51"/>
      <c r="AG1851" s="51"/>
      <c r="AH1851" s="6"/>
    </row>
    <row r="1852" spans="1:34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  <c r="AB1852" s="10"/>
      <c r="AF1852" s="51"/>
      <c r="AG1852" s="51"/>
      <c r="AH1852" s="6"/>
    </row>
    <row r="1853" spans="1:34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F1853" s="51"/>
      <c r="AG1853" s="51"/>
      <c r="AH1853" s="6"/>
    </row>
    <row r="1854" spans="1:34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  <c r="AB1854" s="10"/>
      <c r="AF1854" s="51"/>
      <c r="AG1854" s="51"/>
      <c r="AH1854" s="6"/>
    </row>
    <row r="1855" spans="1:34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F1855" s="51"/>
      <c r="AG1855" s="51"/>
      <c r="AH1855" s="6"/>
    </row>
    <row r="1856" spans="1:34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F1856" s="51"/>
      <c r="AG1856" s="51"/>
      <c r="AH1856" s="6"/>
    </row>
    <row r="1857" spans="1:34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F1857" s="51"/>
      <c r="AG1857" s="51"/>
      <c r="AH1857" s="6"/>
    </row>
    <row r="1858" spans="1:34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F1858" s="51"/>
      <c r="AG1858" s="51"/>
      <c r="AH1858" s="6"/>
    </row>
    <row r="1859" spans="1:34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F1859" s="51"/>
      <c r="AG1859" s="51"/>
      <c r="AH1859" s="6"/>
    </row>
    <row r="1860" spans="1:34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10"/>
      <c r="AF1860" s="51"/>
      <c r="AG1860" s="51"/>
      <c r="AH1860" s="6"/>
    </row>
    <row r="1861" spans="1:34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  <c r="AF1861" s="51"/>
      <c r="AG1861" s="51"/>
      <c r="AH1861" s="6"/>
    </row>
    <row r="1862" spans="1:34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  <c r="AB1862" s="10"/>
      <c r="AF1862" s="51"/>
      <c r="AG1862" s="51"/>
      <c r="AH1862" s="6"/>
    </row>
    <row r="1863" spans="1:34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  <c r="AF1863" s="51"/>
      <c r="AG1863" s="51"/>
      <c r="AH1863" s="6"/>
    </row>
    <row r="1864" spans="1:34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  <c r="AB1864" s="10"/>
      <c r="AF1864" s="51"/>
      <c r="AG1864" s="51"/>
      <c r="AH1864" s="6"/>
    </row>
    <row r="1865" spans="1:34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  <c r="AF1865" s="51"/>
      <c r="AG1865" s="51"/>
      <c r="AH1865" s="6"/>
    </row>
    <row r="1866" spans="1:34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  <c r="AB1866" s="10"/>
      <c r="AF1866" s="51"/>
      <c r="AG1866" s="51"/>
      <c r="AH1866" s="6"/>
    </row>
    <row r="1867" spans="1:34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  <c r="AF1867" s="51"/>
      <c r="AG1867" s="51"/>
      <c r="AH1867" s="6"/>
    </row>
    <row r="1868" spans="1:34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  <c r="AB1868" s="10"/>
      <c r="AF1868" s="51"/>
      <c r="AG1868" s="51"/>
      <c r="AH1868" s="6"/>
    </row>
    <row r="1869" spans="1:34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  <c r="AF1869" s="51"/>
      <c r="AG1869" s="51"/>
      <c r="AH1869" s="6"/>
    </row>
    <row r="1870" spans="1:34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  <c r="AB1870" s="10"/>
      <c r="AF1870" s="51"/>
      <c r="AG1870" s="51"/>
      <c r="AH1870" s="6"/>
    </row>
    <row r="1871" spans="1:34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  <c r="AF1871" s="51"/>
      <c r="AG1871" s="51"/>
      <c r="AH1871" s="6"/>
    </row>
    <row r="1872" spans="1:34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  <c r="AB1872" s="10"/>
      <c r="AF1872" s="51"/>
      <c r="AG1872" s="51"/>
      <c r="AH1872" s="6"/>
    </row>
    <row r="1873" spans="1:34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  <c r="AF1873" s="51"/>
      <c r="AG1873" s="51"/>
      <c r="AH1873" s="6"/>
    </row>
    <row r="1874" spans="1:34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  <c r="AB1874" s="10"/>
      <c r="AF1874" s="51"/>
      <c r="AG1874" s="51"/>
      <c r="AH1874" s="6"/>
    </row>
    <row r="1875" spans="1:34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  <c r="AF1875" s="51"/>
      <c r="AG1875" s="51"/>
      <c r="AH1875" s="6"/>
    </row>
    <row r="1876" spans="1:34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  <c r="AB1876" s="10"/>
      <c r="AF1876" s="51"/>
      <c r="AG1876" s="51"/>
      <c r="AH1876" s="6"/>
    </row>
    <row r="1877" spans="1:34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  <c r="AF1877" s="51"/>
      <c r="AG1877" s="51"/>
      <c r="AH1877" s="6"/>
    </row>
    <row r="1878" spans="1:34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  <c r="AB1878" s="10"/>
      <c r="AF1878" s="51"/>
      <c r="AG1878" s="51"/>
      <c r="AH1878" s="6"/>
    </row>
    <row r="1879" spans="1:34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F1879" s="51"/>
      <c r="AG1879" s="51"/>
      <c r="AH1879" s="6"/>
    </row>
    <row r="1880" spans="1:34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  <c r="AB1880" s="10"/>
      <c r="AF1880" s="51"/>
      <c r="AG1880" s="51"/>
      <c r="AH1880" s="6"/>
    </row>
    <row r="1881" spans="1:34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  <c r="AF1881" s="51"/>
      <c r="AG1881" s="51"/>
      <c r="AH1881" s="6"/>
    </row>
    <row r="1882" spans="1:34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  <c r="AB1882" s="10"/>
      <c r="AF1882" s="51"/>
      <c r="AG1882" s="51"/>
      <c r="AH1882" s="6"/>
    </row>
    <row r="1883" spans="1:34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  <c r="AF1883" s="51"/>
      <c r="AG1883" s="51"/>
      <c r="AH1883" s="6"/>
    </row>
    <row r="1884" spans="1:34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  <c r="AB1884" s="10"/>
      <c r="AF1884" s="51"/>
      <c r="AG1884" s="51"/>
      <c r="AH1884" s="6"/>
    </row>
    <row r="1885" spans="1:34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F1885" s="51"/>
      <c r="AG1885" s="51"/>
      <c r="AH1885" s="6"/>
    </row>
    <row r="1886" spans="1:34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  <c r="AF1886" s="51"/>
      <c r="AG1886" s="51"/>
      <c r="AH1886" s="6"/>
    </row>
    <row r="1887" spans="1:34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  <c r="AF1887" s="51"/>
      <c r="AG1887" s="51"/>
      <c r="AH1887" s="6"/>
    </row>
    <row r="1888" spans="1:34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  <c r="AB1888" s="10"/>
      <c r="AF1888" s="51"/>
      <c r="AG1888" s="51"/>
      <c r="AH1888" s="6"/>
    </row>
    <row r="1889" spans="1:34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  <c r="AF1889" s="51"/>
      <c r="AG1889" s="51"/>
      <c r="AH1889" s="6"/>
    </row>
    <row r="1890" spans="1:34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  <c r="AB1890" s="10"/>
      <c r="AF1890" s="51"/>
      <c r="AG1890" s="51"/>
      <c r="AH1890" s="6"/>
    </row>
    <row r="1891" spans="1:34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  <c r="AF1891" s="51"/>
      <c r="AG1891" s="51"/>
      <c r="AH1891" s="6"/>
    </row>
    <row r="1892" spans="1:34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  <c r="AF1892" s="51"/>
      <c r="AG1892" s="51"/>
      <c r="AH1892" s="6"/>
    </row>
    <row r="1893" spans="1:34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F1893" s="51"/>
      <c r="AG1893" s="51"/>
      <c r="AH1893" s="6"/>
    </row>
    <row r="1894" spans="1:34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  <c r="AF1894" s="51"/>
      <c r="AG1894" s="51"/>
      <c r="AH1894" s="6"/>
    </row>
    <row r="1895" spans="1:34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F1895" s="51"/>
      <c r="AG1895" s="51"/>
      <c r="AH1895" s="6"/>
    </row>
    <row r="1896" spans="1:34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  <c r="AF1896" s="51"/>
      <c r="AG1896" s="51"/>
      <c r="AH1896" s="6"/>
    </row>
    <row r="1897" spans="1:34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F1897" s="51"/>
      <c r="AG1897" s="51"/>
      <c r="AH1897" s="6"/>
    </row>
    <row r="1898" spans="1:34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  <c r="AF1898" s="51"/>
      <c r="AG1898" s="51"/>
      <c r="AH1898" s="6"/>
    </row>
    <row r="1899" spans="1:34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F1899" s="51"/>
      <c r="AG1899" s="51"/>
      <c r="AH1899" s="6"/>
    </row>
    <row r="1900" spans="1:34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  <c r="AB1900" s="10"/>
      <c r="AF1900" s="51"/>
      <c r="AG1900" s="51"/>
      <c r="AH1900" s="6"/>
    </row>
    <row r="1901" spans="1:34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  <c r="AF1901" s="51"/>
      <c r="AG1901" s="51"/>
      <c r="AH1901" s="6"/>
    </row>
    <row r="1902" spans="1:34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  <c r="AB1902" s="10"/>
      <c r="AF1902" s="51"/>
      <c r="AG1902" s="51"/>
      <c r="AH1902" s="6"/>
    </row>
    <row r="1903" spans="1:34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  <c r="AF1903" s="51"/>
      <c r="AG1903" s="51"/>
      <c r="AH1903" s="6"/>
    </row>
    <row r="1904" spans="1:34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  <c r="AB1904" s="10"/>
      <c r="AF1904" s="51"/>
      <c r="AG1904" s="51"/>
      <c r="AH1904" s="6"/>
    </row>
    <row r="1905" spans="1:34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  <c r="AF1905" s="51"/>
      <c r="AG1905" s="51"/>
      <c r="AH1905" s="6"/>
    </row>
    <row r="1906" spans="1:34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  <c r="AB1906" s="10"/>
      <c r="AF1906" s="51"/>
      <c r="AG1906" s="51"/>
      <c r="AH1906" s="6"/>
    </row>
    <row r="1907" spans="1:34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  <c r="AF1907" s="51"/>
      <c r="AG1907" s="51"/>
      <c r="AH1907" s="6"/>
    </row>
    <row r="1908" spans="1:34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  <c r="AB1908" s="10"/>
      <c r="AF1908" s="51"/>
      <c r="AG1908" s="51"/>
      <c r="AH1908" s="6"/>
    </row>
    <row r="1909" spans="1:34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  <c r="AF1909" s="51"/>
      <c r="AG1909" s="51"/>
      <c r="AH1909" s="6"/>
    </row>
    <row r="1910" spans="1:34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  <c r="AB1910" s="10"/>
      <c r="AF1910" s="51"/>
      <c r="AG1910" s="51"/>
      <c r="AH1910" s="6"/>
    </row>
    <row r="1911" spans="1:34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  <c r="AF1911" s="51"/>
      <c r="AG1911" s="51"/>
      <c r="AH1911" s="6"/>
    </row>
    <row r="1912" spans="1:34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  <c r="AB1912" s="10"/>
      <c r="AF1912" s="51"/>
      <c r="AG1912" s="51"/>
      <c r="AH1912" s="6"/>
    </row>
    <row r="1913" spans="1:34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  <c r="AF1913" s="51"/>
      <c r="AG1913" s="51"/>
      <c r="AH1913" s="6"/>
    </row>
    <row r="1914" spans="1:34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  <c r="AB1914" s="119"/>
      <c r="AF1914" s="51"/>
      <c r="AG1914" s="51"/>
      <c r="AH1914" s="6"/>
    </row>
    <row r="1915" spans="1:34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19"/>
      <c r="AF1915" s="51"/>
      <c r="AG1915" s="51"/>
      <c r="AH1915" s="6"/>
    </row>
    <row r="1916" spans="1:34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19"/>
      <c r="AF1916" s="51"/>
      <c r="AG1916" s="51"/>
      <c r="AH1916" s="6"/>
    </row>
    <row r="1917" spans="1:34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  <c r="AF1917" s="51"/>
      <c r="AG1917" s="51"/>
      <c r="AH1917" s="6"/>
    </row>
    <row r="1918" spans="1:34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  <c r="AB1918" s="10"/>
      <c r="AF1918" s="51"/>
      <c r="AG1918" s="51"/>
      <c r="AH1918" s="6"/>
    </row>
    <row r="1919" spans="1:34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  <c r="AF1919" s="51"/>
      <c r="AG1919" s="51"/>
      <c r="AH1919" s="6"/>
    </row>
    <row r="1920" spans="1:34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  <c r="AB1920" s="10"/>
      <c r="AF1920" s="51"/>
      <c r="AG1920" s="51"/>
      <c r="AH1920" s="6"/>
    </row>
    <row r="1921" spans="1:34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F1921" s="51"/>
      <c r="AG1921" s="51"/>
      <c r="AH1921" s="6"/>
    </row>
    <row r="1922" spans="1:34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  <c r="AF1922" s="51"/>
      <c r="AG1922" s="51"/>
      <c r="AH1922" s="6"/>
    </row>
    <row r="1923" spans="1:34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  <c r="AF1923" s="51"/>
      <c r="AG1923" s="51"/>
      <c r="AH1923" s="6"/>
    </row>
    <row r="1924" spans="1:34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  <c r="AF1924" s="51"/>
      <c r="AG1924" s="51"/>
      <c r="AH1924" s="6"/>
    </row>
    <row r="1925" spans="1:34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F1925" s="51"/>
      <c r="AG1925" s="51"/>
      <c r="AH1925" s="6"/>
    </row>
    <row r="1926" spans="1:34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  <c r="AF1926" s="51"/>
      <c r="AG1926" s="51"/>
      <c r="AH1926" s="6"/>
    </row>
    <row r="1927" spans="1:34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F1927" s="51"/>
      <c r="AG1927" s="51"/>
      <c r="AH1927" s="6"/>
    </row>
    <row r="1928" spans="1:34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  <c r="AF1928" s="51"/>
      <c r="AG1928" s="51"/>
      <c r="AH1928" s="6"/>
    </row>
    <row r="1929" spans="1:34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F1929" s="51"/>
      <c r="AG1929" s="51"/>
      <c r="AH1929" s="6"/>
    </row>
    <row r="1930" spans="1:34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  <c r="AF1930" s="51"/>
      <c r="AG1930" s="51"/>
      <c r="AH1930" s="6"/>
    </row>
    <row r="1931" spans="1:34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F1931" s="51"/>
      <c r="AG1931" s="51"/>
      <c r="AH1931" s="6"/>
    </row>
    <row r="1932" spans="1:34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  <c r="AF1932" s="51"/>
      <c r="AG1932" s="51"/>
      <c r="AH1932" s="6"/>
    </row>
    <row r="1933" spans="1:34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F1933" s="51"/>
      <c r="AG1933" s="51"/>
      <c r="AH1933" s="6"/>
    </row>
    <row r="1934" spans="1:34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  <c r="AF1934" s="51"/>
      <c r="AG1934" s="51"/>
      <c r="AH1934" s="6"/>
    </row>
    <row r="1935" spans="1:34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F1935" s="51"/>
      <c r="AG1935" s="51"/>
      <c r="AH1935" s="6"/>
    </row>
    <row r="1936" spans="1:34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  <c r="AF1936" s="51"/>
      <c r="AG1936" s="51"/>
      <c r="AH1936" s="6"/>
    </row>
    <row r="1937" spans="1:34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F1937" s="51"/>
      <c r="AG1937" s="51"/>
      <c r="AH1937" s="6"/>
    </row>
    <row r="1938" spans="1:34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  <c r="AF1938" s="51"/>
      <c r="AG1938" s="51"/>
      <c r="AH1938" s="6"/>
    </row>
    <row r="1939" spans="1:34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F1939" s="51"/>
      <c r="AG1939" s="51"/>
      <c r="AH1939" s="6"/>
    </row>
    <row r="1940" spans="1:34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  <c r="AF1940" s="51"/>
      <c r="AG1940" s="51"/>
      <c r="AH1940" s="6"/>
    </row>
    <row r="1941" spans="1:34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F1941" s="51"/>
      <c r="AG1941" s="51"/>
      <c r="AH1941" s="6"/>
    </row>
    <row r="1942" spans="1:34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  <c r="AF1942" s="51"/>
      <c r="AG1942" s="51"/>
      <c r="AH1942" s="6"/>
    </row>
    <row r="1943" spans="1:34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F1943" s="51"/>
      <c r="AG1943" s="51"/>
      <c r="AH1943" s="6"/>
    </row>
    <row r="1944" spans="1:34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  <c r="AF1944" s="51"/>
      <c r="AG1944" s="51"/>
      <c r="AH1944" s="6"/>
    </row>
    <row r="1945" spans="1:34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F1945" s="51"/>
      <c r="AG1945" s="51"/>
      <c r="AH1945" s="6"/>
    </row>
    <row r="1946" spans="1:34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  <c r="AF1946" s="51"/>
      <c r="AG1946" s="51"/>
      <c r="AH1946" s="6"/>
    </row>
    <row r="1947" spans="1:34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F1947" s="51"/>
      <c r="AG1947" s="51"/>
      <c r="AH1947" s="6"/>
    </row>
    <row r="1948" spans="1:34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  <c r="AF1948" s="51"/>
      <c r="AG1948" s="51"/>
      <c r="AH1948" s="6"/>
    </row>
    <row r="1949" spans="1:34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F1949" s="51"/>
      <c r="AG1949" s="51"/>
      <c r="AH1949" s="6"/>
    </row>
    <row r="1950" spans="1:34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  <c r="AF1950" s="51"/>
      <c r="AG1950" s="51"/>
      <c r="AH1950" s="6"/>
    </row>
    <row r="1951" spans="1:34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F1951" s="51"/>
      <c r="AG1951" s="51"/>
      <c r="AH1951" s="6"/>
    </row>
    <row r="1952" spans="1:34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  <c r="AB1952" s="10"/>
      <c r="AF1952" s="51"/>
      <c r="AG1952" s="51"/>
      <c r="AH1952" s="6"/>
    </row>
    <row r="1953" spans="1:34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  <c r="AF1953" s="51"/>
      <c r="AG1953" s="51"/>
      <c r="AH1953" s="6"/>
    </row>
    <row r="1954" spans="1:34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  <c r="AB1954" s="10"/>
      <c r="AF1954" s="51"/>
      <c r="AG1954" s="51"/>
      <c r="AH1954" s="6"/>
    </row>
    <row r="1955" spans="1:34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  <c r="AF1955" s="51"/>
      <c r="AG1955" s="51"/>
      <c r="AH1955" s="6"/>
    </row>
    <row r="1956" spans="1:34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  <c r="AB1956" s="10"/>
      <c r="AF1956" s="51"/>
      <c r="AG1956" s="51"/>
      <c r="AH1956" s="6"/>
    </row>
    <row r="1957" spans="1:34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  <c r="AB1957" s="10"/>
      <c r="AF1957" s="51"/>
      <c r="AG1957" s="51"/>
      <c r="AH1957" s="6"/>
    </row>
    <row r="1958" spans="1:34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  <c r="AB1958" s="10"/>
      <c r="AF1958" s="51"/>
      <c r="AG1958" s="51"/>
      <c r="AH1958" s="6"/>
    </row>
    <row r="1959" spans="1:34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  <c r="AB1959" s="10"/>
      <c r="AF1959" s="51"/>
      <c r="AG1959" s="51"/>
      <c r="AH1959" s="6"/>
    </row>
    <row r="1960" spans="1:34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  <c r="AB1960" s="10"/>
      <c r="AF1960" s="51"/>
      <c r="AG1960" s="51"/>
      <c r="AH1960" s="6"/>
    </row>
    <row r="1961" spans="1:34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  <c r="AB1961" s="10"/>
      <c r="AF1961" s="51"/>
      <c r="AG1961" s="51"/>
      <c r="AH1961" s="6"/>
    </row>
    <row r="1962" spans="1:34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  <c r="AB1962" s="10"/>
      <c r="AF1962" s="51"/>
      <c r="AG1962" s="51"/>
      <c r="AH1962" s="6"/>
    </row>
    <row r="1963" spans="1:34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  <c r="AB1963" s="10"/>
      <c r="AF1963" s="51"/>
      <c r="AG1963" s="51"/>
      <c r="AH1963" s="6"/>
    </row>
    <row r="1964" spans="1:34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  <c r="AB1964" s="10"/>
      <c r="AF1964" s="51"/>
      <c r="AG1964" s="51"/>
      <c r="AH1964" s="6"/>
    </row>
    <row r="1965" spans="1:34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  <c r="AB1965" s="10"/>
      <c r="AF1965" s="51"/>
      <c r="AG1965" s="51"/>
      <c r="AH1965" s="6"/>
    </row>
    <row r="1966" spans="1:34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  <c r="AB1966" s="10"/>
      <c r="AF1966" s="51"/>
      <c r="AG1966" s="51"/>
      <c r="AH1966" s="6"/>
    </row>
    <row r="1967" spans="1:34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  <c r="AB1967" s="10"/>
      <c r="AF1967" s="51"/>
      <c r="AG1967" s="51"/>
      <c r="AH1967" s="6"/>
    </row>
    <row r="1968" spans="1:34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  <c r="AB1968" s="10"/>
      <c r="AF1968" s="51"/>
      <c r="AG1968" s="51"/>
      <c r="AH1968" s="6"/>
    </row>
    <row r="1969" spans="1:34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  <c r="AB1969" s="10"/>
      <c r="AF1969" s="51"/>
      <c r="AG1969" s="51"/>
      <c r="AH1969" s="6"/>
    </row>
    <row r="1970" spans="1:34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  <c r="AB1970" s="10"/>
      <c r="AF1970" s="51"/>
      <c r="AG1970" s="51"/>
      <c r="AH1970" s="6"/>
    </row>
    <row r="1971" spans="1:34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  <c r="AB1971" s="10"/>
      <c r="AF1971" s="51"/>
      <c r="AG1971" s="51"/>
      <c r="AH1971" s="6"/>
    </row>
    <row r="1972" spans="1:34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  <c r="AB1972" s="10"/>
      <c r="AF1972" s="51"/>
      <c r="AG1972" s="51"/>
      <c r="AH1972" s="6"/>
    </row>
    <row r="1973" spans="1:34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  <c r="AB1973" s="10"/>
      <c r="AF1973" s="51"/>
      <c r="AG1973" s="51"/>
      <c r="AH1973" s="6"/>
    </row>
    <row r="1974" spans="1:34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  <c r="AB1974" s="10"/>
      <c r="AF1974" s="51"/>
      <c r="AG1974" s="51"/>
      <c r="AH1974" s="6"/>
    </row>
    <row r="1975" spans="1:34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  <c r="AB1975" s="10"/>
      <c r="AF1975" s="51"/>
      <c r="AG1975" s="51"/>
      <c r="AH1975" s="6"/>
    </row>
    <row r="1976" spans="1:34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  <c r="AB1976" s="10"/>
      <c r="AF1976" s="51"/>
      <c r="AG1976" s="51"/>
      <c r="AH1976" s="6"/>
    </row>
    <row r="1977" spans="1:34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  <c r="AB1977" s="10"/>
      <c r="AF1977" s="51"/>
      <c r="AG1977" s="51"/>
      <c r="AH1977" s="6"/>
    </row>
    <row r="1978" spans="1:34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  <c r="AB1978" s="10"/>
      <c r="AF1978" s="51"/>
      <c r="AG1978" s="51"/>
      <c r="AH1978" s="6"/>
    </row>
    <row r="1979" spans="1:34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F1979" s="51"/>
      <c r="AG1979" s="51"/>
      <c r="AH1979" s="6"/>
    </row>
    <row r="1980" spans="1:34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  <c r="AB1980" s="10"/>
      <c r="AF1980" s="51"/>
      <c r="AG1980" s="51"/>
      <c r="AH1980" s="6"/>
    </row>
    <row r="1981" spans="1:34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  <c r="AB1981" s="10"/>
      <c r="AF1981" s="51"/>
      <c r="AG1981" s="51"/>
      <c r="AH1981" s="6"/>
    </row>
    <row r="1982" spans="1:34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  <c r="AB1982" s="10"/>
      <c r="AF1982" s="51"/>
      <c r="AG1982" s="51"/>
      <c r="AH1982" s="6"/>
    </row>
    <row r="1983" spans="1:34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  <c r="AB1983" s="10"/>
      <c r="AF1983" s="51"/>
      <c r="AG1983" s="51"/>
      <c r="AH1983" s="6"/>
    </row>
    <row r="1984" spans="1:34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  <c r="AB1984" s="10"/>
      <c r="AF1984" s="51"/>
      <c r="AG1984" s="51"/>
      <c r="AH1984" s="6"/>
    </row>
    <row r="1985" spans="1:34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  <c r="AB1985" s="10"/>
      <c r="AF1985" s="51"/>
      <c r="AG1985" s="51"/>
      <c r="AH1985" s="6"/>
    </row>
    <row r="1986" spans="1:34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  <c r="AB1986" s="10"/>
      <c r="AF1986" s="51"/>
      <c r="AG1986" s="51"/>
      <c r="AH1986" s="6"/>
    </row>
    <row r="1987" spans="1:34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  <c r="AB1987" s="10"/>
      <c r="AF1987" s="51"/>
      <c r="AG1987" s="51"/>
      <c r="AH1987" s="6"/>
    </row>
    <row r="1988" spans="1:34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  <c r="AB1988" s="10"/>
      <c r="AF1988" s="51"/>
      <c r="AG1988" s="51"/>
      <c r="AH1988" s="6"/>
    </row>
    <row r="1989" spans="1:34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  <c r="AB1989" s="10"/>
      <c r="AF1989" s="51"/>
      <c r="AG1989" s="51"/>
      <c r="AH1989" s="6"/>
    </row>
    <row r="1990" spans="1:34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  <c r="AB1990" s="10"/>
      <c r="AF1990" s="51"/>
      <c r="AG1990" s="51"/>
      <c r="AH1990" s="6"/>
    </row>
    <row r="1991" spans="1:34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  <c r="AB1991" s="10"/>
      <c r="AF1991" s="51"/>
      <c r="AG1991" s="51"/>
      <c r="AH1991" s="6"/>
    </row>
    <row r="1992" spans="1:34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  <c r="AB1992" s="10"/>
      <c r="AF1992" s="51"/>
      <c r="AG1992" s="51"/>
      <c r="AH1992" s="6"/>
    </row>
    <row r="1993" spans="1:34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  <c r="AB1993" s="10"/>
      <c r="AF1993" s="51"/>
      <c r="AG1993" s="51"/>
      <c r="AH1993" s="6"/>
    </row>
    <row r="1994" spans="1:34">
      <c r="A1994" s="10"/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  <c r="AB1994" s="10"/>
      <c r="AF1994" s="51"/>
      <c r="AG1994" s="51"/>
      <c r="AH1994" s="6"/>
    </row>
    <row r="1995" spans="1:34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  <c r="AB1995" s="10"/>
      <c r="AF1995" s="51"/>
      <c r="AG1995" s="51"/>
      <c r="AH1995" s="6"/>
    </row>
    <row r="1996" spans="1:34">
      <c r="A1996" s="10"/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  <c r="AB1996" s="10"/>
      <c r="AF1996" s="51"/>
      <c r="AG1996" s="51"/>
      <c r="AH1996" s="6"/>
    </row>
    <row r="1997" spans="1:34">
      <c r="A1997" s="10"/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  <c r="AB1997" s="10"/>
      <c r="AF1997" s="51"/>
      <c r="AG1997" s="51"/>
      <c r="AH1997" s="6"/>
    </row>
    <row r="1998" spans="1:34">
      <c r="A1998" s="10"/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  <c r="AB1998" s="10"/>
      <c r="AF1998" s="51"/>
      <c r="AG1998" s="51"/>
      <c r="AH1998" s="6"/>
    </row>
    <row r="1999" spans="1:34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  <c r="AB1999" s="10"/>
      <c r="AF1999" s="51"/>
      <c r="AG1999" s="51"/>
      <c r="AH1999" s="6"/>
    </row>
    <row r="2000" spans="1:34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  <c r="AB2000" s="10"/>
      <c r="AF2000" s="51"/>
      <c r="AG2000" s="51"/>
      <c r="AH2000" s="6"/>
    </row>
    <row r="2001" spans="1:34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  <c r="AB2001" s="10"/>
      <c r="AF2001" s="51"/>
      <c r="AG2001" s="51"/>
      <c r="AH2001" s="6"/>
    </row>
    <row r="2002" spans="1:34">
      <c r="A2002" s="10"/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  <c r="AB2002" s="10"/>
      <c r="AF2002" s="51"/>
      <c r="AG2002" s="51"/>
      <c r="AH2002" s="6"/>
    </row>
    <row r="2003" spans="1:34">
      <c r="A2003" s="10"/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  <c r="AB2003" s="10"/>
      <c r="AF2003" s="51"/>
      <c r="AG2003" s="51"/>
      <c r="AH2003" s="6"/>
    </row>
    <row r="2004" spans="1:34">
      <c r="A2004" s="10"/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  <c r="AB2004" s="10"/>
      <c r="AF2004" s="51"/>
      <c r="AG2004" s="51"/>
      <c r="AH2004" s="6"/>
    </row>
    <row r="2005" spans="1:34">
      <c r="A2005" s="10"/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  <c r="AB2005" s="10"/>
      <c r="AF2005" s="51"/>
      <c r="AG2005" s="51"/>
      <c r="AH2005" s="6"/>
    </row>
    <row r="2006" spans="1:34">
      <c r="A2006" s="10"/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  <c r="AB2006" s="10"/>
      <c r="AF2006" s="51"/>
      <c r="AG2006" s="51"/>
      <c r="AH2006" s="6"/>
    </row>
    <row r="2007" spans="1:34">
      <c r="A2007" s="10"/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  <c r="AB2007" s="10"/>
      <c r="AF2007" s="51"/>
      <c r="AG2007" s="51"/>
      <c r="AH2007" s="6"/>
    </row>
    <row r="2008" spans="1:34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  <c r="AB2008" s="10"/>
      <c r="AF2008" s="51"/>
      <c r="AG2008" s="51"/>
      <c r="AH2008" s="6"/>
    </row>
    <row r="2009" spans="1:34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  <c r="AB2009" s="10"/>
      <c r="AF2009" s="51"/>
      <c r="AG2009" s="51"/>
      <c r="AH2009" s="6"/>
    </row>
    <row r="2010" spans="1:34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  <c r="AB2010" s="10"/>
      <c r="AF2010" s="51"/>
      <c r="AG2010" s="51"/>
      <c r="AH2010" s="6"/>
    </row>
    <row r="2011" spans="1:34">
      <c r="A2011" s="10"/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  <c r="AB2011" s="10"/>
      <c r="AF2011" s="51"/>
      <c r="AG2011" s="51"/>
      <c r="AH2011" s="6"/>
    </row>
    <row r="2012" spans="1:34">
      <c r="A2012" s="10"/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  <c r="AB2012" s="10"/>
      <c r="AF2012" s="51"/>
      <c r="AG2012" s="51"/>
      <c r="AH2012" s="6"/>
    </row>
    <row r="2013" spans="1:34">
      <c r="A2013" s="10"/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  <c r="AB2013" s="10"/>
      <c r="AF2013" s="51"/>
      <c r="AG2013" s="51"/>
      <c r="AH2013" s="6"/>
    </row>
    <row r="2014" spans="1:34">
      <c r="A2014" s="10"/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  <c r="AB2014" s="10"/>
      <c r="AF2014" s="51"/>
      <c r="AG2014" s="51"/>
      <c r="AH2014" s="6"/>
    </row>
    <row r="2015" spans="1:34">
      <c r="A2015" s="10"/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  <c r="AB2015" s="10"/>
      <c r="AF2015" s="51"/>
      <c r="AG2015" s="51"/>
      <c r="AH2015" s="6"/>
    </row>
    <row r="2016" spans="1:34">
      <c r="A2016" s="10"/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  <c r="AB2016" s="10"/>
      <c r="AF2016" s="51"/>
      <c r="AG2016" s="51"/>
      <c r="AH2016" s="6"/>
    </row>
    <row r="2017" spans="1:34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  <c r="AB2017" s="10"/>
      <c r="AF2017" s="51"/>
      <c r="AG2017" s="51"/>
      <c r="AH2017" s="6"/>
    </row>
    <row r="2018" spans="1:34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  <c r="AB2018" s="10"/>
      <c r="AF2018" s="51"/>
      <c r="AG2018" s="51"/>
      <c r="AH2018" s="6"/>
    </row>
    <row r="2019" spans="1:34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  <c r="AB2019" s="10"/>
      <c r="AF2019" s="51"/>
      <c r="AG2019" s="51"/>
      <c r="AH2019" s="6"/>
    </row>
    <row r="2020" spans="1:34">
      <c r="A2020" s="10"/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  <c r="AB2020" s="10"/>
      <c r="AF2020" s="51"/>
      <c r="AG2020" s="51"/>
      <c r="AH2020" s="6"/>
    </row>
    <row r="2021" spans="1:34">
      <c r="A2021" s="10"/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  <c r="AB2021" s="10"/>
      <c r="AF2021" s="51"/>
      <c r="AG2021" s="51"/>
      <c r="AH2021" s="6"/>
    </row>
    <row r="2022" spans="1:34">
      <c r="A2022" s="10"/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  <c r="AB2022" s="10"/>
      <c r="AF2022" s="51"/>
      <c r="AG2022" s="51"/>
      <c r="AH2022" s="6"/>
    </row>
    <row r="2023" spans="1:34">
      <c r="A2023" s="10"/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  <c r="AB2023" s="10"/>
      <c r="AF2023" s="51"/>
      <c r="AG2023" s="51"/>
      <c r="AH2023" s="6"/>
    </row>
    <row r="2024" spans="1:34">
      <c r="A2024" s="10"/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  <c r="AB2024" s="10"/>
      <c r="AF2024" s="51"/>
      <c r="AG2024" s="51"/>
      <c r="AH2024" s="6"/>
    </row>
    <row r="2025" spans="1:34">
      <c r="A2025" s="10"/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  <c r="AB2025" s="10"/>
      <c r="AF2025" s="51"/>
      <c r="AG2025" s="51"/>
      <c r="AH2025" s="6"/>
    </row>
    <row r="2026" spans="1:34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  <c r="AB2026" s="10"/>
      <c r="AF2026" s="51"/>
      <c r="AG2026" s="51"/>
      <c r="AH2026" s="6"/>
    </row>
    <row r="2027" spans="1:34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  <c r="AB2027" s="10"/>
      <c r="AF2027" s="51"/>
      <c r="AG2027" s="51"/>
      <c r="AH2027" s="6"/>
    </row>
    <row r="2028" spans="1:34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  <c r="AB2028" s="10"/>
      <c r="AF2028" s="51"/>
      <c r="AG2028" s="51"/>
      <c r="AH2028" s="6"/>
    </row>
    <row r="2029" spans="1:34">
      <c r="A2029" s="10"/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  <c r="AB2029" s="10"/>
      <c r="AF2029" s="51"/>
      <c r="AG2029" s="51"/>
      <c r="AH2029" s="6"/>
    </row>
    <row r="2030" spans="1:34">
      <c r="A2030" s="10"/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  <c r="AB2030" s="10"/>
      <c r="AF2030" s="51"/>
      <c r="AG2030" s="51"/>
      <c r="AH2030" s="6"/>
    </row>
    <row r="2031" spans="1:34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  <c r="AB2031" s="10"/>
      <c r="AF2031" s="51"/>
      <c r="AG2031" s="51"/>
      <c r="AH2031" s="6"/>
    </row>
    <row r="2032" spans="1:34">
      <c r="A2032" s="10"/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  <c r="AB2032" s="10"/>
      <c r="AF2032" s="51"/>
      <c r="AG2032" s="51"/>
      <c r="AH2032" s="6"/>
    </row>
    <row r="2033" spans="1:34">
      <c r="A2033" s="10"/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  <c r="AB2033" s="10"/>
      <c r="AF2033" s="51"/>
      <c r="AG2033" s="51"/>
      <c r="AH2033" s="6"/>
    </row>
    <row r="2034" spans="1:34">
      <c r="A2034" s="10"/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  <c r="AB2034" s="10"/>
      <c r="AF2034" s="51"/>
      <c r="AG2034" s="51"/>
      <c r="AH2034" s="6"/>
    </row>
    <row r="2035" spans="1:34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  <c r="AB2035" s="10"/>
      <c r="AF2035" s="51"/>
      <c r="AG2035" s="51"/>
      <c r="AH2035" s="6"/>
    </row>
    <row r="2036" spans="1:34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  <c r="AB2036" s="10"/>
      <c r="AF2036" s="51"/>
      <c r="AG2036" s="51"/>
      <c r="AH2036" s="6"/>
    </row>
    <row r="2037" spans="1:34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  <c r="AB2037" s="10"/>
      <c r="AF2037" s="51"/>
      <c r="AG2037" s="51"/>
      <c r="AH2037" s="6"/>
    </row>
    <row r="2038" spans="1:34">
      <c r="A2038" s="10"/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  <c r="AB2038" s="10"/>
      <c r="AF2038" s="51"/>
      <c r="AG2038" s="51"/>
      <c r="AH2038" s="6"/>
    </row>
    <row r="2039" spans="1:34">
      <c r="A2039" s="10"/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  <c r="AB2039" s="10"/>
      <c r="AF2039" s="51"/>
      <c r="AG2039" s="51"/>
      <c r="AH2039" s="6"/>
    </row>
    <row r="2040" spans="1:34">
      <c r="A2040" s="10"/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  <c r="AB2040" s="10"/>
      <c r="AF2040" s="51"/>
      <c r="AG2040" s="51"/>
      <c r="AH2040" s="6"/>
    </row>
    <row r="2041" spans="1:34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F2041" s="51"/>
      <c r="AG2041" s="51"/>
      <c r="AH2041" s="6"/>
    </row>
    <row r="2042" spans="1:34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  <c r="AB2042" s="10"/>
      <c r="AF2042" s="51"/>
      <c r="AG2042" s="51"/>
      <c r="AH2042" s="6"/>
    </row>
    <row r="2043" spans="1:34">
      <c r="A2043" s="10"/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  <c r="AB2043" s="10"/>
      <c r="AF2043" s="51"/>
      <c r="AG2043" s="51"/>
      <c r="AH2043" s="6"/>
    </row>
    <row r="2044" spans="1:34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  <c r="AB2044" s="10"/>
      <c r="AF2044" s="51"/>
      <c r="AG2044" s="51"/>
      <c r="AH2044" s="6"/>
    </row>
    <row r="2045" spans="1:34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  <c r="AB2045" s="10"/>
      <c r="AF2045" s="51"/>
      <c r="AG2045" s="51"/>
      <c r="AH2045" s="6"/>
    </row>
    <row r="2046" spans="1:34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  <c r="AB2046" s="10"/>
      <c r="AF2046" s="51"/>
      <c r="AG2046" s="51"/>
      <c r="AH2046" s="6"/>
    </row>
    <row r="2047" spans="1:34">
      <c r="A2047" s="10"/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  <c r="AB2047" s="10"/>
      <c r="AF2047" s="51"/>
      <c r="AG2047" s="51"/>
      <c r="AH2047" s="6"/>
    </row>
    <row r="2048" spans="1:34">
      <c r="A2048" s="10"/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  <c r="AA2048" s="10"/>
      <c r="AB2048" s="10"/>
      <c r="AF2048" s="51"/>
      <c r="AG2048" s="51"/>
      <c r="AH2048" s="6"/>
    </row>
    <row r="2049" spans="1:34">
      <c r="A2049" s="10"/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  <c r="AB2049" s="10"/>
      <c r="AF2049" s="51"/>
      <c r="AG2049" s="51"/>
      <c r="AH2049" s="6"/>
    </row>
    <row r="2050" spans="1:34">
      <c r="A2050" s="10"/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  <c r="AA2050" s="10"/>
      <c r="AB2050" s="10"/>
      <c r="AF2050" s="51"/>
      <c r="AG2050" s="51"/>
      <c r="AH2050" s="6"/>
    </row>
    <row r="2051" spans="1:34">
      <c r="A2051" s="10"/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  <c r="AB2051" s="10"/>
      <c r="AF2051" s="51"/>
      <c r="AG2051" s="51"/>
      <c r="AH2051" s="6"/>
    </row>
    <row r="2052" spans="1:34">
      <c r="A2052" s="10"/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  <c r="AA2052" s="10"/>
      <c r="AB2052" s="10"/>
      <c r="AF2052" s="51"/>
      <c r="AG2052" s="51"/>
      <c r="AH2052" s="6"/>
    </row>
    <row r="2053" spans="1:34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  <c r="AB2053" s="10"/>
      <c r="AF2053" s="51"/>
      <c r="AG2053" s="51"/>
      <c r="AH2053" s="6"/>
    </row>
    <row r="2054" spans="1:34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  <c r="AA2054" s="10"/>
      <c r="AB2054" s="10"/>
      <c r="AF2054" s="51"/>
      <c r="AG2054" s="51"/>
      <c r="AH2054" s="6"/>
    </row>
    <row r="2055" spans="1:34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  <c r="AB2055" s="10"/>
      <c r="AF2055" s="51"/>
      <c r="AG2055" s="51"/>
      <c r="AH2055" s="6"/>
    </row>
    <row r="2056" spans="1:34">
      <c r="A2056" s="10"/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  <c r="AB2056" s="10"/>
      <c r="AF2056" s="51"/>
      <c r="AG2056" s="51"/>
      <c r="AH2056" s="6"/>
    </row>
    <row r="2057" spans="1:34">
      <c r="A2057" s="10"/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  <c r="AB2057" s="10"/>
      <c r="AF2057" s="51"/>
      <c r="AG2057" s="51"/>
      <c r="AH2057" s="6"/>
    </row>
    <row r="2058" spans="1:34">
      <c r="A2058" s="10"/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  <c r="AB2058" s="10"/>
      <c r="AF2058" s="51"/>
      <c r="AG2058" s="51"/>
      <c r="AH2058" s="6"/>
    </row>
    <row r="2059" spans="1:34">
      <c r="A2059" s="10"/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  <c r="AB2059" s="10"/>
      <c r="AF2059" s="51"/>
      <c r="AG2059" s="51"/>
      <c r="AH2059" s="6"/>
    </row>
    <row r="2060" spans="1:34">
      <c r="A2060" s="10"/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  <c r="AA2060" s="10"/>
      <c r="AB2060" s="10"/>
      <c r="AF2060" s="51"/>
      <c r="AG2060" s="51"/>
      <c r="AH2060" s="6"/>
    </row>
    <row r="2061" spans="1:34">
      <c r="A2061" s="10"/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  <c r="AB2061" s="10"/>
      <c r="AF2061" s="51"/>
      <c r="AG2061" s="51"/>
      <c r="AH2061" s="6"/>
    </row>
    <row r="2062" spans="1:34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  <c r="AB2062" s="10"/>
      <c r="AF2062" s="51"/>
      <c r="AG2062" s="51"/>
      <c r="AH2062" s="6"/>
    </row>
    <row r="2063" spans="1:34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  <c r="AB2063" s="10"/>
      <c r="AF2063" s="51"/>
      <c r="AG2063" s="51"/>
      <c r="AH2063" s="6"/>
    </row>
    <row r="2064" spans="1:34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  <c r="AA2064" s="10"/>
      <c r="AB2064" s="10"/>
      <c r="AF2064" s="51"/>
      <c r="AG2064" s="51"/>
      <c r="AH2064" s="6"/>
    </row>
    <row r="2065" spans="1:34">
      <c r="A2065" s="10"/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  <c r="AB2065" s="10"/>
      <c r="AF2065" s="51"/>
      <c r="AG2065" s="51"/>
      <c r="AH2065" s="6"/>
    </row>
    <row r="2066" spans="1:34">
      <c r="A2066" s="10"/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  <c r="AA2066" s="10"/>
      <c r="AB2066" s="10"/>
      <c r="AF2066" s="51"/>
      <c r="AG2066" s="51"/>
      <c r="AH2066" s="6"/>
    </row>
    <row r="2067" spans="1:34">
      <c r="A2067" s="10"/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  <c r="AB2067" s="10"/>
      <c r="AF2067" s="51"/>
      <c r="AG2067" s="51"/>
      <c r="AH2067" s="6"/>
    </row>
    <row r="2068" spans="1:34">
      <c r="A2068" s="10"/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  <c r="AB2068" s="10"/>
      <c r="AF2068" s="51"/>
      <c r="AG2068" s="51"/>
      <c r="AH2068" s="6"/>
    </row>
    <row r="2069" spans="1:34">
      <c r="A2069" s="10"/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  <c r="AB2069" s="10"/>
      <c r="AF2069" s="51"/>
      <c r="AG2069" s="51"/>
      <c r="AH2069" s="6"/>
    </row>
    <row r="2070" spans="1:34">
      <c r="A2070" s="10"/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  <c r="AB2070" s="10"/>
      <c r="AF2070" s="51"/>
      <c r="AG2070" s="51"/>
      <c r="AH2070" s="6"/>
    </row>
    <row r="2071" spans="1:34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  <c r="AB2071" s="10"/>
      <c r="AF2071" s="51"/>
      <c r="AG2071" s="51"/>
      <c r="AH2071" s="6"/>
    </row>
    <row r="2072" spans="1:34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  <c r="AB2072" s="10"/>
      <c r="AF2072" s="51"/>
      <c r="AG2072" s="51"/>
      <c r="AH2072" s="6"/>
    </row>
    <row r="2073" spans="1:34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  <c r="AB2073" s="10"/>
      <c r="AF2073" s="51"/>
      <c r="AG2073" s="51"/>
      <c r="AH2073" s="6"/>
    </row>
    <row r="2074" spans="1:34">
      <c r="A2074" s="10"/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  <c r="AA2074" s="10"/>
      <c r="AB2074" s="10"/>
      <c r="AF2074" s="51"/>
      <c r="AG2074" s="51"/>
      <c r="AH2074" s="6"/>
    </row>
    <row r="2075" spans="1:34">
      <c r="A2075" s="10"/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  <c r="AB2075" s="10"/>
      <c r="AF2075" s="51"/>
      <c r="AG2075" s="51"/>
      <c r="AH2075" s="6"/>
    </row>
    <row r="2076" spans="1:34">
      <c r="A2076" s="10"/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  <c r="AA2076" s="10"/>
      <c r="AB2076" s="10"/>
      <c r="AF2076" s="51"/>
      <c r="AG2076" s="51"/>
      <c r="AH2076" s="6"/>
    </row>
    <row r="2077" spans="1:34">
      <c r="A2077" s="10"/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  <c r="AB2077" s="10"/>
      <c r="AF2077" s="51"/>
      <c r="AG2077" s="51"/>
      <c r="AH2077" s="6"/>
    </row>
    <row r="2078" spans="1:34">
      <c r="A2078" s="10"/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  <c r="AA2078" s="10"/>
      <c r="AB2078" s="10"/>
      <c r="AF2078" s="51"/>
      <c r="AG2078" s="51"/>
      <c r="AH2078" s="6"/>
    </row>
    <row r="2079" spans="1:34">
      <c r="A2079" s="10"/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  <c r="AB2079" s="10"/>
      <c r="AF2079" s="51"/>
      <c r="AG2079" s="51"/>
      <c r="AH2079" s="6"/>
    </row>
    <row r="2080" spans="1:34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  <c r="AA2080" s="10"/>
      <c r="AB2080" s="10"/>
      <c r="AF2080" s="51"/>
      <c r="AG2080" s="51"/>
      <c r="AH2080" s="6"/>
    </row>
    <row r="2081" spans="1:34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  <c r="AB2081" s="10"/>
      <c r="AF2081" s="51"/>
      <c r="AG2081" s="51"/>
      <c r="AH2081" s="6"/>
    </row>
    <row r="2082" spans="1:34">
      <c r="A2082" s="10"/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  <c r="AA2082" s="10"/>
      <c r="AB2082" s="10"/>
      <c r="AF2082" s="51"/>
      <c r="AG2082" s="51"/>
      <c r="AH2082" s="6"/>
    </row>
    <row r="2083" spans="1:34">
      <c r="A2083" s="10"/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  <c r="AB2083" s="10"/>
      <c r="AF2083" s="51"/>
      <c r="AG2083" s="51"/>
      <c r="AH2083" s="6"/>
    </row>
    <row r="2084" spans="1:34">
      <c r="A2084" s="10"/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  <c r="AA2084" s="10"/>
      <c r="AB2084" s="10"/>
      <c r="AF2084" s="51"/>
      <c r="AG2084" s="51"/>
      <c r="AH2084" s="6"/>
    </row>
    <row r="2085" spans="1:34">
      <c r="A2085" s="10"/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  <c r="AB2085" s="10"/>
      <c r="AF2085" s="51"/>
      <c r="AG2085" s="51"/>
      <c r="AH2085" s="6"/>
    </row>
    <row r="2086" spans="1:34">
      <c r="A2086" s="10"/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  <c r="AA2086" s="10"/>
      <c r="AB2086" s="10"/>
      <c r="AF2086" s="51"/>
      <c r="AG2086" s="51"/>
      <c r="AH2086" s="6"/>
    </row>
    <row r="2087" spans="1:34">
      <c r="A2087" s="10"/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  <c r="AB2087" s="10"/>
      <c r="AF2087" s="51"/>
      <c r="AG2087" s="51"/>
      <c r="AH2087" s="6"/>
    </row>
    <row r="2088" spans="1:34">
      <c r="A2088" s="10"/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  <c r="AA2088" s="10"/>
      <c r="AB2088" s="10"/>
      <c r="AF2088" s="51"/>
      <c r="AG2088" s="51"/>
      <c r="AH2088" s="6"/>
    </row>
    <row r="2089" spans="1:34">
      <c r="A2089" s="10"/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  <c r="AB2089" s="10"/>
      <c r="AF2089" s="51"/>
      <c r="AG2089" s="51"/>
      <c r="AH2089" s="6"/>
    </row>
    <row r="2090" spans="1:34">
      <c r="A2090" s="10"/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  <c r="AA2090" s="10"/>
      <c r="AB2090" s="10"/>
      <c r="AF2090" s="51"/>
      <c r="AG2090" s="51"/>
      <c r="AH2090" s="6"/>
    </row>
    <row r="2091" spans="1:34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  <c r="AB2091" s="10"/>
      <c r="AF2091" s="51"/>
      <c r="AG2091" s="51"/>
      <c r="AH2091" s="6"/>
    </row>
    <row r="2092" spans="1:34">
      <c r="A2092" s="10"/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  <c r="AA2092" s="10"/>
      <c r="AB2092" s="10"/>
      <c r="AF2092" s="51"/>
      <c r="AG2092" s="51"/>
      <c r="AH2092" s="6"/>
    </row>
    <row r="2093" spans="1:34">
      <c r="A2093" s="10"/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  <c r="AB2093" s="10"/>
      <c r="AF2093" s="51"/>
      <c r="AG2093" s="51"/>
      <c r="AH2093" s="6"/>
    </row>
    <row r="2094" spans="1:34">
      <c r="A2094" s="10"/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  <c r="AA2094" s="10"/>
      <c r="AB2094" s="10"/>
      <c r="AF2094" s="51"/>
      <c r="AG2094" s="51"/>
      <c r="AH2094" s="6"/>
    </row>
    <row r="2095" spans="1:34">
      <c r="A2095" s="10"/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  <c r="AB2095" s="10"/>
      <c r="AF2095" s="51"/>
      <c r="AG2095" s="51"/>
      <c r="AH2095" s="6"/>
    </row>
    <row r="2096" spans="1:34">
      <c r="A2096" s="10"/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  <c r="AA2096" s="10"/>
      <c r="AB2096" s="10"/>
      <c r="AF2096" s="51"/>
      <c r="AG2096" s="51"/>
      <c r="AH2096" s="6"/>
    </row>
    <row r="2097" spans="1:34">
      <c r="A2097" s="10"/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  <c r="AB2097" s="10"/>
      <c r="AF2097" s="51"/>
      <c r="AG2097" s="51"/>
      <c r="AH2097" s="6"/>
    </row>
    <row r="2098" spans="1:34">
      <c r="A2098" s="10"/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  <c r="AA2098" s="10"/>
      <c r="AB2098" s="10"/>
      <c r="AF2098" s="51"/>
      <c r="AG2098" s="51"/>
      <c r="AH2098" s="6"/>
    </row>
    <row r="2099" spans="1:34">
      <c r="A2099" s="10"/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  <c r="AB2099" s="10"/>
      <c r="AF2099" s="51"/>
      <c r="AG2099" s="51"/>
      <c r="AH2099" s="6"/>
    </row>
    <row r="2100" spans="1:34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  <c r="AA2100" s="10"/>
      <c r="AB2100" s="10"/>
      <c r="AF2100" s="51"/>
      <c r="AG2100" s="51"/>
      <c r="AH2100" s="6"/>
    </row>
    <row r="2101" spans="1:34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  <c r="AB2101" s="10"/>
      <c r="AF2101" s="51"/>
      <c r="AG2101" s="51"/>
      <c r="AH2101" s="6"/>
    </row>
    <row r="2102" spans="1:34">
      <c r="A2102" s="10"/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  <c r="AA2102" s="10"/>
      <c r="AB2102" s="10"/>
      <c r="AF2102" s="51"/>
      <c r="AG2102" s="51"/>
      <c r="AH2102" s="6"/>
    </row>
    <row r="2103" spans="1:34">
      <c r="A2103" s="10"/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  <c r="AB2103" s="10"/>
      <c r="AF2103" s="51"/>
      <c r="AG2103" s="51"/>
      <c r="AH2103" s="6"/>
    </row>
    <row r="2104" spans="1:34">
      <c r="A2104" s="10"/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  <c r="AA2104" s="10"/>
      <c r="AB2104" s="10"/>
      <c r="AF2104" s="51"/>
      <c r="AG2104" s="51"/>
      <c r="AH2104" s="6"/>
    </row>
    <row r="2105" spans="1:34">
      <c r="A2105" s="10"/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  <c r="AB2105" s="10"/>
      <c r="AF2105" s="51"/>
      <c r="AG2105" s="51"/>
      <c r="AH2105" s="6"/>
    </row>
    <row r="2106" spans="1:34">
      <c r="A2106" s="10"/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  <c r="AA2106" s="10"/>
      <c r="AB2106" s="10"/>
      <c r="AF2106" s="51"/>
      <c r="AG2106" s="51"/>
      <c r="AH2106" s="6"/>
    </row>
    <row r="2107" spans="1:34">
      <c r="A2107" s="10"/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  <c r="AB2107" s="10"/>
      <c r="AF2107" s="51"/>
      <c r="AG2107" s="51"/>
      <c r="AH2107" s="6"/>
    </row>
    <row r="2108" spans="1:34">
      <c r="A2108" s="10"/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  <c r="AA2108" s="10"/>
      <c r="AB2108" s="10"/>
      <c r="AF2108" s="51"/>
      <c r="AG2108" s="51"/>
      <c r="AH2108" s="6"/>
    </row>
    <row r="2109" spans="1:34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  <c r="AB2109" s="10"/>
      <c r="AF2109" s="51"/>
      <c r="AG2109" s="51"/>
      <c r="AH2109" s="6"/>
    </row>
    <row r="2110" spans="1:34">
      <c r="A2110" s="10"/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  <c r="AA2110" s="10"/>
      <c r="AB2110" s="10"/>
      <c r="AF2110" s="51"/>
      <c r="AG2110" s="51"/>
      <c r="AH2110" s="6"/>
    </row>
    <row r="2111" spans="1:34">
      <c r="A2111" s="10"/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  <c r="AB2111" s="10"/>
      <c r="AF2111" s="51"/>
      <c r="AG2111" s="51"/>
      <c r="AH2111" s="6"/>
    </row>
    <row r="2112" spans="1:34">
      <c r="A2112" s="10"/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  <c r="AA2112" s="10"/>
      <c r="AB2112" s="10"/>
      <c r="AF2112" s="51"/>
      <c r="AG2112" s="51"/>
      <c r="AH2112" s="6"/>
    </row>
    <row r="2113" spans="1:34">
      <c r="A2113" s="10"/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  <c r="AB2113" s="10"/>
      <c r="AF2113" s="51"/>
      <c r="AG2113" s="51"/>
      <c r="AH2113" s="6"/>
    </row>
    <row r="2114" spans="1:34">
      <c r="A2114" s="10"/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  <c r="AA2114" s="10"/>
      <c r="AB2114" s="10"/>
      <c r="AF2114" s="51"/>
      <c r="AG2114" s="51"/>
      <c r="AH2114" s="6"/>
    </row>
    <row r="2115" spans="1:34">
      <c r="A2115" s="10"/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  <c r="AB2115" s="10"/>
      <c r="AF2115" s="51"/>
      <c r="AG2115" s="51"/>
      <c r="AH2115" s="6"/>
    </row>
    <row r="2116" spans="1:34">
      <c r="A2116" s="10"/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  <c r="AA2116" s="10"/>
      <c r="AB2116" s="10"/>
      <c r="AF2116" s="51"/>
      <c r="AG2116" s="51"/>
      <c r="AH2116" s="6"/>
    </row>
    <row r="2117" spans="1:34">
      <c r="A2117" s="10"/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  <c r="AB2117" s="10"/>
      <c r="AF2117" s="51"/>
      <c r="AG2117" s="51"/>
      <c r="AH2117" s="6"/>
    </row>
    <row r="2118" spans="1:34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  <c r="AA2118" s="10"/>
      <c r="AB2118" s="10"/>
      <c r="AF2118" s="51"/>
      <c r="AG2118" s="51"/>
      <c r="AH2118" s="6"/>
    </row>
    <row r="2119" spans="1:34">
      <c r="A2119" s="10"/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  <c r="AB2119" s="10"/>
      <c r="AF2119" s="51"/>
      <c r="AG2119" s="51"/>
      <c r="AH2119" s="6"/>
    </row>
    <row r="2120" spans="1:34">
      <c r="A2120" s="10"/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  <c r="AB2120" s="10"/>
      <c r="AF2120" s="51"/>
      <c r="AG2120" s="51"/>
      <c r="AH2120" s="6"/>
    </row>
    <row r="2121" spans="1:34">
      <c r="A2121" s="10"/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  <c r="AB2121" s="10"/>
      <c r="AF2121" s="51"/>
      <c r="AG2121" s="51"/>
      <c r="AH2121" s="6"/>
    </row>
    <row r="2122" spans="1:34">
      <c r="A2122" s="10"/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  <c r="AA2122" s="10"/>
      <c r="AB2122" s="10"/>
      <c r="AF2122" s="51"/>
      <c r="AG2122" s="51"/>
      <c r="AH2122" s="6"/>
    </row>
    <row r="2123" spans="1:34">
      <c r="A2123" s="10"/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  <c r="AB2123" s="10"/>
      <c r="AF2123" s="51"/>
      <c r="AG2123" s="51"/>
      <c r="AH2123" s="6"/>
    </row>
    <row r="2124" spans="1:34">
      <c r="A2124" s="10"/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  <c r="AA2124" s="10"/>
      <c r="AB2124" s="10"/>
      <c r="AF2124" s="51"/>
      <c r="AG2124" s="51"/>
      <c r="AH2124" s="6"/>
    </row>
    <row r="2125" spans="1:34">
      <c r="A2125" s="10"/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  <c r="AB2125" s="10"/>
      <c r="AF2125" s="51"/>
      <c r="AG2125" s="51"/>
      <c r="AH2125" s="6"/>
    </row>
    <row r="2126" spans="1:34">
      <c r="A2126" s="10"/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  <c r="AB2126" s="10"/>
      <c r="AF2126" s="51"/>
      <c r="AG2126" s="51"/>
      <c r="AH2126" s="6"/>
    </row>
    <row r="2127" spans="1:34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  <c r="AB2127" s="10"/>
      <c r="AF2127" s="51"/>
      <c r="AG2127" s="51"/>
      <c r="AH2127" s="6"/>
    </row>
    <row r="2128" spans="1:34">
      <c r="A2128" s="10"/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  <c r="AA2128" s="10"/>
      <c r="AB2128" s="10"/>
      <c r="AF2128" s="51"/>
      <c r="AG2128" s="51"/>
      <c r="AH2128" s="6"/>
    </row>
    <row r="2129" spans="1:34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  <c r="AB2129" s="10"/>
      <c r="AF2129" s="51"/>
      <c r="AG2129" s="51"/>
      <c r="AH2129" s="6"/>
    </row>
    <row r="2130" spans="1:34">
      <c r="A2130" s="10"/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  <c r="AB2130" s="10"/>
      <c r="AF2130" s="51"/>
      <c r="AG2130" s="51"/>
      <c r="AH2130" s="6"/>
    </row>
    <row r="2131" spans="1:34">
      <c r="A2131" s="10"/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  <c r="AB2131" s="10"/>
      <c r="AF2131" s="51"/>
      <c r="AG2131" s="51"/>
      <c r="AH2131" s="6"/>
    </row>
    <row r="2132" spans="1:34">
      <c r="A2132" s="10"/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  <c r="AB2132" s="10"/>
      <c r="AF2132" s="51"/>
      <c r="AG2132" s="51"/>
      <c r="AH2132" s="6"/>
    </row>
    <row r="2133" spans="1:34">
      <c r="A2133" s="10"/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  <c r="AB2133" s="10"/>
      <c r="AF2133" s="51"/>
      <c r="AG2133" s="51"/>
      <c r="AH2133" s="6"/>
    </row>
    <row r="2134" spans="1:34">
      <c r="A2134" s="10"/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  <c r="AB2134" s="10"/>
      <c r="AF2134" s="51"/>
      <c r="AG2134" s="51"/>
      <c r="AH2134" s="6"/>
    </row>
    <row r="2135" spans="1:34">
      <c r="A2135" s="10"/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  <c r="AB2135" s="10"/>
      <c r="AF2135" s="51"/>
      <c r="AG2135" s="51"/>
      <c r="AH2135" s="6"/>
    </row>
    <row r="2136" spans="1:34">
      <c r="A2136" s="10"/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  <c r="AB2136" s="10"/>
      <c r="AF2136" s="51"/>
      <c r="AG2136" s="51"/>
      <c r="AH2136" s="6"/>
    </row>
    <row r="2137" spans="1:34">
      <c r="A2137" s="10"/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  <c r="AB2137" s="10"/>
      <c r="AF2137" s="51"/>
      <c r="AG2137" s="51"/>
      <c r="AH2137" s="6"/>
    </row>
    <row r="2138" spans="1:34">
      <c r="A2138" s="10"/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  <c r="AB2138" s="10"/>
      <c r="AF2138" s="51"/>
      <c r="AG2138" s="51"/>
      <c r="AH2138" s="6"/>
    </row>
    <row r="2139" spans="1:34">
      <c r="A2139" s="10"/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  <c r="AB2139" s="10"/>
      <c r="AF2139" s="51"/>
      <c r="AG2139" s="51"/>
      <c r="AH2139" s="6"/>
    </row>
    <row r="2140" spans="1:34">
      <c r="A2140" s="10"/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  <c r="AA2140" s="10"/>
      <c r="AB2140" s="10"/>
      <c r="AF2140" s="51"/>
      <c r="AG2140" s="51"/>
      <c r="AH2140" s="6"/>
    </row>
    <row r="2141" spans="1:34">
      <c r="A2141" s="10"/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  <c r="AB2141" s="10"/>
      <c r="AF2141" s="51"/>
      <c r="AG2141" s="51"/>
      <c r="AH2141" s="6"/>
    </row>
    <row r="2142" spans="1:34">
      <c r="A2142" s="10"/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  <c r="AA2142" s="10"/>
      <c r="AB2142" s="10"/>
      <c r="AF2142" s="51"/>
      <c r="AG2142" s="51"/>
      <c r="AH2142" s="6"/>
    </row>
    <row r="2143" spans="1:34">
      <c r="A2143" s="10"/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  <c r="AB2143" s="10"/>
      <c r="AF2143" s="51"/>
      <c r="AG2143" s="51"/>
      <c r="AH2143" s="6"/>
    </row>
    <row r="2144" spans="1:34">
      <c r="A2144" s="10"/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  <c r="AA2144" s="10"/>
      <c r="AB2144" s="10"/>
      <c r="AF2144" s="51"/>
      <c r="AG2144" s="51"/>
      <c r="AH2144" s="6"/>
    </row>
    <row r="2145" spans="1:34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  <c r="AB2145" s="10"/>
      <c r="AF2145" s="51"/>
      <c r="AG2145" s="51"/>
      <c r="AH2145" s="6"/>
    </row>
    <row r="2146" spans="1:34">
      <c r="A2146" s="10"/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  <c r="AA2146" s="10"/>
      <c r="AB2146" s="10"/>
      <c r="AF2146" s="51"/>
      <c r="AG2146" s="51"/>
      <c r="AH2146" s="6"/>
    </row>
    <row r="2147" spans="1:34">
      <c r="A2147" s="10"/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  <c r="AB2147" s="10"/>
      <c r="AF2147" s="51"/>
      <c r="AG2147" s="51"/>
      <c r="AH2147" s="6"/>
    </row>
    <row r="2148" spans="1:34">
      <c r="A2148" s="10"/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  <c r="AA2148" s="10"/>
      <c r="AB2148" s="10"/>
      <c r="AF2148" s="51"/>
      <c r="AG2148" s="51"/>
      <c r="AH2148" s="6"/>
    </row>
    <row r="2149" spans="1:34">
      <c r="A2149" s="10"/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  <c r="AB2149" s="10"/>
      <c r="AF2149" s="51"/>
      <c r="AG2149" s="51"/>
      <c r="AH2149" s="6"/>
    </row>
    <row r="2150" spans="1:34">
      <c r="A2150" s="10"/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  <c r="AA2150" s="10"/>
      <c r="AB2150" s="10"/>
      <c r="AF2150" s="51"/>
      <c r="AG2150" s="51"/>
      <c r="AH2150" s="6"/>
    </row>
    <row r="2151" spans="1:34">
      <c r="A2151" s="10"/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  <c r="AB2151" s="10"/>
      <c r="AF2151" s="51"/>
      <c r="AG2151" s="51"/>
      <c r="AH2151" s="6"/>
    </row>
    <row r="2152" spans="1:34">
      <c r="A2152" s="10"/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  <c r="AA2152" s="10"/>
      <c r="AB2152" s="10"/>
      <c r="AF2152" s="51"/>
      <c r="AG2152" s="51"/>
      <c r="AH2152" s="6"/>
    </row>
    <row r="2153" spans="1:34">
      <c r="A2153" s="10"/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  <c r="AB2153" s="10"/>
      <c r="AF2153" s="51"/>
      <c r="AG2153" s="51"/>
      <c r="AH2153" s="6"/>
    </row>
    <row r="2154" spans="1:34">
      <c r="A2154" s="10"/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  <c r="AA2154" s="10"/>
      <c r="AB2154" s="10"/>
      <c r="AF2154" s="51"/>
      <c r="AG2154" s="51"/>
      <c r="AH2154" s="6"/>
    </row>
    <row r="2155" spans="1:34">
      <c r="A2155" s="10"/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  <c r="AB2155" s="10"/>
      <c r="AF2155" s="51"/>
      <c r="AG2155" s="51"/>
      <c r="AH2155" s="6"/>
    </row>
    <row r="2156" spans="1:34">
      <c r="A2156" s="10"/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  <c r="AB2156" s="10"/>
      <c r="AF2156" s="51"/>
      <c r="AG2156" s="51"/>
      <c r="AH2156" s="6"/>
    </row>
    <row r="2157" spans="1:34">
      <c r="A2157" s="10"/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  <c r="AB2157" s="10"/>
      <c r="AF2157" s="51"/>
      <c r="AG2157" s="51"/>
      <c r="AH2157" s="6"/>
    </row>
    <row r="2158" spans="1:34">
      <c r="A2158" s="10"/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  <c r="AB2158" s="10"/>
      <c r="AF2158" s="51"/>
      <c r="AG2158" s="51"/>
      <c r="AH2158" s="6"/>
    </row>
    <row r="2159" spans="1:34">
      <c r="A2159" s="10"/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  <c r="AB2159" s="10"/>
      <c r="AF2159" s="51"/>
      <c r="AG2159" s="51"/>
      <c r="AH2159" s="6"/>
    </row>
    <row r="2160" spans="1:34">
      <c r="A2160" s="10"/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  <c r="AB2160" s="10"/>
      <c r="AF2160" s="51"/>
      <c r="AG2160" s="51"/>
      <c r="AH2160" s="6"/>
    </row>
    <row r="2161" spans="1:34">
      <c r="A2161" s="10"/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  <c r="AB2161" s="10"/>
      <c r="AF2161" s="51"/>
      <c r="AG2161" s="51"/>
      <c r="AH2161" s="6"/>
    </row>
    <row r="2162" spans="1:34">
      <c r="A2162" s="10"/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  <c r="AA2162" s="10"/>
      <c r="AB2162" s="10"/>
      <c r="AF2162" s="51"/>
      <c r="AG2162" s="51"/>
      <c r="AH2162" s="6"/>
    </row>
    <row r="2163" spans="1:34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  <c r="AB2163" s="10"/>
      <c r="AF2163" s="51"/>
      <c r="AG2163" s="51"/>
      <c r="AH2163" s="6"/>
    </row>
    <row r="2164" spans="1:34">
      <c r="A2164" s="10"/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  <c r="AA2164" s="10"/>
      <c r="AB2164" s="10"/>
      <c r="AF2164" s="51"/>
      <c r="AG2164" s="51"/>
      <c r="AH2164" s="6"/>
    </row>
    <row r="2165" spans="1:34">
      <c r="A2165" s="10"/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  <c r="AB2165" s="10"/>
      <c r="AF2165" s="51"/>
      <c r="AG2165" s="51"/>
      <c r="AH2165" s="6"/>
    </row>
    <row r="2166" spans="1:34">
      <c r="A2166" s="10"/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  <c r="AA2166" s="10"/>
      <c r="AB2166" s="10"/>
      <c r="AF2166" s="51"/>
      <c r="AG2166" s="51"/>
      <c r="AH2166" s="6"/>
    </row>
    <row r="2167" spans="1:34">
      <c r="A2167" s="10"/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  <c r="AB2167" s="10"/>
      <c r="AF2167" s="51"/>
      <c r="AG2167" s="51"/>
      <c r="AH2167" s="6"/>
    </row>
    <row r="2168" spans="1:34">
      <c r="A2168" s="10"/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  <c r="AA2168" s="10"/>
      <c r="AB2168" s="10"/>
      <c r="AF2168" s="51"/>
      <c r="AG2168" s="51"/>
      <c r="AH2168" s="6"/>
    </row>
    <row r="2169" spans="1:34">
      <c r="A2169" s="10"/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  <c r="AB2169" s="10"/>
      <c r="AF2169" s="51"/>
      <c r="AG2169" s="51"/>
      <c r="AH2169" s="6"/>
    </row>
    <row r="2170" spans="1:34">
      <c r="A2170" s="10"/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  <c r="AA2170" s="10"/>
      <c r="AB2170" s="10"/>
      <c r="AF2170" s="51"/>
      <c r="AG2170" s="51"/>
      <c r="AH2170" s="6"/>
    </row>
    <row r="2171" spans="1:34">
      <c r="A2171" s="10"/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  <c r="AB2171" s="10"/>
      <c r="AF2171" s="51"/>
      <c r="AG2171" s="51"/>
      <c r="AH2171" s="6"/>
    </row>
    <row r="2172" spans="1:34">
      <c r="A2172" s="10"/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  <c r="AA2172" s="10"/>
      <c r="AB2172" s="10"/>
      <c r="AF2172" s="51"/>
      <c r="AG2172" s="51"/>
      <c r="AH2172" s="6"/>
    </row>
    <row r="2173" spans="1:34">
      <c r="A2173" s="10"/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  <c r="AB2173" s="10"/>
      <c r="AF2173" s="51"/>
      <c r="AG2173" s="51"/>
      <c r="AH2173" s="6"/>
    </row>
    <row r="2174" spans="1:34">
      <c r="A2174" s="10"/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  <c r="AA2174" s="10"/>
      <c r="AB2174" s="10"/>
      <c r="AF2174" s="51"/>
      <c r="AG2174" s="51"/>
      <c r="AH2174" s="6"/>
    </row>
    <row r="2175" spans="1:34">
      <c r="A2175" s="10"/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  <c r="AB2175" s="10"/>
      <c r="AF2175" s="51"/>
      <c r="AG2175" s="51"/>
      <c r="AH2175" s="6"/>
    </row>
    <row r="2176" spans="1:34">
      <c r="A2176" s="10"/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  <c r="AA2176" s="10"/>
      <c r="AB2176" s="10"/>
      <c r="AF2176" s="51"/>
      <c r="AG2176" s="51"/>
      <c r="AH2176" s="6"/>
    </row>
    <row r="2177" spans="1:34">
      <c r="A2177" s="10"/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  <c r="AB2177" s="10"/>
      <c r="AF2177" s="51"/>
      <c r="AG2177" s="51"/>
      <c r="AH2177" s="6"/>
    </row>
    <row r="2178" spans="1:34">
      <c r="A2178" s="10"/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  <c r="AA2178" s="10"/>
      <c r="AB2178" s="10"/>
      <c r="AF2178" s="51"/>
      <c r="AG2178" s="51"/>
      <c r="AH2178" s="6"/>
    </row>
    <row r="2179" spans="1:34">
      <c r="A2179" s="10"/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  <c r="AB2179" s="10"/>
      <c r="AF2179" s="51"/>
      <c r="AG2179" s="51"/>
      <c r="AH2179" s="6"/>
    </row>
    <row r="2180" spans="1:34">
      <c r="A2180" s="10"/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  <c r="AA2180" s="10"/>
      <c r="AB2180" s="10"/>
      <c r="AF2180" s="51"/>
      <c r="AG2180" s="51"/>
      <c r="AH2180" s="6"/>
    </row>
    <row r="2181" spans="1:34">
      <c r="A2181" s="10"/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  <c r="AB2181" s="10"/>
      <c r="AF2181" s="51"/>
      <c r="AG2181" s="51"/>
      <c r="AH2181" s="6"/>
    </row>
    <row r="2182" spans="1:34">
      <c r="A2182" s="10"/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  <c r="AA2182" s="10"/>
      <c r="AB2182" s="10"/>
      <c r="AF2182" s="51"/>
      <c r="AG2182" s="51"/>
      <c r="AH2182" s="6"/>
    </row>
    <row r="2183" spans="1:34">
      <c r="A2183" s="10"/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  <c r="AB2183" s="10"/>
      <c r="AF2183" s="51"/>
      <c r="AG2183" s="51"/>
      <c r="AH2183" s="6"/>
    </row>
    <row r="2184" spans="1:34">
      <c r="A2184" s="10"/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  <c r="AA2184" s="10"/>
      <c r="AB2184" s="10"/>
      <c r="AF2184" s="51"/>
      <c r="AG2184" s="51"/>
      <c r="AH2184" s="6"/>
    </row>
    <row r="2185" spans="1:34">
      <c r="A2185" s="10"/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  <c r="AB2185" s="10"/>
      <c r="AF2185" s="51"/>
      <c r="AG2185" s="51"/>
      <c r="AH2185" s="6"/>
    </row>
    <row r="2186" spans="1:34">
      <c r="A2186" s="10"/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  <c r="AA2186" s="10"/>
      <c r="AB2186" s="10"/>
      <c r="AF2186" s="51"/>
      <c r="AG2186" s="51"/>
      <c r="AH2186" s="6"/>
    </row>
    <row r="2187" spans="1:34">
      <c r="A2187" s="10"/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  <c r="AB2187" s="10"/>
      <c r="AF2187" s="51"/>
      <c r="AG2187" s="51"/>
      <c r="AH2187" s="6"/>
    </row>
    <row r="2188" spans="1:34">
      <c r="A2188" s="10"/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  <c r="AA2188" s="10"/>
      <c r="AB2188" s="10"/>
      <c r="AF2188" s="51"/>
      <c r="AG2188" s="51"/>
      <c r="AH2188" s="6"/>
    </row>
    <row r="2189" spans="1:34">
      <c r="A2189" s="10"/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  <c r="AB2189" s="10"/>
      <c r="AF2189" s="51"/>
      <c r="AG2189" s="51"/>
      <c r="AH2189" s="6"/>
    </row>
    <row r="2190" spans="1:34">
      <c r="A2190" s="10"/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  <c r="AA2190" s="10"/>
      <c r="AB2190" s="10"/>
      <c r="AF2190" s="51"/>
      <c r="AG2190" s="51"/>
      <c r="AH2190" s="6"/>
    </row>
    <row r="2191" spans="1:34">
      <c r="A2191" s="10"/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  <c r="AB2191" s="10"/>
      <c r="AF2191" s="51"/>
      <c r="AG2191" s="51"/>
      <c r="AH2191" s="6"/>
    </row>
    <row r="2192" spans="1:34">
      <c r="A2192" s="10"/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  <c r="AA2192" s="10"/>
      <c r="AB2192" s="10"/>
      <c r="AF2192" s="51"/>
      <c r="AG2192" s="51"/>
      <c r="AH2192" s="6"/>
    </row>
    <row r="2193" spans="1:34">
      <c r="A2193" s="10"/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  <c r="AB2193" s="10"/>
      <c r="AF2193" s="51"/>
      <c r="AG2193" s="51"/>
      <c r="AH2193" s="6"/>
    </row>
    <row r="2194" spans="1:34">
      <c r="A2194" s="10"/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  <c r="AA2194" s="10"/>
      <c r="AB2194" s="10"/>
      <c r="AF2194" s="51"/>
      <c r="AG2194" s="51"/>
      <c r="AH2194" s="6"/>
    </row>
    <row r="2195" spans="1:34">
      <c r="A2195" s="10"/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  <c r="AB2195" s="10"/>
      <c r="AF2195" s="51"/>
      <c r="AG2195" s="51"/>
      <c r="AH2195" s="6"/>
    </row>
    <row r="2196" spans="1:34">
      <c r="A2196" s="10"/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  <c r="AA2196" s="10"/>
      <c r="AB2196" s="10"/>
      <c r="AF2196" s="51"/>
      <c r="AG2196" s="51"/>
      <c r="AH2196" s="6"/>
    </row>
    <row r="2197" spans="1:34">
      <c r="A2197" s="10"/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  <c r="AB2197" s="10"/>
      <c r="AF2197" s="51"/>
      <c r="AG2197" s="51"/>
      <c r="AH2197" s="6"/>
    </row>
    <row r="2198" spans="1:34">
      <c r="A2198" s="10"/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  <c r="AA2198" s="10"/>
      <c r="AB2198" s="10"/>
      <c r="AF2198" s="51"/>
      <c r="AG2198" s="51"/>
      <c r="AH2198" s="6"/>
    </row>
    <row r="2199" spans="1:34">
      <c r="A2199" s="10"/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  <c r="AB2199" s="10"/>
      <c r="AF2199" s="51"/>
      <c r="AG2199" s="51"/>
      <c r="AH2199" s="6"/>
    </row>
    <row r="2200" spans="1:34">
      <c r="A2200" s="10"/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  <c r="AA2200" s="10"/>
      <c r="AB2200" s="10"/>
      <c r="AF2200" s="51"/>
      <c r="AG2200" s="51"/>
      <c r="AH2200" s="6"/>
    </row>
    <row r="2201" spans="1:34">
      <c r="A2201" s="10"/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  <c r="AB2201" s="10"/>
      <c r="AF2201" s="51"/>
      <c r="AG2201" s="51"/>
      <c r="AH2201" s="6"/>
    </row>
    <row r="2202" spans="1:34">
      <c r="A2202" s="10"/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  <c r="AB2202" s="10"/>
      <c r="AF2202" s="51"/>
      <c r="AG2202" s="51"/>
      <c r="AH2202" s="6"/>
    </row>
    <row r="2203" spans="1:34">
      <c r="A2203" s="10"/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  <c r="AB2203" s="10"/>
      <c r="AF2203" s="51"/>
      <c r="AG2203" s="51"/>
      <c r="AH2203" s="6"/>
    </row>
    <row r="2204" spans="1:34">
      <c r="A2204" s="10"/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  <c r="AA2204" s="10"/>
      <c r="AB2204" s="10"/>
      <c r="AF2204" s="51"/>
      <c r="AG2204" s="51"/>
      <c r="AH2204" s="6"/>
    </row>
    <row r="2205" spans="1:34">
      <c r="A2205" s="10"/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  <c r="AB2205" s="10"/>
      <c r="AF2205" s="51"/>
      <c r="AG2205" s="51"/>
      <c r="AH2205" s="6"/>
    </row>
    <row r="2206" spans="1:34">
      <c r="A2206" s="10"/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  <c r="AB2206" s="10"/>
      <c r="AF2206" s="51"/>
      <c r="AG2206" s="51"/>
      <c r="AH2206" s="6"/>
    </row>
    <row r="2207" spans="1:34">
      <c r="A2207" s="10"/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  <c r="AB2207" s="10"/>
      <c r="AF2207" s="51"/>
      <c r="AG2207" s="51"/>
      <c r="AH2207" s="6"/>
    </row>
    <row r="2208" spans="1:34">
      <c r="A2208" s="10"/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  <c r="AA2208" s="10"/>
      <c r="AB2208" s="10"/>
      <c r="AF2208" s="51"/>
      <c r="AG2208" s="51"/>
      <c r="AH2208" s="6"/>
    </row>
    <row r="2209" spans="1:34">
      <c r="A2209" s="10"/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  <c r="AB2209" s="10"/>
      <c r="AF2209" s="51"/>
      <c r="AG2209" s="51"/>
      <c r="AH2209" s="6"/>
    </row>
    <row r="2210" spans="1:34">
      <c r="A2210" s="10"/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  <c r="AB2210" s="10"/>
      <c r="AF2210" s="51"/>
      <c r="AG2210" s="51"/>
      <c r="AH2210" s="6"/>
    </row>
    <row r="2211" spans="1:34">
      <c r="A2211" s="10"/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  <c r="AB2211" s="10"/>
      <c r="AF2211" s="51"/>
      <c r="AG2211" s="51"/>
      <c r="AH2211" s="6"/>
    </row>
    <row r="2212" spans="1:34">
      <c r="A2212" s="10"/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  <c r="AA2212" s="10"/>
      <c r="AB2212" s="10"/>
      <c r="AF2212" s="51"/>
      <c r="AG2212" s="51"/>
      <c r="AH2212" s="6"/>
    </row>
    <row r="2213" spans="1:34">
      <c r="A2213" s="10"/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  <c r="AB2213" s="10"/>
      <c r="AF2213" s="51"/>
      <c r="AG2213" s="51"/>
      <c r="AH2213" s="6"/>
    </row>
    <row r="2214" spans="1:34">
      <c r="A2214" s="10"/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  <c r="AB2214" s="10"/>
      <c r="AF2214" s="51"/>
      <c r="AG2214" s="51"/>
      <c r="AH2214" s="6"/>
    </row>
    <row r="2215" spans="1:34">
      <c r="A2215" s="10"/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  <c r="AB2215" s="10"/>
      <c r="AF2215" s="51"/>
      <c r="AG2215" s="51"/>
      <c r="AH2215" s="6"/>
    </row>
    <row r="2216" spans="1:34">
      <c r="A2216" s="10"/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  <c r="AB2216" s="10"/>
      <c r="AF2216" s="51"/>
      <c r="AG2216" s="51"/>
      <c r="AH2216" s="6"/>
    </row>
    <row r="2217" spans="1:34">
      <c r="A2217" s="10"/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  <c r="AB2217" s="10"/>
      <c r="AF2217" s="51"/>
      <c r="AG2217" s="51"/>
      <c r="AH2217" s="6"/>
    </row>
    <row r="2218" spans="1:34">
      <c r="A2218" s="10"/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  <c r="AB2218" s="10"/>
      <c r="AF2218" s="51"/>
      <c r="AG2218" s="51"/>
      <c r="AH2218" s="6"/>
    </row>
    <row r="2219" spans="1:34">
      <c r="A2219" s="10"/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  <c r="AB2219" s="10"/>
      <c r="AF2219" s="51"/>
      <c r="AG2219" s="51"/>
      <c r="AH2219" s="6"/>
    </row>
    <row r="2220" spans="1:34">
      <c r="A2220" s="10"/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  <c r="AB2220" s="10"/>
      <c r="AF2220" s="51"/>
      <c r="AG2220" s="51"/>
      <c r="AH2220" s="6"/>
    </row>
    <row r="2221" spans="1:34">
      <c r="A2221" s="10"/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  <c r="AB2221" s="10"/>
      <c r="AF2221" s="51"/>
      <c r="AG2221" s="51"/>
      <c r="AH2221" s="6"/>
    </row>
    <row r="2222" spans="1:34">
      <c r="A2222" s="10"/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  <c r="AB2222" s="10"/>
      <c r="AF2222" s="51"/>
      <c r="AG2222" s="51"/>
      <c r="AH2222" s="6"/>
    </row>
    <row r="2223" spans="1:34">
      <c r="A2223" s="10"/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  <c r="AB2223" s="10"/>
      <c r="AF2223" s="51"/>
      <c r="AG2223" s="51"/>
      <c r="AH2223" s="6"/>
    </row>
    <row r="2224" spans="1:34">
      <c r="A2224" s="10"/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  <c r="AB2224" s="10"/>
      <c r="AF2224" s="51"/>
      <c r="AG2224" s="51"/>
      <c r="AH2224" s="6"/>
    </row>
    <row r="2225" spans="1:34">
      <c r="A2225" s="10"/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  <c r="AB2225" s="10"/>
      <c r="AF2225" s="51"/>
      <c r="AG2225" s="51"/>
      <c r="AH2225" s="6"/>
    </row>
    <row r="2226" spans="1:34">
      <c r="A2226" s="10"/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  <c r="AB2226" s="10"/>
      <c r="AF2226" s="51"/>
      <c r="AG2226" s="51"/>
      <c r="AH2226" s="6"/>
    </row>
    <row r="2227" spans="1:34">
      <c r="A2227" s="10"/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  <c r="AB2227" s="10"/>
      <c r="AF2227" s="51"/>
      <c r="AG2227" s="51"/>
      <c r="AH2227" s="6"/>
    </row>
    <row r="2228" spans="1:34">
      <c r="A2228" s="10"/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  <c r="AB2228" s="10"/>
      <c r="AF2228" s="51"/>
      <c r="AG2228" s="51"/>
      <c r="AH2228" s="6"/>
    </row>
    <row r="2229" spans="1:34">
      <c r="A2229" s="10"/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  <c r="AB2229" s="10"/>
      <c r="AF2229" s="51"/>
      <c r="AG2229" s="51"/>
      <c r="AH2229" s="6"/>
    </row>
    <row r="2230" spans="1:34">
      <c r="A2230" s="10"/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  <c r="AB2230" s="10"/>
      <c r="AF2230" s="51"/>
      <c r="AG2230" s="51"/>
      <c r="AH2230" s="6"/>
    </row>
    <row r="2231" spans="1:34">
      <c r="A2231" s="10"/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  <c r="AB2231" s="10"/>
      <c r="AF2231" s="51"/>
      <c r="AG2231" s="51"/>
      <c r="AH2231" s="6"/>
    </row>
    <row r="2232" spans="1:34">
      <c r="A2232" s="10"/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  <c r="AA2232" s="10"/>
      <c r="AB2232" s="10"/>
      <c r="AF2232" s="51"/>
      <c r="AG2232" s="51"/>
      <c r="AH2232" s="6"/>
    </row>
    <row r="2233" spans="1:34">
      <c r="A2233" s="10"/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  <c r="AB2233" s="10"/>
      <c r="AF2233" s="51"/>
      <c r="AG2233" s="51"/>
      <c r="AH2233" s="6"/>
    </row>
    <row r="2234" spans="1:34">
      <c r="A2234" s="10"/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  <c r="AB2234" s="10"/>
      <c r="AF2234" s="51"/>
      <c r="AG2234" s="51"/>
      <c r="AH2234" s="6"/>
    </row>
    <row r="2235" spans="1:34">
      <c r="A2235" s="10"/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  <c r="AB2235" s="10"/>
      <c r="AF2235" s="51"/>
      <c r="AG2235" s="51"/>
      <c r="AH2235" s="6"/>
    </row>
    <row r="2236" spans="1:34">
      <c r="A2236" s="10"/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  <c r="AB2236" s="10"/>
      <c r="AF2236" s="51"/>
      <c r="AG2236" s="51"/>
      <c r="AH2236" s="6"/>
    </row>
    <row r="2237" spans="1:34">
      <c r="A2237" s="10"/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  <c r="AB2237" s="10"/>
      <c r="AF2237" s="51"/>
      <c r="AG2237" s="51"/>
      <c r="AH2237" s="6"/>
    </row>
    <row r="2238" spans="1:34">
      <c r="A2238" s="10"/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  <c r="AB2238" s="10"/>
      <c r="AF2238" s="51"/>
      <c r="AG2238" s="51"/>
      <c r="AH2238" s="6"/>
    </row>
    <row r="2239" spans="1:34">
      <c r="A2239" s="10"/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  <c r="AB2239" s="10"/>
      <c r="AF2239" s="51"/>
      <c r="AG2239" s="51"/>
      <c r="AH2239" s="6"/>
    </row>
    <row r="2240" spans="1:34">
      <c r="A2240" s="10"/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  <c r="AB2240" s="10"/>
      <c r="AF2240" s="51"/>
      <c r="AG2240" s="51"/>
      <c r="AH2240" s="6"/>
    </row>
    <row r="2241" spans="1:34">
      <c r="A2241" s="10"/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  <c r="AB2241" s="10"/>
      <c r="AF2241" s="51"/>
      <c r="AG2241" s="51"/>
      <c r="AH2241" s="6"/>
    </row>
    <row r="2242" spans="1:34">
      <c r="A2242" s="10"/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  <c r="AB2242" s="10"/>
      <c r="AF2242" s="51"/>
      <c r="AG2242" s="51"/>
      <c r="AH2242" s="6"/>
    </row>
    <row r="2243" spans="1:34">
      <c r="A2243" s="10"/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  <c r="AB2243" s="10"/>
      <c r="AF2243" s="51"/>
      <c r="AG2243" s="51"/>
      <c r="AH2243" s="6"/>
    </row>
    <row r="2244" spans="1:34">
      <c r="A2244" s="10"/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  <c r="AB2244" s="10"/>
      <c r="AF2244" s="51"/>
      <c r="AG2244" s="51"/>
      <c r="AH2244" s="6"/>
    </row>
    <row r="2245" spans="1:34">
      <c r="A2245" s="10"/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  <c r="AB2245" s="10"/>
      <c r="AF2245" s="51"/>
      <c r="AG2245" s="51"/>
      <c r="AH2245" s="6"/>
    </row>
    <row r="2246" spans="1:34">
      <c r="A2246" s="10"/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  <c r="AB2246" s="10"/>
      <c r="AF2246" s="51"/>
      <c r="AG2246" s="51"/>
      <c r="AH2246" s="6"/>
    </row>
    <row r="2247" spans="1:34">
      <c r="A2247" s="10"/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  <c r="AB2247" s="10"/>
      <c r="AF2247" s="51"/>
      <c r="AG2247" s="51"/>
      <c r="AH2247" s="6"/>
    </row>
    <row r="2248" spans="1:34">
      <c r="A2248" s="10"/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  <c r="AB2248" s="10"/>
      <c r="AF2248" s="51"/>
      <c r="AG2248" s="51"/>
      <c r="AH2248" s="6"/>
    </row>
    <row r="2249" spans="1:34">
      <c r="A2249" s="10"/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  <c r="AB2249" s="10"/>
      <c r="AF2249" s="51"/>
      <c r="AG2249" s="51"/>
      <c r="AH2249" s="6"/>
    </row>
    <row r="2250" spans="1:34">
      <c r="A2250" s="10"/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  <c r="AB2250" s="10"/>
      <c r="AF2250" s="51"/>
      <c r="AG2250" s="51"/>
      <c r="AH2250" s="6"/>
    </row>
    <row r="2251" spans="1:34">
      <c r="A2251" s="10"/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  <c r="AB2251" s="10"/>
      <c r="AF2251" s="51"/>
      <c r="AG2251" s="51"/>
      <c r="AH2251" s="6"/>
    </row>
    <row r="2252" spans="1:34">
      <c r="A2252" s="10"/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  <c r="AB2252" s="10"/>
      <c r="AF2252" s="51"/>
      <c r="AG2252" s="51"/>
      <c r="AH2252" s="6"/>
    </row>
    <row r="2253" spans="1:34">
      <c r="A2253" s="10"/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  <c r="AB2253" s="10"/>
      <c r="AF2253" s="51"/>
      <c r="AG2253" s="51"/>
      <c r="AH2253" s="6"/>
    </row>
    <row r="2254" spans="1:34">
      <c r="A2254" s="10"/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  <c r="AB2254" s="10"/>
      <c r="AF2254" s="51"/>
      <c r="AG2254" s="51"/>
      <c r="AH2254" s="6"/>
    </row>
    <row r="2255" spans="1:34">
      <c r="A2255" s="10"/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  <c r="AB2255" s="10"/>
      <c r="AF2255" s="51"/>
      <c r="AG2255" s="51"/>
      <c r="AH2255" s="6"/>
    </row>
    <row r="2256" spans="1:34">
      <c r="A2256" s="10"/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  <c r="AB2256" s="10"/>
      <c r="AF2256" s="51"/>
      <c r="AG2256" s="51"/>
      <c r="AH2256" s="6"/>
    </row>
    <row r="2257" spans="1:34">
      <c r="A2257" s="10"/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  <c r="AB2257" s="10"/>
      <c r="AF2257" s="51"/>
      <c r="AG2257" s="51"/>
      <c r="AH2257" s="6"/>
    </row>
    <row r="2258" spans="1:34">
      <c r="A2258" s="10"/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  <c r="AB2258" s="10"/>
      <c r="AF2258" s="51"/>
      <c r="AG2258" s="51"/>
      <c r="AH2258" s="6"/>
    </row>
    <row r="2259" spans="1:34">
      <c r="A2259" s="10"/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  <c r="AB2259" s="10"/>
      <c r="AF2259" s="51"/>
      <c r="AG2259" s="51"/>
      <c r="AH2259" s="6"/>
    </row>
    <row r="2260" spans="1:34">
      <c r="A2260" s="10"/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  <c r="AB2260" s="10"/>
      <c r="AF2260" s="51"/>
      <c r="AG2260" s="51"/>
      <c r="AH2260" s="6"/>
    </row>
    <row r="2261" spans="1:34">
      <c r="A2261" s="10"/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  <c r="AB2261" s="10"/>
      <c r="AF2261" s="51"/>
      <c r="AG2261" s="51"/>
      <c r="AH2261" s="6"/>
    </row>
    <row r="2262" spans="1:34">
      <c r="A2262" s="10"/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  <c r="AB2262" s="10"/>
      <c r="AF2262" s="51"/>
      <c r="AG2262" s="51"/>
      <c r="AH2262" s="6"/>
    </row>
    <row r="2263" spans="1:34">
      <c r="A2263" s="10"/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  <c r="AB2263" s="10"/>
      <c r="AF2263" s="51"/>
      <c r="AG2263" s="51"/>
      <c r="AH2263" s="6"/>
    </row>
    <row r="2264" spans="1:34">
      <c r="A2264" s="10"/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  <c r="AB2264" s="10"/>
      <c r="AF2264" s="51"/>
      <c r="AG2264" s="51"/>
      <c r="AH2264" s="6"/>
    </row>
    <row r="2265" spans="1:34">
      <c r="A2265" s="10"/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  <c r="AB2265" s="10"/>
      <c r="AF2265" s="51"/>
      <c r="AG2265" s="51"/>
      <c r="AH2265" s="6"/>
    </row>
    <row r="2266" spans="1:34">
      <c r="A2266" s="10"/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  <c r="AB2266" s="10"/>
      <c r="AF2266" s="51"/>
      <c r="AG2266" s="51"/>
      <c r="AH2266" s="6"/>
    </row>
    <row r="2267" spans="1:34">
      <c r="A2267" s="10"/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  <c r="AB2267" s="10"/>
      <c r="AF2267" s="51"/>
      <c r="AG2267" s="51"/>
      <c r="AH2267" s="6"/>
    </row>
    <row r="2268" spans="1:34">
      <c r="A2268" s="10"/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  <c r="AB2268" s="10"/>
      <c r="AF2268" s="51"/>
      <c r="AG2268" s="51"/>
      <c r="AH2268" s="6"/>
    </row>
    <row r="2269" spans="1:34">
      <c r="A2269" s="10"/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  <c r="AB2269" s="10"/>
      <c r="AF2269" s="51"/>
      <c r="AG2269" s="51"/>
      <c r="AH2269" s="6"/>
    </row>
    <row r="2270" spans="1:34">
      <c r="A2270" s="10"/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  <c r="AB2270" s="10"/>
      <c r="AF2270" s="51"/>
      <c r="AG2270" s="51"/>
      <c r="AH2270" s="6"/>
    </row>
    <row r="2271" spans="1:34">
      <c r="A2271" s="10"/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F2271" s="51"/>
      <c r="AG2271" s="51"/>
      <c r="AH2271" s="6"/>
    </row>
    <row r="2272" spans="1:34">
      <c r="A2272" s="10"/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  <c r="AB2272" s="10"/>
      <c r="AF2272" s="51"/>
      <c r="AG2272" s="51"/>
      <c r="AH2272" s="6"/>
    </row>
    <row r="2273" spans="1:34">
      <c r="A2273" s="10"/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F2273" s="51"/>
      <c r="AG2273" s="51"/>
      <c r="AH2273" s="6"/>
    </row>
    <row r="2274" spans="1:34">
      <c r="A2274" s="10"/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  <c r="AB2274" s="10"/>
      <c r="AF2274" s="51"/>
      <c r="AG2274" s="51"/>
      <c r="AH2274" s="6"/>
    </row>
    <row r="2275" spans="1:34">
      <c r="A2275" s="10"/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F2275" s="51"/>
      <c r="AG2275" s="51"/>
      <c r="AH2275" s="6"/>
    </row>
    <row r="2276" spans="1:34">
      <c r="A2276" s="10"/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  <c r="AB2276" s="10"/>
      <c r="AF2276" s="51"/>
      <c r="AG2276" s="51"/>
      <c r="AH2276" s="6"/>
    </row>
    <row r="2277" spans="1:34">
      <c r="A2277" s="10"/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  <c r="AB2277" s="10"/>
      <c r="AF2277" s="51"/>
      <c r="AG2277" s="51"/>
      <c r="AH2277" s="6"/>
    </row>
    <row r="2278" spans="1:34">
      <c r="A2278" s="10"/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  <c r="AB2278" s="10"/>
      <c r="AF2278" s="51"/>
      <c r="AG2278" s="51"/>
      <c r="AH2278" s="6"/>
    </row>
    <row r="2279" spans="1:34">
      <c r="A2279" s="10"/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F2279" s="51"/>
      <c r="AG2279" s="51"/>
      <c r="AH2279" s="6"/>
    </row>
    <row r="2280" spans="1:34">
      <c r="A2280" s="10"/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  <c r="AB2280" s="10"/>
      <c r="AF2280" s="51"/>
      <c r="AG2280" s="51"/>
      <c r="AH2280" s="6"/>
    </row>
    <row r="2281" spans="1:34">
      <c r="A2281" s="10"/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  <c r="AB2281" s="10"/>
      <c r="AF2281" s="51"/>
      <c r="AG2281" s="51"/>
      <c r="AH2281" s="6"/>
    </row>
    <row r="2282" spans="1:34">
      <c r="A2282" s="10"/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  <c r="AB2282" s="10"/>
      <c r="AF2282" s="51"/>
      <c r="AG2282" s="51"/>
      <c r="AH2282" s="6"/>
    </row>
    <row r="2283" spans="1:34">
      <c r="A2283" s="10"/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  <c r="AB2283" s="10"/>
      <c r="AF2283" s="51"/>
      <c r="AG2283" s="51"/>
      <c r="AH2283" s="6"/>
    </row>
    <row r="2284" spans="1:34">
      <c r="A2284" s="10"/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  <c r="AB2284" s="10"/>
      <c r="AF2284" s="51"/>
      <c r="AG2284" s="51"/>
      <c r="AH2284" s="6"/>
    </row>
    <row r="2285" spans="1:34">
      <c r="A2285" s="10"/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  <c r="AB2285" s="10"/>
      <c r="AF2285" s="51"/>
      <c r="AG2285" s="51"/>
      <c r="AH2285" s="6"/>
    </row>
    <row r="2286" spans="1:34">
      <c r="A2286" s="10"/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  <c r="AB2286" s="10"/>
      <c r="AF2286" s="51"/>
      <c r="AG2286" s="51"/>
      <c r="AH2286" s="6"/>
    </row>
    <row r="2287" spans="1:34">
      <c r="A2287" s="10"/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  <c r="AB2287" s="10"/>
      <c r="AF2287" s="51"/>
      <c r="AG2287" s="51"/>
      <c r="AH2287" s="6"/>
    </row>
    <row r="2288" spans="1:34">
      <c r="A2288" s="10"/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  <c r="AB2288" s="10"/>
      <c r="AF2288" s="51"/>
      <c r="AG2288" s="51"/>
      <c r="AH2288" s="6"/>
    </row>
    <row r="2289" spans="1:34">
      <c r="A2289" s="10"/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  <c r="AB2289" s="10"/>
      <c r="AF2289" s="51"/>
      <c r="AG2289" s="51"/>
      <c r="AH2289" s="6"/>
    </row>
    <row r="2290" spans="1:34">
      <c r="A2290" s="10"/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  <c r="AB2290" s="10"/>
      <c r="AF2290" s="51"/>
      <c r="AG2290" s="51"/>
      <c r="AH2290" s="6"/>
    </row>
    <row r="2291" spans="1:34">
      <c r="A2291" s="10"/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  <c r="AB2291" s="10"/>
      <c r="AF2291" s="51"/>
      <c r="AG2291" s="51"/>
      <c r="AH2291" s="6"/>
    </row>
  </sheetData>
  <autoFilter ref="A6:AH1913"/>
  <printOptions horizontalCentered="1" gridLines="1"/>
  <pageMargins left="0" right="0" top="0" bottom="0.15748031496062992" header="0" footer="0"/>
  <pageSetup paperSize="119" fitToHeight="100" orientation="landscape" r:id="rId1"/>
  <headerFooter alignWithMargins="0"/>
  <ignoredErrors>
    <ignoredError sqref="AE7:AE1729 AG7:AH1734 AF9:AF1734 AE1730:AE1734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1:I251"/>
  <sheetViews>
    <sheetView showGridLines="0" zoomScaleNormal="100" workbookViewId="0">
      <selection sqref="A1:XFD1048576"/>
    </sheetView>
  </sheetViews>
  <sheetFormatPr baseColWidth="10" defaultColWidth="67.5" defaultRowHeight="11.25"/>
  <cols>
    <col min="1" max="1" width="12.33203125" style="69" customWidth="1"/>
    <col min="2" max="2" width="14.1640625" style="90" bestFit="1" customWidth="1"/>
    <col min="3" max="3" width="90.33203125" style="91" customWidth="1"/>
    <col min="4" max="4" width="18.83203125" style="92" customWidth="1"/>
    <col min="5" max="5" width="16.1640625" style="69" customWidth="1"/>
    <col min="6" max="6" width="12.5" style="69" customWidth="1"/>
    <col min="7" max="7" width="13.1640625" style="69" customWidth="1"/>
    <col min="8" max="16384" width="67.5" style="69"/>
  </cols>
  <sheetData>
    <row r="1" spans="1:9" s="35" customFormat="1" ht="29.25">
      <c r="A1" s="30" t="s">
        <v>909</v>
      </c>
      <c r="B1" s="31"/>
      <c r="C1" s="56"/>
      <c r="D1" s="31"/>
      <c r="E1" s="58"/>
      <c r="F1" s="58"/>
      <c r="G1" s="58"/>
      <c r="H1" s="31"/>
      <c r="I1" s="31"/>
    </row>
    <row r="2" spans="1:9" s="112" customFormat="1" ht="18.75" thickBot="1">
      <c r="A2" s="32" t="s">
        <v>939</v>
      </c>
      <c r="B2" s="33"/>
      <c r="C2" s="57"/>
      <c r="D2" s="33"/>
      <c r="E2" s="59"/>
      <c r="F2" s="59"/>
      <c r="G2" s="59"/>
      <c r="H2" s="34"/>
      <c r="I2" s="34"/>
    </row>
    <row r="5" spans="1:9">
      <c r="A5" s="113" t="s">
        <v>1692</v>
      </c>
      <c r="B5" s="114"/>
      <c r="C5" s="115"/>
      <c r="D5" s="116">
        <v>40999</v>
      </c>
    </row>
    <row r="6" spans="1:9">
      <c r="A6" s="70"/>
      <c r="B6" s="71"/>
      <c r="C6" s="72"/>
      <c r="D6" s="73"/>
    </row>
    <row r="7" spans="1:9">
      <c r="A7" s="74" t="str">
        <f>MID(B7,1,1)&amp;"."&amp;MID(B7,2,2)&amp;"."&amp;MID(B7,4,2)&amp;"."&amp;MID(B7,6,2)</f>
        <v>5.10.00.00</v>
      </c>
      <c r="B7" s="75">
        <v>5100000</v>
      </c>
      <c r="C7" s="76" t="s">
        <v>1693</v>
      </c>
      <c r="D7" s="77">
        <f>D9+D27+D35+D37+D62</f>
        <v>1996994374</v>
      </c>
    </row>
    <row r="8" spans="1:9">
      <c r="A8" s="74"/>
      <c r="B8" s="75"/>
      <c r="C8" s="78"/>
      <c r="D8" s="79"/>
    </row>
    <row r="9" spans="1:9">
      <c r="A9" s="74" t="str">
        <f t="shared" ref="A9:A73" si="0">MID(B9,1,1)&amp;"."&amp;MID(B9,2,2)&amp;"."&amp;MID(B9,4,2)&amp;"."&amp;MID(B9,6,2)</f>
        <v>5.11.00.00</v>
      </c>
      <c r="B9" s="75">
        <v>5110000</v>
      </c>
      <c r="C9" s="76" t="s">
        <v>1694</v>
      </c>
      <c r="D9" s="80">
        <f>D11+D13+D17+D21+D23+D15</f>
        <v>1726211394</v>
      </c>
      <c r="E9" s="83" t="s">
        <v>936</v>
      </c>
    </row>
    <row r="10" spans="1:9">
      <c r="A10" s="74"/>
      <c r="B10" s="75"/>
      <c r="C10" s="78"/>
      <c r="D10" s="79"/>
    </row>
    <row r="11" spans="1:9">
      <c r="A11" s="74" t="str">
        <f t="shared" si="0"/>
        <v>5.11.10.00</v>
      </c>
      <c r="B11" s="75">
        <v>5111000</v>
      </c>
      <c r="C11" s="78" t="s">
        <v>1695</v>
      </c>
      <c r="D11" s="79">
        <f>SUMIF(MATRIZCTAS!$A$7:$A$1734,'FECU 2012 (M$)'!B11,MATRIZCTAS!$AH$7:$AH$1734)</f>
        <v>2070546</v>
      </c>
    </row>
    <row r="12" spans="1:9">
      <c r="A12" s="74"/>
      <c r="B12" s="75"/>
      <c r="C12" s="78"/>
      <c r="D12" s="79"/>
    </row>
    <row r="13" spans="1:9">
      <c r="A13" s="74" t="str">
        <f t="shared" si="0"/>
        <v>5.11.20.00</v>
      </c>
      <c r="B13" s="75">
        <v>5112000</v>
      </c>
      <c r="C13" s="78" t="s">
        <v>1696</v>
      </c>
      <c r="D13" s="79">
        <f>SUMIF(MATRIZCTAS!$A$7:$A$1734,'FECU 2012 (M$)'!B13,MATRIZCTAS!$AH$7:$AH$1734)</f>
        <v>167100608</v>
      </c>
    </row>
    <row r="14" spans="1:9">
      <c r="A14" s="74"/>
      <c r="B14" s="75"/>
      <c r="C14" s="78"/>
      <c r="D14" s="79"/>
    </row>
    <row r="15" spans="1:9">
      <c r="A15" s="74" t="str">
        <f t="shared" si="0"/>
        <v>5.11.30.00</v>
      </c>
      <c r="B15" s="75">
        <v>5113000</v>
      </c>
      <c r="C15" s="78" t="s">
        <v>1697</v>
      </c>
      <c r="D15" s="79">
        <f>SUMIF(MATRIZCTAS!$A$7:$A$1734,'FECU 2012 (M$)'!B15,MATRIZCTAS!$AH$7:$AH$1734)</f>
        <v>1468465355</v>
      </c>
    </row>
    <row r="16" spans="1:9">
      <c r="A16" s="74"/>
      <c r="B16" s="75"/>
      <c r="C16" s="81"/>
      <c r="D16" s="79"/>
    </row>
    <row r="17" spans="1:5">
      <c r="A17" s="74" t="str">
        <f t="shared" si="0"/>
        <v>5.11.40.00</v>
      </c>
      <c r="B17" s="75">
        <v>5114000</v>
      </c>
      <c r="C17" s="81" t="s">
        <v>45</v>
      </c>
      <c r="D17" s="77">
        <f>SUM(D18:D19)</f>
        <v>35973663</v>
      </c>
    </row>
    <row r="18" spans="1:5">
      <c r="A18" s="74" t="str">
        <f t="shared" si="0"/>
        <v>5.11.41.00</v>
      </c>
      <c r="B18" s="75">
        <v>5114100</v>
      </c>
      <c r="C18" s="82" t="s">
        <v>1698</v>
      </c>
      <c r="D18" s="79">
        <f>SUMIF(MATRIZCTAS!$A$7:$A$1734,'FECU 2012 (M$)'!B18,MATRIZCTAS!$AH$7:$AH$1734)</f>
        <v>3121294</v>
      </c>
    </row>
    <row r="19" spans="1:5">
      <c r="A19" s="74" t="str">
        <f t="shared" si="0"/>
        <v>5.11.42.00</v>
      </c>
      <c r="B19" s="75">
        <v>5114200</v>
      </c>
      <c r="C19" s="82" t="s">
        <v>1699</v>
      </c>
      <c r="D19" s="79">
        <f>SUMIF(MATRIZCTAS!$A$7:$A$1734,'FECU 2012 (M$)'!B19,MATRIZCTAS!$AH$7:$AH$1734)</f>
        <v>32852369</v>
      </c>
      <c r="E19" s="83"/>
    </row>
    <row r="20" spans="1:5">
      <c r="A20" s="74"/>
      <c r="B20" s="75"/>
      <c r="C20" s="82"/>
      <c r="D20" s="79"/>
    </row>
    <row r="21" spans="1:5">
      <c r="A21" s="74" t="str">
        <f t="shared" si="0"/>
        <v>5.11.50.00</v>
      </c>
      <c r="B21" s="84">
        <v>5115000</v>
      </c>
      <c r="C21" s="85" t="s">
        <v>1700</v>
      </c>
      <c r="D21" s="77">
        <f>SUMIF(MATRIZCTAS!$A$7:$A$1734,'FECU 2012 (M$)'!B21,MATRIZCTAS!$AH$7:$AH$1734)</f>
        <v>33401133</v>
      </c>
      <c r="E21" s="86"/>
    </row>
    <row r="22" spans="1:5">
      <c r="A22" s="74"/>
      <c r="B22" s="75"/>
      <c r="C22" s="82"/>
      <c r="D22" s="79"/>
    </row>
    <row r="23" spans="1:5">
      <c r="A23" s="74" t="str">
        <f t="shared" si="0"/>
        <v>5.11.60.00</v>
      </c>
      <c r="B23" s="75">
        <v>5116000</v>
      </c>
      <c r="C23" s="82" t="s">
        <v>1701</v>
      </c>
      <c r="D23" s="77">
        <f>SUM(D24:D25)</f>
        <v>19200089</v>
      </c>
    </row>
    <row r="24" spans="1:5">
      <c r="A24" s="74" t="str">
        <f t="shared" si="0"/>
        <v>5.11.61.00</v>
      </c>
      <c r="B24" s="75">
        <v>5116100</v>
      </c>
      <c r="C24" s="82" t="s">
        <v>1702</v>
      </c>
      <c r="D24" s="79">
        <f>SUMIF(MATRIZCTAS!$A$7:$A$1734,'FECU 2012 (M$)'!B24,MATRIZCTAS!$AH$7:$AH$1734)</f>
        <v>0</v>
      </c>
    </row>
    <row r="25" spans="1:5">
      <c r="A25" s="74" t="str">
        <f t="shared" si="0"/>
        <v>5.11.62.00</v>
      </c>
      <c r="B25" s="75">
        <v>5116200</v>
      </c>
      <c r="C25" s="82" t="s">
        <v>1703</v>
      </c>
      <c r="D25" s="79">
        <f>SUMIF(MATRIZCTAS!$A$7:$A$1734,'FECU 2012 (M$)'!B25,MATRIZCTAS!$AH$7:$AH$1734)</f>
        <v>19200089</v>
      </c>
    </row>
    <row r="26" spans="1:5">
      <c r="A26" s="74"/>
      <c r="B26" s="75"/>
      <c r="C26" s="82"/>
      <c r="D26" s="79"/>
    </row>
    <row r="27" spans="1:5">
      <c r="A27" s="74" t="str">
        <f t="shared" si="0"/>
        <v>5.12.00.00</v>
      </c>
      <c r="B27" s="75">
        <v>5120000</v>
      </c>
      <c r="C27" s="85" t="s">
        <v>1704</v>
      </c>
      <c r="D27" s="80">
        <f>D29+D30+D31</f>
        <v>223397940</v>
      </c>
    </row>
    <row r="28" spans="1:5">
      <c r="A28" s="74"/>
      <c r="B28" s="75"/>
      <c r="C28" s="82"/>
      <c r="D28" s="79"/>
    </row>
    <row r="29" spans="1:5">
      <c r="A29" s="74" t="str">
        <f t="shared" si="0"/>
        <v>5.12.10.00</v>
      </c>
      <c r="B29" s="75">
        <v>5121000</v>
      </c>
      <c r="C29" s="82" t="s">
        <v>1705</v>
      </c>
      <c r="D29" s="79">
        <f>SUMIF(MATRIZCTAS!$A$7:$A$1734,'FECU 2012 (M$)'!B29,MATRIZCTAS!$AH$7:$AH$1734)</f>
        <v>89579096</v>
      </c>
      <c r="E29" s="86"/>
    </row>
    <row r="30" spans="1:5">
      <c r="A30" s="74" t="str">
        <f t="shared" si="0"/>
        <v>5.12.20.00</v>
      </c>
      <c r="B30" s="75">
        <v>5122000</v>
      </c>
      <c r="C30" s="82" t="s">
        <v>1706</v>
      </c>
      <c r="D30" s="79">
        <f>SUMIF(MATRIZCTAS!$A$7:$A$1734,'FECU 2012 (M$)'!B30,MATRIZCTAS!$AH$7:$AH$1734)</f>
        <v>124367026</v>
      </c>
      <c r="E30" s="86"/>
    </row>
    <row r="31" spans="1:5">
      <c r="A31" s="74" t="str">
        <f t="shared" si="0"/>
        <v>5.12.30.00</v>
      </c>
      <c r="B31" s="75">
        <v>5123000</v>
      </c>
      <c r="C31" s="82" t="s">
        <v>1707</v>
      </c>
      <c r="D31" s="77">
        <f>SUM(D32:D33)</f>
        <v>9451818</v>
      </c>
    </row>
    <row r="32" spans="1:5">
      <c r="A32" s="74" t="str">
        <f t="shared" si="0"/>
        <v>5.12.31.00</v>
      </c>
      <c r="B32" s="75">
        <v>5123100</v>
      </c>
      <c r="C32" s="82" t="s">
        <v>1708</v>
      </c>
      <c r="D32" s="79">
        <f>SUMIF(MATRIZCTAS!$A$7:$A$1734,'FECU 2012 (M$)'!B32,MATRIZCTAS!$AH$7:$AH$1734)</f>
        <v>8945334</v>
      </c>
    </row>
    <row r="33" spans="1:5">
      <c r="A33" s="74" t="str">
        <f t="shared" si="0"/>
        <v>5.12.32.00</v>
      </c>
      <c r="B33" s="75">
        <v>5123200</v>
      </c>
      <c r="C33" s="82" t="s">
        <v>1709</v>
      </c>
      <c r="D33" s="79">
        <f>SUMIF(MATRIZCTAS!$A$7:$A$1734,'FECU 2012 (M$)'!B33,MATRIZCTAS!$AH$7:$AH$1734)</f>
        <v>506484</v>
      </c>
    </row>
    <row r="34" spans="1:5">
      <c r="A34" s="74"/>
      <c r="B34" s="75"/>
      <c r="C34" s="85"/>
      <c r="D34" s="79"/>
    </row>
    <row r="35" spans="1:5">
      <c r="A35" s="74" t="str">
        <f t="shared" si="0"/>
        <v>5.13.00.00</v>
      </c>
      <c r="B35" s="75">
        <v>5130000</v>
      </c>
      <c r="C35" s="85" t="s">
        <v>1710</v>
      </c>
      <c r="D35" s="80">
        <f>SUMIF(MATRIZCTAS!$A$7:$A$1734,'FECU 2012 (M$)'!B35,MATRIZCTAS!$AH$7:$AH$1734)</f>
        <v>2904348</v>
      </c>
    </row>
    <row r="36" spans="1:5">
      <c r="A36" s="74"/>
      <c r="B36" s="75"/>
      <c r="C36" s="78"/>
      <c r="D36" s="79"/>
    </row>
    <row r="37" spans="1:5">
      <c r="A37" s="74" t="str">
        <f t="shared" si="0"/>
        <v>5.14.00.00</v>
      </c>
      <c r="B37" s="75">
        <v>5140000</v>
      </c>
      <c r="C37" s="76" t="s">
        <v>1711</v>
      </c>
      <c r="D37" s="80">
        <f>D50+D39</f>
        <v>17970381</v>
      </c>
      <c r="E37" s="83" t="s">
        <v>936</v>
      </c>
    </row>
    <row r="38" spans="1:5">
      <c r="A38" s="74"/>
      <c r="B38" s="75"/>
      <c r="C38" s="78"/>
      <c r="D38" s="79"/>
    </row>
    <row r="39" spans="1:5">
      <c r="A39" s="74" t="str">
        <f t="shared" si="0"/>
        <v>5.14.10.00</v>
      </c>
      <c r="B39" s="75">
        <v>5141000</v>
      </c>
      <c r="C39" s="78" t="s">
        <v>1712</v>
      </c>
      <c r="D39" s="77">
        <f>D40+D41+D46</f>
        <v>10807696</v>
      </c>
    </row>
    <row r="40" spans="1:5">
      <c r="A40" s="74" t="str">
        <f t="shared" si="0"/>
        <v>5.14.11.00</v>
      </c>
      <c r="B40" s="75">
        <v>5141100</v>
      </c>
      <c r="C40" s="78" t="s">
        <v>1713</v>
      </c>
      <c r="D40" s="79">
        <f>SUMIF(MATRIZCTAS!$A$7:$A$1734,'FECU 2012 (M$)'!B40,MATRIZCTAS!$AH$7:$AH$1734)</f>
        <v>8545030</v>
      </c>
    </row>
    <row r="41" spans="1:5">
      <c r="A41" s="74" t="str">
        <f t="shared" si="0"/>
        <v>5.14.12.00</v>
      </c>
      <c r="B41" s="75">
        <v>5141200</v>
      </c>
      <c r="C41" s="78" t="s">
        <v>1714</v>
      </c>
      <c r="D41" s="77">
        <f>SUM(D42:D45)</f>
        <v>2262666</v>
      </c>
    </row>
    <row r="42" spans="1:5">
      <c r="A42" s="74" t="str">
        <f t="shared" si="0"/>
        <v>5.14.12.10</v>
      </c>
      <c r="B42" s="75">
        <v>5141210</v>
      </c>
      <c r="C42" s="82" t="s">
        <v>1715</v>
      </c>
      <c r="D42" s="79">
        <f>SUMIF(MATRIZCTAS!$A$7:$A$1734,'FECU 2012 (M$)'!B42,MATRIZCTAS!$AH$7:$AH$1734)</f>
        <v>1139117</v>
      </c>
    </row>
    <row r="43" spans="1:5">
      <c r="A43" s="74" t="str">
        <f t="shared" si="0"/>
        <v>5.14.12.20</v>
      </c>
      <c r="B43" s="75">
        <v>5141220</v>
      </c>
      <c r="C43" s="82" t="s">
        <v>1716</v>
      </c>
      <c r="D43" s="79">
        <f>SUMIF(MATRIZCTAS!$A$7:$A$1734,'FECU 2012 (M$)'!B43,MATRIZCTAS!$AH$7:$AH$1734)</f>
        <v>0</v>
      </c>
    </row>
    <row r="44" spans="1:5">
      <c r="A44" s="74" t="str">
        <f t="shared" si="0"/>
        <v>5.14.12.30</v>
      </c>
      <c r="B44" s="75">
        <v>5141230</v>
      </c>
      <c r="C44" s="82" t="s">
        <v>1717</v>
      </c>
      <c r="D44" s="79">
        <f>SUMIF(MATRIZCTAS!$A$7:$A$1734,'FECU 2012 (M$)'!B44,MATRIZCTAS!$AH$7:$AH$1734)</f>
        <v>0</v>
      </c>
    </row>
    <row r="45" spans="1:5">
      <c r="A45" s="74" t="str">
        <f t="shared" si="0"/>
        <v>5.14.12.40</v>
      </c>
      <c r="B45" s="75">
        <v>5141240</v>
      </c>
      <c r="C45" s="82" t="s">
        <v>1718</v>
      </c>
      <c r="D45" s="79">
        <f>SUMIF(MATRIZCTAS!$A$7:$A$1734,'FECU 2012 (M$)'!B45,MATRIZCTAS!$AH$7:$AH$1734)</f>
        <v>1123549</v>
      </c>
    </row>
    <row r="46" spans="1:5">
      <c r="A46" s="74" t="str">
        <f t="shared" si="0"/>
        <v>5.14.13.00</v>
      </c>
      <c r="B46" s="75">
        <v>5141300</v>
      </c>
      <c r="C46" s="78" t="s">
        <v>1719</v>
      </c>
      <c r="D46" s="79">
        <f>SUM(D47:D48)</f>
        <v>0</v>
      </c>
    </row>
    <row r="47" spans="1:5">
      <c r="A47" s="74" t="str">
        <f t="shared" si="0"/>
        <v>5.14.13.10</v>
      </c>
      <c r="B47" s="75">
        <v>5141310</v>
      </c>
      <c r="C47" s="82" t="s">
        <v>1720</v>
      </c>
      <c r="D47" s="79">
        <f>SUMIF(MATRIZCTAS!$A$7:$A$1734,'FECU 2012 (M$)'!B47,MATRIZCTAS!$AH$7:$AH$1734)</f>
        <v>0</v>
      </c>
    </row>
    <row r="48" spans="1:5">
      <c r="A48" s="74" t="str">
        <f t="shared" si="0"/>
        <v>5.14.13.20</v>
      </c>
      <c r="B48" s="75">
        <v>5141320</v>
      </c>
      <c r="C48" s="82" t="s">
        <v>1721</v>
      </c>
      <c r="D48" s="79">
        <f>SUMIF(MATRIZCTAS!$A$7:$A$1734,'FECU 2012 (M$)'!B48,MATRIZCTAS!$AH$7:$AH$1734)</f>
        <v>0</v>
      </c>
    </row>
    <row r="49" spans="1:4">
      <c r="A49" s="74"/>
      <c r="B49" s="75"/>
      <c r="C49" s="78"/>
      <c r="D49" s="79"/>
    </row>
    <row r="50" spans="1:4">
      <c r="A50" s="74" t="str">
        <f t="shared" si="0"/>
        <v>5.14.20.00</v>
      </c>
      <c r="B50" s="75">
        <v>5142000</v>
      </c>
      <c r="C50" s="76" t="s">
        <v>1722</v>
      </c>
      <c r="D50" s="77">
        <f>D51+D52+D55+D56+D57+D58</f>
        <v>7162685</v>
      </c>
    </row>
    <row r="51" spans="1:4">
      <c r="A51" s="74" t="str">
        <f t="shared" si="0"/>
        <v>5.14.21.00</v>
      </c>
      <c r="B51" s="75">
        <v>5142100</v>
      </c>
      <c r="C51" s="78" t="s">
        <v>1723</v>
      </c>
      <c r="D51" s="79">
        <f>SUMIF(MATRIZCTAS!$A$7:$A$1734,'FECU 2012 (M$)'!B51,MATRIZCTAS!$AH$7:$AH$1734)</f>
        <v>174746</v>
      </c>
    </row>
    <row r="52" spans="1:4">
      <c r="A52" s="74" t="str">
        <f t="shared" si="0"/>
        <v>5.14.22.00</v>
      </c>
      <c r="B52" s="75">
        <v>5142200</v>
      </c>
      <c r="C52" s="78" t="s">
        <v>1724</v>
      </c>
      <c r="D52" s="77">
        <f>SUM(D53:D54)</f>
        <v>6495399</v>
      </c>
    </row>
    <row r="53" spans="1:4">
      <c r="A53" s="74" t="str">
        <f t="shared" si="0"/>
        <v>5.14.22.10</v>
      </c>
      <c r="B53" s="75">
        <v>5142210</v>
      </c>
      <c r="C53" s="82" t="s">
        <v>1725</v>
      </c>
      <c r="D53" s="79">
        <f>SUMIF(MATRIZCTAS!$A$7:$A$1734,'FECU 2012 (M$)'!B53,MATRIZCTAS!$AH$7:$AH$1734)</f>
        <v>6495399</v>
      </c>
    </row>
    <row r="54" spans="1:4">
      <c r="A54" s="74" t="str">
        <f t="shared" si="0"/>
        <v>5.14.22.20</v>
      </c>
      <c r="B54" s="75">
        <v>5142220</v>
      </c>
      <c r="C54" s="82" t="s">
        <v>1726</v>
      </c>
      <c r="D54" s="79">
        <f>SUMIF(MATRIZCTAS!$A$7:$A$1734,'FECU 2012 (M$)'!B54,MATRIZCTAS!$AH$7:$AH$1734)</f>
        <v>0</v>
      </c>
    </row>
    <row r="55" spans="1:4">
      <c r="A55" s="74" t="str">
        <f t="shared" si="0"/>
        <v>5.14.23.00</v>
      </c>
      <c r="B55" s="75">
        <v>5142300</v>
      </c>
      <c r="C55" s="78" t="s">
        <v>1727</v>
      </c>
      <c r="D55" s="79">
        <f>SUMIF(MATRIZCTAS!$A$7:$A$1734,'FECU 2012 (M$)'!B55,MATRIZCTAS!$AH$7:$AH$1734)</f>
        <v>446261</v>
      </c>
    </row>
    <row r="56" spans="1:4">
      <c r="A56" s="74" t="str">
        <f t="shared" si="0"/>
        <v>5.14.24.00</v>
      </c>
      <c r="B56" s="75">
        <v>5142400</v>
      </c>
      <c r="C56" s="78" t="s">
        <v>1728</v>
      </c>
      <c r="D56" s="79">
        <f>SUMIF(MATRIZCTAS!$A$7:$A$1734,'FECU 2012 (M$)'!B56,MATRIZCTAS!$AH$7:$AH$1734)</f>
        <v>0</v>
      </c>
    </row>
    <row r="57" spans="1:4">
      <c r="A57" s="74" t="str">
        <f t="shared" si="0"/>
        <v>5.14.25.00</v>
      </c>
      <c r="B57" s="75">
        <v>5142500</v>
      </c>
      <c r="C57" s="78" t="s">
        <v>1729</v>
      </c>
      <c r="D57" s="79">
        <f>SUMIF(MATRIZCTAS!$A$7:$A$1734,'FECU 2012 (M$)'!B57,MATRIZCTAS!$AH$7:$AH$1734)</f>
        <v>46279</v>
      </c>
    </row>
    <row r="58" spans="1:4">
      <c r="A58" s="74" t="str">
        <f t="shared" si="0"/>
        <v>5.14.26.00</v>
      </c>
      <c r="B58" s="75">
        <v>5142600</v>
      </c>
      <c r="C58" s="78" t="s">
        <v>1730</v>
      </c>
      <c r="D58" s="79">
        <f>SUMIF(MATRIZCTAS!$A$7:$A$1734,'FECU 2012 (M$)'!B58,MATRIZCTAS!$AH$7:$AH$1734)</f>
        <v>0</v>
      </c>
    </row>
    <row r="59" spans="1:4">
      <c r="A59" s="74" t="str">
        <f t="shared" si="0"/>
        <v>5.14.27.00</v>
      </c>
      <c r="B59" s="75">
        <v>5142700</v>
      </c>
      <c r="C59" s="78" t="s">
        <v>1731</v>
      </c>
      <c r="D59" s="79">
        <f>SUMIF(MATRIZCTAS!$A$7:$A$1734,'FECU 2012 (M$)'!B59,MATRIZCTAS!$AH$7:$AH$1734)</f>
        <v>0</v>
      </c>
    </row>
    <row r="60" spans="1:4">
      <c r="A60" s="74" t="str">
        <f t="shared" si="0"/>
        <v>5.14.28.00</v>
      </c>
      <c r="B60" s="75">
        <v>5142800</v>
      </c>
      <c r="C60" s="78" t="s">
        <v>1732</v>
      </c>
      <c r="D60" s="79">
        <f>SUMIF(MATRIZCTAS!$A$7:$A$1734,'FECU 2012 (M$)'!B60,MATRIZCTAS!$AH$7:$AH$1734)</f>
        <v>0</v>
      </c>
    </row>
    <row r="61" spans="1:4">
      <c r="A61" s="74"/>
      <c r="B61" s="75"/>
      <c r="C61" s="82"/>
      <c r="D61" s="79"/>
    </row>
    <row r="62" spans="1:4">
      <c r="A62" s="74" t="str">
        <f t="shared" si="0"/>
        <v>5.15.00.00</v>
      </c>
      <c r="B62" s="75">
        <v>5150000</v>
      </c>
      <c r="C62" s="85" t="s">
        <v>56</v>
      </c>
      <c r="D62" s="80">
        <f>D64+D68+D72</f>
        <v>26510311</v>
      </c>
    </row>
    <row r="63" spans="1:4">
      <c r="A63" s="74"/>
      <c r="B63" s="75"/>
      <c r="C63" s="82"/>
      <c r="D63" s="79"/>
    </row>
    <row r="64" spans="1:4">
      <c r="A64" s="74" t="str">
        <f t="shared" si="0"/>
        <v>5.15.10.00</v>
      </c>
      <c r="B64" s="75">
        <v>5151000</v>
      </c>
      <c r="C64" s="85" t="s">
        <v>476</v>
      </c>
      <c r="D64" s="77">
        <f>SUM(D65:D66)</f>
        <v>111568</v>
      </c>
    </row>
    <row r="65" spans="1:8">
      <c r="A65" s="74" t="str">
        <f t="shared" si="0"/>
        <v>5.15.11.00</v>
      </c>
      <c r="B65" s="75">
        <v>5151100</v>
      </c>
      <c r="C65" s="82" t="s">
        <v>1733</v>
      </c>
      <c r="D65" s="79">
        <f>SUMIF(MATRIZCTAS!$A$7:$A$1734,'FECU 2012 (M$)'!B65,MATRIZCTAS!$AH$7:$AH$1734)</f>
        <v>0</v>
      </c>
    </row>
    <row r="66" spans="1:8">
      <c r="A66" s="74" t="str">
        <f t="shared" si="0"/>
        <v>5.15.12.00</v>
      </c>
      <c r="B66" s="75">
        <v>5151200</v>
      </c>
      <c r="C66" s="82" t="s">
        <v>1734</v>
      </c>
      <c r="D66" s="79">
        <f>SUMIF(MATRIZCTAS!$A$7:$A$1734,'FECU 2012 (M$)'!B66,MATRIZCTAS!$AH$7:$AH$1734)</f>
        <v>111568</v>
      </c>
    </row>
    <row r="67" spans="1:8">
      <c r="A67" s="74"/>
      <c r="B67" s="75"/>
      <c r="C67" s="82"/>
      <c r="D67" s="79"/>
    </row>
    <row r="68" spans="1:8">
      <c r="A68" s="74" t="str">
        <f t="shared" si="0"/>
        <v>5.15.20.00</v>
      </c>
      <c r="B68" s="75">
        <v>5152000</v>
      </c>
      <c r="C68" s="85" t="s">
        <v>1735</v>
      </c>
      <c r="D68" s="77">
        <f>SUM(D69:D70)</f>
        <v>8820817</v>
      </c>
    </row>
    <row r="69" spans="1:8">
      <c r="A69" s="74" t="str">
        <f t="shared" si="0"/>
        <v>5.15.21.00</v>
      </c>
      <c r="B69" s="75">
        <v>5152100</v>
      </c>
      <c r="C69" s="82" t="s">
        <v>1736</v>
      </c>
      <c r="D69" s="79">
        <f>SUMIF(MATRIZCTAS!$A$7:$A$1734,'FECU 2012 (M$)'!B69,MATRIZCTAS!$AH$7:$AH$1734)</f>
        <v>1740008</v>
      </c>
    </row>
    <row r="70" spans="1:8">
      <c r="A70" s="74" t="str">
        <f t="shared" si="0"/>
        <v>5.15.22.00</v>
      </c>
      <c r="B70" s="75">
        <v>5152200</v>
      </c>
      <c r="C70" s="82" t="s">
        <v>1737</v>
      </c>
      <c r="D70" s="79">
        <f>SUMIF(MATRIZCTAS!$A$7:$A$1734,'FECU 2012 (M$)'!B70,MATRIZCTAS!$AH$7:$AH$1734)</f>
        <v>7080809</v>
      </c>
    </row>
    <row r="71" spans="1:8">
      <c r="A71" s="74"/>
      <c r="B71" s="75"/>
      <c r="C71" s="82"/>
      <c r="D71" s="79"/>
    </row>
    <row r="72" spans="1:8">
      <c r="A72" s="74" t="str">
        <f t="shared" si="0"/>
        <v>5.15.30.00</v>
      </c>
      <c r="B72" s="75">
        <v>5153000</v>
      </c>
      <c r="C72" s="85" t="s">
        <v>775</v>
      </c>
      <c r="D72" s="77">
        <f>SUM(D73:D77)</f>
        <v>17577926</v>
      </c>
    </row>
    <row r="73" spans="1:8">
      <c r="A73" s="74" t="str">
        <f t="shared" si="0"/>
        <v>5.15.31.00</v>
      </c>
      <c r="B73" s="75">
        <v>5153100</v>
      </c>
      <c r="C73" s="82" t="s">
        <v>474</v>
      </c>
      <c r="D73" s="79">
        <f>SUMIF(MATRIZCTAS!$A$7:$A$1734,'FECU 2012 (M$)'!B73,MATRIZCTAS!$AH$7:$AH$1734)</f>
        <v>375359</v>
      </c>
    </row>
    <row r="74" spans="1:8">
      <c r="A74" s="74" t="str">
        <f t="shared" ref="A74:A77" si="1">MID(B74,1,1)&amp;"."&amp;MID(B74,2,2)&amp;"."&amp;MID(B74,4,2)&amp;"."&amp;MID(B74,6,2)</f>
        <v>5.15.32.00</v>
      </c>
      <c r="B74" s="75">
        <v>5153200</v>
      </c>
      <c r="C74" s="82" t="s">
        <v>1738</v>
      </c>
      <c r="D74" s="79">
        <f>SUMIF(MATRIZCTAS!$A$7:$A$1734,'FECU 2012 (M$)'!B74,MATRIZCTAS!$AH$7:$AH$1734)</f>
        <v>0</v>
      </c>
    </row>
    <row r="75" spans="1:8">
      <c r="A75" s="74" t="str">
        <f t="shared" si="1"/>
        <v>5.15.33.00</v>
      </c>
      <c r="B75" s="75">
        <v>5153300</v>
      </c>
      <c r="C75" s="82" t="s">
        <v>310</v>
      </c>
      <c r="D75" s="79">
        <f>SUMIF(MATRIZCTAS!$A$7:$A$1734,'FECU 2012 (M$)'!B75,MATRIZCTAS!$AH$7:$AH$1734)</f>
        <v>11109144</v>
      </c>
    </row>
    <row r="76" spans="1:8">
      <c r="A76" s="74" t="str">
        <f t="shared" si="1"/>
        <v>5.15.34.00</v>
      </c>
      <c r="B76" s="75">
        <v>5153400</v>
      </c>
      <c r="C76" s="82" t="s">
        <v>475</v>
      </c>
      <c r="D76" s="79">
        <f>SUMIF(MATRIZCTAS!$A$7:$A$1734,'FECU 2012 (M$)'!B76,MATRIZCTAS!$AH$7:$AH$1734)</f>
        <v>101044</v>
      </c>
    </row>
    <row r="77" spans="1:8">
      <c r="A77" s="87" t="str">
        <f t="shared" si="1"/>
        <v>5.15.35.00</v>
      </c>
      <c r="B77" s="88">
        <v>5153500</v>
      </c>
      <c r="C77" s="89" t="s">
        <v>775</v>
      </c>
      <c r="D77" s="79">
        <f>SUMIF(MATRIZCTAS!$A$7:$A$1734,'FECU 2012 (M$)'!B77,MATRIZCTAS!$AH$7:$AH$1734)</f>
        <v>5992379</v>
      </c>
    </row>
    <row r="80" spans="1:8">
      <c r="E80" s="83">
        <f>D7-D83</f>
        <v>0</v>
      </c>
      <c r="F80" s="83"/>
      <c r="G80" s="83"/>
      <c r="H80" s="93"/>
    </row>
    <row r="81" spans="1:5">
      <c r="A81" s="65" t="s">
        <v>1692</v>
      </c>
      <c r="B81" s="66"/>
      <c r="C81" s="67"/>
      <c r="D81" s="68">
        <f>D5</f>
        <v>40999</v>
      </c>
    </row>
    <row r="82" spans="1:5">
      <c r="A82" s="70"/>
      <c r="B82" s="71"/>
      <c r="C82" s="72"/>
      <c r="D82" s="94"/>
    </row>
    <row r="83" spans="1:5">
      <c r="A83" s="74" t="str">
        <f>MID(B83,1,1)&amp;"."&amp;MID(B83,2,2)&amp;"."&amp;MID(B83,4,2)&amp;"."&amp;MID(B83,6,2)</f>
        <v>5.20.00.00</v>
      </c>
      <c r="B83" s="75">
        <v>5200000</v>
      </c>
      <c r="C83" s="76" t="s">
        <v>1739</v>
      </c>
      <c r="D83" s="80">
        <f>D85+D129</f>
        <v>1996994374</v>
      </c>
      <c r="E83" s="69">
        <v>69491783</v>
      </c>
    </row>
    <row r="84" spans="1:5">
      <c r="A84" s="74"/>
      <c r="B84" s="75"/>
      <c r="C84" s="78"/>
      <c r="D84" s="73"/>
      <c r="E84" s="83">
        <f>+D83-E83</f>
        <v>1927502591</v>
      </c>
    </row>
    <row r="85" spans="1:5">
      <c r="A85" s="74" t="str">
        <f t="shared" ref="A85:A140" si="2">MID(B85,1,1)&amp;"."&amp;MID(B85,2,2)&amp;"."&amp;MID(B85,4,2)&amp;"."&amp;MID(B85,6,2)</f>
        <v>5.21.00.00</v>
      </c>
      <c r="B85" s="75">
        <v>5210000</v>
      </c>
      <c r="C85" s="76" t="s">
        <v>835</v>
      </c>
      <c r="D85" s="77">
        <f>D87+D89+D91+D114</f>
        <v>1754605532</v>
      </c>
    </row>
    <row r="86" spans="1:5">
      <c r="A86" s="74"/>
      <c r="B86" s="75"/>
      <c r="C86" s="78"/>
      <c r="D86" s="79"/>
    </row>
    <row r="87" spans="1:5">
      <c r="A87" s="74" t="str">
        <f t="shared" si="2"/>
        <v>5.21.10.00</v>
      </c>
      <c r="B87" s="75">
        <v>5211000</v>
      </c>
      <c r="C87" s="76" t="s">
        <v>1740</v>
      </c>
      <c r="D87" s="80">
        <f>SUMIF(MATRIZCTAS!$A$7:$A$1734,'FECU 2012 (M$)'!B87,MATRIZCTAS!$AH$7:$AH$1734)*-1</f>
        <v>37776845</v>
      </c>
    </row>
    <row r="88" spans="1:5">
      <c r="A88" s="74"/>
      <c r="B88" s="75"/>
      <c r="C88" s="78"/>
      <c r="D88" s="79"/>
    </row>
    <row r="89" spans="1:5">
      <c r="A89" s="74" t="str">
        <f t="shared" si="2"/>
        <v>5.21.20.00</v>
      </c>
      <c r="B89" s="75">
        <v>5212000</v>
      </c>
      <c r="C89" s="76" t="s">
        <v>1741</v>
      </c>
      <c r="D89" s="80">
        <f>SUMIF(MATRIZCTAS!$A$7:$A$1734,'FECU 2012 (M$)'!B89,MATRIZCTAS!$AH$7:$AH$1734)*-1</f>
        <v>0</v>
      </c>
    </row>
    <row r="90" spans="1:5">
      <c r="A90" s="74"/>
      <c r="B90" s="75"/>
      <c r="C90" s="78"/>
      <c r="D90" s="79"/>
    </row>
    <row r="91" spans="1:5">
      <c r="A91" s="74" t="str">
        <f t="shared" si="2"/>
        <v>5.21.30.00</v>
      </c>
      <c r="B91" s="75">
        <v>5213000</v>
      </c>
      <c r="C91" s="76" t="s">
        <v>1742</v>
      </c>
      <c r="D91" s="80">
        <f>D93+D106</f>
        <v>1689471106</v>
      </c>
      <c r="E91" s="83">
        <f>+D91+D129</f>
        <v>1931859948</v>
      </c>
    </row>
    <row r="92" spans="1:5">
      <c r="A92" s="74"/>
      <c r="B92" s="75"/>
      <c r="C92" s="81"/>
      <c r="D92" s="79"/>
    </row>
    <row r="93" spans="1:5">
      <c r="A93" s="74" t="str">
        <f t="shared" si="2"/>
        <v>5.21.31.00</v>
      </c>
      <c r="B93" s="75">
        <v>5213100</v>
      </c>
      <c r="C93" s="95" t="s">
        <v>201</v>
      </c>
      <c r="D93" s="77">
        <f>D94+D95+D98+D99+D100+D101+D102+D103+D104</f>
        <v>1685113749</v>
      </c>
    </row>
    <row r="94" spans="1:5">
      <c r="A94" s="74" t="str">
        <f t="shared" si="2"/>
        <v>5.21.31.10</v>
      </c>
      <c r="B94" s="75">
        <v>5213110</v>
      </c>
      <c r="C94" s="82" t="s">
        <v>1743</v>
      </c>
      <c r="D94" s="79">
        <f>SUMIF(MATRIZCTAS!$A$7:$A$1734,'FECU 2012 (M$)'!B94,MATRIZCTAS!$AH$7:$AH$1734)*-1</f>
        <v>7160222</v>
      </c>
    </row>
    <row r="95" spans="1:5">
      <c r="A95" s="74" t="str">
        <f t="shared" si="2"/>
        <v>5.21.31.20</v>
      </c>
      <c r="B95" s="75">
        <v>5213120</v>
      </c>
      <c r="C95" s="82" t="s">
        <v>1744</v>
      </c>
      <c r="D95" s="77">
        <f>SUM(D96:D97)</f>
        <v>1596373748</v>
      </c>
    </row>
    <row r="96" spans="1:5">
      <c r="A96" s="74" t="str">
        <f t="shared" si="2"/>
        <v>5.21.31.21</v>
      </c>
      <c r="B96" s="75">
        <v>5213121</v>
      </c>
      <c r="C96" s="82" t="s">
        <v>1745</v>
      </c>
      <c r="D96" s="79">
        <f>SUMIF(MATRIZCTAS!$A$7:$A$1734,'FECU 2012 (M$)'!B96,MATRIZCTAS!$AH$7:$AH$1734)*-1</f>
        <v>1585779703</v>
      </c>
    </row>
    <row r="97" spans="1:4">
      <c r="A97" s="74" t="str">
        <f t="shared" si="2"/>
        <v>5.21.31.22</v>
      </c>
      <c r="B97" s="84">
        <v>5213122</v>
      </c>
      <c r="C97" s="82" t="s">
        <v>1746</v>
      </c>
      <c r="D97" s="79">
        <f>SUMIF(MATRIZCTAS!$A$7:$A$1734,'FECU 2012 (M$)'!B97,MATRIZCTAS!$AH$7:$AH$1734)*-1</f>
        <v>10594045</v>
      </c>
    </row>
    <row r="98" spans="1:4">
      <c r="A98" s="74" t="str">
        <f t="shared" si="2"/>
        <v>5.21.31.30</v>
      </c>
      <c r="B98" s="75">
        <v>5213130</v>
      </c>
      <c r="C98" s="82" t="s">
        <v>494</v>
      </c>
      <c r="D98" s="79">
        <f>SUMIF(MATRIZCTAS!$A$7:$A$1734,'FECU 2012 (M$)'!B98,MATRIZCTAS!$AH$7:$AH$1734)*-1</f>
        <v>21989957</v>
      </c>
    </row>
    <row r="99" spans="1:4">
      <c r="A99" s="74" t="str">
        <f t="shared" si="2"/>
        <v>5.21.31.40</v>
      </c>
      <c r="B99" s="75">
        <v>5213140</v>
      </c>
      <c r="C99" s="82" t="s">
        <v>495</v>
      </c>
      <c r="D99" s="79">
        <f>SUMIF(MATRIZCTAS!$A$7:$A$1734,'FECU 2012 (M$)'!B99,MATRIZCTAS!$AH$7:$AH$1734)*-1</f>
        <v>31596694</v>
      </c>
    </row>
    <row r="100" spans="1:4">
      <c r="A100" s="74" t="str">
        <f t="shared" si="2"/>
        <v>5.21.31.50</v>
      </c>
      <c r="B100" s="75">
        <v>5213150</v>
      </c>
      <c r="C100" s="82" t="s">
        <v>1747</v>
      </c>
      <c r="D100" s="79">
        <f>SUMIF(MATRIZCTAS!$A$7:$A$1734,'FECU 2012 (M$)'!B100,MATRIZCTAS!$AH$7:$AH$1734)*-1</f>
        <v>19332158</v>
      </c>
    </row>
    <row r="101" spans="1:4">
      <c r="A101" s="74" t="str">
        <f t="shared" si="2"/>
        <v>5.21.31.60</v>
      </c>
      <c r="B101" s="75">
        <v>5213160</v>
      </c>
      <c r="C101" s="82" t="s">
        <v>1748</v>
      </c>
      <c r="D101" s="79">
        <f>SUMIF(MATRIZCTAS!$A$7:$A$1734,'FECU 2012 (M$)'!B101,MATRIZCTAS!$AH$7:$AH$1734)*-1</f>
        <v>8660970</v>
      </c>
    </row>
    <row r="102" spans="1:4">
      <c r="A102" s="74" t="str">
        <f t="shared" si="2"/>
        <v>5.21.31.70</v>
      </c>
      <c r="B102" s="75">
        <v>5213170</v>
      </c>
      <c r="C102" s="82" t="s">
        <v>1749</v>
      </c>
      <c r="D102" s="79">
        <f>SUMIF(MATRIZCTAS!$A$7:$A$1734,'FECU 2012 (M$)'!B102,MATRIZCTAS!$AH$7:$AH$1734)*-1</f>
        <v>0</v>
      </c>
    </row>
    <row r="103" spans="1:4">
      <c r="A103" s="74" t="str">
        <f t="shared" si="2"/>
        <v>5.21.31.80</v>
      </c>
      <c r="B103" s="75">
        <v>5213180</v>
      </c>
      <c r="C103" s="82" t="s">
        <v>1750</v>
      </c>
      <c r="D103" s="79">
        <f>SUMIF(MATRIZCTAS!$A$7:$A$1734,'FECU 2012 (M$)'!B103,MATRIZCTAS!$AH$7:$AH$1734)*-1</f>
        <v>0</v>
      </c>
    </row>
    <row r="104" spans="1:4">
      <c r="A104" s="74" t="str">
        <f t="shared" si="2"/>
        <v>5.21.31.90</v>
      </c>
      <c r="B104" s="75">
        <v>5213190</v>
      </c>
      <c r="C104" s="82" t="s">
        <v>1751</v>
      </c>
      <c r="D104" s="79">
        <f>SUMIF(MATRIZCTAS!$A$7:$A$1734,'FECU 2012 (M$)'!B104,MATRIZCTAS!$AH$7:$AH$1734)*-1</f>
        <v>0</v>
      </c>
    </row>
    <row r="105" spans="1:4">
      <c r="A105" s="74"/>
      <c r="B105" s="75"/>
      <c r="C105" s="82"/>
      <c r="D105" s="79"/>
    </row>
    <row r="106" spans="1:4">
      <c r="A106" s="74" t="str">
        <f t="shared" si="2"/>
        <v>5.21.32.00</v>
      </c>
      <c r="B106" s="75">
        <v>5213200</v>
      </c>
      <c r="C106" s="85" t="s">
        <v>1752</v>
      </c>
      <c r="D106" s="77">
        <f>D107+D108+D109+D112</f>
        <v>4357357</v>
      </c>
    </row>
    <row r="107" spans="1:4">
      <c r="A107" s="74" t="str">
        <f t="shared" si="2"/>
        <v>5.21.32.10</v>
      </c>
      <c r="B107" s="75">
        <v>5213210</v>
      </c>
      <c r="C107" s="82" t="s">
        <v>1753</v>
      </c>
      <c r="D107" s="79">
        <f>SUMIF(MATRIZCTAS!$A$7:$A$1734,'FECU 2012 (M$)'!B107,MATRIZCTAS!$AH$7:$AH$1734)*-1</f>
        <v>1725241</v>
      </c>
    </row>
    <row r="108" spans="1:4">
      <c r="A108" s="74" t="str">
        <f t="shared" si="2"/>
        <v>5.21.32.20</v>
      </c>
      <c r="B108" s="75">
        <v>5213220</v>
      </c>
      <c r="C108" s="82" t="s">
        <v>1754</v>
      </c>
      <c r="D108" s="79">
        <f>SUMIF(MATRIZCTAS!$A$7:$A$1734,'FECU 2012 (M$)'!B108,MATRIZCTAS!$AH$7:$AH$1734)*-1</f>
        <v>2632116</v>
      </c>
    </row>
    <row r="109" spans="1:4">
      <c r="A109" s="74" t="str">
        <f t="shared" si="2"/>
        <v>5.21.32.30</v>
      </c>
      <c r="B109" s="75">
        <v>5213230</v>
      </c>
      <c r="C109" s="82" t="s">
        <v>1755</v>
      </c>
      <c r="D109" s="77">
        <f>SUM(D110:D111)</f>
        <v>0</v>
      </c>
    </row>
    <row r="110" spans="1:4">
      <c r="A110" s="74" t="str">
        <f t="shared" si="2"/>
        <v>5.21.32.31</v>
      </c>
      <c r="B110" s="75">
        <v>5213231</v>
      </c>
      <c r="C110" s="82" t="s">
        <v>1756</v>
      </c>
      <c r="D110" s="79">
        <f>SUMIF(MATRIZCTAS!$A$7:$A$1734,'FECU 2012 (M$)'!B110,MATRIZCTAS!$AH$7:$AH$1734)*-1</f>
        <v>0</v>
      </c>
    </row>
    <row r="111" spans="1:4">
      <c r="A111" s="74" t="str">
        <f t="shared" si="2"/>
        <v>5.21.32.32</v>
      </c>
      <c r="B111" s="75">
        <v>5213232</v>
      </c>
      <c r="C111" s="82" t="s">
        <v>1757</v>
      </c>
      <c r="D111" s="79">
        <f>SUMIF(MATRIZCTAS!$A$7:$A$1734,'FECU 2012 (M$)'!B111,MATRIZCTAS!$AH$7:$AH$1734)*-1</f>
        <v>0</v>
      </c>
    </row>
    <row r="112" spans="1:4">
      <c r="A112" s="74" t="str">
        <f t="shared" si="2"/>
        <v>5.21.32.40</v>
      </c>
      <c r="B112" s="75">
        <v>5213240</v>
      </c>
      <c r="C112" s="82" t="s">
        <v>1758</v>
      </c>
      <c r="D112" s="79">
        <f>SUMIF(MATRIZCTAS!$A$7:$A$1734,'FECU 2012 (M$)'!B112,MATRIZCTAS!$AH$7:$AH$1734)*-1</f>
        <v>0</v>
      </c>
    </row>
    <row r="113" spans="1:4">
      <c r="A113" s="74"/>
      <c r="B113" s="75"/>
      <c r="C113" s="78"/>
      <c r="D113" s="79"/>
    </row>
    <row r="114" spans="1:4">
      <c r="A114" s="74" t="str">
        <f t="shared" si="2"/>
        <v>5.21.40.00</v>
      </c>
      <c r="B114" s="75">
        <v>5214000</v>
      </c>
      <c r="C114" s="76" t="s">
        <v>340</v>
      </c>
      <c r="D114" s="80">
        <f>D116+D118</f>
        <v>27357581</v>
      </c>
    </row>
    <row r="115" spans="1:4">
      <c r="A115" s="74"/>
      <c r="B115" s="75"/>
      <c r="C115" s="78"/>
      <c r="D115" s="79"/>
    </row>
    <row r="116" spans="1:4">
      <c r="A116" s="74" t="str">
        <f t="shared" si="2"/>
        <v>5.21.41.00</v>
      </c>
      <c r="B116" s="75">
        <v>5214100</v>
      </c>
      <c r="C116" s="82" t="s">
        <v>1759</v>
      </c>
      <c r="D116" s="79">
        <f>SUMIF(MATRIZCTAS!$A$7:$A$1734,'FECU 2012 (M$)'!B116,MATRIZCTAS!$AH$7:$AH$1734)*-1</f>
        <v>133000</v>
      </c>
    </row>
    <row r="117" spans="1:4">
      <c r="A117" s="74"/>
      <c r="B117" s="75"/>
      <c r="C117" s="78"/>
      <c r="D117" s="79"/>
    </row>
    <row r="118" spans="1:4">
      <c r="A118" s="74" t="str">
        <f t="shared" si="2"/>
        <v>5.21.42.00</v>
      </c>
      <c r="B118" s="75">
        <v>5214200</v>
      </c>
      <c r="C118" s="76" t="s">
        <v>834</v>
      </c>
      <c r="D118" s="77">
        <f>D120+D123+D124+D125+D126+D127</f>
        <v>27224581</v>
      </c>
    </row>
    <row r="119" spans="1:4">
      <c r="A119" s="74"/>
      <c r="B119" s="75"/>
      <c r="C119" s="82"/>
      <c r="D119" s="79"/>
    </row>
    <row r="120" spans="1:4">
      <c r="A120" s="74" t="str">
        <f t="shared" si="2"/>
        <v>5.21.42.10</v>
      </c>
      <c r="B120" s="75">
        <v>5214210</v>
      </c>
      <c r="C120" s="85" t="s">
        <v>1760</v>
      </c>
      <c r="D120" s="77">
        <f>SUM(D121:D122)</f>
        <v>9629754</v>
      </c>
    </row>
    <row r="121" spans="1:4">
      <c r="A121" s="74" t="str">
        <f t="shared" si="2"/>
        <v>5.21.42.11</v>
      </c>
      <c r="B121" s="75">
        <v>5214211</v>
      </c>
      <c r="C121" s="82" t="s">
        <v>1761</v>
      </c>
      <c r="D121" s="79">
        <f>SUMIF(MATRIZCTAS!$A$7:$A$1734,'FECU 2012 (M$)'!B121,MATRIZCTAS!$AH$7:$AH$1734)*-1</f>
        <v>5473586</v>
      </c>
    </row>
    <row r="122" spans="1:4">
      <c r="A122" s="74" t="str">
        <f t="shared" si="2"/>
        <v>5.21.42.12</v>
      </c>
      <c r="B122" s="75">
        <v>5214212</v>
      </c>
      <c r="C122" s="82" t="s">
        <v>1762</v>
      </c>
      <c r="D122" s="79">
        <f>SUMIF(MATRIZCTAS!$A$7:$A$1734,'FECU 2012 (M$)'!B122,MATRIZCTAS!$AH$7:$AH$1734)*-1</f>
        <v>4156168</v>
      </c>
    </row>
    <row r="123" spans="1:4">
      <c r="A123" s="74" t="str">
        <f t="shared" si="2"/>
        <v>5.21.42.20</v>
      </c>
      <c r="B123" s="75">
        <v>5214220</v>
      </c>
      <c r="C123" s="78" t="s">
        <v>1763</v>
      </c>
      <c r="D123" s="79">
        <f>SUMIF(MATRIZCTAS!$A$7:$A$1734,'FECU 2012 (M$)'!B123,MATRIZCTAS!$AH$7:$AH$1734)*-1</f>
        <v>375230</v>
      </c>
    </row>
    <row r="124" spans="1:4">
      <c r="A124" s="74" t="str">
        <f t="shared" si="2"/>
        <v>5.21.42.30</v>
      </c>
      <c r="B124" s="75">
        <v>5214230</v>
      </c>
      <c r="C124" s="82" t="s">
        <v>188</v>
      </c>
      <c r="D124" s="79">
        <f>SUMIF(MATRIZCTAS!$A$7:$A$1734,'FECU 2012 (M$)'!B124,MATRIZCTAS!$AH$7:$AH$1734)*-1</f>
        <v>1249577</v>
      </c>
    </row>
    <row r="125" spans="1:4">
      <c r="A125" s="74" t="str">
        <f t="shared" si="2"/>
        <v>5.21.42.40</v>
      </c>
      <c r="B125" s="75">
        <v>5214240</v>
      </c>
      <c r="C125" s="82" t="s">
        <v>345</v>
      </c>
      <c r="D125" s="79">
        <f>SUMIF(MATRIZCTAS!$A$7:$A$1734,'FECU 2012 (M$)'!B125,MATRIZCTAS!$AH$7:$AH$1734)*-1</f>
        <v>247055</v>
      </c>
    </row>
    <row r="126" spans="1:4">
      <c r="A126" s="74" t="str">
        <f t="shared" si="2"/>
        <v>5.21.42.50</v>
      </c>
      <c r="B126" s="75">
        <v>5214250</v>
      </c>
      <c r="C126" s="78" t="s">
        <v>1764</v>
      </c>
      <c r="D126" s="79">
        <f>SUMIF(MATRIZCTAS!$A$7:$A$1734,'FECU 2012 (M$)'!B126,MATRIZCTAS!$AH$7:$AH$1734)*-1</f>
        <v>0</v>
      </c>
    </row>
    <row r="127" spans="1:4">
      <c r="A127" s="74" t="str">
        <f t="shared" si="2"/>
        <v>5.21.42.60</v>
      </c>
      <c r="B127" s="75">
        <v>5214260</v>
      </c>
      <c r="C127" s="82" t="s">
        <v>1765</v>
      </c>
      <c r="D127" s="79">
        <f>SUMIF(MATRIZCTAS!$A$7:$A$1734,'FECU 2012 (M$)'!B127,MATRIZCTAS!$AH$7:$AH$1734)*-1</f>
        <v>15722965</v>
      </c>
    </row>
    <row r="128" spans="1:4">
      <c r="A128" s="74"/>
      <c r="B128" s="75"/>
      <c r="C128" s="78"/>
      <c r="D128" s="79"/>
    </row>
    <row r="129" spans="1:4">
      <c r="A129" s="74" t="str">
        <f t="shared" si="2"/>
        <v>5.22.00.00</v>
      </c>
      <c r="B129" s="75">
        <v>5220000</v>
      </c>
      <c r="C129" s="76" t="s">
        <v>1766</v>
      </c>
      <c r="D129" s="80">
        <f>D131+D133+D135+D140</f>
        <v>242388842</v>
      </c>
    </row>
    <row r="130" spans="1:4">
      <c r="A130" s="74"/>
      <c r="B130" s="75"/>
      <c r="C130" s="82"/>
      <c r="D130" s="79"/>
    </row>
    <row r="131" spans="1:4">
      <c r="A131" s="74" t="str">
        <f t="shared" si="2"/>
        <v>5.22.10.00</v>
      </c>
      <c r="B131" s="75">
        <v>5221000</v>
      </c>
      <c r="C131" s="82" t="s">
        <v>600</v>
      </c>
      <c r="D131" s="80">
        <f>SUMIF(MATRIZCTAS!$A$7:$A$1734,'FECU 2012 (M$)'!B131,MATRIZCTAS!$AH$7:$AH$1734)*-1</f>
        <v>159350293</v>
      </c>
    </row>
    <row r="132" spans="1:4">
      <c r="A132" s="74"/>
      <c r="B132" s="75"/>
      <c r="C132" s="78"/>
      <c r="D132" s="79"/>
    </row>
    <row r="133" spans="1:4">
      <c r="A133" s="74" t="str">
        <f t="shared" si="2"/>
        <v>5.22.20.00</v>
      </c>
      <c r="B133" s="75">
        <v>5222000</v>
      </c>
      <c r="C133" s="78" t="s">
        <v>1767</v>
      </c>
      <c r="D133" s="80">
        <f>SUMIF(MATRIZCTAS!$A$7:$A$1734,'FECU 2012 (M$)'!B133,MATRIZCTAS!$AH$7:$AH$1734)*-1</f>
        <v>7050516</v>
      </c>
    </row>
    <row r="134" spans="1:4">
      <c r="A134" s="74"/>
      <c r="B134" s="75"/>
      <c r="C134" s="78"/>
      <c r="D134" s="79"/>
    </row>
    <row r="135" spans="1:4">
      <c r="A135" s="74" t="str">
        <f t="shared" si="2"/>
        <v>5.22.30.00</v>
      </c>
      <c r="B135" s="75">
        <v>5223000</v>
      </c>
      <c r="C135" s="78" t="s">
        <v>1768</v>
      </c>
      <c r="D135" s="80">
        <f>SUM(D136:D138)</f>
        <v>75988033</v>
      </c>
    </row>
    <row r="136" spans="1:4">
      <c r="A136" s="74" t="str">
        <f t="shared" si="2"/>
        <v>5.22.31.00</v>
      </c>
      <c r="B136" s="75">
        <v>5223100</v>
      </c>
      <c r="C136" s="82" t="s">
        <v>1769</v>
      </c>
      <c r="D136" s="79">
        <f>SUMIF(MATRIZCTAS!$A$7:$A$1734,'FECU 2012 (M$)'!B136,MATRIZCTAS!$AH$7:$AH$1734)*-1</f>
        <v>63523257</v>
      </c>
    </row>
    <row r="137" spans="1:4">
      <c r="A137" s="74" t="str">
        <f t="shared" si="2"/>
        <v>5.22.32.00</v>
      </c>
      <c r="B137" s="75">
        <v>5223200</v>
      </c>
      <c r="C137" s="82" t="s">
        <v>1770</v>
      </c>
      <c r="D137" s="79">
        <f>D228</f>
        <v>12464776</v>
      </c>
    </row>
    <row r="138" spans="1:4">
      <c r="A138" s="74" t="str">
        <f t="shared" si="2"/>
        <v>5.22.33.00</v>
      </c>
      <c r="B138" s="75">
        <v>5223300</v>
      </c>
      <c r="C138" s="82" t="s">
        <v>1771</v>
      </c>
      <c r="D138" s="79">
        <f>SUMIF(MATRIZCTAS!$A$7:$A$1734,'FECU 2012 (M$)'!B138,MATRIZCTAS!$AH$7:$AH$1734)*-1</f>
        <v>0</v>
      </c>
    </row>
    <row r="139" spans="1:4">
      <c r="A139" s="74"/>
      <c r="B139" s="75"/>
      <c r="C139" s="85"/>
      <c r="D139" s="79"/>
    </row>
    <row r="140" spans="1:4">
      <c r="A140" s="74" t="str">
        <f t="shared" si="2"/>
        <v>5.22.40.00</v>
      </c>
      <c r="B140" s="75">
        <v>5224000</v>
      </c>
      <c r="C140" s="82" t="s">
        <v>1772</v>
      </c>
      <c r="D140" s="79">
        <f>SUMIF(MATRIZCTAS!$A$7:$A$1734,'FECU 2012 (M$)'!B140,MATRIZCTAS!$AH$7:$AH$1734)*-1</f>
        <v>0</v>
      </c>
    </row>
    <row r="141" spans="1:4">
      <c r="A141" s="87"/>
      <c r="B141" s="88"/>
      <c r="C141" s="96"/>
      <c r="D141" s="79"/>
    </row>
    <row r="145" spans="1:4">
      <c r="A145" s="113" t="s">
        <v>1773</v>
      </c>
      <c r="B145" s="114"/>
      <c r="C145" s="115"/>
      <c r="D145" s="116">
        <f>D81</f>
        <v>40999</v>
      </c>
    </row>
    <row r="146" spans="1:4">
      <c r="A146" s="70"/>
      <c r="B146" s="71"/>
      <c r="C146" s="72"/>
      <c r="D146" s="94"/>
    </row>
    <row r="147" spans="1:4">
      <c r="A147" s="97" t="s">
        <v>1774</v>
      </c>
      <c r="B147" s="75"/>
      <c r="C147" s="76"/>
      <c r="D147" s="117"/>
    </row>
    <row r="148" spans="1:4">
      <c r="A148" s="74"/>
      <c r="B148" s="75"/>
      <c r="C148" s="76"/>
      <c r="D148" s="98"/>
    </row>
    <row r="149" spans="1:4">
      <c r="A149" s="99" t="str">
        <f t="shared" ref="A149" si="3">MID(B149,1,1)&amp;"."&amp;MID(B149,2,2)&amp;"."&amp;MID(B149,4,2)&amp;"."&amp;MID(B149,6,2)</f>
        <v>5.31.10.00</v>
      </c>
      <c r="B149" s="100">
        <v>5311000</v>
      </c>
      <c r="C149" s="101" t="s">
        <v>1775</v>
      </c>
      <c r="D149" s="80">
        <f>D151+D156+D164+D169+D174+D180+D182+D184</f>
        <v>-14578795</v>
      </c>
    </row>
    <row r="150" spans="1:4">
      <c r="A150" s="74"/>
      <c r="B150" s="75"/>
      <c r="C150" s="76"/>
      <c r="D150" s="102"/>
    </row>
    <row r="151" spans="1:4">
      <c r="A151" s="74" t="str">
        <f t="shared" ref="A151:A228" si="4">MID(B151,1,1)&amp;"."&amp;MID(B151,2,2)&amp;"."&amp;MID(B151,4,2)&amp;"."&amp;MID(B151,6,2)</f>
        <v>5.31.11.00</v>
      </c>
      <c r="B151" s="75">
        <v>5311100</v>
      </c>
      <c r="C151" s="78" t="s">
        <v>1776</v>
      </c>
      <c r="D151" s="77">
        <f>SUM(D152:D154)</f>
        <v>49576946</v>
      </c>
    </row>
    <row r="152" spans="1:4">
      <c r="A152" s="74" t="str">
        <f t="shared" si="4"/>
        <v>5.31.11.10</v>
      </c>
      <c r="B152" s="75">
        <v>5311110</v>
      </c>
      <c r="C152" s="78" t="s">
        <v>1777</v>
      </c>
      <c r="D152" s="79">
        <f>SUMIF(MATRIZCTAS!$A$7:$A$1734,'FECU 2012 (M$)'!B152,MATRIZCTAS!$AH$7:$AH$1734)*-1</f>
        <v>50017317</v>
      </c>
    </row>
    <row r="153" spans="1:4">
      <c r="A153" s="74" t="str">
        <f t="shared" si="4"/>
        <v>5.31.11.20</v>
      </c>
      <c r="B153" s="75">
        <v>5311120</v>
      </c>
      <c r="C153" s="78" t="s">
        <v>1778</v>
      </c>
      <c r="D153" s="79">
        <f>SUMIF(MATRIZCTAS!$A$7:$A$1734,'FECU 2012 (M$)'!B153,MATRIZCTAS!$AH$7:$AH$1734)*-1</f>
        <v>0</v>
      </c>
    </row>
    <row r="154" spans="1:4">
      <c r="A154" s="74" t="str">
        <f t="shared" si="4"/>
        <v>5.31.11.30</v>
      </c>
      <c r="B154" s="75">
        <v>5311130</v>
      </c>
      <c r="C154" s="78" t="s">
        <v>1779</v>
      </c>
      <c r="D154" s="79">
        <f>SUMIF(MATRIZCTAS!$A$7:$A$1734,'FECU 2012 (M$)'!B154,MATRIZCTAS!$AH$7:$AH$1734)*-1</f>
        <v>-440371</v>
      </c>
    </row>
    <row r="155" spans="1:4">
      <c r="A155" s="74"/>
      <c r="B155" s="75"/>
      <c r="C155" s="76"/>
      <c r="D155" s="79"/>
    </row>
    <row r="156" spans="1:4">
      <c r="A156" s="74" t="str">
        <f t="shared" si="4"/>
        <v>5.31.12.00</v>
      </c>
      <c r="B156" s="75">
        <v>5311200</v>
      </c>
      <c r="C156" s="78" t="s">
        <v>1780</v>
      </c>
      <c r="D156" s="77">
        <f>SUM(D157:D162)</f>
        <v>-1588233</v>
      </c>
    </row>
    <row r="157" spans="1:4">
      <c r="A157" s="74" t="str">
        <f t="shared" si="4"/>
        <v>5.31.12.10</v>
      </c>
      <c r="B157" s="75">
        <v>5311210</v>
      </c>
      <c r="C157" s="78" t="s">
        <v>1781</v>
      </c>
      <c r="D157" s="79">
        <f>SUMIF(MATRIZCTAS!$A$7:$A$1734,'FECU 2012 (M$)'!B157,MATRIZCTAS!$AH$7:$AH$1734)*-1</f>
        <v>210987</v>
      </c>
    </row>
    <row r="158" spans="1:4">
      <c r="A158" s="74" t="str">
        <f t="shared" si="4"/>
        <v>5.31.12.20</v>
      </c>
      <c r="B158" s="75">
        <v>5311220</v>
      </c>
      <c r="C158" s="78" t="s">
        <v>1782</v>
      </c>
      <c r="D158" s="79">
        <f>SUMIF(MATRIZCTAS!$A$7:$A$1734,'FECU 2012 (M$)'!B158,MATRIZCTAS!$AH$7:$AH$1734)*-1</f>
        <v>-399309</v>
      </c>
    </row>
    <row r="159" spans="1:4">
      <c r="A159" s="74" t="str">
        <f t="shared" si="4"/>
        <v>5.31.12.30</v>
      </c>
      <c r="B159" s="75">
        <v>5311230</v>
      </c>
      <c r="C159" s="78" t="s">
        <v>1783</v>
      </c>
      <c r="D159" s="79">
        <f>SUMIF(MATRIZCTAS!$A$7:$A$1734,'FECU 2012 (M$)'!B159,MATRIZCTAS!$AH$7:$AH$1734)*-1</f>
        <v>-1399911</v>
      </c>
    </row>
    <row r="160" spans="1:4">
      <c r="A160" s="74" t="str">
        <f t="shared" si="4"/>
        <v>5.31.12.40</v>
      </c>
      <c r="B160" s="75">
        <v>5311240</v>
      </c>
      <c r="C160" s="78" t="s">
        <v>1784</v>
      </c>
      <c r="D160" s="79">
        <f>SUMIF(MATRIZCTAS!$A$7:$A$1734,'FECU 2012 (M$)'!B160,MATRIZCTAS!$AH$7:$AH$1734)*-1</f>
        <v>0</v>
      </c>
    </row>
    <row r="161" spans="1:4">
      <c r="A161" s="74" t="str">
        <f t="shared" si="4"/>
        <v>5.31.12.50</v>
      </c>
      <c r="B161" s="75">
        <v>5311250</v>
      </c>
      <c r="C161" s="78" t="s">
        <v>1785</v>
      </c>
      <c r="D161" s="79">
        <f>SUMIF(MATRIZCTAS!$A$7:$A$1734,'FECU 2012 (M$)'!B161,MATRIZCTAS!$AH$7:$AH$1734)*-1</f>
        <v>0</v>
      </c>
    </row>
    <row r="162" spans="1:4">
      <c r="A162" s="74" t="str">
        <f t="shared" si="4"/>
        <v>5.31.12.60</v>
      </c>
      <c r="B162" s="75">
        <v>5311260</v>
      </c>
      <c r="C162" s="78" t="s">
        <v>1786</v>
      </c>
      <c r="D162" s="79">
        <f>SUMIF(MATRIZCTAS!$A$7:$A$1734,'FECU 2012 (M$)'!B162,MATRIZCTAS!$AH$7:$AH$1734)*-1</f>
        <v>0</v>
      </c>
    </row>
    <row r="163" spans="1:4">
      <c r="A163" s="74"/>
      <c r="B163" s="84"/>
      <c r="C163" s="82"/>
      <c r="D163" s="79"/>
    </row>
    <row r="164" spans="1:4">
      <c r="A164" s="74" t="str">
        <f t="shared" si="4"/>
        <v>5.31.13.00</v>
      </c>
      <c r="B164" s="75">
        <v>5311300</v>
      </c>
      <c r="C164" s="82" t="s">
        <v>1787</v>
      </c>
      <c r="D164" s="77">
        <f>SUM(D165:D167)</f>
        <v>-10149816</v>
      </c>
    </row>
    <row r="165" spans="1:4">
      <c r="A165" s="74" t="str">
        <f t="shared" si="4"/>
        <v>5.31.13.10</v>
      </c>
      <c r="B165" s="75">
        <v>5311310</v>
      </c>
      <c r="C165" s="78" t="s">
        <v>1788</v>
      </c>
      <c r="D165" s="79">
        <f>SUMIF(MATRIZCTAS!$A$7:$A$1734,'FECU 2012 (M$)'!B165,MATRIZCTAS!$AH$7:$AH$1734)*-1</f>
        <v>-10483148</v>
      </c>
    </row>
    <row r="166" spans="1:4">
      <c r="A166" s="74" t="str">
        <f t="shared" si="4"/>
        <v>5.31.13.20</v>
      </c>
      <c r="B166" s="75">
        <v>5311320</v>
      </c>
      <c r="C166" s="78" t="s">
        <v>1789</v>
      </c>
      <c r="D166" s="79">
        <f>SUMIF(MATRIZCTAS!$A$7:$A$1734,'FECU 2012 (M$)'!B166,MATRIZCTAS!$AH$7:$AH$1734)*-1</f>
        <v>333332</v>
      </c>
    </row>
    <row r="167" spans="1:4">
      <c r="A167" s="74" t="str">
        <f t="shared" si="4"/>
        <v>5.31.13.30</v>
      </c>
      <c r="B167" s="75">
        <v>5311330</v>
      </c>
      <c r="C167" s="78" t="s">
        <v>1790</v>
      </c>
      <c r="D167" s="79">
        <f>SUMIF(MATRIZCTAS!$A$7:$A$1734,'FECU 2012 (M$)'!B167,MATRIZCTAS!$AH$7:$AH$1734)*-1</f>
        <v>0</v>
      </c>
    </row>
    <row r="168" spans="1:4">
      <c r="A168" s="74"/>
      <c r="B168" s="75"/>
      <c r="C168" s="82"/>
      <c r="D168" s="79"/>
    </row>
    <row r="169" spans="1:4">
      <c r="A169" s="74" t="str">
        <f t="shared" si="4"/>
        <v>5.31.14.00</v>
      </c>
      <c r="B169" s="75">
        <v>5311400</v>
      </c>
      <c r="C169" s="82" t="s">
        <v>1791</v>
      </c>
      <c r="D169" s="77">
        <f>SUM(D170:D172)</f>
        <v>-49366570</v>
      </c>
    </row>
    <row r="170" spans="1:4">
      <c r="A170" s="74" t="str">
        <f t="shared" si="4"/>
        <v>5.31.14.10</v>
      </c>
      <c r="B170" s="75">
        <v>5311410</v>
      </c>
      <c r="C170" s="78" t="s">
        <v>1792</v>
      </c>
      <c r="D170" s="79">
        <f>SUMIF(MATRIZCTAS!$A$7:$A$1734,'FECU 2012 (M$)'!B170,MATRIZCTAS!$AH$7:$AH$1734)*-1</f>
        <v>-49366570</v>
      </c>
    </row>
    <row r="171" spans="1:4">
      <c r="A171" s="74" t="str">
        <f t="shared" si="4"/>
        <v>5.31.14.20</v>
      </c>
      <c r="B171" s="75">
        <v>5311420</v>
      </c>
      <c r="C171" s="78" t="s">
        <v>1793</v>
      </c>
      <c r="D171" s="79">
        <f>SUMIF(MATRIZCTAS!$A$7:$A$1734,'FECU 2012 (M$)'!B171,MATRIZCTAS!$AH$7:$AH$1734)*-1</f>
        <v>0</v>
      </c>
    </row>
    <row r="172" spans="1:4">
      <c r="A172" s="74" t="str">
        <f t="shared" si="4"/>
        <v>5.31.14.30</v>
      </c>
      <c r="B172" s="75">
        <v>5311430</v>
      </c>
      <c r="C172" s="78" t="s">
        <v>1794</v>
      </c>
      <c r="D172" s="79">
        <f>SUMIF(MATRIZCTAS!$A$7:$A$1734,'FECU 2012 (M$)'!B172,MATRIZCTAS!$AH$7:$AH$1734)*-1</f>
        <v>0</v>
      </c>
    </row>
    <row r="173" spans="1:4">
      <c r="A173" s="74"/>
      <c r="B173" s="75"/>
      <c r="C173" s="82"/>
      <c r="D173" s="79"/>
    </row>
    <row r="174" spans="1:4">
      <c r="A174" s="74" t="str">
        <f t="shared" si="4"/>
        <v>5.31.15.00</v>
      </c>
      <c r="B174" s="75">
        <v>5311500</v>
      </c>
      <c r="C174" s="82" t="s">
        <v>14</v>
      </c>
      <c r="D174" s="77">
        <f>SUM(D175:D178)</f>
        <v>-2848552</v>
      </c>
    </row>
    <row r="175" spans="1:4">
      <c r="A175" s="74" t="str">
        <f t="shared" si="4"/>
        <v>5.31.15.10</v>
      </c>
      <c r="B175" s="75">
        <v>5311510</v>
      </c>
      <c r="C175" s="78" t="s">
        <v>1795</v>
      </c>
      <c r="D175" s="79">
        <f>SUMIF(MATRIZCTAS!$A$7:$A$1734,'FECU 2012 (M$)'!B175,MATRIZCTAS!$AH$7:$AH$1734)*-1</f>
        <v>-1146066</v>
      </c>
    </row>
    <row r="176" spans="1:4">
      <c r="A176" s="74" t="str">
        <f t="shared" si="4"/>
        <v>5.31.15.20</v>
      </c>
      <c r="B176" s="75">
        <v>5311520</v>
      </c>
      <c r="C176" s="78" t="s">
        <v>1796</v>
      </c>
      <c r="D176" s="79">
        <f>SUMIF(MATRIZCTAS!$A$7:$A$1734,'FECU 2012 (M$)'!B176,MATRIZCTAS!$AH$7:$AH$1734)*-1</f>
        <v>-1702486</v>
      </c>
    </row>
    <row r="177" spans="1:4">
      <c r="A177" s="74" t="str">
        <f t="shared" si="4"/>
        <v>5.31.15.30</v>
      </c>
      <c r="B177" s="75">
        <v>5311530</v>
      </c>
      <c r="C177" s="78" t="s">
        <v>1797</v>
      </c>
      <c r="D177" s="79">
        <f>SUMIF(MATRIZCTAS!$A$7:$A$1734,'FECU 2012 (M$)'!B177,MATRIZCTAS!$AH$7:$AH$1734)*-1</f>
        <v>0</v>
      </c>
    </row>
    <row r="178" spans="1:4">
      <c r="A178" s="74" t="str">
        <f t="shared" si="4"/>
        <v>5.31.15.40</v>
      </c>
      <c r="B178" s="75">
        <v>5311540</v>
      </c>
      <c r="C178" s="78" t="s">
        <v>1798</v>
      </c>
      <c r="D178" s="79">
        <f>SUMIF(MATRIZCTAS!$A$7:$A$1734,'FECU 2012 (M$)'!B178,MATRIZCTAS!$AH$7:$AH$1734)*-1</f>
        <v>0</v>
      </c>
    </row>
    <row r="179" spans="1:4">
      <c r="A179" s="74"/>
      <c r="B179" s="75"/>
      <c r="C179" s="78"/>
      <c r="D179" s="79"/>
    </row>
    <row r="180" spans="1:4">
      <c r="A180" s="74" t="str">
        <f t="shared" si="4"/>
        <v>5.31.16.00</v>
      </c>
      <c r="B180" s="75">
        <v>5311600</v>
      </c>
      <c r="C180" s="78" t="s">
        <v>1799</v>
      </c>
      <c r="D180" s="79">
        <f>SUMIF(MATRIZCTAS!$A$7:$A$1734,'FECU 2012 (M$)'!B180,MATRIZCTAS!$AH$7:$AH$1734)*-1</f>
        <v>-45347</v>
      </c>
    </row>
    <row r="181" spans="1:4">
      <c r="A181" s="74"/>
      <c r="B181" s="75"/>
      <c r="C181" s="78"/>
      <c r="D181" s="79"/>
    </row>
    <row r="182" spans="1:4">
      <c r="A182" s="74" t="str">
        <f t="shared" si="4"/>
        <v>5.31.17.00</v>
      </c>
      <c r="B182" s="75">
        <v>5311700</v>
      </c>
      <c r="C182" s="78" t="s">
        <v>65</v>
      </c>
      <c r="D182" s="79">
        <f>SUMIF(MATRIZCTAS!$A$7:$A$1734,'FECU 2012 (M$)'!B182,MATRIZCTAS!$AH$7:$AH$1734)*-1</f>
        <v>-37098</v>
      </c>
    </row>
    <row r="183" spans="1:4">
      <c r="A183" s="74"/>
      <c r="B183" s="75"/>
      <c r="C183" s="78"/>
      <c r="D183" s="79"/>
    </row>
    <row r="184" spans="1:4">
      <c r="A184" s="74" t="str">
        <f t="shared" si="4"/>
        <v>5.31.18.00</v>
      </c>
      <c r="B184" s="75">
        <v>5311800</v>
      </c>
      <c r="C184" s="78" t="s">
        <v>1800</v>
      </c>
      <c r="D184" s="79">
        <f>SUMIF(MATRIZCTAS!$A$7:$A$1734,'FECU 2012 (M$)'!B184,MATRIZCTAS!$AH$7:$AH$1734)*-1</f>
        <v>-120125</v>
      </c>
    </row>
    <row r="185" spans="1:4">
      <c r="A185" s="74"/>
      <c r="B185" s="75"/>
      <c r="C185" s="78"/>
      <c r="D185" s="79"/>
    </row>
    <row r="186" spans="1:4">
      <c r="A186" s="103" t="str">
        <f t="shared" si="4"/>
        <v>5.31.20.00</v>
      </c>
      <c r="B186" s="100">
        <v>5312000</v>
      </c>
      <c r="C186" s="101" t="s">
        <v>1801</v>
      </c>
      <c r="D186" s="80">
        <f>SUM(D187:D188)</f>
        <v>-6301437</v>
      </c>
    </row>
    <row r="187" spans="1:4">
      <c r="A187" s="74" t="str">
        <f t="shared" si="4"/>
        <v>5.31.21.00</v>
      </c>
      <c r="B187" s="75">
        <v>5312100</v>
      </c>
      <c r="C187" s="82" t="s">
        <v>15</v>
      </c>
      <c r="D187" s="79">
        <f>SUMIF(MATRIZCTAS!$A$7:$A$1734,'FECU 2012 (M$)'!B187,MATRIZCTAS!$AH$7:$AH$1734)*-1</f>
        <v>-2502163</v>
      </c>
    </row>
    <row r="188" spans="1:4">
      <c r="A188" s="74" t="str">
        <f t="shared" si="4"/>
        <v>5.31.22.00</v>
      </c>
      <c r="B188" s="75">
        <v>5312200</v>
      </c>
      <c r="C188" s="82" t="s">
        <v>543</v>
      </c>
      <c r="D188" s="79">
        <f>SUMIF(MATRIZCTAS!$A$7:$A$1734,'FECU 2012 (M$)'!B188,MATRIZCTAS!$AH$7:$AH$1734)*-1</f>
        <v>-3799274</v>
      </c>
    </row>
    <row r="189" spans="1:4">
      <c r="A189" s="75"/>
      <c r="B189" s="75"/>
      <c r="C189" s="82"/>
      <c r="D189" s="79"/>
    </row>
    <row r="190" spans="1:4">
      <c r="A190" s="99" t="str">
        <f t="shared" si="4"/>
        <v>5.31.30.00</v>
      </c>
      <c r="B190" s="100">
        <v>5313000</v>
      </c>
      <c r="C190" s="101" t="s">
        <v>1802</v>
      </c>
      <c r="D190" s="80">
        <f>D192+D196+D200+D206+D208</f>
        <v>53634459</v>
      </c>
    </row>
    <row r="191" spans="1:4">
      <c r="A191" s="74"/>
      <c r="B191" s="75"/>
      <c r="C191" s="82"/>
      <c r="D191" s="79"/>
    </row>
    <row r="192" spans="1:4">
      <c r="A192" s="74" t="str">
        <f t="shared" si="4"/>
        <v>5.31.31.00</v>
      </c>
      <c r="B192" s="75">
        <v>5313100</v>
      </c>
      <c r="C192" s="78" t="s">
        <v>1803</v>
      </c>
      <c r="D192" s="77">
        <f>SUM(D193:D194)</f>
        <v>5746758</v>
      </c>
    </row>
    <row r="193" spans="1:4">
      <c r="A193" s="74" t="str">
        <f t="shared" si="4"/>
        <v>5.31.31.10</v>
      </c>
      <c r="B193" s="75">
        <v>5313110</v>
      </c>
      <c r="C193" s="78" t="s">
        <v>1804</v>
      </c>
      <c r="D193" s="79">
        <f>SUMIF(MATRIZCTAS!$A$7:$A$1734,'FECU 2012 (M$)'!B193,MATRIZCTAS!$AH$7:$AH$1734)*-1</f>
        <v>165244</v>
      </c>
    </row>
    <row r="194" spans="1:4">
      <c r="A194" s="74" t="str">
        <f t="shared" si="4"/>
        <v>5.31.31.20</v>
      </c>
      <c r="B194" s="75">
        <v>5313120</v>
      </c>
      <c r="C194" s="78" t="s">
        <v>1805</v>
      </c>
      <c r="D194" s="79">
        <f>SUMIF(MATRIZCTAS!$A$7:$A$1734,'FECU 2012 (M$)'!B194,MATRIZCTAS!$AH$7:$AH$1734)*-1</f>
        <v>5581514</v>
      </c>
    </row>
    <row r="195" spans="1:4">
      <c r="A195" s="74"/>
      <c r="B195" s="75"/>
      <c r="C195" s="78"/>
      <c r="D195" s="79"/>
    </row>
    <row r="196" spans="1:4">
      <c r="A196" s="74" t="str">
        <f t="shared" si="4"/>
        <v>5.31.32.00</v>
      </c>
      <c r="B196" s="75">
        <v>5313200</v>
      </c>
      <c r="C196" s="78" t="s">
        <v>1806</v>
      </c>
      <c r="D196" s="77">
        <f>SUM(D197:D198)</f>
        <v>9553062</v>
      </c>
    </row>
    <row r="197" spans="1:4">
      <c r="A197" s="74" t="str">
        <f t="shared" si="4"/>
        <v>5.31.32.10</v>
      </c>
      <c r="B197" s="75">
        <v>5313210</v>
      </c>
      <c r="C197" s="78" t="s">
        <v>1804</v>
      </c>
      <c r="D197" s="79">
        <f>SUMIF(MATRIZCTAS!$A$7:$A$1734,'FECU 2012 (M$)'!B197,MATRIZCTAS!$AH$7:$AH$1734)*-1</f>
        <v>237936</v>
      </c>
    </row>
    <row r="198" spans="1:4">
      <c r="A198" s="74" t="str">
        <f t="shared" si="4"/>
        <v>5.31.32.20</v>
      </c>
      <c r="B198" s="75">
        <v>5313220</v>
      </c>
      <c r="C198" s="78" t="s">
        <v>1805</v>
      </c>
      <c r="D198" s="79">
        <f>SUMIF(MATRIZCTAS!$A$7:$A$1734,'FECU 2012 (M$)'!B198,MATRIZCTAS!$AH$7:$AH$1734)*-1</f>
        <v>9315126</v>
      </c>
    </row>
    <row r="199" spans="1:4">
      <c r="A199" s="74"/>
      <c r="B199" s="75"/>
      <c r="C199" s="82"/>
      <c r="D199" s="79"/>
    </row>
    <row r="200" spans="1:4">
      <c r="A200" s="74" t="str">
        <f t="shared" si="4"/>
        <v>5.31.33.00</v>
      </c>
      <c r="B200" s="75">
        <v>5313300</v>
      </c>
      <c r="C200" s="82" t="s">
        <v>1807</v>
      </c>
      <c r="D200" s="77">
        <f>SUM(D201:D204)</f>
        <v>39176607</v>
      </c>
    </row>
    <row r="201" spans="1:4">
      <c r="A201" s="74" t="str">
        <f t="shared" si="4"/>
        <v>5.31.33.10</v>
      </c>
      <c r="B201" s="75">
        <v>5313310</v>
      </c>
      <c r="C201" s="78" t="s">
        <v>1804</v>
      </c>
      <c r="D201" s="79">
        <f>SUMIF(MATRIZCTAS!$A$7:$A$1734,'FECU 2012 (M$)'!B201,MATRIZCTAS!$AH$7:$AH$1734)*-1</f>
        <v>5063241</v>
      </c>
    </row>
    <row r="202" spans="1:4">
      <c r="A202" s="74" t="str">
        <f t="shared" si="4"/>
        <v>5.31.33.20</v>
      </c>
      <c r="B202" s="75">
        <v>5313320</v>
      </c>
      <c r="C202" s="78" t="s">
        <v>1805</v>
      </c>
      <c r="D202" s="79">
        <f>SUMIF(MATRIZCTAS!$A$7:$A$1734,'FECU 2012 (M$)'!B202,MATRIZCTAS!$AH$7:$AH$1734)*-1</f>
        <v>34838230</v>
      </c>
    </row>
    <row r="203" spans="1:4">
      <c r="A203" s="74" t="str">
        <f t="shared" si="4"/>
        <v>5.31.33.30</v>
      </c>
      <c r="B203" s="75">
        <v>5313330</v>
      </c>
      <c r="C203" s="78" t="s">
        <v>1808</v>
      </c>
      <c r="D203" s="79">
        <f>SUMIF(MATRIZCTAS!$A$7:$A$1734,'FECU 2012 (M$)'!B203,MATRIZCTAS!$AH$7:$AH$1734)*-1</f>
        <v>-214681</v>
      </c>
    </row>
    <row r="204" spans="1:4">
      <c r="A204" s="74" t="str">
        <f t="shared" si="4"/>
        <v>5.31.33.40</v>
      </c>
      <c r="B204" s="75">
        <v>5313340</v>
      </c>
      <c r="C204" s="78" t="s">
        <v>1809</v>
      </c>
      <c r="D204" s="79">
        <f>SUMIF(MATRIZCTAS!$A$7:$A$1734,'FECU 2012 (M$)'!B204,MATRIZCTAS!$AH$7:$AH$1734)*-1</f>
        <v>-510183</v>
      </c>
    </row>
    <row r="205" spans="1:4">
      <c r="A205" s="74"/>
      <c r="B205" s="75"/>
      <c r="C205" s="82"/>
      <c r="D205" s="79"/>
    </row>
    <row r="206" spans="1:4">
      <c r="A206" s="74" t="str">
        <f t="shared" si="4"/>
        <v>5.31.34.00</v>
      </c>
      <c r="B206" s="75">
        <v>5313400</v>
      </c>
      <c r="C206" s="82" t="s">
        <v>1810</v>
      </c>
      <c r="D206" s="79">
        <f>SUMIF(MATRIZCTAS!$A$7:$A$1734,'FECU 2012 (M$)'!B206,MATRIZCTAS!$AH$7:$AH$1734)*-1</f>
        <v>0</v>
      </c>
    </row>
    <row r="207" spans="1:4">
      <c r="A207" s="74"/>
      <c r="B207" s="75"/>
      <c r="C207" s="82"/>
      <c r="D207" s="79"/>
    </row>
    <row r="208" spans="1:4">
      <c r="A208" s="74" t="str">
        <f t="shared" si="4"/>
        <v>5.31.35.00</v>
      </c>
      <c r="B208" s="75">
        <v>5313500</v>
      </c>
      <c r="C208" s="82" t="s">
        <v>1811</v>
      </c>
      <c r="D208" s="79">
        <f>SUMIF(MATRIZCTAS!$A$7:$A$1734,'FECU 2012 (M$)'!B208,MATRIZCTAS!$AH$7:$AH$1734)*-1</f>
        <v>-841968</v>
      </c>
    </row>
    <row r="209" spans="1:4">
      <c r="A209" s="74"/>
      <c r="B209" s="75"/>
      <c r="C209" s="82"/>
      <c r="D209" s="79"/>
    </row>
    <row r="210" spans="1:4">
      <c r="A210" s="99" t="str">
        <f t="shared" si="4"/>
        <v>5.31.40.00</v>
      </c>
      <c r="B210" s="100">
        <v>5314000</v>
      </c>
      <c r="C210" s="101" t="s">
        <v>1812</v>
      </c>
      <c r="D210" s="80">
        <f>D149+D186+D190</f>
        <v>32754227</v>
      </c>
    </row>
    <row r="211" spans="1:4">
      <c r="A211" s="74"/>
      <c r="B211" s="75"/>
      <c r="C211" s="82"/>
      <c r="D211" s="79"/>
    </row>
    <row r="212" spans="1:4">
      <c r="A212" s="99" t="str">
        <f t="shared" si="4"/>
        <v>5.31.50.00</v>
      </c>
      <c r="B212" s="100">
        <v>5315000</v>
      </c>
      <c r="C212" s="101" t="s">
        <v>220</v>
      </c>
      <c r="D212" s="80">
        <f>D214+D216</f>
        <v>79400</v>
      </c>
    </row>
    <row r="213" spans="1:4">
      <c r="A213" s="74"/>
      <c r="B213" s="75"/>
      <c r="C213" s="82"/>
      <c r="D213" s="79"/>
    </row>
    <row r="214" spans="1:4">
      <c r="A214" s="74" t="str">
        <f t="shared" si="4"/>
        <v>5.31.51.00</v>
      </c>
      <c r="B214" s="75">
        <v>5315100</v>
      </c>
      <c r="C214" s="82" t="s">
        <v>613</v>
      </c>
      <c r="D214" s="79">
        <f>SUMIF(MATRIZCTAS!$A$7:$A$1734,'FECU 2012 (M$)'!B214,MATRIZCTAS!$AH$7:$AH$1734)*-1</f>
        <v>471742</v>
      </c>
    </row>
    <row r="215" spans="1:4">
      <c r="A215" s="74"/>
      <c r="B215" s="75"/>
      <c r="C215" s="82"/>
      <c r="D215" s="79"/>
    </row>
    <row r="216" spans="1:4">
      <c r="A216" s="74" t="str">
        <f t="shared" si="4"/>
        <v>5.31.52.00</v>
      </c>
      <c r="B216" s="75">
        <v>5315200</v>
      </c>
      <c r="C216" s="82" t="s">
        <v>1813</v>
      </c>
      <c r="D216" s="79">
        <f>SUMIF(MATRIZCTAS!$A$7:$A$1734,'FECU 2012 (M$)'!B216,MATRIZCTAS!$AH$7:$AH$1734)*-1</f>
        <v>-392342</v>
      </c>
    </row>
    <row r="217" spans="1:4">
      <c r="A217" s="74"/>
      <c r="B217" s="75"/>
      <c r="C217" s="82"/>
      <c r="D217" s="79"/>
    </row>
    <row r="218" spans="1:4">
      <c r="A218" s="99" t="str">
        <f t="shared" si="4"/>
        <v>5.31.61.00</v>
      </c>
      <c r="B218" s="100">
        <v>5316100</v>
      </c>
      <c r="C218" s="101" t="s">
        <v>200</v>
      </c>
      <c r="D218" s="80">
        <f>SUMIF(MATRIZCTAS!$A$7:$A$1734,'FECU 2012 (M$)'!B218,MATRIZCTAS!$AH$7:$AH$1734)*-1</f>
        <v>-2943523</v>
      </c>
    </row>
    <row r="219" spans="1:4">
      <c r="A219" s="74"/>
      <c r="B219" s="75"/>
      <c r="C219" s="82"/>
      <c r="D219" s="79"/>
    </row>
    <row r="220" spans="1:4">
      <c r="A220" s="99" t="str">
        <f t="shared" si="4"/>
        <v>5.31.62.00</v>
      </c>
      <c r="B220" s="100">
        <v>5316200</v>
      </c>
      <c r="C220" s="101" t="s">
        <v>1814</v>
      </c>
      <c r="D220" s="80">
        <f>SUMIF(MATRIZCTAS!$A$7:$A$1734,'FECU 2012 (M$)'!B220,MATRIZCTAS!$AH$7:$AH$1734)*-1</f>
        <v>-15608064</v>
      </c>
    </row>
    <row r="221" spans="1:4">
      <c r="A221" s="74"/>
      <c r="B221" s="75"/>
      <c r="C221" s="82"/>
      <c r="D221" s="79"/>
    </row>
    <row r="222" spans="1:4">
      <c r="A222" s="99" t="str">
        <f t="shared" si="4"/>
        <v>5.31.70.00</v>
      </c>
      <c r="B222" s="100">
        <v>5317000</v>
      </c>
      <c r="C222" s="101" t="s">
        <v>1815</v>
      </c>
      <c r="D222" s="80">
        <f>D210+D212+D218+D220</f>
        <v>14282040</v>
      </c>
    </row>
    <row r="223" spans="1:4">
      <c r="A223" s="74"/>
      <c r="B223" s="75"/>
      <c r="C223" s="82"/>
      <c r="D223" s="79"/>
    </row>
    <row r="224" spans="1:4">
      <c r="A224" s="99" t="str">
        <f t="shared" si="4"/>
        <v>5.31.80.00</v>
      </c>
      <c r="B224" s="100">
        <v>5318000</v>
      </c>
      <c r="C224" s="101" t="s">
        <v>1816</v>
      </c>
      <c r="D224" s="80">
        <f>SUMIF(MATRIZCTAS!$A$7:$A$1734,'FECU 2012 (M$)'!B224,MATRIZCTAS!$AH$7:$AH$1734)*-1</f>
        <v>0</v>
      </c>
    </row>
    <row r="225" spans="1:4">
      <c r="A225" s="74"/>
      <c r="B225" s="75"/>
      <c r="C225" s="82"/>
      <c r="D225" s="79"/>
    </row>
    <row r="226" spans="1:4">
      <c r="A226" s="99" t="str">
        <f t="shared" si="4"/>
        <v>5.31.90.00</v>
      </c>
      <c r="B226" s="100">
        <v>5319000</v>
      </c>
      <c r="C226" s="101" t="s">
        <v>1817</v>
      </c>
      <c r="D226" s="80">
        <f>SUMIF(MATRIZCTAS!$A$7:$A$1734,'FECU 2012 (M$)'!B226,MATRIZCTAS!$AH$7:$AH$1734)*-1</f>
        <v>-1817264</v>
      </c>
    </row>
    <row r="227" spans="1:4">
      <c r="A227" s="74"/>
      <c r="B227" s="75"/>
      <c r="C227" s="82"/>
      <c r="D227" s="79"/>
    </row>
    <row r="228" spans="1:4">
      <c r="A228" s="99" t="str">
        <f t="shared" si="4"/>
        <v>5.31.00.00</v>
      </c>
      <c r="B228" s="100">
        <v>5310000</v>
      </c>
      <c r="C228" s="101" t="s">
        <v>1818</v>
      </c>
      <c r="D228" s="80">
        <f>D222+D224+D226</f>
        <v>12464776</v>
      </c>
    </row>
    <row r="229" spans="1:4">
      <c r="A229" s="74"/>
      <c r="B229" s="75"/>
      <c r="C229" s="82"/>
      <c r="D229" s="104"/>
    </row>
    <row r="230" spans="1:4">
      <c r="A230" s="105"/>
      <c r="B230" s="106"/>
      <c r="C230" s="107"/>
      <c r="D230" s="108"/>
    </row>
    <row r="231" spans="1:4">
      <c r="A231" s="109" t="s">
        <v>1819</v>
      </c>
      <c r="B231" s="75"/>
      <c r="C231" s="82"/>
      <c r="D231" s="110"/>
    </row>
    <row r="232" spans="1:4" ht="12" customHeight="1">
      <c r="A232" s="74"/>
      <c r="B232" s="75"/>
      <c r="C232" s="82"/>
      <c r="D232" s="79"/>
    </row>
    <row r="233" spans="1:4" ht="12" customHeight="1">
      <c r="A233" s="74" t="str">
        <f t="shared" ref="A233:A241" si="5">MID(B233,1,1)&amp;"."&amp;MID(B233,2,2)&amp;"."&amp;MID(B233,4,2)&amp;"."&amp;MID(B233,6,2)</f>
        <v>5.32.10.00</v>
      </c>
      <c r="B233" s="75">
        <v>5321000</v>
      </c>
      <c r="C233" s="82" t="s">
        <v>1820</v>
      </c>
      <c r="D233" s="79"/>
    </row>
    <row r="234" spans="1:4" ht="12" customHeight="1">
      <c r="A234" s="74"/>
      <c r="B234" s="75"/>
      <c r="C234" s="82"/>
      <c r="D234" s="79"/>
    </row>
    <row r="235" spans="1:4" ht="12" customHeight="1">
      <c r="A235" s="74" t="str">
        <f t="shared" si="5"/>
        <v>5.32.20.00</v>
      </c>
      <c r="B235" s="75">
        <v>5322000</v>
      </c>
      <c r="C235" s="82" t="s">
        <v>1821</v>
      </c>
      <c r="D235" s="79"/>
    </row>
    <row r="236" spans="1:4" ht="12" customHeight="1">
      <c r="A236" s="74"/>
      <c r="B236" s="75"/>
      <c r="C236" s="82"/>
      <c r="D236" s="79"/>
    </row>
    <row r="237" spans="1:4" ht="12" customHeight="1">
      <c r="A237" s="74" t="str">
        <f t="shared" si="5"/>
        <v>5.32.30.00</v>
      </c>
      <c r="B237" s="75">
        <v>5323000</v>
      </c>
      <c r="C237" s="82" t="s">
        <v>1822</v>
      </c>
      <c r="D237" s="79"/>
    </row>
    <row r="238" spans="1:4" ht="12" customHeight="1">
      <c r="A238" s="74"/>
      <c r="B238" s="75"/>
      <c r="C238" s="82"/>
      <c r="D238" s="79"/>
    </row>
    <row r="239" spans="1:4" ht="12" customHeight="1">
      <c r="A239" s="74" t="str">
        <f t="shared" si="5"/>
        <v>5.32.40.00</v>
      </c>
      <c r="B239" s="75">
        <v>5324000</v>
      </c>
      <c r="C239" s="82" t="s">
        <v>1823</v>
      </c>
      <c r="D239" s="79"/>
    </row>
    <row r="240" spans="1:4" ht="12" customHeight="1">
      <c r="A240" s="74"/>
      <c r="B240" s="75"/>
      <c r="C240" s="82"/>
      <c r="D240" s="79"/>
    </row>
    <row r="241" spans="1:4" ht="12" customHeight="1">
      <c r="A241" s="74" t="str">
        <f t="shared" si="5"/>
        <v>5.32.50.00</v>
      </c>
      <c r="B241" s="75">
        <v>5325000</v>
      </c>
      <c r="C241" s="82" t="s">
        <v>477</v>
      </c>
      <c r="D241" s="79"/>
    </row>
    <row r="242" spans="1:4" ht="12" customHeight="1">
      <c r="A242" s="74"/>
      <c r="B242" s="75"/>
      <c r="C242" s="82"/>
      <c r="D242" s="79"/>
    </row>
    <row r="243" spans="1:4" ht="12" customHeight="1">
      <c r="A243" s="99" t="str">
        <f t="shared" ref="A243" si="6">MID(B243,1,1)&amp;"."&amp;MID(B243,2,2)&amp;"."&amp;MID(B243,4,2)&amp;"."&amp;MID(B243,6,2)</f>
        <v>5.32.00.00</v>
      </c>
      <c r="B243" s="100">
        <v>5320000</v>
      </c>
      <c r="C243" s="101" t="s">
        <v>1824</v>
      </c>
      <c r="D243" s="104"/>
    </row>
    <row r="244" spans="1:4" ht="12" customHeight="1">
      <c r="A244" s="74"/>
      <c r="B244" s="75"/>
      <c r="C244" s="82"/>
      <c r="D244" s="98"/>
    </row>
    <row r="245" spans="1:4" ht="12" customHeight="1">
      <c r="A245" s="74"/>
      <c r="B245" s="75"/>
      <c r="C245" s="82"/>
      <c r="D245" s="102"/>
    </row>
    <row r="246" spans="1:4" ht="12" customHeight="1">
      <c r="A246" s="99" t="str">
        <f t="shared" ref="A246" si="7">MID(B246,1,1)&amp;"."&amp;MID(B246,2,2)&amp;"."&amp;MID(B246,4,2)&amp;"."&amp;MID(B246,6,2)</f>
        <v>5.30.00.00</v>
      </c>
      <c r="B246" s="100">
        <v>5300000</v>
      </c>
      <c r="C246" s="101" t="s">
        <v>1825</v>
      </c>
      <c r="D246" s="80">
        <f>D243+D228</f>
        <v>12464776</v>
      </c>
    </row>
    <row r="247" spans="1:4">
      <c r="A247" s="87"/>
      <c r="B247" s="88"/>
      <c r="C247" s="96"/>
      <c r="D247" s="79"/>
    </row>
    <row r="249" spans="1:4">
      <c r="C249" s="111" t="s">
        <v>1889</v>
      </c>
      <c r="D249" s="92">
        <v>12464776</v>
      </c>
    </row>
    <row r="251" spans="1:4">
      <c r="D251" s="92">
        <f>D228-D249</f>
        <v>0</v>
      </c>
    </row>
  </sheetData>
  <hyperlinks>
    <hyperlink ref="C11" location="'5111000'!A1" display="Efectivo y Efectivo Equivalente"/>
    <hyperlink ref="C40" location="'5141100'!A1" display="Cuentas por Cobrar Asegurados"/>
    <hyperlink ref="C65" location="'5151100'!A1" display="Goodwill"/>
    <hyperlink ref="C75" location="'5153300'!A1" display="Deudores Relacionados"/>
    <hyperlink ref="C77" location="'5153500'!A1" display="Otros Activos"/>
    <hyperlink ref="C116" location="Provisiones!A1" display="Provisiones"/>
    <hyperlink ref="C127" location="'5214260'!A1" display="Otros Pasivos no Financieros"/>
    <hyperlink ref="C13" location="'5112000'!A1" display="Activos Financieros a Valor Razonable"/>
    <hyperlink ref="C186" location="'5312000'!A1" display="COSTOS DE ADMINISTRACIÓN (CA)"/>
    <hyperlink ref="C192" location="'5313100'!A1" display="Resultado Neto Inversiones Realizadas"/>
    <hyperlink ref="C196" location="'5313200'!A1" display="Resultado Neto Inversiones No Realizadas"/>
    <hyperlink ref="C200" location="'5313300'!A1" display="Resultado Neto Inversiones Devengadas"/>
    <hyperlink ref="C220" location="'5316200'!A1" display="Utilidad (Pérdida) por Unidades Reajustables "/>
  </hyperlinks>
  <printOptions horizontalCentered="1" verticalCentered="1"/>
  <pageMargins left="0.70866141732283472" right="0.70866141732283472" top="0.55118110236220474" bottom="0.74803149606299213" header="0.31496062992125984" footer="0.31496062992125984"/>
  <pageSetup paperSize="119" scale="84" fitToHeight="100" orientation="portrait" r:id="rId1"/>
  <headerFooter>
    <oddFooter>&amp;CPreparación y Presentación Estados Financieros de acuerdo a Clasificación Circular Nº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7030A0"/>
    <pageSetUpPr fitToPage="1"/>
  </sheetPr>
  <dimension ref="A1:I251"/>
  <sheetViews>
    <sheetView showGridLines="0" zoomScaleNormal="100" workbookViewId="0">
      <selection sqref="A1:XFD1048576"/>
    </sheetView>
  </sheetViews>
  <sheetFormatPr baseColWidth="10" defaultColWidth="67.5" defaultRowHeight="11.25"/>
  <cols>
    <col min="1" max="1" width="12.33203125" style="69" customWidth="1"/>
    <col min="2" max="2" width="14.1640625" style="90" bestFit="1" customWidth="1"/>
    <col min="3" max="3" width="90.33203125" style="91" customWidth="1"/>
    <col min="4" max="4" width="18.83203125" style="92" customWidth="1"/>
    <col min="5" max="5" width="16.1640625" style="69" customWidth="1"/>
    <col min="6" max="6" width="12.5" style="69" customWidth="1"/>
    <col min="7" max="7" width="13.1640625" style="69" customWidth="1"/>
    <col min="8" max="16384" width="67.5" style="69"/>
  </cols>
  <sheetData>
    <row r="1" spans="1:9" s="35" customFormat="1" ht="29.25">
      <c r="A1" s="30" t="s">
        <v>909</v>
      </c>
      <c r="B1" s="31"/>
      <c r="C1" s="56"/>
      <c r="D1" s="31"/>
      <c r="E1" s="58"/>
      <c r="F1" s="58"/>
      <c r="G1" s="58"/>
      <c r="H1" s="31"/>
      <c r="I1" s="31"/>
    </row>
    <row r="2" spans="1:9" s="112" customFormat="1" ht="18.75" thickBot="1">
      <c r="A2" s="32" t="s">
        <v>939</v>
      </c>
      <c r="B2" s="33"/>
      <c r="C2" s="57"/>
      <c r="D2" s="33"/>
      <c r="E2" s="59"/>
      <c r="F2" s="59"/>
      <c r="G2" s="59"/>
      <c r="H2" s="34"/>
      <c r="I2" s="34"/>
    </row>
    <row r="5" spans="1:9">
      <c r="A5" s="113" t="s">
        <v>1692</v>
      </c>
      <c r="B5" s="114"/>
      <c r="C5" s="115"/>
      <c r="D5" s="116">
        <v>40968</v>
      </c>
    </row>
    <row r="6" spans="1:9">
      <c r="A6" s="70"/>
      <c r="B6" s="71"/>
      <c r="C6" s="72"/>
      <c r="D6" s="73"/>
    </row>
    <row r="7" spans="1:9">
      <c r="A7" s="74" t="str">
        <f>MID(B7,1,1)&amp;"."&amp;MID(B7,2,2)&amp;"."&amp;MID(B7,4,2)&amp;"."&amp;MID(B7,6,2)</f>
        <v>5.10.00.00</v>
      </c>
      <c r="B7" s="75">
        <v>5100000</v>
      </c>
      <c r="C7" s="76" t="s">
        <v>1693</v>
      </c>
      <c r="D7" s="77">
        <f>D9+D27+D35+D37+D62</f>
        <v>1996994372963</v>
      </c>
    </row>
    <row r="8" spans="1:9">
      <c r="A8" s="74"/>
      <c r="B8" s="75"/>
      <c r="C8" s="78"/>
      <c r="D8" s="79"/>
    </row>
    <row r="9" spans="1:9">
      <c r="A9" s="74" t="str">
        <f t="shared" ref="A9:A73" si="0">MID(B9,1,1)&amp;"."&amp;MID(B9,2,2)&amp;"."&amp;MID(B9,4,2)&amp;"."&amp;MID(B9,6,2)</f>
        <v>5.11.00.00</v>
      </c>
      <c r="B9" s="75">
        <v>5110000</v>
      </c>
      <c r="C9" s="76" t="s">
        <v>1694</v>
      </c>
      <c r="D9" s="80">
        <f>D11+D13+D17+D21+D23+D15</f>
        <v>1726211389997</v>
      </c>
    </row>
    <row r="10" spans="1:9">
      <c r="A10" s="74"/>
      <c r="B10" s="75"/>
      <c r="C10" s="78"/>
      <c r="D10" s="79"/>
    </row>
    <row r="11" spans="1:9">
      <c r="A11" s="74" t="str">
        <f t="shared" si="0"/>
        <v>5.11.10.00</v>
      </c>
      <c r="B11" s="75">
        <v>5111000</v>
      </c>
      <c r="C11" s="78" t="s">
        <v>1695</v>
      </c>
      <c r="D11" s="79">
        <f>SUMIF(MATRIZCTAS!$A$7:$A$1734,'FECU 2012 ($)'!B11,MATRIZCTAS!$AG$7:$AG$1734)</f>
        <v>2070548232</v>
      </c>
    </row>
    <row r="12" spans="1:9">
      <c r="A12" s="74"/>
      <c r="B12" s="75"/>
      <c r="C12" s="78"/>
      <c r="D12" s="79"/>
    </row>
    <row r="13" spans="1:9">
      <c r="A13" s="74" t="str">
        <f t="shared" si="0"/>
        <v>5.11.20.00</v>
      </c>
      <c r="B13" s="75">
        <v>5112000</v>
      </c>
      <c r="C13" s="78" t="s">
        <v>1696</v>
      </c>
      <c r="D13" s="79">
        <f>SUMIF(MATRIZCTAS!$A$7:$A$1734,'FECU 2012 ($)'!B13,MATRIZCTAS!$AG$7:$AG$1734)</f>
        <v>167100608678</v>
      </c>
    </row>
    <row r="14" spans="1:9">
      <c r="A14" s="74"/>
      <c r="B14" s="75"/>
      <c r="C14" s="78"/>
      <c r="D14" s="79"/>
    </row>
    <row r="15" spans="1:9">
      <c r="A15" s="74" t="str">
        <f t="shared" si="0"/>
        <v>5.11.30.00</v>
      </c>
      <c r="B15" s="75">
        <v>5113000</v>
      </c>
      <c r="C15" s="78" t="s">
        <v>1697</v>
      </c>
      <c r="D15" s="79">
        <f>SUMIF(MATRIZCTAS!$A$7:$A$1734,'FECU 2012 ($)'!B15,MATRIZCTAS!$AG$7:$AG$1734)</f>
        <v>1468465352866</v>
      </c>
    </row>
    <row r="16" spans="1:9">
      <c r="A16" s="74"/>
      <c r="B16" s="75"/>
      <c r="C16" s="81"/>
      <c r="D16" s="79"/>
    </row>
    <row r="17" spans="1:5">
      <c r="A17" s="74" t="str">
        <f t="shared" si="0"/>
        <v>5.11.40.00</v>
      </c>
      <c r="B17" s="75">
        <v>5114000</v>
      </c>
      <c r="C17" s="81" t="s">
        <v>45</v>
      </c>
      <c r="D17" s="77">
        <f>SUM(D18:D19)</f>
        <v>35973660353</v>
      </c>
    </row>
    <row r="18" spans="1:5">
      <c r="A18" s="74" t="str">
        <f t="shared" si="0"/>
        <v>5.11.41.00</v>
      </c>
      <c r="B18" s="75">
        <v>5114100</v>
      </c>
      <c r="C18" s="82" t="s">
        <v>1698</v>
      </c>
      <c r="D18" s="79">
        <f>SUMIF(MATRIZCTAS!$A$7:$A$1734,'FECU 2012 ($)'!B18,MATRIZCTAS!$AG$7:$AG$1734)</f>
        <v>3121293558</v>
      </c>
    </row>
    <row r="19" spans="1:5">
      <c r="A19" s="74" t="str">
        <f t="shared" si="0"/>
        <v>5.11.42.00</v>
      </c>
      <c r="B19" s="75">
        <v>5114200</v>
      </c>
      <c r="C19" s="82" t="s">
        <v>1699</v>
      </c>
      <c r="D19" s="79">
        <f>SUMIF(MATRIZCTAS!$A$7:$A$1734,'FECU 2012 ($)'!B19,MATRIZCTAS!$AG$7:$AG$1734)</f>
        <v>32852366795</v>
      </c>
      <c r="E19" s="83"/>
    </row>
    <row r="20" spans="1:5">
      <c r="A20" s="74"/>
      <c r="B20" s="75"/>
      <c r="C20" s="82"/>
      <c r="D20" s="79"/>
    </row>
    <row r="21" spans="1:5">
      <c r="A21" s="74" t="str">
        <f t="shared" si="0"/>
        <v>5.11.50.00</v>
      </c>
      <c r="B21" s="84">
        <v>5115000</v>
      </c>
      <c r="C21" s="85" t="s">
        <v>1700</v>
      </c>
      <c r="D21" s="77">
        <f>SUMIF(MATRIZCTAS!$A$7:$A$1734,'FECU 2012 ($)'!B21,MATRIZCTAS!$AG$7:$AG$1734)</f>
        <v>33401131631</v>
      </c>
      <c r="E21" s="86"/>
    </row>
    <row r="22" spans="1:5">
      <c r="A22" s="74"/>
      <c r="B22" s="75"/>
      <c r="C22" s="82"/>
      <c r="D22" s="79"/>
    </row>
    <row r="23" spans="1:5">
      <c r="A23" s="74" t="str">
        <f t="shared" si="0"/>
        <v>5.11.60.00</v>
      </c>
      <c r="B23" s="75">
        <v>5116000</v>
      </c>
      <c r="C23" s="82" t="s">
        <v>1701</v>
      </c>
      <c r="D23" s="77">
        <f>SUM(D24:D25)</f>
        <v>19200088237</v>
      </c>
    </row>
    <row r="24" spans="1:5">
      <c r="A24" s="74" t="str">
        <f t="shared" si="0"/>
        <v>5.11.61.00</v>
      </c>
      <c r="B24" s="75">
        <v>5116100</v>
      </c>
      <c r="C24" s="82" t="s">
        <v>1702</v>
      </c>
      <c r="D24" s="79">
        <f>SUMIF(MATRIZCTAS!$A$7:$A$1734,'FECU 2012 ($)'!B24,MATRIZCTAS!$AG$7:$AG$1734)</f>
        <v>0</v>
      </c>
    </row>
    <row r="25" spans="1:5">
      <c r="A25" s="74" t="str">
        <f t="shared" si="0"/>
        <v>5.11.62.00</v>
      </c>
      <c r="B25" s="75">
        <v>5116200</v>
      </c>
      <c r="C25" s="82" t="s">
        <v>1703</v>
      </c>
      <c r="D25" s="79">
        <f>SUMIF(MATRIZCTAS!$A$7:$A$1734,'FECU 2012 ($)'!B25,MATRIZCTAS!$AG$7:$AG$1734)</f>
        <v>19200088237</v>
      </c>
    </row>
    <row r="26" spans="1:5">
      <c r="A26" s="74"/>
      <c r="B26" s="75"/>
      <c r="C26" s="82"/>
      <c r="D26" s="79"/>
    </row>
    <row r="27" spans="1:5">
      <c r="A27" s="74" t="str">
        <f t="shared" si="0"/>
        <v>5.12.00.00</v>
      </c>
      <c r="B27" s="75">
        <v>5120000</v>
      </c>
      <c r="C27" s="85" t="s">
        <v>1704</v>
      </c>
      <c r="D27" s="80">
        <f>D29+D30+D31</f>
        <v>223397939967</v>
      </c>
    </row>
    <row r="28" spans="1:5">
      <c r="A28" s="74"/>
      <c r="B28" s="75"/>
      <c r="C28" s="82"/>
      <c r="D28" s="79"/>
    </row>
    <row r="29" spans="1:5">
      <c r="A29" s="74" t="str">
        <f t="shared" si="0"/>
        <v>5.12.10.00</v>
      </c>
      <c r="B29" s="75">
        <v>5121000</v>
      </c>
      <c r="C29" s="82" t="s">
        <v>1705</v>
      </c>
      <c r="D29" s="79">
        <f>SUMIF(MATRIZCTAS!$A$7:$A$1734,'FECU 2012 ($)'!B29,MATRIZCTAS!$AG$7:$AG$1734)</f>
        <v>89579096699</v>
      </c>
      <c r="E29" s="86"/>
    </row>
    <row r="30" spans="1:5">
      <c r="A30" s="74" t="str">
        <f t="shared" si="0"/>
        <v>5.12.20.00</v>
      </c>
      <c r="B30" s="75">
        <v>5122000</v>
      </c>
      <c r="C30" s="82" t="s">
        <v>1706</v>
      </c>
      <c r="D30" s="79">
        <f>SUMIF(MATRIZCTAS!$A$7:$A$1734,'FECU 2012 ($)'!B30,MATRIZCTAS!$AG$7:$AG$1734)</f>
        <v>124367026063</v>
      </c>
      <c r="E30" s="86"/>
    </row>
    <row r="31" spans="1:5">
      <c r="A31" s="74" t="str">
        <f t="shared" si="0"/>
        <v>5.12.30.00</v>
      </c>
      <c r="B31" s="75">
        <v>5123000</v>
      </c>
      <c r="C31" s="82" t="s">
        <v>1707</v>
      </c>
      <c r="D31" s="77">
        <f>SUM(D32:D33)</f>
        <v>9451817205</v>
      </c>
    </row>
    <row r="32" spans="1:5">
      <c r="A32" s="74" t="str">
        <f t="shared" si="0"/>
        <v>5.12.31.00</v>
      </c>
      <c r="B32" s="75">
        <v>5123100</v>
      </c>
      <c r="C32" s="82" t="s">
        <v>1708</v>
      </c>
      <c r="D32" s="79">
        <f>SUMIF(MATRIZCTAS!$A$7:$A$1734,'FECU 2012 ($)'!B32,MATRIZCTAS!$AG$7:$AG$1734)</f>
        <v>8945333851</v>
      </c>
    </row>
    <row r="33" spans="1:4">
      <c r="A33" s="74" t="str">
        <f t="shared" si="0"/>
        <v>5.12.32.00</v>
      </c>
      <c r="B33" s="75">
        <v>5123200</v>
      </c>
      <c r="C33" s="82" t="s">
        <v>1709</v>
      </c>
      <c r="D33" s="79">
        <f>SUMIF(MATRIZCTAS!$A$7:$A$1734,'FECU 2012 ($)'!B33,MATRIZCTAS!$AG$7:$AG$1734)</f>
        <v>506483354</v>
      </c>
    </row>
    <row r="34" spans="1:4">
      <c r="A34" s="74"/>
      <c r="B34" s="75"/>
      <c r="C34" s="85"/>
      <c r="D34" s="79"/>
    </row>
    <row r="35" spans="1:4">
      <c r="A35" s="74" t="str">
        <f t="shared" si="0"/>
        <v>5.13.00.00</v>
      </c>
      <c r="B35" s="75">
        <v>5130000</v>
      </c>
      <c r="C35" s="85" t="s">
        <v>1710</v>
      </c>
      <c r="D35" s="80">
        <f>SUMIF(MATRIZCTAS!$A$7:$A$1734,'FECU 2012 ($)'!B35,MATRIZCTAS!$AG$7:$AG$1734)</f>
        <v>2904347629</v>
      </c>
    </row>
    <row r="36" spans="1:4">
      <c r="A36" s="74"/>
      <c r="B36" s="75"/>
      <c r="C36" s="78"/>
      <c r="D36" s="79"/>
    </row>
    <row r="37" spans="1:4">
      <c r="A37" s="74" t="str">
        <f t="shared" si="0"/>
        <v>5.14.00.00</v>
      </c>
      <c r="B37" s="75">
        <v>5140000</v>
      </c>
      <c r="C37" s="76" t="s">
        <v>1711</v>
      </c>
      <c r="D37" s="80">
        <f>D50+D39</f>
        <v>17970379320</v>
      </c>
    </row>
    <row r="38" spans="1:4">
      <c r="A38" s="74"/>
      <c r="B38" s="75"/>
      <c r="C38" s="78"/>
      <c r="D38" s="79"/>
    </row>
    <row r="39" spans="1:4">
      <c r="A39" s="74" t="str">
        <f t="shared" si="0"/>
        <v>5.14.10.00</v>
      </c>
      <c r="B39" s="75">
        <v>5141000</v>
      </c>
      <c r="C39" s="78" t="s">
        <v>1712</v>
      </c>
      <c r="D39" s="77">
        <f>D40+D41+D46</f>
        <v>10807694463</v>
      </c>
    </row>
    <row r="40" spans="1:4">
      <c r="A40" s="74" t="str">
        <f t="shared" si="0"/>
        <v>5.14.11.00</v>
      </c>
      <c r="B40" s="75">
        <v>5141100</v>
      </c>
      <c r="C40" s="78" t="s">
        <v>1713</v>
      </c>
      <c r="D40" s="79">
        <f>SUMIF(MATRIZCTAS!$A$7:$A$1734,'FECU 2012 ($)'!B40,MATRIZCTAS!$AG$7:$AG$1734)</f>
        <v>8545028347</v>
      </c>
    </row>
    <row r="41" spans="1:4">
      <c r="A41" s="74" t="str">
        <f t="shared" si="0"/>
        <v>5.14.12.00</v>
      </c>
      <c r="B41" s="75">
        <v>5141200</v>
      </c>
      <c r="C41" s="78" t="s">
        <v>1714</v>
      </c>
      <c r="D41" s="77">
        <f>SUM(D42:D45)</f>
        <v>2262666116</v>
      </c>
    </row>
    <row r="42" spans="1:4">
      <c r="A42" s="74" t="str">
        <f t="shared" si="0"/>
        <v>5.14.12.10</v>
      </c>
      <c r="B42" s="75">
        <v>5141210</v>
      </c>
      <c r="C42" s="82" t="s">
        <v>1715</v>
      </c>
      <c r="D42" s="79">
        <f>SUMIF(MATRIZCTAS!$A$7:$A$1734,'FECU 2012 ($)'!B42,MATRIZCTAS!$AG$7:$AG$1734)</f>
        <v>1139116914</v>
      </c>
    </row>
    <row r="43" spans="1:4">
      <c r="A43" s="74" t="str">
        <f t="shared" si="0"/>
        <v>5.14.12.20</v>
      </c>
      <c r="B43" s="75">
        <v>5141220</v>
      </c>
      <c r="C43" s="82" t="s">
        <v>1716</v>
      </c>
      <c r="D43" s="79">
        <f>SUMIF(MATRIZCTAS!$A$7:$A$1734,'FECU 2012 ($)'!B43,MATRIZCTAS!$AG$7:$AG$1734)</f>
        <v>0</v>
      </c>
    </row>
    <row r="44" spans="1:4">
      <c r="A44" s="74" t="str">
        <f t="shared" si="0"/>
        <v>5.14.12.30</v>
      </c>
      <c r="B44" s="75">
        <v>5141230</v>
      </c>
      <c r="C44" s="82" t="s">
        <v>1717</v>
      </c>
      <c r="D44" s="79">
        <f>SUMIF(MATRIZCTAS!$A$7:$A$1734,'FECU 2012 ($)'!B44,MATRIZCTAS!$AG$7:$AG$1734)</f>
        <v>0</v>
      </c>
    </row>
    <row r="45" spans="1:4">
      <c r="A45" s="74" t="str">
        <f t="shared" si="0"/>
        <v>5.14.12.40</v>
      </c>
      <c r="B45" s="75">
        <v>5141240</v>
      </c>
      <c r="C45" s="82" t="s">
        <v>1718</v>
      </c>
      <c r="D45" s="79">
        <f>SUMIF(MATRIZCTAS!$A$7:$A$1734,'FECU 2012 ($)'!B45,MATRIZCTAS!$AG$7:$AG$1734)</f>
        <v>1123549202</v>
      </c>
    </row>
    <row r="46" spans="1:4">
      <c r="A46" s="74" t="str">
        <f t="shared" si="0"/>
        <v>5.14.13.00</v>
      </c>
      <c r="B46" s="75">
        <v>5141300</v>
      </c>
      <c r="C46" s="78" t="s">
        <v>1719</v>
      </c>
      <c r="D46" s="79">
        <f>SUM(D47:D48)</f>
        <v>0</v>
      </c>
    </row>
    <row r="47" spans="1:4">
      <c r="A47" s="74" t="str">
        <f t="shared" si="0"/>
        <v>5.14.13.10</v>
      </c>
      <c r="B47" s="75">
        <v>5141310</v>
      </c>
      <c r="C47" s="82" t="s">
        <v>1720</v>
      </c>
      <c r="D47" s="79">
        <f>SUMIF(MATRIZCTAS!$A$7:$A$1734,'FECU 2012 ($)'!B47,MATRIZCTAS!$AG$7:$AG$1734)</f>
        <v>0</v>
      </c>
    </row>
    <row r="48" spans="1:4">
      <c r="A48" s="74" t="str">
        <f t="shared" si="0"/>
        <v>5.14.13.20</v>
      </c>
      <c r="B48" s="75">
        <v>5141320</v>
      </c>
      <c r="C48" s="82" t="s">
        <v>1721</v>
      </c>
      <c r="D48" s="79">
        <f>SUMIF(MATRIZCTAS!$A$7:$A$1734,'FECU 2012 ($)'!B48,MATRIZCTAS!$AG$7:$AG$1734)</f>
        <v>0</v>
      </c>
    </row>
    <row r="49" spans="1:4">
      <c r="A49" s="74"/>
      <c r="B49" s="75"/>
      <c r="C49" s="78"/>
      <c r="D49" s="79"/>
    </row>
    <row r="50" spans="1:4">
      <c r="A50" s="74" t="str">
        <f t="shared" si="0"/>
        <v>5.14.20.00</v>
      </c>
      <c r="B50" s="75">
        <v>5142000</v>
      </c>
      <c r="C50" s="76" t="s">
        <v>1722</v>
      </c>
      <c r="D50" s="77">
        <f>D51+D52+D55+D56+D57+D58</f>
        <v>7162684857</v>
      </c>
    </row>
    <row r="51" spans="1:4">
      <c r="A51" s="74" t="str">
        <f t="shared" si="0"/>
        <v>5.14.21.00</v>
      </c>
      <c r="B51" s="75">
        <v>5142100</v>
      </c>
      <c r="C51" s="78" t="s">
        <v>1723</v>
      </c>
      <c r="D51" s="79">
        <f>SUMIF(MATRIZCTAS!$A$7:$A$1734,'FECU 2012 ($)'!B51,MATRIZCTAS!$AG$7:$AG$1734)</f>
        <v>174746454</v>
      </c>
    </row>
    <row r="52" spans="1:4">
      <c r="A52" s="74" t="str">
        <f t="shared" si="0"/>
        <v>5.14.22.00</v>
      </c>
      <c r="B52" s="75">
        <v>5142200</v>
      </c>
      <c r="C52" s="78" t="s">
        <v>1724</v>
      </c>
      <c r="D52" s="77">
        <f>SUM(D53:D54)</f>
        <v>6495398726</v>
      </c>
    </row>
    <row r="53" spans="1:4">
      <c r="A53" s="74" t="str">
        <f t="shared" si="0"/>
        <v>5.14.22.10</v>
      </c>
      <c r="B53" s="75">
        <v>5142210</v>
      </c>
      <c r="C53" s="82" t="s">
        <v>1725</v>
      </c>
      <c r="D53" s="79">
        <f>SUMIF(MATRIZCTAS!$A$7:$A$1734,'FECU 2012 ($)'!B53,MATRIZCTAS!$AG$7:$AG$1734)</f>
        <v>6495398726</v>
      </c>
    </row>
    <row r="54" spans="1:4">
      <c r="A54" s="74" t="str">
        <f t="shared" si="0"/>
        <v>5.14.22.20</v>
      </c>
      <c r="B54" s="75">
        <v>5142220</v>
      </c>
      <c r="C54" s="82" t="s">
        <v>1726</v>
      </c>
      <c r="D54" s="79">
        <f>SUMIF(MATRIZCTAS!$A$7:$A$1734,'FECU 2012 ($)'!B54,MATRIZCTAS!$AG$7:$AG$1734)</f>
        <v>0</v>
      </c>
    </row>
    <row r="55" spans="1:4">
      <c r="A55" s="74" t="str">
        <f t="shared" si="0"/>
        <v>5.14.23.00</v>
      </c>
      <c r="B55" s="75">
        <v>5142300</v>
      </c>
      <c r="C55" s="78" t="s">
        <v>1727</v>
      </c>
      <c r="D55" s="79">
        <f>SUMIF(MATRIZCTAS!$A$7:$A$1734,'FECU 2012 ($)'!B55,MATRIZCTAS!$AG$7:$AG$1734)</f>
        <v>446260693</v>
      </c>
    </row>
    <row r="56" spans="1:4">
      <c r="A56" s="74" t="str">
        <f t="shared" si="0"/>
        <v>5.14.24.00</v>
      </c>
      <c r="B56" s="75">
        <v>5142400</v>
      </c>
      <c r="C56" s="78" t="s">
        <v>1728</v>
      </c>
      <c r="D56" s="79">
        <f>SUMIF(MATRIZCTAS!$A$7:$A$1734,'FECU 2012 ($)'!B56,MATRIZCTAS!$AG$7:$AG$1734)</f>
        <v>0</v>
      </c>
    </row>
    <row r="57" spans="1:4">
      <c r="A57" s="74" t="str">
        <f t="shared" si="0"/>
        <v>5.14.25.00</v>
      </c>
      <c r="B57" s="75">
        <v>5142500</v>
      </c>
      <c r="C57" s="78" t="s">
        <v>1729</v>
      </c>
      <c r="D57" s="79">
        <f>SUMIF(MATRIZCTAS!$A$7:$A$1734,'FECU 2012 ($)'!B57,MATRIZCTAS!$AG$7:$AG$1734)</f>
        <v>46278984</v>
      </c>
    </row>
    <row r="58" spans="1:4">
      <c r="A58" s="74" t="str">
        <f t="shared" si="0"/>
        <v>5.14.26.00</v>
      </c>
      <c r="B58" s="75">
        <v>5142600</v>
      </c>
      <c r="C58" s="78" t="s">
        <v>1730</v>
      </c>
      <c r="D58" s="79">
        <f>SUMIF(MATRIZCTAS!$A$7:$A$1734,'FECU 2012 ($)'!B58,MATRIZCTAS!$AG$7:$AG$1734)</f>
        <v>0</v>
      </c>
    </row>
    <row r="59" spans="1:4">
      <c r="A59" s="74" t="str">
        <f t="shared" si="0"/>
        <v>5.14.27.00</v>
      </c>
      <c r="B59" s="75">
        <v>5142700</v>
      </c>
      <c r="C59" s="78" t="s">
        <v>1731</v>
      </c>
      <c r="D59" s="79">
        <f>SUMIF(MATRIZCTAS!$A$7:$A$1734,'FECU 2012 ($)'!B59,MATRIZCTAS!$AG$7:$AG$1734)</f>
        <v>0</v>
      </c>
    </row>
    <row r="60" spans="1:4">
      <c r="A60" s="74" t="str">
        <f t="shared" si="0"/>
        <v>5.14.28.00</v>
      </c>
      <c r="B60" s="75">
        <v>5142800</v>
      </c>
      <c r="C60" s="78" t="s">
        <v>1732</v>
      </c>
      <c r="D60" s="79">
        <f>SUMIF(MATRIZCTAS!$A$7:$A$1734,'FECU 2012 ($)'!B60,MATRIZCTAS!$AG$7:$AG$1734)</f>
        <v>0</v>
      </c>
    </row>
    <row r="61" spans="1:4">
      <c r="A61" s="74"/>
      <c r="B61" s="75"/>
      <c r="C61" s="82"/>
      <c r="D61" s="79"/>
    </row>
    <row r="62" spans="1:4">
      <c r="A62" s="74" t="str">
        <f t="shared" si="0"/>
        <v>5.15.00.00</v>
      </c>
      <c r="B62" s="75">
        <v>5150000</v>
      </c>
      <c r="C62" s="85" t="s">
        <v>56</v>
      </c>
      <c r="D62" s="80">
        <f>D64+D68+D72</f>
        <v>26510316050</v>
      </c>
    </row>
    <row r="63" spans="1:4">
      <c r="A63" s="74"/>
      <c r="B63" s="75"/>
      <c r="C63" s="82"/>
      <c r="D63" s="79"/>
    </row>
    <row r="64" spans="1:4">
      <c r="A64" s="74" t="str">
        <f t="shared" si="0"/>
        <v>5.15.10.00</v>
      </c>
      <c r="B64" s="75">
        <v>5151000</v>
      </c>
      <c r="C64" s="85" t="s">
        <v>476</v>
      </c>
      <c r="D64" s="77">
        <f>SUM(D65:D66)</f>
        <v>111568448</v>
      </c>
    </row>
    <row r="65" spans="1:8">
      <c r="A65" s="74" t="str">
        <f t="shared" si="0"/>
        <v>5.15.11.00</v>
      </c>
      <c r="B65" s="75">
        <v>5151100</v>
      </c>
      <c r="C65" s="82" t="s">
        <v>1733</v>
      </c>
      <c r="D65" s="79">
        <f>SUMIF(MATRIZCTAS!$A$7:$A$1734,'FECU 2012 ($)'!B65,MATRIZCTAS!$AG$7:$AG$1734)</f>
        <v>0</v>
      </c>
    </row>
    <row r="66" spans="1:8">
      <c r="A66" s="74" t="str">
        <f t="shared" si="0"/>
        <v>5.15.12.00</v>
      </c>
      <c r="B66" s="75">
        <v>5151200</v>
      </c>
      <c r="C66" s="82" t="s">
        <v>1734</v>
      </c>
      <c r="D66" s="79">
        <f>SUMIF(MATRIZCTAS!$A$7:$A$1734,'FECU 2012 ($)'!B66,MATRIZCTAS!$AG$7:$AG$1734)</f>
        <v>111568448</v>
      </c>
    </row>
    <row r="67" spans="1:8">
      <c r="A67" s="74"/>
      <c r="B67" s="75"/>
      <c r="C67" s="82"/>
      <c r="D67" s="79"/>
    </row>
    <row r="68" spans="1:8">
      <c r="A68" s="74" t="str">
        <f t="shared" si="0"/>
        <v>5.15.20.00</v>
      </c>
      <c r="B68" s="75">
        <v>5152000</v>
      </c>
      <c r="C68" s="85" t="s">
        <v>1735</v>
      </c>
      <c r="D68" s="77">
        <f>SUM(D69:D70)</f>
        <v>8820817279</v>
      </c>
    </row>
    <row r="69" spans="1:8">
      <c r="A69" s="74" t="str">
        <f t="shared" si="0"/>
        <v>5.15.21.00</v>
      </c>
      <c r="B69" s="75">
        <v>5152100</v>
      </c>
      <c r="C69" s="82" t="s">
        <v>1736</v>
      </c>
      <c r="D69" s="79">
        <f>SUMIF(MATRIZCTAS!$A$7:$A$1734,'FECU 2012 ($)'!B69,MATRIZCTAS!$AG$7:$AG$1734)</f>
        <v>1740007933</v>
      </c>
    </row>
    <row r="70" spans="1:8">
      <c r="A70" s="74" t="str">
        <f t="shared" si="0"/>
        <v>5.15.22.00</v>
      </c>
      <c r="B70" s="75">
        <v>5152200</v>
      </c>
      <c r="C70" s="82" t="s">
        <v>1737</v>
      </c>
      <c r="D70" s="79">
        <f>SUMIF(MATRIZCTAS!$A$7:$A$1734,'FECU 2012 ($)'!B70,MATRIZCTAS!$AG$7:$AG$1734)</f>
        <v>7080809346</v>
      </c>
    </row>
    <row r="71" spans="1:8">
      <c r="A71" s="74"/>
      <c r="B71" s="75"/>
      <c r="C71" s="82"/>
      <c r="D71" s="79"/>
    </row>
    <row r="72" spans="1:8">
      <c r="A72" s="74" t="str">
        <f t="shared" si="0"/>
        <v>5.15.30.00</v>
      </c>
      <c r="B72" s="75">
        <v>5153000</v>
      </c>
      <c r="C72" s="85" t="s">
        <v>775</v>
      </c>
      <c r="D72" s="77">
        <f>SUM(D73:D77)</f>
        <v>17577930323</v>
      </c>
    </row>
    <row r="73" spans="1:8">
      <c r="A73" s="74" t="str">
        <f t="shared" si="0"/>
        <v>5.15.31.00</v>
      </c>
      <c r="B73" s="75">
        <v>5153100</v>
      </c>
      <c r="C73" s="82" t="s">
        <v>474</v>
      </c>
      <c r="D73" s="79">
        <f>SUMIF(MATRIZCTAS!$A$7:$A$1734,'FECU 2012 ($)'!B73,MATRIZCTAS!$AG$7:$AG$1734)</f>
        <v>375359484</v>
      </c>
    </row>
    <row r="74" spans="1:8">
      <c r="A74" s="74" t="str">
        <f t="shared" ref="A74:A77" si="1">MID(B74,1,1)&amp;"."&amp;MID(B74,2,2)&amp;"."&amp;MID(B74,4,2)&amp;"."&amp;MID(B74,6,2)</f>
        <v>5.15.32.00</v>
      </c>
      <c r="B74" s="75">
        <v>5153200</v>
      </c>
      <c r="C74" s="82" t="s">
        <v>1738</v>
      </c>
      <c r="D74" s="79">
        <f>SUMIF(MATRIZCTAS!$A$7:$A$1734,'FECU 2012 ($)'!B74,MATRIZCTAS!$AG$7:$AG$1734)</f>
        <v>0</v>
      </c>
    </row>
    <row r="75" spans="1:8">
      <c r="A75" s="74" t="str">
        <f t="shared" si="1"/>
        <v>5.15.33.00</v>
      </c>
      <c r="B75" s="75">
        <v>5153300</v>
      </c>
      <c r="C75" s="82" t="s">
        <v>310</v>
      </c>
      <c r="D75" s="79">
        <f>SUMIF(MATRIZCTAS!$A$7:$A$1734,'FECU 2012 ($)'!B75,MATRIZCTAS!$AG$7:$AG$1734)</f>
        <v>11109142829</v>
      </c>
    </row>
    <row r="76" spans="1:8">
      <c r="A76" s="74" t="str">
        <f t="shared" si="1"/>
        <v>5.15.34.00</v>
      </c>
      <c r="B76" s="75">
        <v>5153400</v>
      </c>
      <c r="C76" s="82" t="s">
        <v>475</v>
      </c>
      <c r="D76" s="79">
        <f>SUMIF(MATRIZCTAS!$A$7:$A$1734,'FECU 2012 ($)'!B76,MATRIZCTAS!$AG$7:$AG$1734)</f>
        <v>101042769</v>
      </c>
    </row>
    <row r="77" spans="1:8">
      <c r="A77" s="87" t="str">
        <f t="shared" si="1"/>
        <v>5.15.35.00</v>
      </c>
      <c r="B77" s="88">
        <v>5153500</v>
      </c>
      <c r="C77" s="89" t="s">
        <v>775</v>
      </c>
      <c r="D77" s="79">
        <f>SUMIF(MATRIZCTAS!$A$7:$A$1734,'FECU 2012 ($)'!B77,MATRIZCTAS!$AG$7:$AG$1734)</f>
        <v>5992385241</v>
      </c>
    </row>
    <row r="80" spans="1:8">
      <c r="E80" s="83">
        <f>D7-D83</f>
        <v>0</v>
      </c>
      <c r="F80" s="83"/>
      <c r="G80" s="83"/>
      <c r="H80" s="93"/>
    </row>
    <row r="81" spans="1:4">
      <c r="A81" s="65" t="s">
        <v>1692</v>
      </c>
      <c r="B81" s="66"/>
      <c r="C81" s="67"/>
      <c r="D81" s="68">
        <f>D5</f>
        <v>40968</v>
      </c>
    </row>
    <row r="82" spans="1:4">
      <c r="A82" s="70"/>
      <c r="B82" s="71"/>
      <c r="C82" s="72"/>
      <c r="D82" s="94"/>
    </row>
    <row r="83" spans="1:4">
      <c r="A83" s="74" t="str">
        <f>MID(B83,1,1)&amp;"."&amp;MID(B83,2,2)&amp;"."&amp;MID(B83,4,2)&amp;"."&amp;MID(B83,6,2)</f>
        <v>5.20.00.00</v>
      </c>
      <c r="B83" s="75">
        <v>5200000</v>
      </c>
      <c r="C83" s="76" t="s">
        <v>1739</v>
      </c>
      <c r="D83" s="80">
        <f>D85+D129</f>
        <v>1996994372963</v>
      </c>
    </row>
    <row r="84" spans="1:4">
      <c r="A84" s="74"/>
      <c r="B84" s="75"/>
      <c r="C84" s="78"/>
      <c r="D84" s="73"/>
    </row>
    <row r="85" spans="1:4">
      <c r="A85" s="74" t="str">
        <f t="shared" ref="A85:A140" si="2">MID(B85,1,1)&amp;"."&amp;MID(B85,2,2)&amp;"."&amp;MID(B85,4,2)&amp;"."&amp;MID(B85,6,2)</f>
        <v>5.21.00.00</v>
      </c>
      <c r="B85" s="75">
        <v>5210000</v>
      </c>
      <c r="C85" s="76" t="s">
        <v>835</v>
      </c>
      <c r="D85" s="77">
        <f>D87+D89+D91+D114</f>
        <v>1754605530950</v>
      </c>
    </row>
    <row r="86" spans="1:4">
      <c r="A86" s="74"/>
      <c r="B86" s="75"/>
      <c r="C86" s="78"/>
      <c r="D86" s="79"/>
    </row>
    <row r="87" spans="1:4">
      <c r="A87" s="74" t="str">
        <f t="shared" si="2"/>
        <v>5.21.10.00</v>
      </c>
      <c r="B87" s="75">
        <v>5211000</v>
      </c>
      <c r="C87" s="76" t="s">
        <v>1740</v>
      </c>
      <c r="D87" s="80">
        <f>SUMIF(MATRIZCTAS!$A$7:$A$1734,'FECU 2012 ($)'!B87,MATRIZCTAS!$AG$7:$AG$1734)*-1</f>
        <v>37776844536</v>
      </c>
    </row>
    <row r="88" spans="1:4">
      <c r="A88" s="74"/>
      <c r="B88" s="75"/>
      <c r="C88" s="78"/>
      <c r="D88" s="79"/>
    </row>
    <row r="89" spans="1:4">
      <c r="A89" s="74" t="str">
        <f t="shared" si="2"/>
        <v>5.21.20.00</v>
      </c>
      <c r="B89" s="75">
        <v>5212000</v>
      </c>
      <c r="C89" s="76" t="s">
        <v>1741</v>
      </c>
      <c r="D89" s="80">
        <f>SUMIF(MATRIZCTAS!$A$7:$A$1734,'FECU 2012 ($)'!B89,MATRIZCTAS!$AG$7:$AG$1734)*-1</f>
        <v>0</v>
      </c>
    </row>
    <row r="90" spans="1:4">
      <c r="A90" s="74"/>
      <c r="B90" s="75"/>
      <c r="C90" s="78"/>
      <c r="D90" s="79"/>
    </row>
    <row r="91" spans="1:4">
      <c r="A91" s="74" t="str">
        <f t="shared" si="2"/>
        <v>5.21.30.00</v>
      </c>
      <c r="B91" s="75">
        <v>5213000</v>
      </c>
      <c r="C91" s="76" t="s">
        <v>1742</v>
      </c>
      <c r="D91" s="80">
        <f>D93+D106</f>
        <v>1689471107054</v>
      </c>
    </row>
    <row r="92" spans="1:4">
      <c r="A92" s="74"/>
      <c r="B92" s="75"/>
      <c r="C92" s="81"/>
      <c r="D92" s="79"/>
    </row>
    <row r="93" spans="1:4">
      <c r="A93" s="74" t="str">
        <f t="shared" si="2"/>
        <v>5.21.31.00</v>
      </c>
      <c r="B93" s="75">
        <v>5213100</v>
      </c>
      <c r="C93" s="95" t="s">
        <v>201</v>
      </c>
      <c r="D93" s="77">
        <f>D94+D95+D98+D99+D100+D101+D102+D103+D104</f>
        <v>1685113750892</v>
      </c>
    </row>
    <row r="94" spans="1:4">
      <c r="A94" s="74" t="str">
        <f t="shared" si="2"/>
        <v>5.21.31.10</v>
      </c>
      <c r="B94" s="75">
        <v>5213110</v>
      </c>
      <c r="C94" s="82" t="s">
        <v>1743</v>
      </c>
      <c r="D94" s="79">
        <f>SUMIF(MATRIZCTAS!$A$7:$A$1734,'FECU 2012 ($)'!B94,MATRIZCTAS!$AG$7:$AG$1734)*-1</f>
        <v>7160224243</v>
      </c>
    </row>
    <row r="95" spans="1:4">
      <c r="A95" s="74" t="str">
        <f t="shared" si="2"/>
        <v>5.21.31.20</v>
      </c>
      <c r="B95" s="75">
        <v>5213120</v>
      </c>
      <c r="C95" s="82" t="s">
        <v>1744</v>
      </c>
      <c r="D95" s="77">
        <f>SUM(D96:D97)</f>
        <v>1596373748462</v>
      </c>
    </row>
    <row r="96" spans="1:4">
      <c r="A96" s="74" t="str">
        <f t="shared" si="2"/>
        <v>5.21.31.21</v>
      </c>
      <c r="B96" s="75">
        <v>5213121</v>
      </c>
      <c r="C96" s="82" t="s">
        <v>1745</v>
      </c>
      <c r="D96" s="79">
        <f>SUMIF(MATRIZCTAS!$A$7:$A$1734,'FECU 2012 ($)'!B96,MATRIZCTAS!$AG$7:$AG$1734)*-1</f>
        <v>1585779703687</v>
      </c>
    </row>
    <row r="97" spans="1:4">
      <c r="A97" s="74" t="str">
        <f t="shared" si="2"/>
        <v>5.21.31.22</v>
      </c>
      <c r="B97" s="84">
        <v>5213122</v>
      </c>
      <c r="C97" s="82" t="s">
        <v>1746</v>
      </c>
      <c r="D97" s="79">
        <f>SUMIF(MATRIZCTAS!$A$7:$A$1734,'FECU 2012 ($)'!B97,MATRIZCTAS!$AG$7:$AG$1734)*-1</f>
        <v>10594044775</v>
      </c>
    </row>
    <row r="98" spans="1:4">
      <c r="A98" s="74" t="str">
        <f t="shared" si="2"/>
        <v>5.21.31.30</v>
      </c>
      <c r="B98" s="75">
        <v>5213130</v>
      </c>
      <c r="C98" s="82" t="s">
        <v>494</v>
      </c>
      <c r="D98" s="79">
        <f>SUMIF(MATRIZCTAS!$A$7:$A$1734,'FECU 2012 ($)'!B98,MATRIZCTAS!$AG$7:$AG$1734)*-1</f>
        <v>21989955768</v>
      </c>
    </row>
    <row r="99" spans="1:4">
      <c r="A99" s="74" t="str">
        <f t="shared" si="2"/>
        <v>5.21.31.40</v>
      </c>
      <c r="B99" s="75">
        <v>5213140</v>
      </c>
      <c r="C99" s="82" t="s">
        <v>495</v>
      </c>
      <c r="D99" s="79">
        <f>SUMIF(MATRIZCTAS!$A$7:$A$1734,'FECU 2012 ($)'!B99,MATRIZCTAS!$AG$7:$AG$1734)*-1</f>
        <v>31596693401</v>
      </c>
    </row>
    <row r="100" spans="1:4">
      <c r="A100" s="74" t="str">
        <f t="shared" si="2"/>
        <v>5.21.31.50</v>
      </c>
      <c r="B100" s="75">
        <v>5213150</v>
      </c>
      <c r="C100" s="82" t="s">
        <v>1747</v>
      </c>
      <c r="D100" s="79">
        <f>SUMIF(MATRIZCTAS!$A$7:$A$1734,'FECU 2012 ($)'!B100,MATRIZCTAS!$AG$7:$AG$1734)*-1</f>
        <v>19332158686</v>
      </c>
    </row>
    <row r="101" spans="1:4">
      <c r="A101" s="74" t="str">
        <f t="shared" si="2"/>
        <v>5.21.31.60</v>
      </c>
      <c r="B101" s="75">
        <v>5213160</v>
      </c>
      <c r="C101" s="82" t="s">
        <v>1748</v>
      </c>
      <c r="D101" s="79">
        <f>SUMIF(MATRIZCTAS!$A$7:$A$1734,'FECU 2012 ($)'!B101,MATRIZCTAS!$AG$7:$AG$1734)*-1</f>
        <v>8660970332</v>
      </c>
    </row>
    <row r="102" spans="1:4">
      <c r="A102" s="74" t="str">
        <f t="shared" si="2"/>
        <v>5.21.31.70</v>
      </c>
      <c r="B102" s="75">
        <v>5213170</v>
      </c>
      <c r="C102" s="82" t="s">
        <v>1749</v>
      </c>
      <c r="D102" s="79">
        <f>SUMIF(MATRIZCTAS!$A$7:$A$1734,'FECU 2012 ($)'!B102,MATRIZCTAS!$AG$7:$AG$1734)*-1</f>
        <v>0</v>
      </c>
    </row>
    <row r="103" spans="1:4">
      <c r="A103" s="74" t="str">
        <f t="shared" si="2"/>
        <v>5.21.31.80</v>
      </c>
      <c r="B103" s="75">
        <v>5213180</v>
      </c>
      <c r="C103" s="82" t="s">
        <v>1750</v>
      </c>
      <c r="D103" s="79">
        <f>SUMIF(MATRIZCTAS!$A$7:$A$1734,'FECU 2012 ($)'!B103,MATRIZCTAS!$AG$7:$AG$1734)*-1</f>
        <v>0</v>
      </c>
    </row>
    <row r="104" spans="1:4">
      <c r="A104" s="74" t="str">
        <f t="shared" si="2"/>
        <v>5.21.31.90</v>
      </c>
      <c r="B104" s="75">
        <v>5213190</v>
      </c>
      <c r="C104" s="82" t="s">
        <v>1751</v>
      </c>
      <c r="D104" s="79">
        <f>SUMIF(MATRIZCTAS!$A$7:$A$1734,'FECU 2012 ($)'!B104,MATRIZCTAS!$AG$7:$AG$1734)*-1</f>
        <v>0</v>
      </c>
    </row>
    <row r="105" spans="1:4">
      <c r="A105" s="74"/>
      <c r="B105" s="75"/>
      <c r="C105" s="82"/>
      <c r="D105" s="79"/>
    </row>
    <row r="106" spans="1:4">
      <c r="A106" s="74" t="str">
        <f t="shared" si="2"/>
        <v>5.21.32.00</v>
      </c>
      <c r="B106" s="75">
        <v>5213200</v>
      </c>
      <c r="C106" s="85" t="s">
        <v>1752</v>
      </c>
      <c r="D106" s="77">
        <f>D107+D108+D109+D112</f>
        <v>4357356162</v>
      </c>
    </row>
    <row r="107" spans="1:4">
      <c r="A107" s="74" t="str">
        <f t="shared" si="2"/>
        <v>5.21.32.10</v>
      </c>
      <c r="B107" s="75">
        <v>5213210</v>
      </c>
      <c r="C107" s="82" t="s">
        <v>1753</v>
      </c>
      <c r="D107" s="79">
        <f>SUMIF(MATRIZCTAS!$A$7:$A$1734,'FECU 2012 ($)'!B107,MATRIZCTAS!$AG$7:$AG$1734)*-1</f>
        <v>1725240753</v>
      </c>
    </row>
    <row r="108" spans="1:4">
      <c r="A108" s="74" t="str">
        <f t="shared" si="2"/>
        <v>5.21.32.20</v>
      </c>
      <c r="B108" s="75">
        <v>5213220</v>
      </c>
      <c r="C108" s="82" t="s">
        <v>1754</v>
      </c>
      <c r="D108" s="79">
        <f>SUMIF(MATRIZCTAS!$A$7:$A$1734,'FECU 2012 ($)'!B108,MATRIZCTAS!$AG$7:$AG$1734)*-1</f>
        <v>2632115409</v>
      </c>
    </row>
    <row r="109" spans="1:4">
      <c r="A109" s="74" t="str">
        <f t="shared" si="2"/>
        <v>5.21.32.30</v>
      </c>
      <c r="B109" s="75">
        <v>5213230</v>
      </c>
      <c r="C109" s="82" t="s">
        <v>1755</v>
      </c>
      <c r="D109" s="77">
        <f>SUM(D110:D111)</f>
        <v>0</v>
      </c>
    </row>
    <row r="110" spans="1:4">
      <c r="A110" s="74" t="str">
        <f t="shared" si="2"/>
        <v>5.21.32.31</v>
      </c>
      <c r="B110" s="75">
        <v>5213231</v>
      </c>
      <c r="C110" s="82" t="s">
        <v>1756</v>
      </c>
      <c r="D110" s="79">
        <f>SUMIF(MATRIZCTAS!$A$7:$A$1734,'FECU 2012 ($)'!B110,MATRIZCTAS!$AG$7:$AG$1734)*-1</f>
        <v>0</v>
      </c>
    </row>
    <row r="111" spans="1:4">
      <c r="A111" s="74" t="str">
        <f t="shared" si="2"/>
        <v>5.21.32.32</v>
      </c>
      <c r="B111" s="75">
        <v>5213232</v>
      </c>
      <c r="C111" s="82" t="s">
        <v>1757</v>
      </c>
      <c r="D111" s="79">
        <f>SUMIF(MATRIZCTAS!$A$7:$A$1734,'FECU 2012 ($)'!B111,MATRIZCTAS!$AG$7:$AG$1734)*-1</f>
        <v>0</v>
      </c>
    </row>
    <row r="112" spans="1:4">
      <c r="A112" s="74" t="str">
        <f t="shared" si="2"/>
        <v>5.21.32.40</v>
      </c>
      <c r="B112" s="75">
        <v>5213240</v>
      </c>
      <c r="C112" s="82" t="s">
        <v>1758</v>
      </c>
      <c r="D112" s="79">
        <f>SUMIF(MATRIZCTAS!$A$7:$A$1734,'FECU 2012 ($)'!B112,MATRIZCTAS!$AG$7:$AG$1734)*-1</f>
        <v>0</v>
      </c>
    </row>
    <row r="113" spans="1:4">
      <c r="A113" s="74"/>
      <c r="B113" s="75"/>
      <c r="C113" s="78"/>
      <c r="D113" s="79"/>
    </row>
    <row r="114" spans="1:4">
      <c r="A114" s="74" t="str">
        <f t="shared" si="2"/>
        <v>5.21.40.00</v>
      </c>
      <c r="B114" s="75">
        <v>5214000</v>
      </c>
      <c r="C114" s="76" t="s">
        <v>340</v>
      </c>
      <c r="D114" s="80">
        <f>D116+D118</f>
        <v>27357579360</v>
      </c>
    </row>
    <row r="115" spans="1:4">
      <c r="A115" s="74"/>
      <c r="B115" s="75"/>
      <c r="C115" s="78"/>
      <c r="D115" s="79"/>
    </row>
    <row r="116" spans="1:4">
      <c r="A116" s="74" t="str">
        <f t="shared" si="2"/>
        <v>5.21.41.00</v>
      </c>
      <c r="B116" s="75">
        <v>5214100</v>
      </c>
      <c r="C116" s="82" t="s">
        <v>1759</v>
      </c>
      <c r="D116" s="79">
        <f>SUMIF(MATRIZCTAS!$A$7:$A$1734,'FECU 2012 ($)'!B116,MATRIZCTAS!$AG$7:$AG$1734)*-1</f>
        <v>133000001</v>
      </c>
    </row>
    <row r="117" spans="1:4">
      <c r="A117" s="74"/>
      <c r="B117" s="75"/>
      <c r="C117" s="78"/>
      <c r="D117" s="79"/>
    </row>
    <row r="118" spans="1:4">
      <c r="A118" s="74" t="str">
        <f t="shared" si="2"/>
        <v>5.21.42.00</v>
      </c>
      <c r="B118" s="75">
        <v>5214200</v>
      </c>
      <c r="C118" s="76" t="s">
        <v>834</v>
      </c>
      <c r="D118" s="77">
        <f>D120+D123+D124+D125+D126+D127</f>
        <v>27224579359</v>
      </c>
    </row>
    <row r="119" spans="1:4">
      <c r="A119" s="74"/>
      <c r="B119" s="75"/>
      <c r="C119" s="82"/>
      <c r="D119" s="79"/>
    </row>
    <row r="120" spans="1:4">
      <c r="A120" s="74" t="str">
        <f t="shared" si="2"/>
        <v>5.21.42.10</v>
      </c>
      <c r="B120" s="75">
        <v>5214210</v>
      </c>
      <c r="C120" s="85" t="s">
        <v>1760</v>
      </c>
      <c r="D120" s="77">
        <f>SUM(D121:D122)</f>
        <v>9629753995</v>
      </c>
    </row>
    <row r="121" spans="1:4">
      <c r="A121" s="74" t="str">
        <f t="shared" si="2"/>
        <v>5.21.42.11</v>
      </c>
      <c r="B121" s="75">
        <v>5214211</v>
      </c>
      <c r="C121" s="82" t="s">
        <v>1761</v>
      </c>
      <c r="D121" s="79">
        <f>SUMIF(MATRIZCTAS!$A$7:$A$1734,'FECU 2012 ($)'!B121,MATRIZCTAS!$AG$7:$AG$1734)*-1</f>
        <v>5473585642</v>
      </c>
    </row>
    <row r="122" spans="1:4">
      <c r="A122" s="74" t="str">
        <f t="shared" si="2"/>
        <v>5.21.42.12</v>
      </c>
      <c r="B122" s="75">
        <v>5214212</v>
      </c>
      <c r="C122" s="82" t="s">
        <v>1762</v>
      </c>
      <c r="D122" s="79">
        <f>SUMIF(MATRIZCTAS!$A$7:$A$1734,'FECU 2012 ($)'!B122,MATRIZCTAS!$AG$7:$AG$1734)*-1</f>
        <v>4156168353</v>
      </c>
    </row>
    <row r="123" spans="1:4">
      <c r="A123" s="74" t="str">
        <f t="shared" si="2"/>
        <v>5.21.42.20</v>
      </c>
      <c r="B123" s="75">
        <v>5214220</v>
      </c>
      <c r="C123" s="78" t="s">
        <v>1763</v>
      </c>
      <c r="D123" s="79">
        <f>SUMIF(MATRIZCTAS!$A$7:$A$1734,'FECU 2012 ($)'!B123,MATRIZCTAS!$AG$7:$AG$1734)*-1</f>
        <v>375230089</v>
      </c>
    </row>
    <row r="124" spans="1:4">
      <c r="A124" s="74" t="str">
        <f t="shared" si="2"/>
        <v>5.21.42.30</v>
      </c>
      <c r="B124" s="75">
        <v>5214230</v>
      </c>
      <c r="C124" s="82" t="s">
        <v>188</v>
      </c>
      <c r="D124" s="79">
        <f>SUMIF(MATRIZCTAS!$A$7:$A$1734,'FECU 2012 ($)'!B124,MATRIZCTAS!$AG$7:$AG$1734)*-1</f>
        <v>1249576574</v>
      </c>
    </row>
    <row r="125" spans="1:4">
      <c r="A125" s="74" t="str">
        <f t="shared" si="2"/>
        <v>5.21.42.40</v>
      </c>
      <c r="B125" s="75">
        <v>5214240</v>
      </c>
      <c r="C125" s="82" t="s">
        <v>345</v>
      </c>
      <c r="D125" s="79">
        <f>SUMIF(MATRIZCTAS!$A$7:$A$1734,'FECU 2012 ($)'!B125,MATRIZCTAS!$AG$7:$AG$1734)*-1</f>
        <v>247055431</v>
      </c>
    </row>
    <row r="126" spans="1:4">
      <c r="A126" s="74" t="str">
        <f t="shared" si="2"/>
        <v>5.21.42.50</v>
      </c>
      <c r="B126" s="75">
        <v>5214250</v>
      </c>
      <c r="C126" s="78" t="s">
        <v>1764</v>
      </c>
      <c r="D126" s="79">
        <f>SUMIF(MATRIZCTAS!$A$7:$A$1734,'FECU 2012 ($)'!B126,MATRIZCTAS!$AG$7:$AG$1734)*-1</f>
        <v>0</v>
      </c>
    </row>
    <row r="127" spans="1:4">
      <c r="A127" s="74" t="str">
        <f t="shared" si="2"/>
        <v>5.21.42.60</v>
      </c>
      <c r="B127" s="75">
        <v>5214260</v>
      </c>
      <c r="C127" s="82" t="s">
        <v>1765</v>
      </c>
      <c r="D127" s="79">
        <f>SUMIF(MATRIZCTAS!$A$7:$A$1734,'FECU 2012 ($)'!B127,MATRIZCTAS!$AG$7:$AG$1734)*-1</f>
        <v>15722963270</v>
      </c>
    </row>
    <row r="128" spans="1:4">
      <c r="A128" s="74"/>
      <c r="B128" s="75"/>
      <c r="C128" s="78"/>
      <c r="D128" s="79"/>
    </row>
    <row r="129" spans="1:4">
      <c r="A129" s="74" t="str">
        <f t="shared" si="2"/>
        <v>5.22.00.00</v>
      </c>
      <c r="B129" s="75">
        <v>5220000</v>
      </c>
      <c r="C129" s="76" t="s">
        <v>1766</v>
      </c>
      <c r="D129" s="80">
        <f>D131+D133+D135+D140</f>
        <v>242388842013</v>
      </c>
    </row>
    <row r="130" spans="1:4">
      <c r="A130" s="74"/>
      <c r="B130" s="75"/>
      <c r="C130" s="82"/>
      <c r="D130" s="79"/>
    </row>
    <row r="131" spans="1:4">
      <c r="A131" s="74" t="str">
        <f t="shared" si="2"/>
        <v>5.22.10.00</v>
      </c>
      <c r="B131" s="75">
        <v>5221000</v>
      </c>
      <c r="C131" s="82" t="s">
        <v>600</v>
      </c>
      <c r="D131" s="80">
        <f>SUMIF(MATRIZCTAS!$A$7:$A$1734,'FECU 2012 ($)'!B131,MATRIZCTAS!$AG$7:$AG$1734)*-1</f>
        <v>159350293730</v>
      </c>
    </row>
    <row r="132" spans="1:4">
      <c r="A132" s="74"/>
      <c r="B132" s="75"/>
      <c r="C132" s="78"/>
      <c r="D132" s="79"/>
    </row>
    <row r="133" spans="1:4">
      <c r="A133" s="74" t="str">
        <f t="shared" si="2"/>
        <v>5.22.20.00</v>
      </c>
      <c r="B133" s="75">
        <v>5222000</v>
      </c>
      <c r="C133" s="78" t="s">
        <v>1767</v>
      </c>
      <c r="D133" s="80">
        <f>SUMIF(MATRIZCTAS!$A$7:$A$1734,'FECU 2012 ($)'!B133,MATRIZCTAS!$AG$7:$AG$1734)*-1</f>
        <v>7050515904</v>
      </c>
    </row>
    <row r="134" spans="1:4">
      <c r="A134" s="74"/>
      <c r="B134" s="75"/>
      <c r="C134" s="78"/>
      <c r="D134" s="79"/>
    </row>
    <row r="135" spans="1:4">
      <c r="A135" s="74" t="str">
        <f t="shared" si="2"/>
        <v>5.22.30.00</v>
      </c>
      <c r="B135" s="75">
        <v>5223000</v>
      </c>
      <c r="C135" s="78" t="s">
        <v>1768</v>
      </c>
      <c r="D135" s="80">
        <f>SUM(D136:D138)</f>
        <v>75988032379</v>
      </c>
    </row>
    <row r="136" spans="1:4">
      <c r="A136" s="74" t="str">
        <f t="shared" si="2"/>
        <v>5.22.31.00</v>
      </c>
      <c r="B136" s="75">
        <v>5223100</v>
      </c>
      <c r="C136" s="82" t="s">
        <v>1769</v>
      </c>
      <c r="D136" s="79">
        <f>SUMIF(MATRIZCTAS!$A$7:$A$1734,'FECU 2012 ($)'!B136,MATRIZCTAS!$AG$7:$AG$1734)*-1</f>
        <v>63523256420</v>
      </c>
    </row>
    <row r="137" spans="1:4">
      <c r="A137" s="74" t="str">
        <f t="shared" si="2"/>
        <v>5.22.32.00</v>
      </c>
      <c r="B137" s="75">
        <v>5223200</v>
      </c>
      <c r="C137" s="82" t="s">
        <v>1770</v>
      </c>
      <c r="D137" s="79">
        <f>D228</f>
        <v>12464775959</v>
      </c>
    </row>
    <row r="138" spans="1:4">
      <c r="A138" s="74" t="str">
        <f t="shared" si="2"/>
        <v>5.22.33.00</v>
      </c>
      <c r="B138" s="75">
        <v>5223300</v>
      </c>
      <c r="C138" s="82" t="s">
        <v>1771</v>
      </c>
      <c r="D138" s="79">
        <f>SUMIF(MATRIZCTAS!$A$7:$A$1734,'FECU 2012 ($)'!B138,MATRIZCTAS!$AG$7:$AG$1734)*-1</f>
        <v>0</v>
      </c>
    </row>
    <row r="139" spans="1:4">
      <c r="A139" s="74"/>
      <c r="B139" s="75"/>
      <c r="C139" s="85"/>
      <c r="D139" s="79"/>
    </row>
    <row r="140" spans="1:4">
      <c r="A140" s="74" t="str">
        <f t="shared" si="2"/>
        <v>5.22.40.00</v>
      </c>
      <c r="B140" s="75">
        <v>5224000</v>
      </c>
      <c r="C140" s="82" t="s">
        <v>1772</v>
      </c>
      <c r="D140" s="79">
        <f>SUMIF(MATRIZCTAS!$A$7:$A$1734,'FECU 2012 ($)'!B140,MATRIZCTAS!$AG$7:$AG$1734)*-1</f>
        <v>0</v>
      </c>
    </row>
    <row r="141" spans="1:4">
      <c r="A141" s="87"/>
      <c r="B141" s="88"/>
      <c r="C141" s="96"/>
      <c r="D141" s="79"/>
    </row>
    <row r="145" spans="1:4">
      <c r="A145" s="113" t="s">
        <v>1773</v>
      </c>
      <c r="B145" s="114"/>
      <c r="C145" s="115"/>
      <c r="D145" s="116">
        <f>D81</f>
        <v>40968</v>
      </c>
    </row>
    <row r="146" spans="1:4">
      <c r="A146" s="70"/>
      <c r="B146" s="71"/>
      <c r="C146" s="72"/>
      <c r="D146" s="94"/>
    </row>
    <row r="147" spans="1:4">
      <c r="A147" s="97" t="s">
        <v>1774</v>
      </c>
      <c r="B147" s="75"/>
      <c r="C147" s="76"/>
      <c r="D147" s="117"/>
    </row>
    <row r="148" spans="1:4">
      <c r="A148" s="74"/>
      <c r="B148" s="75"/>
      <c r="C148" s="76"/>
      <c r="D148" s="98"/>
    </row>
    <row r="149" spans="1:4">
      <c r="A149" s="99" t="str">
        <f t="shared" ref="A149" si="3">MID(B149,1,1)&amp;"."&amp;MID(B149,2,2)&amp;"."&amp;MID(B149,4,2)&amp;"."&amp;MID(B149,6,2)</f>
        <v>5.31.10.00</v>
      </c>
      <c r="B149" s="100">
        <v>5311000</v>
      </c>
      <c r="C149" s="101" t="s">
        <v>1775</v>
      </c>
      <c r="D149" s="80">
        <f>D151+D156+D164+D169+D174+D180+D182+D184</f>
        <v>-14578793750</v>
      </c>
    </row>
    <row r="150" spans="1:4">
      <c r="A150" s="74"/>
      <c r="B150" s="75"/>
      <c r="C150" s="76"/>
      <c r="D150" s="102"/>
    </row>
    <row r="151" spans="1:4">
      <c r="A151" s="74" t="str">
        <f t="shared" ref="A151:A228" si="4">MID(B151,1,1)&amp;"."&amp;MID(B151,2,2)&amp;"."&amp;MID(B151,4,2)&amp;"."&amp;MID(B151,6,2)</f>
        <v>5.31.11.00</v>
      </c>
      <c r="B151" s="75">
        <v>5311100</v>
      </c>
      <c r="C151" s="78" t="s">
        <v>1776</v>
      </c>
      <c r="D151" s="77">
        <f>SUM(D152:D154)</f>
        <v>49576945198</v>
      </c>
    </row>
    <row r="152" spans="1:4">
      <c r="A152" s="74" t="str">
        <f t="shared" si="4"/>
        <v>5.31.11.10</v>
      </c>
      <c r="B152" s="75">
        <v>5311110</v>
      </c>
      <c r="C152" s="78" t="s">
        <v>1777</v>
      </c>
      <c r="D152" s="79">
        <f>SUMIF(MATRIZCTAS!$A$7:$A$1734,'FECU 2012 ($)'!B152,MATRIZCTAS!$AG$7:$AG$1734)*-1</f>
        <v>50017316645</v>
      </c>
    </row>
    <row r="153" spans="1:4">
      <c r="A153" s="74" t="str">
        <f t="shared" si="4"/>
        <v>5.31.11.20</v>
      </c>
      <c r="B153" s="75">
        <v>5311120</v>
      </c>
      <c r="C153" s="78" t="s">
        <v>1778</v>
      </c>
      <c r="D153" s="79">
        <f>SUMIF(MATRIZCTAS!$A$7:$A$1734,'FECU 2012 ($)'!B153,MATRIZCTAS!$AG$7:$AG$1734)*-1</f>
        <v>0</v>
      </c>
    </row>
    <row r="154" spans="1:4">
      <c r="A154" s="74" t="str">
        <f t="shared" si="4"/>
        <v>5.31.11.30</v>
      </c>
      <c r="B154" s="75">
        <v>5311130</v>
      </c>
      <c r="C154" s="78" t="s">
        <v>1779</v>
      </c>
      <c r="D154" s="79">
        <f>SUMIF(MATRIZCTAS!$A$7:$A$1734,'FECU 2012 ($)'!B154,MATRIZCTAS!$AG$7:$AG$1734)*-1</f>
        <v>-440371447</v>
      </c>
    </row>
    <row r="155" spans="1:4">
      <c r="A155" s="74"/>
      <c r="B155" s="75"/>
      <c r="C155" s="76"/>
      <c r="D155" s="79"/>
    </row>
    <row r="156" spans="1:4">
      <c r="A156" s="74" t="str">
        <f t="shared" si="4"/>
        <v>5.31.12.00</v>
      </c>
      <c r="B156" s="75">
        <v>5311200</v>
      </c>
      <c r="C156" s="78" t="s">
        <v>1780</v>
      </c>
      <c r="D156" s="77">
        <f>SUM(D157:D162)</f>
        <v>-1588232800</v>
      </c>
    </row>
    <row r="157" spans="1:4">
      <c r="A157" s="74" t="str">
        <f t="shared" si="4"/>
        <v>5.31.12.10</v>
      </c>
      <c r="B157" s="75">
        <v>5311210</v>
      </c>
      <c r="C157" s="78" t="s">
        <v>1781</v>
      </c>
      <c r="D157" s="79">
        <f>SUMIF(MATRIZCTAS!$A$7:$A$1734,'FECU 2012 ($)'!B157,MATRIZCTAS!$AG$7:$AG$1734)*-1</f>
        <v>210987261</v>
      </c>
    </row>
    <row r="158" spans="1:4">
      <c r="A158" s="74" t="str">
        <f t="shared" si="4"/>
        <v>5.31.12.20</v>
      </c>
      <c r="B158" s="75">
        <v>5311220</v>
      </c>
      <c r="C158" s="78" t="s">
        <v>1782</v>
      </c>
      <c r="D158" s="79">
        <f>SUMIF(MATRIZCTAS!$A$7:$A$1734,'FECU 2012 ($)'!B158,MATRIZCTAS!$AG$7:$AG$1734)*-1</f>
        <v>-399309426</v>
      </c>
    </row>
    <row r="159" spans="1:4">
      <c r="A159" s="74" t="str">
        <f t="shared" si="4"/>
        <v>5.31.12.30</v>
      </c>
      <c r="B159" s="75">
        <v>5311230</v>
      </c>
      <c r="C159" s="78" t="s">
        <v>1783</v>
      </c>
      <c r="D159" s="79">
        <f>SUMIF(MATRIZCTAS!$A$7:$A$1734,'FECU 2012 ($)'!B159,MATRIZCTAS!$AG$7:$AG$1734)*-1</f>
        <v>-1399910635</v>
      </c>
    </row>
    <row r="160" spans="1:4">
      <c r="A160" s="74" t="str">
        <f t="shared" si="4"/>
        <v>5.31.12.40</v>
      </c>
      <c r="B160" s="75">
        <v>5311240</v>
      </c>
      <c r="C160" s="78" t="s">
        <v>1784</v>
      </c>
      <c r="D160" s="79">
        <f>SUMIF(MATRIZCTAS!$A$7:$A$1734,'FECU 2012 ($)'!B160,MATRIZCTAS!$AG$7:$AG$1734)*-1</f>
        <v>0</v>
      </c>
    </row>
    <row r="161" spans="1:4">
      <c r="A161" s="74" t="str">
        <f t="shared" si="4"/>
        <v>5.31.12.50</v>
      </c>
      <c r="B161" s="75">
        <v>5311250</v>
      </c>
      <c r="C161" s="78" t="s">
        <v>1785</v>
      </c>
      <c r="D161" s="79">
        <f>SUMIF(MATRIZCTAS!$A$7:$A$1734,'FECU 2012 ($)'!B161,MATRIZCTAS!$AG$7:$AG$1734)*-1</f>
        <v>0</v>
      </c>
    </row>
    <row r="162" spans="1:4">
      <c r="A162" s="74" t="str">
        <f t="shared" si="4"/>
        <v>5.31.12.60</v>
      </c>
      <c r="B162" s="75">
        <v>5311260</v>
      </c>
      <c r="C162" s="78" t="s">
        <v>1786</v>
      </c>
      <c r="D162" s="79">
        <f>SUMIF(MATRIZCTAS!$A$7:$A$1734,'FECU 2012 ($)'!B162,MATRIZCTAS!$AG$7:$AG$1734)*-1</f>
        <v>0</v>
      </c>
    </row>
    <row r="163" spans="1:4">
      <c r="A163" s="74"/>
      <c r="B163" s="84"/>
      <c r="C163" s="82"/>
      <c r="D163" s="79"/>
    </row>
    <row r="164" spans="1:4">
      <c r="A164" s="74" t="str">
        <f t="shared" si="4"/>
        <v>5.31.13.00</v>
      </c>
      <c r="B164" s="75">
        <v>5311300</v>
      </c>
      <c r="C164" s="82" t="s">
        <v>1787</v>
      </c>
      <c r="D164" s="77">
        <f>SUM(D165:D167)</f>
        <v>-10149816725</v>
      </c>
    </row>
    <row r="165" spans="1:4">
      <c r="A165" s="74" t="str">
        <f t="shared" si="4"/>
        <v>5.31.13.10</v>
      </c>
      <c r="B165" s="75">
        <v>5311310</v>
      </c>
      <c r="C165" s="78" t="s">
        <v>1788</v>
      </c>
      <c r="D165" s="79">
        <f>SUMIF(MATRIZCTAS!$A$7:$A$1734,'FECU 2012 ($)'!B165,MATRIZCTAS!$AG$7:$AG$1734)*-1</f>
        <v>-10483148561</v>
      </c>
    </row>
    <row r="166" spans="1:4">
      <c r="A166" s="74" t="str">
        <f t="shared" si="4"/>
        <v>5.31.13.20</v>
      </c>
      <c r="B166" s="75">
        <v>5311320</v>
      </c>
      <c r="C166" s="78" t="s">
        <v>1789</v>
      </c>
      <c r="D166" s="79">
        <f>SUMIF(MATRIZCTAS!$A$7:$A$1734,'FECU 2012 ($)'!B166,MATRIZCTAS!$AG$7:$AG$1734)*-1</f>
        <v>333331836</v>
      </c>
    </row>
    <row r="167" spans="1:4">
      <c r="A167" s="74" t="str">
        <f t="shared" si="4"/>
        <v>5.31.13.30</v>
      </c>
      <c r="B167" s="75">
        <v>5311330</v>
      </c>
      <c r="C167" s="78" t="s">
        <v>1790</v>
      </c>
      <c r="D167" s="79">
        <f>SUMIF(MATRIZCTAS!$A$7:$A$1734,'FECU 2012 ($)'!B167,MATRIZCTAS!$AG$7:$AG$1734)*-1</f>
        <v>0</v>
      </c>
    </row>
    <row r="168" spans="1:4">
      <c r="A168" s="74"/>
      <c r="B168" s="75"/>
      <c r="C168" s="82"/>
      <c r="D168" s="79"/>
    </row>
    <row r="169" spans="1:4">
      <c r="A169" s="74" t="str">
        <f t="shared" si="4"/>
        <v>5.31.14.00</v>
      </c>
      <c r="B169" s="75">
        <v>5311400</v>
      </c>
      <c r="C169" s="82" t="s">
        <v>1791</v>
      </c>
      <c r="D169" s="77">
        <f>SUM(D170:D172)</f>
        <v>-49366569433</v>
      </c>
    </row>
    <row r="170" spans="1:4">
      <c r="A170" s="74" t="str">
        <f t="shared" si="4"/>
        <v>5.31.14.10</v>
      </c>
      <c r="B170" s="75">
        <v>5311410</v>
      </c>
      <c r="C170" s="78" t="s">
        <v>1792</v>
      </c>
      <c r="D170" s="79">
        <f>SUMIF(MATRIZCTAS!$A$7:$A$1734,'FECU 2012 ($)'!B170,MATRIZCTAS!$AG$7:$AG$1734)*-1</f>
        <v>-49366569433</v>
      </c>
    </row>
    <row r="171" spans="1:4">
      <c r="A171" s="74" t="str">
        <f t="shared" si="4"/>
        <v>5.31.14.20</v>
      </c>
      <c r="B171" s="75">
        <v>5311420</v>
      </c>
      <c r="C171" s="78" t="s">
        <v>1793</v>
      </c>
      <c r="D171" s="79">
        <f>SUMIF(MATRIZCTAS!$A$7:$A$1734,'FECU 2012 ($)'!B171,MATRIZCTAS!$AG$7:$AG$1734)*-1</f>
        <v>0</v>
      </c>
    </row>
    <row r="172" spans="1:4">
      <c r="A172" s="74" t="str">
        <f t="shared" si="4"/>
        <v>5.31.14.30</v>
      </c>
      <c r="B172" s="75">
        <v>5311430</v>
      </c>
      <c r="C172" s="78" t="s">
        <v>1794</v>
      </c>
      <c r="D172" s="79">
        <f>SUMIF(MATRIZCTAS!$A$7:$A$1734,'FECU 2012 ($)'!B172,MATRIZCTAS!$AG$7:$AG$1734)*-1</f>
        <v>0</v>
      </c>
    </row>
    <row r="173" spans="1:4">
      <c r="A173" s="74"/>
      <c r="B173" s="75"/>
      <c r="C173" s="82"/>
      <c r="D173" s="79"/>
    </row>
    <row r="174" spans="1:4">
      <c r="A174" s="74" t="str">
        <f t="shared" si="4"/>
        <v>5.31.15.00</v>
      </c>
      <c r="B174" s="75">
        <v>5311500</v>
      </c>
      <c r="C174" s="82" t="s">
        <v>14</v>
      </c>
      <c r="D174" s="77">
        <f>SUM(D175:D178)</f>
        <v>-2848550144</v>
      </c>
    </row>
    <row r="175" spans="1:4">
      <c r="A175" s="74" t="str">
        <f t="shared" si="4"/>
        <v>5.31.15.10</v>
      </c>
      <c r="B175" s="75">
        <v>5311510</v>
      </c>
      <c r="C175" s="78" t="s">
        <v>1795</v>
      </c>
      <c r="D175" s="79">
        <f>SUMIF(MATRIZCTAS!$A$7:$A$1734,'FECU 2012 ($)'!B175,MATRIZCTAS!$AG$7:$AG$1734)*-1</f>
        <v>-1146063868</v>
      </c>
    </row>
    <row r="176" spans="1:4">
      <c r="A176" s="74" t="str">
        <f t="shared" si="4"/>
        <v>5.31.15.20</v>
      </c>
      <c r="B176" s="75">
        <v>5311520</v>
      </c>
      <c r="C176" s="78" t="s">
        <v>1796</v>
      </c>
      <c r="D176" s="79">
        <f>SUMIF(MATRIZCTAS!$A$7:$A$1734,'FECU 2012 ($)'!B176,MATRIZCTAS!$AG$7:$AG$1734)*-1</f>
        <v>-1702486276</v>
      </c>
    </row>
    <row r="177" spans="1:4">
      <c r="A177" s="74" t="str">
        <f t="shared" si="4"/>
        <v>5.31.15.30</v>
      </c>
      <c r="B177" s="75">
        <v>5311530</v>
      </c>
      <c r="C177" s="78" t="s">
        <v>1797</v>
      </c>
      <c r="D177" s="79">
        <f>SUMIF(MATRIZCTAS!$A$7:$A$1734,'FECU 2012 ($)'!B177,MATRIZCTAS!$AG$7:$AG$1734)*-1</f>
        <v>0</v>
      </c>
    </row>
    <row r="178" spans="1:4">
      <c r="A178" s="74" t="str">
        <f t="shared" si="4"/>
        <v>5.31.15.40</v>
      </c>
      <c r="B178" s="75">
        <v>5311540</v>
      </c>
      <c r="C178" s="78" t="s">
        <v>1798</v>
      </c>
      <c r="D178" s="79">
        <f>SUMIF(MATRIZCTAS!$A$7:$A$1734,'FECU 2012 ($)'!B178,MATRIZCTAS!$AG$7:$AG$1734)*-1</f>
        <v>0</v>
      </c>
    </row>
    <row r="179" spans="1:4">
      <c r="A179" s="74"/>
      <c r="B179" s="75"/>
      <c r="C179" s="78"/>
      <c r="D179" s="79"/>
    </row>
    <row r="180" spans="1:4">
      <c r="A180" s="74" t="str">
        <f t="shared" si="4"/>
        <v>5.31.16.00</v>
      </c>
      <c r="B180" s="75">
        <v>5311600</v>
      </c>
      <c r="C180" s="78" t="s">
        <v>1799</v>
      </c>
      <c r="D180" s="79">
        <f>SUMIF(MATRIZCTAS!$A$7:$A$1734,'FECU 2012 ($)'!B180,MATRIZCTAS!$AG$7:$AG$1734)*-1</f>
        <v>-45346750</v>
      </c>
    </row>
    <row r="181" spans="1:4">
      <c r="A181" s="74"/>
      <c r="B181" s="75"/>
      <c r="C181" s="78"/>
      <c r="D181" s="79"/>
    </row>
    <row r="182" spans="1:4">
      <c r="A182" s="74" t="str">
        <f t="shared" si="4"/>
        <v>5.31.17.00</v>
      </c>
      <c r="B182" s="75">
        <v>5311700</v>
      </c>
      <c r="C182" s="78" t="s">
        <v>65</v>
      </c>
      <c r="D182" s="79">
        <f>SUMIF(MATRIZCTAS!$A$7:$A$1734,'FECU 2012 ($)'!B182,MATRIZCTAS!$AG$7:$AG$1734)*-1</f>
        <v>-37098116</v>
      </c>
    </row>
    <row r="183" spans="1:4">
      <c r="A183" s="74"/>
      <c r="B183" s="75"/>
      <c r="C183" s="78"/>
      <c r="D183" s="79"/>
    </row>
    <row r="184" spans="1:4">
      <c r="A184" s="74" t="str">
        <f t="shared" si="4"/>
        <v>5.31.18.00</v>
      </c>
      <c r="B184" s="75">
        <v>5311800</v>
      </c>
      <c r="C184" s="78" t="s">
        <v>1800</v>
      </c>
      <c r="D184" s="79">
        <f>SUMIF(MATRIZCTAS!$A$7:$A$1734,'FECU 2012 ($)'!B184,MATRIZCTAS!$AG$7:$AG$1734)*-1</f>
        <v>-120124980</v>
      </c>
    </row>
    <row r="185" spans="1:4">
      <c r="A185" s="74"/>
      <c r="B185" s="75"/>
      <c r="C185" s="78"/>
      <c r="D185" s="79"/>
    </row>
    <row r="186" spans="1:4">
      <c r="A186" s="103" t="str">
        <f t="shared" si="4"/>
        <v>5.31.20.00</v>
      </c>
      <c r="B186" s="100">
        <v>5312000</v>
      </c>
      <c r="C186" s="101" t="s">
        <v>1801</v>
      </c>
      <c r="D186" s="80">
        <f>SUM(D187:D188)</f>
        <v>-6301436118</v>
      </c>
    </row>
    <row r="187" spans="1:4">
      <c r="A187" s="74" t="str">
        <f t="shared" si="4"/>
        <v>5.31.21.00</v>
      </c>
      <c r="B187" s="75">
        <v>5312100</v>
      </c>
      <c r="C187" s="82" t="s">
        <v>15</v>
      </c>
      <c r="D187" s="79">
        <f>SUMIF(MATRIZCTAS!$A$7:$A$1734,'FECU 2012 ($)'!B187,MATRIZCTAS!$AG$7:$AG$1734)*-1</f>
        <v>-2502164286</v>
      </c>
    </row>
    <row r="188" spans="1:4">
      <c r="A188" s="74" t="str">
        <f t="shared" si="4"/>
        <v>5.31.22.00</v>
      </c>
      <c r="B188" s="75">
        <v>5312200</v>
      </c>
      <c r="C188" s="82" t="s">
        <v>543</v>
      </c>
      <c r="D188" s="79">
        <f>SUMIF(MATRIZCTAS!$A$7:$A$1734,'FECU 2012 ($)'!B188,MATRIZCTAS!$AG$7:$AG$1734)*-1</f>
        <v>-3799271832</v>
      </c>
    </row>
    <row r="189" spans="1:4">
      <c r="A189" s="75"/>
      <c r="B189" s="75"/>
      <c r="C189" s="82"/>
      <c r="D189" s="79"/>
    </row>
    <row r="190" spans="1:4">
      <c r="A190" s="99" t="str">
        <f t="shared" si="4"/>
        <v>5.31.30.00</v>
      </c>
      <c r="B190" s="100">
        <v>5313000</v>
      </c>
      <c r="C190" s="101" t="s">
        <v>1802</v>
      </c>
      <c r="D190" s="80">
        <f>D192+D196+D200+D206+D208</f>
        <v>53634453866</v>
      </c>
    </row>
    <row r="191" spans="1:4">
      <c r="A191" s="74"/>
      <c r="B191" s="75"/>
      <c r="C191" s="82"/>
      <c r="D191" s="79"/>
    </row>
    <row r="192" spans="1:4">
      <c r="A192" s="74" t="str">
        <f t="shared" si="4"/>
        <v>5.31.31.00</v>
      </c>
      <c r="B192" s="75">
        <v>5313100</v>
      </c>
      <c r="C192" s="78" t="s">
        <v>1803</v>
      </c>
      <c r="D192" s="77">
        <f>SUM(D193:D194)</f>
        <v>5746755105</v>
      </c>
    </row>
    <row r="193" spans="1:4">
      <c r="A193" s="74" t="str">
        <f t="shared" si="4"/>
        <v>5.31.31.10</v>
      </c>
      <c r="B193" s="75">
        <v>5313110</v>
      </c>
      <c r="C193" s="78" t="s">
        <v>1804</v>
      </c>
      <c r="D193" s="79">
        <f>SUMIF(MATRIZCTAS!$A$7:$A$1734,'FECU 2012 ($)'!B193,MATRIZCTAS!$AG$7:$AG$1734)*-1</f>
        <v>165242570</v>
      </c>
    </row>
    <row r="194" spans="1:4">
      <c r="A194" s="74" t="str">
        <f t="shared" si="4"/>
        <v>5.31.31.20</v>
      </c>
      <c r="B194" s="75">
        <v>5313120</v>
      </c>
      <c r="C194" s="78" t="s">
        <v>1805</v>
      </c>
      <c r="D194" s="79">
        <f>SUMIF(MATRIZCTAS!$A$7:$A$1734,'FECU 2012 ($)'!B194,MATRIZCTAS!$AG$7:$AG$1734)*-1</f>
        <v>5581512535</v>
      </c>
    </row>
    <row r="195" spans="1:4">
      <c r="A195" s="74"/>
      <c r="B195" s="75"/>
      <c r="C195" s="78"/>
      <c r="D195" s="79"/>
    </row>
    <row r="196" spans="1:4">
      <c r="A196" s="74" t="str">
        <f t="shared" si="4"/>
        <v>5.31.32.00</v>
      </c>
      <c r="B196" s="75">
        <v>5313200</v>
      </c>
      <c r="C196" s="78" t="s">
        <v>1806</v>
      </c>
      <c r="D196" s="77">
        <f>SUM(D197:D198)</f>
        <v>9553061077</v>
      </c>
    </row>
    <row r="197" spans="1:4">
      <c r="A197" s="74" t="str">
        <f t="shared" si="4"/>
        <v>5.31.32.10</v>
      </c>
      <c r="B197" s="75">
        <v>5313210</v>
      </c>
      <c r="C197" s="78" t="s">
        <v>1804</v>
      </c>
      <c r="D197" s="79">
        <f>SUMIF(MATRIZCTAS!$A$7:$A$1734,'FECU 2012 ($)'!B197,MATRIZCTAS!$AG$7:$AG$1734)*-1</f>
        <v>237935718</v>
      </c>
    </row>
    <row r="198" spans="1:4">
      <c r="A198" s="74" t="str">
        <f t="shared" si="4"/>
        <v>5.31.32.20</v>
      </c>
      <c r="B198" s="75">
        <v>5313220</v>
      </c>
      <c r="C198" s="78" t="s">
        <v>1805</v>
      </c>
      <c r="D198" s="79">
        <f>SUMIF(MATRIZCTAS!$A$7:$A$1734,'FECU 2012 ($)'!B198,MATRIZCTAS!$AG$7:$AG$1734)*-1</f>
        <v>9315125359</v>
      </c>
    </row>
    <row r="199" spans="1:4">
      <c r="A199" s="74"/>
      <c r="B199" s="75"/>
      <c r="C199" s="82"/>
      <c r="D199" s="79"/>
    </row>
    <row r="200" spans="1:4">
      <c r="A200" s="74" t="str">
        <f t="shared" si="4"/>
        <v>5.31.33.00</v>
      </c>
      <c r="B200" s="75">
        <v>5313300</v>
      </c>
      <c r="C200" s="82" t="s">
        <v>1807</v>
      </c>
      <c r="D200" s="77">
        <f>SUM(D201:D204)</f>
        <v>39176606257</v>
      </c>
    </row>
    <row r="201" spans="1:4">
      <c r="A201" s="74" t="str">
        <f t="shared" si="4"/>
        <v>5.31.33.10</v>
      </c>
      <c r="B201" s="75">
        <v>5313310</v>
      </c>
      <c r="C201" s="78" t="s">
        <v>1804</v>
      </c>
      <c r="D201" s="79">
        <f>SUMIF(MATRIZCTAS!$A$7:$A$1734,'FECU 2012 ($)'!B201,MATRIZCTAS!$AG$7:$AG$1734)*-1</f>
        <v>5063239684</v>
      </c>
    </row>
    <row r="202" spans="1:4">
      <c r="A202" s="74" t="str">
        <f t="shared" si="4"/>
        <v>5.31.33.20</v>
      </c>
      <c r="B202" s="75">
        <v>5313320</v>
      </c>
      <c r="C202" s="78" t="s">
        <v>1805</v>
      </c>
      <c r="D202" s="79">
        <f>SUMIF(MATRIZCTAS!$A$7:$A$1734,'FECU 2012 ($)'!B202,MATRIZCTAS!$AG$7:$AG$1734)*-1</f>
        <v>34838229675</v>
      </c>
    </row>
    <row r="203" spans="1:4">
      <c r="A203" s="74" t="str">
        <f t="shared" si="4"/>
        <v>5.31.33.30</v>
      </c>
      <c r="B203" s="75">
        <v>5313330</v>
      </c>
      <c r="C203" s="78" t="s">
        <v>1808</v>
      </c>
      <c r="D203" s="79">
        <f>SUMIF(MATRIZCTAS!$A$7:$A$1734,'FECU 2012 ($)'!B203,MATRIZCTAS!$AG$7:$AG$1734)*-1</f>
        <v>-214680707</v>
      </c>
    </row>
    <row r="204" spans="1:4">
      <c r="A204" s="74" t="str">
        <f t="shared" si="4"/>
        <v>5.31.33.40</v>
      </c>
      <c r="B204" s="75">
        <v>5313340</v>
      </c>
      <c r="C204" s="78" t="s">
        <v>1809</v>
      </c>
      <c r="D204" s="79">
        <f>SUMIF(MATRIZCTAS!$A$7:$A$1734,'FECU 2012 ($)'!B204,MATRIZCTAS!$AG$7:$AG$1734)*-1</f>
        <v>-510182395</v>
      </c>
    </row>
    <row r="205" spans="1:4">
      <c r="A205" s="74"/>
      <c r="B205" s="75"/>
      <c r="C205" s="82"/>
      <c r="D205" s="79"/>
    </row>
    <row r="206" spans="1:4">
      <c r="A206" s="74" t="str">
        <f t="shared" si="4"/>
        <v>5.31.34.00</v>
      </c>
      <c r="B206" s="75">
        <v>5313400</v>
      </c>
      <c r="C206" s="82" t="s">
        <v>1810</v>
      </c>
      <c r="D206" s="79">
        <f>SUMIF(MATRIZCTAS!$A$7:$A$1734,'FECU 2012 ($)'!B206,MATRIZCTAS!$AG$7:$AG$1734)*-1</f>
        <v>0</v>
      </c>
    </row>
    <row r="207" spans="1:4">
      <c r="A207" s="74"/>
      <c r="B207" s="75"/>
      <c r="C207" s="82"/>
      <c r="D207" s="79"/>
    </row>
    <row r="208" spans="1:4">
      <c r="A208" s="74" t="str">
        <f t="shared" si="4"/>
        <v>5.31.35.00</v>
      </c>
      <c r="B208" s="75">
        <v>5313500</v>
      </c>
      <c r="C208" s="82" t="s">
        <v>1811</v>
      </c>
      <c r="D208" s="79">
        <f>SUMIF(MATRIZCTAS!$A$7:$A$1734,'FECU 2012 ($)'!B208,MATRIZCTAS!$AG$7:$AG$1734)*-1</f>
        <v>-841968573</v>
      </c>
    </row>
    <row r="209" spans="1:4">
      <c r="A209" s="74"/>
      <c r="B209" s="75"/>
      <c r="C209" s="82"/>
      <c r="D209" s="79"/>
    </row>
    <row r="210" spans="1:4">
      <c r="A210" s="99" t="str">
        <f t="shared" si="4"/>
        <v>5.31.40.00</v>
      </c>
      <c r="B210" s="100">
        <v>5314000</v>
      </c>
      <c r="C210" s="101" t="s">
        <v>1812</v>
      </c>
      <c r="D210" s="80">
        <f>D149+D186+D190</f>
        <v>32754223998</v>
      </c>
    </row>
    <row r="211" spans="1:4">
      <c r="A211" s="74"/>
      <c r="B211" s="75"/>
      <c r="C211" s="82"/>
      <c r="D211" s="79"/>
    </row>
    <row r="212" spans="1:4">
      <c r="A212" s="99" t="str">
        <f t="shared" si="4"/>
        <v>5.31.50.00</v>
      </c>
      <c r="B212" s="100">
        <v>5315000</v>
      </c>
      <c r="C212" s="101" t="s">
        <v>220</v>
      </c>
      <c r="D212" s="80">
        <f>D214+D216</f>
        <v>79401761</v>
      </c>
    </row>
    <row r="213" spans="1:4">
      <c r="A213" s="74"/>
      <c r="B213" s="75"/>
      <c r="C213" s="82"/>
      <c r="D213" s="79"/>
    </row>
    <row r="214" spans="1:4">
      <c r="A214" s="74" t="str">
        <f t="shared" si="4"/>
        <v>5.31.51.00</v>
      </c>
      <c r="B214" s="75">
        <v>5315100</v>
      </c>
      <c r="C214" s="82" t="s">
        <v>613</v>
      </c>
      <c r="D214" s="79">
        <f>SUMIF(MATRIZCTAS!$A$7:$A$1734,'FECU 2012 ($)'!B214,MATRIZCTAS!$AG$7:$AG$1734)*-1</f>
        <v>471743380</v>
      </c>
    </row>
    <row r="215" spans="1:4">
      <c r="A215" s="74"/>
      <c r="B215" s="75"/>
      <c r="C215" s="82"/>
      <c r="D215" s="79"/>
    </row>
    <row r="216" spans="1:4">
      <c r="A216" s="74" t="str">
        <f t="shared" si="4"/>
        <v>5.31.52.00</v>
      </c>
      <c r="B216" s="75">
        <v>5315200</v>
      </c>
      <c r="C216" s="82" t="s">
        <v>1813</v>
      </c>
      <c r="D216" s="79">
        <f>SUMIF(MATRIZCTAS!$A$7:$A$1734,'FECU 2012 ($)'!B216,MATRIZCTAS!$AG$7:$AG$1734)*-1</f>
        <v>-392341619</v>
      </c>
    </row>
    <row r="217" spans="1:4">
      <c r="A217" s="74"/>
      <c r="B217" s="75"/>
      <c r="C217" s="82"/>
      <c r="D217" s="79"/>
    </row>
    <row r="218" spans="1:4">
      <c r="A218" s="99" t="str">
        <f t="shared" si="4"/>
        <v>5.31.61.00</v>
      </c>
      <c r="B218" s="100">
        <v>5316100</v>
      </c>
      <c r="C218" s="101" t="s">
        <v>200</v>
      </c>
      <c r="D218" s="80">
        <f>SUMIF(MATRIZCTAS!$A$7:$A$1734,'FECU 2012 ($)'!B218,MATRIZCTAS!$AG$7:$AG$1734)*-1</f>
        <v>-2943524149</v>
      </c>
    </row>
    <row r="219" spans="1:4">
      <c r="A219" s="74"/>
      <c r="B219" s="75"/>
      <c r="C219" s="82"/>
      <c r="D219" s="79"/>
    </row>
    <row r="220" spans="1:4">
      <c r="A220" s="99" t="str">
        <f t="shared" si="4"/>
        <v>5.31.62.00</v>
      </c>
      <c r="B220" s="100">
        <v>5316200</v>
      </c>
      <c r="C220" s="101" t="s">
        <v>1814</v>
      </c>
      <c r="D220" s="80">
        <f>SUMIF(MATRIZCTAS!$A$7:$A$1734,'FECU 2012 ($)'!B220,MATRIZCTAS!$AG$7:$AG$1734)*-1</f>
        <v>-15608062485</v>
      </c>
    </row>
    <row r="221" spans="1:4">
      <c r="A221" s="74"/>
      <c r="B221" s="75"/>
      <c r="C221" s="82"/>
      <c r="D221" s="79"/>
    </row>
    <row r="222" spans="1:4">
      <c r="A222" s="99" t="str">
        <f t="shared" si="4"/>
        <v>5.31.70.00</v>
      </c>
      <c r="B222" s="100">
        <v>5317000</v>
      </c>
      <c r="C222" s="101" t="s">
        <v>1815</v>
      </c>
      <c r="D222" s="80">
        <f>D210+D212+D218+D220</f>
        <v>14282039125</v>
      </c>
    </row>
    <row r="223" spans="1:4">
      <c r="A223" s="74"/>
      <c r="B223" s="75"/>
      <c r="C223" s="82"/>
      <c r="D223" s="79"/>
    </row>
    <row r="224" spans="1:4">
      <c r="A224" s="99" t="str">
        <f t="shared" si="4"/>
        <v>5.31.80.00</v>
      </c>
      <c r="B224" s="100">
        <v>5318000</v>
      </c>
      <c r="C224" s="101" t="s">
        <v>1816</v>
      </c>
      <c r="D224" s="80">
        <f>SUMIF(MATRIZCTAS!$A$7:$A$1734,'FECU 2012 ($)'!B224,MATRIZCTAS!$AG$7:$AG$1734)*-1</f>
        <v>0</v>
      </c>
    </row>
    <row r="225" spans="1:4">
      <c r="A225" s="74"/>
      <c r="B225" s="75"/>
      <c r="C225" s="82"/>
      <c r="D225" s="79"/>
    </row>
    <row r="226" spans="1:4">
      <c r="A226" s="99" t="str">
        <f t="shared" si="4"/>
        <v>5.31.90.00</v>
      </c>
      <c r="B226" s="100">
        <v>5319000</v>
      </c>
      <c r="C226" s="101" t="s">
        <v>1817</v>
      </c>
      <c r="D226" s="80">
        <f>SUMIF(MATRIZCTAS!$A$7:$A$1734,'FECU 2012 ($)'!B226,MATRIZCTAS!$AG$7:$AG$1734)*-1</f>
        <v>-1817263166</v>
      </c>
    </row>
    <row r="227" spans="1:4">
      <c r="A227" s="74"/>
      <c r="B227" s="75"/>
      <c r="C227" s="82"/>
      <c r="D227" s="79"/>
    </row>
    <row r="228" spans="1:4">
      <c r="A228" s="99" t="str">
        <f t="shared" si="4"/>
        <v>5.31.00.00</v>
      </c>
      <c r="B228" s="100">
        <v>5310000</v>
      </c>
      <c r="C228" s="101" t="s">
        <v>1818</v>
      </c>
      <c r="D228" s="80">
        <f>D222+D224+D226</f>
        <v>12464775959</v>
      </c>
    </row>
    <row r="229" spans="1:4">
      <c r="A229" s="74"/>
      <c r="B229" s="75"/>
      <c r="C229" s="82"/>
      <c r="D229" s="104"/>
    </row>
    <row r="230" spans="1:4">
      <c r="A230" s="105"/>
      <c r="B230" s="106"/>
      <c r="C230" s="107"/>
      <c r="D230" s="108"/>
    </row>
    <row r="231" spans="1:4">
      <c r="A231" s="109" t="s">
        <v>1819</v>
      </c>
      <c r="B231" s="75"/>
      <c r="C231" s="82"/>
      <c r="D231" s="110"/>
    </row>
    <row r="232" spans="1:4" ht="12" customHeight="1">
      <c r="A232" s="74"/>
      <c r="B232" s="75"/>
      <c r="C232" s="82"/>
      <c r="D232" s="79"/>
    </row>
    <row r="233" spans="1:4" ht="12" customHeight="1">
      <c r="A233" s="74" t="str">
        <f t="shared" ref="A233:A241" si="5">MID(B233,1,1)&amp;"."&amp;MID(B233,2,2)&amp;"."&amp;MID(B233,4,2)&amp;"."&amp;MID(B233,6,2)</f>
        <v>5.32.10.00</v>
      </c>
      <c r="B233" s="75">
        <v>5321000</v>
      </c>
      <c r="C233" s="82" t="s">
        <v>1820</v>
      </c>
      <c r="D233" s="79"/>
    </row>
    <row r="234" spans="1:4" ht="12" customHeight="1">
      <c r="A234" s="74"/>
      <c r="B234" s="75"/>
      <c r="C234" s="82"/>
      <c r="D234" s="79"/>
    </row>
    <row r="235" spans="1:4" ht="12" customHeight="1">
      <c r="A235" s="74" t="str">
        <f t="shared" si="5"/>
        <v>5.32.20.00</v>
      </c>
      <c r="B235" s="75">
        <v>5322000</v>
      </c>
      <c r="C235" s="82" t="s">
        <v>1821</v>
      </c>
      <c r="D235" s="79"/>
    </row>
    <row r="236" spans="1:4" ht="12" customHeight="1">
      <c r="A236" s="74"/>
      <c r="B236" s="75"/>
      <c r="C236" s="82"/>
      <c r="D236" s="79"/>
    </row>
    <row r="237" spans="1:4" ht="12" customHeight="1">
      <c r="A237" s="74" t="str">
        <f t="shared" si="5"/>
        <v>5.32.30.00</v>
      </c>
      <c r="B237" s="75">
        <v>5323000</v>
      </c>
      <c r="C237" s="82" t="s">
        <v>1822</v>
      </c>
      <c r="D237" s="79"/>
    </row>
    <row r="238" spans="1:4" ht="12" customHeight="1">
      <c r="A238" s="74"/>
      <c r="B238" s="75"/>
      <c r="C238" s="82"/>
      <c r="D238" s="79"/>
    </row>
    <row r="239" spans="1:4" ht="12" customHeight="1">
      <c r="A239" s="74" t="str">
        <f t="shared" si="5"/>
        <v>5.32.40.00</v>
      </c>
      <c r="B239" s="75">
        <v>5324000</v>
      </c>
      <c r="C239" s="82" t="s">
        <v>1823</v>
      </c>
      <c r="D239" s="79"/>
    </row>
    <row r="240" spans="1:4" ht="12" customHeight="1">
      <c r="A240" s="74"/>
      <c r="B240" s="75"/>
      <c r="C240" s="82"/>
      <c r="D240" s="79"/>
    </row>
    <row r="241" spans="1:4" ht="12" customHeight="1">
      <c r="A241" s="74" t="str">
        <f t="shared" si="5"/>
        <v>5.32.50.00</v>
      </c>
      <c r="B241" s="75">
        <v>5325000</v>
      </c>
      <c r="C241" s="82" t="s">
        <v>477</v>
      </c>
      <c r="D241" s="79"/>
    </row>
    <row r="242" spans="1:4" ht="12" customHeight="1">
      <c r="A242" s="74"/>
      <c r="B242" s="75"/>
      <c r="C242" s="82"/>
      <c r="D242" s="79"/>
    </row>
    <row r="243" spans="1:4" ht="12" customHeight="1">
      <c r="A243" s="99" t="str">
        <f t="shared" ref="A243" si="6">MID(B243,1,1)&amp;"."&amp;MID(B243,2,2)&amp;"."&amp;MID(B243,4,2)&amp;"."&amp;MID(B243,6,2)</f>
        <v>5.32.00.00</v>
      </c>
      <c r="B243" s="100">
        <v>5320000</v>
      </c>
      <c r="C243" s="101" t="s">
        <v>1824</v>
      </c>
      <c r="D243" s="104"/>
    </row>
    <row r="244" spans="1:4" ht="12" customHeight="1">
      <c r="A244" s="74"/>
      <c r="B244" s="75"/>
      <c r="C244" s="82"/>
      <c r="D244" s="98"/>
    </row>
    <row r="245" spans="1:4" ht="12" customHeight="1">
      <c r="A245" s="74"/>
      <c r="B245" s="75"/>
      <c r="C245" s="82"/>
      <c r="D245" s="102"/>
    </row>
    <row r="246" spans="1:4" ht="12" customHeight="1">
      <c r="A246" s="99" t="str">
        <f t="shared" ref="A246" si="7">MID(B246,1,1)&amp;"."&amp;MID(B246,2,2)&amp;"."&amp;MID(B246,4,2)&amp;"."&amp;MID(B246,6,2)</f>
        <v>5.30.00.00</v>
      </c>
      <c r="B246" s="100">
        <v>5300000</v>
      </c>
      <c r="C246" s="101" t="s">
        <v>1825</v>
      </c>
      <c r="D246" s="80">
        <f>D243+D228</f>
        <v>12464775959</v>
      </c>
    </row>
    <row r="247" spans="1:4">
      <c r="A247" s="87"/>
      <c r="B247" s="88"/>
      <c r="C247" s="96"/>
      <c r="D247" s="79"/>
    </row>
    <row r="249" spans="1:4">
      <c r="C249" s="111" t="s">
        <v>1889</v>
      </c>
      <c r="D249" s="92">
        <v>12464775959</v>
      </c>
    </row>
    <row r="251" spans="1:4">
      <c r="D251" s="92">
        <f>D228-D249</f>
        <v>0</v>
      </c>
    </row>
  </sheetData>
  <hyperlinks>
    <hyperlink ref="C11" location="'5111000'!A1" display="Efectivo y Efectivo Equivalente"/>
    <hyperlink ref="C40" location="'5141100'!A1" display="Cuentas por Cobrar Asegurados"/>
    <hyperlink ref="C65" location="'5151100'!A1" display="Goodwill"/>
    <hyperlink ref="C75" location="'5153300'!A1" display="Deudores Relacionados"/>
    <hyperlink ref="C77" location="'5153500'!A1" display="Otros Activos"/>
    <hyperlink ref="C116" location="Provisiones!A1" display="Provisiones"/>
    <hyperlink ref="C127" location="'5214260'!A1" display="Otros Pasivos no Financieros"/>
    <hyperlink ref="C13" location="'5112000'!A1" display="Activos Financieros a Valor Razonable"/>
    <hyperlink ref="C186" location="'5312000'!A1" display="COSTOS DE ADMINISTRACIÓN (CA)"/>
    <hyperlink ref="C192" location="'5313100'!A1" display="Resultado Neto Inversiones Realizadas"/>
    <hyperlink ref="C196" location="'5313200'!A1" display="Resultado Neto Inversiones No Realizadas"/>
    <hyperlink ref="C200" location="'5313300'!A1" display="Resultado Neto Inversiones Devengadas"/>
    <hyperlink ref="C220" location="'5316200'!A1" display="Utilidad (Pérdida) por Unidades Reajustables "/>
  </hyperlinks>
  <printOptions horizontalCentered="1" verticalCentered="1"/>
  <pageMargins left="0.70866141732283472" right="0.70866141732283472" top="0.55118110236220474" bottom="0.74803149606299213" header="0.31496062992125984" footer="0.31496062992125984"/>
  <pageSetup paperSize="119" scale="84" fitToHeight="100" orientation="portrait" r:id="rId1"/>
  <headerFooter>
    <oddFooter>&amp;CPreparación y Presentación Estados Financieros de acuerdo a Clasificación Circular Nº 2022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B2:I38"/>
  <sheetViews>
    <sheetView workbookViewId="0">
      <selection activeCell="D4" sqref="D4"/>
    </sheetView>
  </sheetViews>
  <sheetFormatPr baseColWidth="10" defaultRowHeight="11.25"/>
  <cols>
    <col min="1" max="1" width="2.83203125" style="1" customWidth="1"/>
    <col min="2" max="2" width="12" style="1"/>
    <col min="3" max="3" width="2.83203125" style="1" customWidth="1"/>
    <col min="4" max="4" width="12" style="1"/>
    <col min="5" max="5" width="2.83203125" style="1" customWidth="1"/>
    <col min="6" max="6" width="5.83203125" style="1" customWidth="1"/>
    <col min="7" max="7" width="45.83203125" style="1" customWidth="1"/>
    <col min="8" max="8" width="2.83203125" style="1" customWidth="1"/>
    <col min="9" max="16384" width="12" style="1"/>
  </cols>
  <sheetData>
    <row r="2" spans="2:9" ht="50.1" customHeight="1">
      <c r="B2" s="2" t="s">
        <v>63</v>
      </c>
      <c r="D2" s="2" t="s">
        <v>64</v>
      </c>
      <c r="F2" s="136" t="s">
        <v>522</v>
      </c>
      <c r="G2" s="136"/>
      <c r="I2" s="36" t="s">
        <v>63</v>
      </c>
    </row>
    <row r="3" spans="2:9" ht="15" customHeight="1">
      <c r="B3" s="3">
        <v>40999</v>
      </c>
      <c r="D3" s="4">
        <v>22533.51</v>
      </c>
      <c r="F3" s="37" t="s">
        <v>523</v>
      </c>
      <c r="G3" s="38" t="s">
        <v>524</v>
      </c>
      <c r="I3" s="3">
        <f>+MesInforme</f>
        <v>40999</v>
      </c>
    </row>
    <row r="4" spans="2:9" ht="15" customHeight="1">
      <c r="F4" s="39">
        <v>101</v>
      </c>
      <c r="G4" s="44" t="s">
        <v>525</v>
      </c>
    </row>
    <row r="5" spans="2:9" ht="15" customHeight="1">
      <c r="F5" s="40">
        <v>102</v>
      </c>
      <c r="G5" s="45" t="s">
        <v>526</v>
      </c>
    </row>
    <row r="6" spans="2:9" ht="15" customHeight="1">
      <c r="F6" s="40">
        <v>103</v>
      </c>
      <c r="G6" s="45" t="s">
        <v>527</v>
      </c>
    </row>
    <row r="7" spans="2:9" ht="15" customHeight="1">
      <c r="F7" s="40">
        <v>104</v>
      </c>
      <c r="G7" s="45" t="s">
        <v>528</v>
      </c>
    </row>
    <row r="8" spans="2:9" ht="15" customHeight="1">
      <c r="F8" s="40">
        <v>105</v>
      </c>
      <c r="G8" s="45" t="s">
        <v>867</v>
      </c>
    </row>
    <row r="9" spans="2:9" ht="15" customHeight="1">
      <c r="F9" s="40">
        <v>106</v>
      </c>
      <c r="G9" s="45" t="s">
        <v>699</v>
      </c>
    </row>
    <row r="10" spans="2:9" ht="15" customHeight="1">
      <c r="F10" s="40">
        <v>107</v>
      </c>
      <c r="G10" s="45" t="s">
        <v>700</v>
      </c>
    </row>
    <row r="11" spans="2:9" ht="15" customHeight="1">
      <c r="F11" s="40">
        <v>108</v>
      </c>
      <c r="G11" s="45" t="s">
        <v>701</v>
      </c>
    </row>
    <row r="12" spans="2:9" ht="15" customHeight="1">
      <c r="F12" s="40">
        <v>109</v>
      </c>
      <c r="G12" s="45" t="s">
        <v>161</v>
      </c>
    </row>
    <row r="13" spans="2:9" ht="15" customHeight="1">
      <c r="F13" s="40">
        <v>110</v>
      </c>
      <c r="G13" s="45" t="s">
        <v>43</v>
      </c>
    </row>
    <row r="14" spans="2:9" ht="15" customHeight="1">
      <c r="F14" s="40">
        <v>111</v>
      </c>
      <c r="G14" s="45" t="s">
        <v>702</v>
      </c>
    </row>
    <row r="15" spans="2:9" ht="15" customHeight="1">
      <c r="F15" s="40">
        <v>112</v>
      </c>
      <c r="G15" s="45" t="s">
        <v>703</v>
      </c>
    </row>
    <row r="16" spans="2:9" ht="15" customHeight="1">
      <c r="F16" s="40">
        <v>113</v>
      </c>
      <c r="G16" s="45" t="s">
        <v>84</v>
      </c>
    </row>
    <row r="17" spans="6:7" ht="15" customHeight="1">
      <c r="F17" s="40">
        <v>114</v>
      </c>
      <c r="G17" s="45" t="s">
        <v>904</v>
      </c>
    </row>
    <row r="18" spans="6:7" ht="15" customHeight="1">
      <c r="F18" s="40">
        <v>201</v>
      </c>
      <c r="G18" s="45" t="s">
        <v>525</v>
      </c>
    </row>
    <row r="19" spans="6:7" ht="15" customHeight="1">
      <c r="F19" s="40">
        <v>202</v>
      </c>
      <c r="G19" s="45" t="s">
        <v>526</v>
      </c>
    </row>
    <row r="20" spans="6:7" ht="15" customHeight="1">
      <c r="F20" s="40">
        <v>203</v>
      </c>
      <c r="G20" s="45" t="s">
        <v>527</v>
      </c>
    </row>
    <row r="21" spans="6:7" ht="15" customHeight="1">
      <c r="F21" s="40">
        <v>204</v>
      </c>
      <c r="G21" s="45" t="s">
        <v>528</v>
      </c>
    </row>
    <row r="22" spans="6:7" ht="15" customHeight="1">
      <c r="F22" s="40">
        <v>205</v>
      </c>
      <c r="G22" s="45" t="s">
        <v>867</v>
      </c>
    </row>
    <row r="23" spans="6:7" ht="15" customHeight="1">
      <c r="F23" s="40">
        <v>206</v>
      </c>
      <c r="G23" s="45" t="s">
        <v>905</v>
      </c>
    </row>
    <row r="24" spans="6:7" ht="15" customHeight="1">
      <c r="F24" s="40">
        <v>207</v>
      </c>
      <c r="G24" s="45" t="s">
        <v>700</v>
      </c>
    </row>
    <row r="25" spans="6:7" ht="15" customHeight="1">
      <c r="F25" s="40">
        <v>208</v>
      </c>
      <c r="G25" s="45" t="s">
        <v>701</v>
      </c>
    </row>
    <row r="26" spans="6:7" ht="15" customHeight="1">
      <c r="F26" s="40">
        <v>209</v>
      </c>
      <c r="G26" s="45" t="s">
        <v>161</v>
      </c>
    </row>
    <row r="27" spans="6:7" ht="15" customHeight="1">
      <c r="F27" s="40">
        <v>210</v>
      </c>
      <c r="G27" s="45" t="s">
        <v>43</v>
      </c>
    </row>
    <row r="28" spans="6:7" ht="15" customHeight="1">
      <c r="F28" s="40">
        <v>211</v>
      </c>
      <c r="G28" s="45" t="s">
        <v>702</v>
      </c>
    </row>
    <row r="29" spans="6:7" ht="15" customHeight="1">
      <c r="F29" s="40">
        <v>212</v>
      </c>
      <c r="G29" s="45" t="s">
        <v>703</v>
      </c>
    </row>
    <row r="30" spans="6:7">
      <c r="F30" s="40">
        <v>213</v>
      </c>
      <c r="G30" s="45" t="s">
        <v>904</v>
      </c>
    </row>
    <row r="31" spans="6:7">
      <c r="F31" s="40">
        <v>250</v>
      </c>
      <c r="G31" s="45" t="s">
        <v>543</v>
      </c>
    </row>
    <row r="32" spans="6:7">
      <c r="F32" s="41">
        <v>300</v>
      </c>
      <c r="G32" s="46" t="s">
        <v>906</v>
      </c>
    </row>
    <row r="33" spans="6:7">
      <c r="F33" s="40">
        <v>420</v>
      </c>
      <c r="G33" s="45" t="s">
        <v>907</v>
      </c>
    </row>
    <row r="34" spans="6:7">
      <c r="F34" s="40">
        <v>421</v>
      </c>
      <c r="G34" s="45" t="s">
        <v>491</v>
      </c>
    </row>
    <row r="35" spans="6:7">
      <c r="F35" s="40">
        <v>422</v>
      </c>
      <c r="G35" s="45" t="s">
        <v>492</v>
      </c>
    </row>
    <row r="36" spans="6:7">
      <c r="F36" s="40">
        <v>423</v>
      </c>
      <c r="G36" s="45" t="s">
        <v>493</v>
      </c>
    </row>
    <row r="37" spans="6:7">
      <c r="F37" s="40">
        <v>424</v>
      </c>
      <c r="G37" s="45" t="s">
        <v>961</v>
      </c>
    </row>
    <row r="38" spans="6:7">
      <c r="F38" s="42">
        <v>999</v>
      </c>
      <c r="G38" s="47" t="s">
        <v>908</v>
      </c>
    </row>
  </sheetData>
  <mergeCells count="1">
    <mergeCell ref="F2:G2"/>
  </mergeCells>
  <phoneticPr fontId="0" type="noConversion"/>
  <pageMargins left="0.75" right="0.75" top="1" bottom="1" header="0" footer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MATRIZCTAS</vt:lpstr>
      <vt:lpstr>FECU 2012 (M$)</vt:lpstr>
      <vt:lpstr>FECU 2012 ($)</vt:lpstr>
      <vt:lpstr>Parámetros</vt:lpstr>
      <vt:lpstr>'FECU 2012 ($)'!Activos</vt:lpstr>
      <vt:lpstr>Activos</vt:lpstr>
      <vt:lpstr>'FECU 2012 ($)'!Área_de_impresión</vt:lpstr>
      <vt:lpstr>'FECU 2012 (M$)'!Área_de_impresión</vt:lpstr>
      <vt:lpstr>MATRIZCTAS!Área_de_impresión</vt:lpstr>
      <vt:lpstr>BaseDeDatos</vt:lpstr>
      <vt:lpstr>'FECU 2012 ($)'!Estados_Resultados</vt:lpstr>
      <vt:lpstr>Estados_Resultados</vt:lpstr>
      <vt:lpstr>FechaInforme</vt:lpstr>
      <vt:lpstr>MesInforme</vt:lpstr>
      <vt:lpstr>'FECU 2012 ($)'!Pasivos</vt:lpstr>
      <vt:lpstr>Pasivos</vt:lpstr>
      <vt:lpstr>SVRAMO</vt:lpstr>
      <vt:lpstr>'FECU 2012 ($)'!Títulos_a_imprimir</vt:lpstr>
      <vt:lpstr>'FECU 2012 (M$)'!Títulos_a_imprimir</vt:lpstr>
      <vt:lpstr>ValorUF</vt:lpstr>
    </vt:vector>
  </TitlesOfParts>
  <Company>bicevida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cjaramil</dc:creator>
  <cp:lastModifiedBy>Manuel Correa Orellana</cp:lastModifiedBy>
  <cp:lastPrinted>2012-04-16T18:11:06Z</cp:lastPrinted>
  <dcterms:created xsi:type="dcterms:W3CDTF">2003-05-07T13:41:45Z</dcterms:created>
  <dcterms:modified xsi:type="dcterms:W3CDTF">2012-04-16T20:12:24Z</dcterms:modified>
</cp:coreProperties>
</file>