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esktop\MY-DATA-PORTFOLIO\EXCEL\MOVIE-SALES-ANALYSIS\"/>
    </mc:Choice>
  </mc:AlternateContent>
  <xr:revisionPtr revIDLastSave="0" documentId="13_ncr:1_{9CA632EF-AA8B-4222-BDBE-B3890A29F9C6}" xr6:coauthVersionLast="47" xr6:coauthVersionMax="47" xr10:uidLastSave="{00000000-0000-0000-0000-000000000000}"/>
  <bookViews>
    <workbookView xWindow="-110" yWindow="-110" windowWidth="19420" windowHeight="10420" activeTab="5" xr2:uid="{24D39405-1A2E-4110-AFA3-BEC10B9E0557}"/>
  </bookViews>
  <sheets>
    <sheet name="Raw_Data" sheetId="11" r:id="rId1"/>
    <sheet name="Analized_Data" sheetId="1" r:id="rId2"/>
    <sheet name="Genre" sheetId="4" r:id="rId3"/>
    <sheet name="Distributors" sheetId="5" r:id="rId4"/>
    <sheet name="Pivot_Table" sheetId="12" r:id="rId5"/>
    <sheet name="Dashboard" sheetId="10" r:id="rId6"/>
    <sheet name="Questions" sheetId="3" r:id="rId7"/>
  </sheets>
  <definedNames>
    <definedName name="Slicer_Distributor">#N/A</definedName>
    <definedName name="Slicer_Genre">#N/A</definedName>
    <definedName name="Slicer_MOVI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2" l="1"/>
  <c r="B35" i="12"/>
  <c r="D35" i="12"/>
  <c r="B13" i="1"/>
  <c r="C13" i="1"/>
  <c r="B14" i="1"/>
  <c r="C14" i="1"/>
  <c r="B15" i="1"/>
  <c r="C15" i="1"/>
  <c r="B16" i="1"/>
  <c r="C16" i="1"/>
  <c r="B17" i="1"/>
  <c r="C17" i="1"/>
  <c r="B18" i="1"/>
  <c r="C18" i="1"/>
  <c r="B19" i="1"/>
  <c r="C19" i="1"/>
  <c r="B20" i="1"/>
  <c r="C20" i="1"/>
  <c r="C5" i="1"/>
  <c r="C6" i="1"/>
  <c r="C7" i="1"/>
  <c r="C8" i="1"/>
  <c r="C9" i="1"/>
  <c r="C10" i="1"/>
  <c r="C11" i="1"/>
  <c r="C12" i="1"/>
  <c r="B5" i="1"/>
  <c r="B6" i="1"/>
  <c r="B7" i="1"/>
  <c r="B8" i="1"/>
  <c r="B9" i="1"/>
  <c r="B10" i="1"/>
  <c r="B11" i="1"/>
  <c r="B12" i="1"/>
  <c r="K5" i="1"/>
  <c r="P5" i="1" s="1"/>
  <c r="M5" i="1"/>
  <c r="M6" i="1"/>
  <c r="M7" i="1"/>
  <c r="M8" i="1"/>
  <c r="M9" i="1"/>
  <c r="M10" i="1"/>
  <c r="M11" i="1"/>
  <c r="M12" i="1"/>
  <c r="M13" i="1"/>
  <c r="M14" i="1"/>
  <c r="M15" i="1"/>
  <c r="M16" i="1"/>
  <c r="M17" i="1"/>
  <c r="M18" i="1"/>
  <c r="M19" i="1"/>
  <c r="M20" i="1"/>
  <c r="L5" i="1"/>
  <c r="L6" i="1"/>
  <c r="L7" i="1"/>
  <c r="L8" i="1"/>
  <c r="L9" i="1"/>
  <c r="L10" i="1"/>
  <c r="L11" i="1"/>
  <c r="L12" i="1"/>
  <c r="L13" i="1"/>
  <c r="L14" i="1"/>
  <c r="L15" i="1"/>
  <c r="L16" i="1"/>
  <c r="L17" i="1"/>
  <c r="L18" i="1"/>
  <c r="L19" i="1"/>
  <c r="L20" i="1"/>
  <c r="K6" i="1"/>
  <c r="P6" i="1" s="1"/>
  <c r="K7" i="1"/>
  <c r="P7" i="1" s="1"/>
  <c r="K8" i="1"/>
  <c r="P8" i="1" s="1"/>
  <c r="K9" i="1"/>
  <c r="P9" i="1" s="1"/>
  <c r="K10" i="1"/>
  <c r="P10" i="1" s="1"/>
  <c r="K11" i="1"/>
  <c r="P11" i="1" s="1"/>
  <c r="K12" i="1"/>
  <c r="P12" i="1" s="1"/>
  <c r="K13" i="1"/>
  <c r="P13" i="1" s="1"/>
  <c r="K14" i="1"/>
  <c r="P14" i="1" s="1"/>
  <c r="K15" i="1"/>
  <c r="P15" i="1" s="1"/>
  <c r="K16" i="1"/>
  <c r="P16" i="1" s="1"/>
  <c r="K17" i="1"/>
  <c r="P17" i="1" s="1"/>
  <c r="K18" i="1"/>
  <c r="P18" i="1" s="1"/>
  <c r="K19" i="1"/>
  <c r="P19" i="1" s="1"/>
  <c r="K20" i="1"/>
  <c r="P20" i="1" s="1"/>
  <c r="N5" i="1"/>
  <c r="O5" i="1"/>
  <c r="O6" i="1"/>
  <c r="O7" i="1"/>
  <c r="O8" i="1"/>
  <c r="O9" i="1"/>
  <c r="O10" i="1"/>
  <c r="O11" i="1"/>
  <c r="O12" i="1"/>
  <c r="O13" i="1"/>
  <c r="O14" i="1"/>
  <c r="O15" i="1"/>
  <c r="O16" i="1"/>
  <c r="O17" i="1"/>
  <c r="O18" i="1"/>
  <c r="O19" i="1"/>
  <c r="O20" i="1"/>
  <c r="N6" i="1"/>
  <c r="N7" i="1"/>
  <c r="N8" i="1"/>
  <c r="N9" i="1"/>
  <c r="N10" i="1"/>
  <c r="N11" i="1"/>
  <c r="N12" i="1"/>
  <c r="N13" i="1"/>
  <c r="N14" i="1"/>
  <c r="N15" i="1"/>
  <c r="N16" i="1"/>
  <c r="N17" i="1"/>
  <c r="N18" i="1"/>
  <c r="N19" i="1"/>
  <c r="N20" i="1"/>
</calcChain>
</file>

<file path=xl/sharedStrings.xml><?xml version="1.0" encoding="utf-8"?>
<sst xmlns="http://schemas.openxmlformats.org/spreadsheetml/2006/main" count="191" uniqueCount="58">
  <si>
    <t>MOVIE</t>
  </si>
  <si>
    <t>Distributor</t>
  </si>
  <si>
    <t>GENRE</t>
  </si>
  <si>
    <t>Transformers: Revenge of the Fallen</t>
  </si>
  <si>
    <t>Paramount Pictures</t>
  </si>
  <si>
    <t>Action</t>
  </si>
  <si>
    <t>Finding Nemo</t>
  </si>
  <si>
    <t>Walt Disney</t>
  </si>
  <si>
    <t>Adventure</t>
  </si>
  <si>
    <t>Batman Forever</t>
  </si>
  <si>
    <t>Warner Bros.</t>
  </si>
  <si>
    <t>Drama</t>
  </si>
  <si>
    <t>Titanic</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</si>
  <si>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</si>
  <si>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</si>
  <si>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</si>
  <si>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</si>
  <si>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</si>
  <si>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</si>
  <si>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</si>
  <si>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</si>
  <si>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</si>
  <si>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</si>
  <si>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</si>
  <si>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</si>
  <si>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</si>
  <si>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</si>
  <si>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</si>
  <si>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</si>
  <si>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Total</t>
  </si>
  <si>
    <t>Average</t>
  </si>
  <si>
    <t>Min average</t>
  </si>
  <si>
    <t>Max average</t>
  </si>
  <si>
    <t>Month Over Month</t>
  </si>
  <si>
    <t>Jul-21</t>
  </si>
  <si>
    <t>Aug-21</t>
  </si>
  <si>
    <t>Sep-21</t>
  </si>
  <si>
    <t>Oct-21</t>
  </si>
  <si>
    <t>Nov-21</t>
  </si>
  <si>
    <t>Dec-21</t>
  </si>
  <si>
    <t>Jan-22</t>
  </si>
  <si>
    <t>MOVIE SALES REVENUE BETWEEN JULY 2021 -JANUARY 2022</t>
  </si>
  <si>
    <t>Revenue Status</t>
  </si>
  <si>
    <t>AVERAGE REVENUE=</t>
  </si>
  <si>
    <t>Sum of Total</t>
  </si>
  <si>
    <t>Grand Total</t>
  </si>
  <si>
    <t>Genre</t>
  </si>
  <si>
    <t>Sum of Average</t>
  </si>
  <si>
    <t>Count of MOVIE</t>
  </si>
  <si>
    <t>Movies</t>
  </si>
  <si>
    <t>Sum of Jul-21</t>
  </si>
  <si>
    <t>Sum of Aug-21</t>
  </si>
  <si>
    <t>Values</t>
  </si>
  <si>
    <t>Sum of Sep-21</t>
  </si>
  <si>
    <t>Sum of Oct-21</t>
  </si>
  <si>
    <t>Sum of Jan-22</t>
  </si>
  <si>
    <t>Sum of Nov-21</t>
  </si>
  <si>
    <t>Sum of Dec-21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</si>
</sst>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_(* #,##0_);_(* \(#,##0\);_(* &quot;-&quot;??_);_(@_)"/>
  </numFmts>
  <fonts count="9">
    <font>
      <sz val="11"/>
      <color theme="1"/>
      <name val="Calibri"/>
      <family val="2"/>
      <scheme val="minor"/>
    </font>
    <font>
      <sz val="11"/>
      <color rgb="FF222222"/>
      <name val="Google Sans"/>
    </font>
    <font>
      <sz val="10"/>
      <color theme="1"/>
      <name val="Arial"/>
      <family val="2"/>
    </font>
    <font>
      <b/>
      <sz val="18"/>
      <color theme="1"/>
      <name val="Calibri"/>
      <family val="2"/>
      <scheme val="minor"/>
    </font>
    <font>
      <sz val="11"/>
      <color theme="1"/>
      <name val="Calibri"/>
      <family val="2"/>
      <scheme val="minor"/>
    </font>
    <font>
      <sz val="8"/>
      <name val="Calibri"/>
      <family val="2"/>
      <scheme val="minor"/>
    </font>
    <font>
      <b/>
      <sz val="24"/>
      <color theme="9" tint="-0.249977111117893"/>
      <name val="Calibri"/>
      <family val="2"/>
      <scheme val="minor"/>
    </font>
    <font>
      <b/>
      <sz val="16"/>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2" tint="-0.749992370372631"/>
        <bgColor indexed="64"/>
      </patternFill>
    </fill>
    <fill>
      <patternFill patternType="solid">
        <fgColor theme="9" tint="-0.249977111117893"/>
        <bgColor indexed="64"/>
      </patternFill>
    </fill>
    <fill>
      <patternFill patternType="solid">
        <fgColor theme="0"/>
        <bgColor indexed="64"/>
      </patternFill>
    </fill>
    <fill>
      <patternFill patternType="solid">
        <fgColor theme="3" tint="0.79998168889431442"/>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23">
    <xf numFmtId="0" fontId="0" fillId="0" borderId="0" xfId="0"/>
    <xf numFmtId="0" fontId="1" fillId="0" borderId="0" xfId="0" applyFont="1"/>
    <xf numFmtId="0" fontId="2" fillId="0" borderId="0" xfId="0" applyFont="1"/>
    <xf numFmtId="164" fontId="0" fillId="0" borderId="0" xfId="1" applyNumberFormat="1" applyFont="1"/>
    <xf numFmtId="0" fontId="3" fillId="2" borderId="0" xfId="0" applyFont="1" applyFill="1"/>
    <xf numFmtId="9" fontId="0" fillId="0" borderId="0" xfId="2" applyFont="1"/>
    <xf numFmtId="0" fontId="0" fillId="0" borderId="0" xfId="0"/>
    <xf numFmtId="0" fontId="0" fillId="0" borderId="0" xfId="0" pivotButton="1"/>
    <xf numFmtId="0" fontId="0" fillId="0" borderId="0" xfId="0" applyAlignment="1">
      <alignment horizontal="left"/>
    </xf>
    <xf numFmtId="17" fontId="0" fillId="0" borderId="1" xfId="0" applyNumberFormat="1" applyBorder="1" applyAlignment="1">
      <alignment horizontal="center"/>
    </xf>
    <xf numFmtId="164" fontId="7" fillId="0" borderId="0" xfId="1" applyNumberFormat="1" applyFont="1"/>
    <xf numFmtId="164" fontId="8" fillId="0" borderId="0" xfId="1" applyNumberFormat="1" applyFont="1"/>
    <xf numFmtId="165" fontId="0" fillId="0" borderId="0" xfId="0" applyNumberFormat="1"/>
    <xf numFmtId="44" fontId="0" fillId="0" borderId="0" xfId="0" applyNumberFormat="1"/>
    <xf numFmtId="0" fontId="0" fillId="0" borderId="0" xfId="0" applyAlignment="1">
      <alignment horizontal="center"/>
    </xf>
    <xf numFmtId="0" fontId="0" fillId="0" borderId="0" xfId="0" applyAlignment="1"/>
    <xf numFmtId="0" fontId="0" fillId="4" borderId="0" xfId="0" applyFill="1"/>
    <xf numFmtId="0" fontId="0" fillId="4" borderId="0" xfId="0" applyFill="1" applyAlignment="1"/>
    <xf numFmtId="0" fontId="0" fillId="5" borderId="0" xfId="0" applyFill="1"/>
    <xf numFmtId="164" fontId="0" fillId="0" borderId="0" xfId="0" applyNumberFormat="1"/>
    <xf numFmtId="0" fontId="6" fillId="0" borderId="0" xfId="0" applyFont="1" applyAlignment="1">
      <alignment horizontal="center"/>
    </xf>
    <xf numFmtId="0" fontId="7" fillId="3" borderId="0" xfId="0" applyFont="1" applyFill="1" applyAlignment="1">
      <alignment horizontal="center"/>
    </xf>
    <xf numFmtId="0" fontId="0" fillId="4" borderId="0" xfId="0" applyFill="1" applyAlignment="1">
      <alignment horizontal="center"/>
    </xf>
  </cellXfs>
  <cellStyles count="3">
    <cellStyle name="Currency" xfId="1" builtinId="4"/>
    <cellStyle name="Normal" xfId="0" builtinId="0"/>
    <cellStyle name="Percent" xfId="2" builtinId="5"/>
  </cellStyles>
  <dxfs count="41">
    <dxf>
      <numFmt numFmtId="34" formatCode="_(&quot;$&quot;* #,##0.00_);_(&quot;$&quot;* \(#,##0.00\);_(&quot;$&quot;* &quot;-&quot;??_);_(@_)"/>
    </dxf>
    <dxf>
      <numFmt numFmtId="34" formatCode="_(&quot;$&quot;* #,##0.00_);_(&quot;$&quot;* \(#,##0.00\);_(&quot;$&quot;*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numFmt numFmtId="0" formatCode="General"/>
    </dxf>
    <dxf>
      <numFmt numFmtId="0" formatCode="General"/>
    </dxf>
    <dxf>
      <font>
        <b/>
        <i val="0"/>
        <strike val="0"/>
        <condense val="0"/>
        <extend val="0"/>
        <outline val="0"/>
        <shadow val="0"/>
        <u val="none"/>
        <vertAlign val="baseline"/>
        <sz val="18"/>
        <color theme="1"/>
        <name val="Calibri"/>
        <family val="2"/>
        <scheme val="minor"/>
      </font>
      <numFmt numFmtId="22" formatCode="mmm\-yy"/>
      <fill>
        <patternFill patternType="solid">
          <fgColor indexed="64"/>
          <bgColor theme="7" tint="0.39997558519241921"/>
        </patternFill>
      </fill>
      <alignment horizontal="center" vertical="bottom" textRotation="0" wrapText="0" indent="0" justifyLastLine="0" shrinkToFit="0" readingOrder="0"/>
      <border diagonalUp="0" diagonalDown="0" outline="0">
        <left style="hair">
          <color indexed="64"/>
        </left>
        <right style="hair">
          <color indexed="64"/>
        </right>
        <top/>
        <bottom/>
      </border>
    </dxf>
  </dxfs>
  <tableStyles count="1" defaultTableStyle="TableStyleMedium2" defaultPivotStyle="PivotStyleLight16">
    <tableStyle name="Slicer Style 1" pivot="0" table="0" count="2" xr9:uid="{27FAC725-F34B-43FC-AC93-E42BF5B494A9}"/>
  </tableStyles>
  <extLst>
    <ext xmlns:x14="http://schemas.microsoft.com/office/spreadsheetml/2009/9/main" uri="{46F421CA-312F-682f-3DD2-61675219B42D}">
      <x14:dxfs count="2">
        <dxf>
          <font>
            <b val="0"/>
            <i val="0"/>
            <color theme="9"/>
            <name val="Arial Black"/>
            <family val="2"/>
            <scheme val="none"/>
          </font>
        </dxf>
        <dxf>
          <font>
            <color theme="9"/>
          </font>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SALES PROJECT.xlsx]Pivot_Table!PivotTable12</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8425" cap="rnd">
            <a:solidFill>
              <a:srgbClr val="00B050"/>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98425" cap="rnd">
            <a:solidFill>
              <a:schemeClr val="accent4">
                <a:lumMod val="75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98425" cap="rnd">
            <a:solidFill>
              <a:schemeClr val="accent4">
                <a:lumMod val="75000"/>
              </a:schemeClr>
            </a:solidFill>
            <a:round/>
          </a:ln>
          <a:effectLst/>
        </c:spPr>
        <c:marker>
          <c:symbol val="circle"/>
          <c:size val="5"/>
          <c:spPr>
            <a:solidFill>
              <a:schemeClr val="tx1"/>
            </a:solidFill>
            <a:ln w="9525">
              <a:solidFill>
                <a:schemeClr val="accent1"/>
              </a:solidFill>
            </a:ln>
            <a:effectLst/>
          </c:spPr>
        </c:marker>
      </c:pivotFmt>
      <c:pivotFmt>
        <c:idx val="5"/>
        <c:spPr>
          <a:ln w="98425" cap="rnd">
            <a:solidFill>
              <a:schemeClr val="accent4">
                <a:lumMod val="75000"/>
              </a:schemeClr>
            </a:solidFill>
            <a:round/>
          </a:ln>
          <a:effectLst/>
        </c:spPr>
        <c:marker>
          <c:symbol val="circle"/>
          <c:size val="5"/>
          <c:spPr>
            <a:solidFill>
              <a:schemeClr val="tx1"/>
            </a:solidFill>
            <a:ln w="9525">
              <a:solidFill>
                <a:schemeClr val="accent1"/>
              </a:solidFill>
            </a:ln>
            <a:effectLst/>
          </c:spPr>
        </c:marker>
      </c:pivotFmt>
      <c:pivotFmt>
        <c:idx val="6"/>
        <c:spPr>
          <a:ln w="98425" cap="rnd">
            <a:solidFill>
              <a:schemeClr val="accent4">
                <a:lumMod val="75000"/>
              </a:schemeClr>
            </a:solidFill>
            <a:round/>
          </a:ln>
          <a:effectLst/>
        </c:spPr>
        <c:marker>
          <c:symbol val="circle"/>
          <c:size val="5"/>
          <c:spPr>
            <a:solidFill>
              <a:schemeClr val="tx1"/>
            </a:solidFill>
            <a:ln w="9525">
              <a:solidFill>
                <a:schemeClr val="accent1"/>
              </a:solidFill>
            </a:ln>
            <a:effectLst/>
          </c:spPr>
        </c:marker>
      </c:pivotFmt>
    </c:pivotFmts>
    <c:plotArea>
      <c:layout>
        <c:manualLayout>
          <c:layoutTarget val="inner"/>
          <c:xMode val="edge"/>
          <c:yMode val="edge"/>
          <c:x val="6.004828118072774E-3"/>
          <c:y val="4.3299140253480126E-2"/>
          <c:w val="0.99399517188192721"/>
          <c:h val="0.87838874307378245"/>
        </c:manualLayout>
      </c:layout>
      <c:lineChart>
        <c:grouping val="standard"/>
        <c:varyColors val="0"/>
        <c:ser>
          <c:idx val="0"/>
          <c:order val="0"/>
          <c:tx>
            <c:strRef>
              <c:f>Pivot_Table!$B$37</c:f>
              <c:strCache>
                <c:ptCount val="1"/>
                <c:pt idx="0">
                  <c:v>Total</c:v>
                </c:pt>
              </c:strCache>
            </c:strRef>
          </c:tx>
          <c:spPr>
            <a:ln w="98425" cap="rnd">
              <a:solidFill>
                <a:schemeClr val="accent4">
                  <a:lumMod val="75000"/>
                </a:schemeClr>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Pivot_Table!$A$38:$A$44</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Pivot_Table!$B$38:$B$44</c:f>
              <c:numCache>
                <c:formatCode>_("$"* #,##0.00_);_("$"* \(#,##0.00\);_("$"* "-"??_);_(@_)</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133D-4B28-83D1-3B14DCC2B050}"/>
            </c:ext>
          </c:extLst>
        </c:ser>
        <c:dLbls>
          <c:dLblPos val="t"/>
          <c:showLegendKey val="0"/>
          <c:showVal val="1"/>
          <c:showCatName val="0"/>
          <c:showSerName val="0"/>
          <c:showPercent val="0"/>
          <c:showBubbleSize val="0"/>
        </c:dLbls>
        <c:marker val="1"/>
        <c:smooth val="0"/>
        <c:axId val="1645251759"/>
        <c:axId val="1645265071"/>
      </c:lineChart>
      <c:catAx>
        <c:axId val="164525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Black" panose="020B0A04020102020204" pitchFamily="34" charset="0"/>
                <a:ea typeface="+mn-ea"/>
                <a:cs typeface="+mn-cs"/>
              </a:defRPr>
            </a:pPr>
            <a:endParaRPr lang="en-US"/>
          </a:p>
        </c:txPr>
        <c:crossAx val="1645265071"/>
        <c:crosses val="autoZero"/>
        <c:auto val="1"/>
        <c:lblAlgn val="ctr"/>
        <c:lblOffset val="100"/>
        <c:noMultiLvlLbl val="0"/>
      </c:catAx>
      <c:valAx>
        <c:axId val="1645265071"/>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6452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SALES PROJECT.xlsx]Pivot_Table!PivotTable2</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5.1258581235698007E-2"/>
              <c:y val="-9.0088671348513873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01823456278494"/>
                  <c:h val="5.3765765765765756E-2"/>
                </c:manualLayout>
              </c15:layout>
            </c:ext>
          </c:extLst>
        </c:dLbl>
      </c:pivotFmt>
      <c:pivotFmt>
        <c:idx val="7"/>
        <c:spPr>
          <a:solidFill>
            <a:schemeClr val="accent6">
              <a:lumMod val="75000"/>
            </a:schemeClr>
          </a:solidFill>
          <a:ln>
            <a:noFill/>
          </a:ln>
          <a:effectLst/>
        </c:spPr>
        <c:dLbl>
          <c:idx val="0"/>
          <c:layout>
            <c:manualLayout>
              <c:x val="-7.139588100686492E-2"/>
              <c:y val="-1.0810810810810811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dLbl>
          <c:idx val="0"/>
          <c:layout>
            <c:manualLayout>
              <c:x val="-0.26910755148741416"/>
              <c:y val="0"/>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dLbl>
          <c:idx val="0"/>
          <c:layout>
            <c:manualLayout>
              <c:x val="-0.26910755148741416"/>
              <c:y val="0"/>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dLbl>
          <c:idx val="0"/>
          <c:layout>
            <c:manualLayout>
              <c:x val="-7.139588100686492E-2"/>
              <c:y val="-1.0810810810810811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a:noFill/>
          </a:ln>
          <a:effectLst/>
        </c:spPr>
        <c:dLbl>
          <c:idx val="0"/>
          <c:layout>
            <c:manualLayout>
              <c:x val="-5.1258581235698007E-2"/>
              <c:y val="-9.0088671348513873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01823456278494"/>
                  <c:h val="5.3765765765765756E-2"/>
                </c:manualLayout>
              </c15:layout>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17642271136959"/>
          <c:y val="0"/>
          <c:w val="0.68182357728863041"/>
          <c:h val="0.95848900003379411"/>
        </c:manualLayout>
      </c:layout>
      <c:barChart>
        <c:barDir val="bar"/>
        <c:grouping val="clustered"/>
        <c:varyColors val="0"/>
        <c:ser>
          <c:idx val="0"/>
          <c:order val="0"/>
          <c:tx>
            <c:strRef>
              <c:f>Pivot_Table!$B$15</c:f>
              <c:strCache>
                <c:ptCount val="1"/>
                <c:pt idx="0">
                  <c:v>Sum of Total</c:v>
                </c:pt>
              </c:strCache>
            </c:strRef>
          </c:tx>
          <c:spPr>
            <a:solidFill>
              <a:schemeClr val="accent6">
                <a:lumMod val="75000"/>
              </a:schemeClr>
            </a:solidFill>
            <a:ln>
              <a:noFill/>
            </a:ln>
            <a:effectLst/>
          </c:spPr>
          <c:invertIfNegative val="0"/>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A58E-4BEA-A742-FD2BB66A250D}"/>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04-A58E-4BEA-A742-FD2BB66A250D}"/>
              </c:ext>
            </c:extLst>
          </c:dPt>
          <c:dPt>
            <c:idx val="6"/>
            <c:invertIfNegative val="0"/>
            <c:bubble3D val="0"/>
            <c:spPr>
              <a:solidFill>
                <a:schemeClr val="accent4">
                  <a:lumMod val="75000"/>
                </a:schemeClr>
              </a:solidFill>
              <a:ln>
                <a:noFill/>
              </a:ln>
              <a:effectLst/>
            </c:spPr>
            <c:extLst>
              <c:ext xmlns:c16="http://schemas.microsoft.com/office/drawing/2014/chart" uri="{C3380CC4-5D6E-409C-BE32-E72D297353CC}">
                <c16:uniqueId val="{00000003-A58E-4BEA-A742-FD2BB66A250D}"/>
              </c:ext>
            </c:extLst>
          </c:dPt>
          <c:dLbls>
            <c:dLbl>
              <c:idx val="2"/>
              <c:layout>
                <c:manualLayout>
                  <c:x val="-0.26910755148741416"/>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8E-4BEA-A742-FD2BB66A250D}"/>
                </c:ext>
              </c:extLst>
            </c:dLbl>
            <c:dLbl>
              <c:idx val="5"/>
              <c:layout>
                <c:manualLayout>
                  <c:x val="-7.139588100686492E-2"/>
                  <c:y val="-1.0810810810810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8E-4BEA-A742-FD2BB66A250D}"/>
                </c:ext>
              </c:extLst>
            </c:dLbl>
            <c:dLbl>
              <c:idx val="6"/>
              <c:layout>
                <c:manualLayout>
                  <c:x val="-5.1258581235698007E-2"/>
                  <c:y val="-9.008867134851387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001823456278494"/>
                      <c:h val="5.3765765765765756E-2"/>
                    </c:manualLayout>
                  </c15:layout>
                </c:ext>
                <c:ext xmlns:c16="http://schemas.microsoft.com/office/drawing/2014/chart" uri="{C3380CC4-5D6E-409C-BE32-E72D297353CC}">
                  <c16:uniqueId val="{00000003-A58E-4BEA-A742-FD2BB66A250D}"/>
                </c:ext>
              </c:extLst>
            </c:dLbl>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Pivot_Table!$A$16:$A$23</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Pivot_Table!$B$16:$B$23</c:f>
              <c:numCache>
                <c:formatCode>_("$"* #,##0.00_);_("$"* \(#,##0.00\);_("$"* "-"??_);_(@_)</c:formatCode>
                <c:ptCount val="7"/>
                <c:pt idx="0">
                  <c:v>75416</c:v>
                </c:pt>
                <c:pt idx="1">
                  <c:v>8877</c:v>
                </c:pt>
                <c:pt idx="2">
                  <c:v>8323259</c:v>
                </c:pt>
                <c:pt idx="3">
                  <c:v>40276</c:v>
                </c:pt>
                <c:pt idx="4">
                  <c:v>9117</c:v>
                </c:pt>
                <c:pt idx="5">
                  <c:v>4560931</c:v>
                </c:pt>
                <c:pt idx="6">
                  <c:v>2288216</c:v>
                </c:pt>
              </c:numCache>
            </c:numRef>
          </c:val>
          <c:extLst>
            <c:ext xmlns:c16="http://schemas.microsoft.com/office/drawing/2014/chart" uri="{C3380CC4-5D6E-409C-BE32-E72D297353CC}">
              <c16:uniqueId val="{00000000-A58E-4BEA-A742-FD2BB66A250D}"/>
            </c:ext>
          </c:extLst>
        </c:ser>
        <c:ser>
          <c:idx val="1"/>
          <c:order val="1"/>
          <c:tx>
            <c:strRef>
              <c:f>Pivot_Table!$C$15</c:f>
              <c:strCache>
                <c:ptCount val="1"/>
                <c:pt idx="0">
                  <c:v>Sum of Average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Pivot_Table!$A$16:$A$23</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Pivot_Table!$C$16:$C$23</c:f>
              <c:numCache>
                <c:formatCode>_("$"* #,##0.00_);_("$"* \(#,##0.00\);_("$"* "-"??_);_(@_)</c:formatCode>
                <c:ptCount val="7"/>
                <c:pt idx="0">
                  <c:v>10773.714285714286</c:v>
                </c:pt>
                <c:pt idx="1">
                  <c:v>1268.1428571428571</c:v>
                </c:pt>
                <c:pt idx="2">
                  <c:v>1189037</c:v>
                </c:pt>
                <c:pt idx="3">
                  <c:v>5753.7142857142862</c:v>
                </c:pt>
                <c:pt idx="4">
                  <c:v>1302.4285714285713</c:v>
                </c:pt>
                <c:pt idx="5">
                  <c:v>651561.57142857148</c:v>
                </c:pt>
                <c:pt idx="6">
                  <c:v>326888</c:v>
                </c:pt>
              </c:numCache>
            </c:numRef>
          </c:val>
          <c:extLst>
            <c:ext xmlns:c16="http://schemas.microsoft.com/office/drawing/2014/chart" uri="{C3380CC4-5D6E-409C-BE32-E72D297353CC}">
              <c16:uniqueId val="{00000001-A58E-4BEA-A742-FD2BB66A250D}"/>
            </c:ext>
          </c:extLst>
        </c:ser>
        <c:dLbls>
          <c:showLegendKey val="0"/>
          <c:showVal val="0"/>
          <c:showCatName val="0"/>
          <c:showSerName val="0"/>
          <c:showPercent val="0"/>
          <c:showBubbleSize val="0"/>
        </c:dLbls>
        <c:gapWidth val="52"/>
        <c:axId val="1753763279"/>
        <c:axId val="1753767439"/>
      </c:barChart>
      <c:catAx>
        <c:axId val="175376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Black" panose="020B0A04020102020204" pitchFamily="34" charset="0"/>
                <a:ea typeface="+mn-ea"/>
                <a:cs typeface="+mn-cs"/>
              </a:defRPr>
            </a:pPr>
            <a:endParaRPr lang="en-US"/>
          </a:p>
        </c:txPr>
        <c:crossAx val="1753767439"/>
        <c:crosses val="autoZero"/>
        <c:auto val="1"/>
        <c:lblAlgn val="ctr"/>
        <c:lblOffset val="100"/>
        <c:noMultiLvlLbl val="0"/>
      </c:catAx>
      <c:valAx>
        <c:axId val="1753767439"/>
        <c:scaling>
          <c:orientation val="minMax"/>
        </c:scaling>
        <c:delete val="1"/>
        <c:axPos val="b"/>
        <c:numFmt formatCode="_(&quot;$&quot;* #,##0.00_);_(&quot;$&quot;* \(#,##0.00\);_(&quot;$&quot;* &quot;-&quot;??_);_(@_)" sourceLinked="1"/>
        <c:majorTickMark val="none"/>
        <c:minorTickMark val="none"/>
        <c:tickLblPos val="nextTo"/>
        <c:crossAx val="175376327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1">
          <a:solidFill>
            <a:schemeClr val="tx1"/>
          </a:solidFill>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SALES PROJECT.xlsx]Pivot_Table!PivotTable4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4">
              <a:lumMod val="75000"/>
            </a:schemeClr>
          </a:solidFill>
          <a:ln>
            <a:noFill/>
          </a:ln>
          <a:effectLst/>
        </c:spPr>
      </c:pivotFmt>
    </c:pivotFmts>
    <c:plotArea>
      <c:layout>
        <c:manualLayout>
          <c:layoutTarget val="inner"/>
          <c:xMode val="edge"/>
          <c:yMode val="edge"/>
          <c:x val="0.37124259769130685"/>
          <c:y val="0"/>
          <c:w val="0.60447018739352643"/>
          <c:h val="1"/>
        </c:manualLayout>
      </c:layout>
      <c:barChart>
        <c:barDir val="bar"/>
        <c:grouping val="clustered"/>
        <c:varyColors val="0"/>
        <c:ser>
          <c:idx val="0"/>
          <c:order val="0"/>
          <c:tx>
            <c:strRef>
              <c:f>Pivot_Table!$F$15</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4-4CDE-43AD-97DD-EC75DB1874B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4CDE-43AD-97DD-EC75DB1874B7}"/>
              </c:ext>
            </c:extLst>
          </c:dPt>
          <c:dPt>
            <c:idx val="13"/>
            <c:invertIfNegative val="0"/>
            <c:bubble3D val="0"/>
            <c:spPr>
              <a:solidFill>
                <a:schemeClr val="accent1">
                  <a:lumMod val="75000"/>
                </a:schemeClr>
              </a:solidFill>
              <a:ln>
                <a:noFill/>
              </a:ln>
              <a:effectLst/>
            </c:spPr>
            <c:extLst>
              <c:ext xmlns:c16="http://schemas.microsoft.com/office/drawing/2014/chart" uri="{C3380CC4-5D6E-409C-BE32-E72D297353CC}">
                <c16:uniqueId val="{00000002-4CDE-43AD-97DD-EC75DB1874B7}"/>
              </c:ext>
            </c:extLst>
          </c:dPt>
          <c:dPt>
            <c:idx val="15"/>
            <c:invertIfNegative val="0"/>
            <c:bubble3D val="0"/>
            <c:spPr>
              <a:solidFill>
                <a:schemeClr val="accent2"/>
              </a:solidFill>
              <a:ln>
                <a:noFill/>
              </a:ln>
              <a:effectLst/>
            </c:spPr>
            <c:extLst>
              <c:ext xmlns:c16="http://schemas.microsoft.com/office/drawing/2014/chart" uri="{C3380CC4-5D6E-409C-BE32-E72D297353CC}">
                <c16:uniqueId val="{00000001-4CDE-43AD-97DD-EC75DB1874B7}"/>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Pivot_Table!$E$16:$E$32</c:f>
              <c:strCache>
                <c:ptCount val="16"/>
                <c:pt idx="0">
                  <c:v>Batman Forever</c:v>
                </c:pt>
                <c:pt idx="1">
                  <c:v>Finding Nemo</c:v>
                </c:pt>
                <c:pt idx="2">
                  <c:v>Harry Potter and the Sorcerer’s Stone</c:v>
                </c:pt>
                <c:pt idx="3">
                  <c:v>How the Grinch Stole Christmas</c:v>
                </c:pt>
                <c:pt idx="4">
                  <c:v>Independence Day</c:v>
                </c:pt>
                <c:pt idx="5">
                  <c:v>Men in Black</c:v>
                </c:pt>
                <c:pt idx="6">
                  <c:v>Pirates of the Caribbean: Dead Man’s Chest</c:v>
                </c:pt>
                <c:pt idx="7">
                  <c:v>Shrek 2</c:v>
                </c:pt>
                <c:pt idx="8">
                  <c:v>Spider-Man</c:v>
                </c:pt>
                <c:pt idx="9">
                  <c:v>Spider-Man 3</c:v>
                </c:pt>
                <c:pt idx="10">
                  <c:v>Star Wars Ep. I: The Phantom Menace</c:v>
                </c:pt>
                <c:pt idx="11">
                  <c:v>Star Wars Ep. III: Revenge of the Sith</c:v>
                </c:pt>
                <c:pt idx="12">
                  <c:v>The Dark Knight</c:v>
                </c:pt>
                <c:pt idx="13">
                  <c:v>Titanic</c:v>
                </c:pt>
                <c:pt idx="14">
                  <c:v>Toy Story 3</c:v>
                </c:pt>
                <c:pt idx="15">
                  <c:v>Transformers: Revenge of the Fallen</c:v>
                </c:pt>
              </c:strCache>
            </c:strRef>
          </c:cat>
          <c:val>
            <c:numRef>
              <c:f>Pivot_Table!$F$16:$F$32</c:f>
              <c:numCache>
                <c:formatCode>_("$"* #,##0.00_);_("$"* \(#,##0.00\);_("$"* "-"??_);_(@_)</c:formatCode>
                <c:ptCount val="16"/>
                <c:pt idx="0">
                  <c:v>2240742</c:v>
                </c:pt>
                <c:pt idx="1">
                  <c:v>4507412</c:v>
                </c:pt>
                <c:pt idx="2">
                  <c:v>38707</c:v>
                </c:pt>
                <c:pt idx="3">
                  <c:v>9117</c:v>
                </c:pt>
                <c:pt idx="4">
                  <c:v>55927</c:v>
                </c:pt>
                <c:pt idx="5">
                  <c:v>22657</c:v>
                </c:pt>
                <c:pt idx="6">
                  <c:v>44797</c:v>
                </c:pt>
                <c:pt idx="7">
                  <c:v>8877</c:v>
                </c:pt>
                <c:pt idx="8">
                  <c:v>8722</c:v>
                </c:pt>
                <c:pt idx="9">
                  <c:v>8897</c:v>
                </c:pt>
                <c:pt idx="10">
                  <c:v>10767</c:v>
                </c:pt>
                <c:pt idx="11">
                  <c:v>8722</c:v>
                </c:pt>
                <c:pt idx="12">
                  <c:v>8767</c:v>
                </c:pt>
                <c:pt idx="13">
                  <c:v>731267</c:v>
                </c:pt>
                <c:pt idx="14">
                  <c:v>8722</c:v>
                </c:pt>
                <c:pt idx="15">
                  <c:v>7591992</c:v>
                </c:pt>
              </c:numCache>
            </c:numRef>
          </c:val>
          <c:extLst>
            <c:ext xmlns:c16="http://schemas.microsoft.com/office/drawing/2014/chart" uri="{C3380CC4-5D6E-409C-BE32-E72D297353CC}">
              <c16:uniqueId val="{00000000-2740-489E-8834-E5B83E9F96F0}"/>
            </c:ext>
          </c:extLst>
        </c:ser>
        <c:dLbls>
          <c:dLblPos val="outEnd"/>
          <c:showLegendKey val="0"/>
          <c:showVal val="1"/>
          <c:showCatName val="0"/>
          <c:showSerName val="0"/>
          <c:showPercent val="0"/>
          <c:showBubbleSize val="0"/>
        </c:dLbls>
        <c:gapWidth val="27"/>
        <c:axId val="1753739151"/>
        <c:axId val="1753754127"/>
      </c:barChart>
      <c:catAx>
        <c:axId val="175373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crossAx val="1753754127"/>
        <c:crosses val="autoZero"/>
        <c:auto val="1"/>
        <c:lblAlgn val="ctr"/>
        <c:lblOffset val="100"/>
        <c:noMultiLvlLbl val="0"/>
      </c:catAx>
      <c:valAx>
        <c:axId val="1753754127"/>
        <c:scaling>
          <c:orientation val="minMax"/>
        </c:scaling>
        <c:delete val="1"/>
        <c:axPos val="b"/>
        <c:numFmt formatCode="_(&quot;$&quot;* #,##0.00_);_(&quot;$&quot;* \(#,##0.00\);_(&quot;$&quot;* &quot;-&quot;??_);_(@_)" sourceLinked="1"/>
        <c:majorTickMark val="none"/>
        <c:minorTickMark val="none"/>
        <c:tickLblPos val="nextTo"/>
        <c:crossAx val="175373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lumMod val="95000"/>
              <a:lumOff val="5000"/>
            </a:schemeClr>
          </a:solidFill>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SALES PROJECT.xlsx]Pivot_Table!PivotTable5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1.964466665088906E-3"/>
              <c:y val="-2.8547644219926255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4">
              <a:lumMod val="75000"/>
            </a:schemeClr>
          </a:solidFill>
          <a:ln>
            <a:noFill/>
          </a:ln>
          <a:effectLst/>
        </c:spPr>
      </c:pivotFmt>
    </c:pivotFmts>
    <c:plotArea>
      <c:layout>
        <c:manualLayout>
          <c:layoutTarget val="inner"/>
          <c:xMode val="edge"/>
          <c:yMode val="edge"/>
          <c:x val="2.1938606859020441E-2"/>
          <c:y val="6.398613518197574E-2"/>
          <c:w val="0.97806139314097962"/>
          <c:h val="0.84165204219489897"/>
        </c:manualLayout>
      </c:layout>
      <c:barChart>
        <c:barDir val="col"/>
        <c:grouping val="clustered"/>
        <c:varyColors val="0"/>
        <c:ser>
          <c:idx val="0"/>
          <c:order val="0"/>
          <c:tx>
            <c:strRef>
              <c:f>Pivot_Table!$B$26</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2-8900-4E18-89DC-00062D59F99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900-4E18-89DC-00062D59F995}"/>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4-8900-4E18-89DC-00062D59F995}"/>
              </c:ext>
            </c:extLst>
          </c:dPt>
          <c:dLbls>
            <c:dLbl>
              <c:idx val="0"/>
              <c:layout>
                <c:manualLayout>
                  <c:x val="-1.964466665088906E-3"/>
                  <c:y val="-2.85476442199262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00-4E18-89DC-00062D59F995}"/>
                </c:ext>
              </c:extLst>
            </c:dLbl>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7625" cap="rnd" cmpd="sng">
                <a:solidFill>
                  <a:schemeClr val="accent1"/>
                </a:solidFill>
                <a:prstDash val="solid"/>
                <a:headEnd type="none"/>
                <a:tailEnd type="none" w="med" len="lg"/>
              </a:ln>
              <a:effectLst/>
            </c:spPr>
            <c:trendlineType val="log"/>
            <c:dispRSqr val="0"/>
            <c:dispEq val="0"/>
          </c:trendline>
          <c:cat>
            <c:strRef>
              <c:f>Pivot_Table!$A$27:$A$30</c:f>
              <c:strCache>
                <c:ptCount val="3"/>
                <c:pt idx="0">
                  <c:v>Action</c:v>
                </c:pt>
                <c:pt idx="1">
                  <c:v>Adventure</c:v>
                </c:pt>
                <c:pt idx="2">
                  <c:v>Drama</c:v>
                </c:pt>
              </c:strCache>
            </c:strRef>
          </c:cat>
          <c:val>
            <c:numRef>
              <c:f>Pivot_Table!$B$27:$B$30</c:f>
              <c:numCache>
                <c:formatCode>_("$"* #,##0.00_);_("$"* \(#,##0.00\);_("$"* "-"??_);_(@_)</c:formatCode>
                <c:ptCount val="3"/>
                <c:pt idx="0">
                  <c:v>1093461.857142857</c:v>
                </c:pt>
                <c:pt idx="1">
                  <c:v>773016.71428571432</c:v>
                </c:pt>
                <c:pt idx="2">
                  <c:v>320106</c:v>
                </c:pt>
              </c:numCache>
            </c:numRef>
          </c:val>
          <c:extLst>
            <c:ext xmlns:c16="http://schemas.microsoft.com/office/drawing/2014/chart" uri="{C3380CC4-5D6E-409C-BE32-E72D297353CC}">
              <c16:uniqueId val="{00000000-8900-4E18-89DC-00062D59F995}"/>
            </c:ext>
          </c:extLst>
        </c:ser>
        <c:dLbls>
          <c:dLblPos val="outEnd"/>
          <c:showLegendKey val="0"/>
          <c:showVal val="1"/>
          <c:showCatName val="0"/>
          <c:showSerName val="0"/>
          <c:showPercent val="0"/>
          <c:showBubbleSize val="0"/>
        </c:dLbls>
        <c:gapWidth val="219"/>
        <c:overlap val="-27"/>
        <c:axId val="1753755375"/>
        <c:axId val="1753756207"/>
      </c:barChart>
      <c:catAx>
        <c:axId val="175375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Black" panose="020B0A04020102020204" pitchFamily="34" charset="0"/>
                <a:ea typeface="+mn-ea"/>
                <a:cs typeface="+mn-cs"/>
              </a:defRPr>
            </a:pPr>
            <a:endParaRPr lang="en-US"/>
          </a:p>
        </c:txPr>
        <c:crossAx val="1753756207"/>
        <c:crosses val="autoZero"/>
        <c:auto val="1"/>
        <c:lblAlgn val="ctr"/>
        <c:lblOffset val="100"/>
        <c:noMultiLvlLbl val="0"/>
      </c:catAx>
      <c:valAx>
        <c:axId val="1753756207"/>
        <c:scaling>
          <c:orientation val="minMax"/>
        </c:scaling>
        <c:delete val="1"/>
        <c:axPos val="l"/>
        <c:numFmt formatCode="_(&quot;$&quot;* #,##0.00_);_(&quot;$&quot;* \(#,##0.00\);_(&quot;$&quot;* &quot;-&quot;??_);_(@_)" sourceLinked="1"/>
        <c:majorTickMark val="none"/>
        <c:minorTickMark val="none"/>
        <c:tickLblPos val="nextTo"/>
        <c:crossAx val="175375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solidFill>
            <a:schemeClr val="tx1"/>
          </a:solidFill>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SALES PROJECT.xlsx]Pivot_Table!PivotTable7</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3200638901142515E-2"/>
              <c:y val="-0.1462919889247566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159923272403123"/>
              <c:y val="-0.1597190233459233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20819860017497813"/>
          <c:y val="8.7358923884514425E-2"/>
          <c:w val="0.51702909011373577"/>
          <c:h val="0.86171515018955969"/>
        </c:manualLayout>
      </c:layout>
      <c:pieChart>
        <c:varyColors val="1"/>
        <c:ser>
          <c:idx val="0"/>
          <c:order val="0"/>
          <c:tx>
            <c:strRef>
              <c:f>Pivot_Table!$E$37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44-4043-9FD7-4FAE0B330D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44-4043-9FD7-4FAE0B330D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44-4043-9FD7-4FAE0B330D8C}"/>
              </c:ext>
            </c:extLst>
          </c:dPt>
          <c:dLbls>
            <c:dLbl>
              <c:idx val="0"/>
              <c:layout>
                <c:manualLayout>
                  <c:x val="-8.3200638901142515E-2"/>
                  <c:y val="-0.1462919889247566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44-4043-9FD7-4FAE0B330D8C}"/>
                </c:ext>
              </c:extLst>
            </c:dLbl>
            <c:dLbl>
              <c:idx val="1"/>
              <c:layout>
                <c:manualLayout>
                  <c:x val="0.11159923272403123"/>
                  <c:y val="-0.159719023345923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44-4043-9FD7-4FAE0B330D8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Pivot_Table!$D$38:$D$41</c:f>
              <c:strCache>
                <c:ptCount val="3"/>
                <c:pt idx="0">
                  <c:v>Action</c:v>
                </c:pt>
                <c:pt idx="1">
                  <c:v>Adventure</c:v>
                </c:pt>
                <c:pt idx="2">
                  <c:v>Drama</c:v>
                </c:pt>
              </c:strCache>
            </c:strRef>
          </c:cat>
          <c:val>
            <c:numRef>
              <c:f>Pivot_Table!$E$38:$E$41</c:f>
              <c:numCache>
                <c:formatCode>_("$"* #,##0.00_);_("$"* \(#,##0.00\);_("$"* "-"??_);_(@_)</c:formatCode>
                <c:ptCount val="3"/>
                <c:pt idx="0">
                  <c:v>7654233</c:v>
                </c:pt>
                <c:pt idx="1">
                  <c:v>5411117</c:v>
                </c:pt>
                <c:pt idx="2">
                  <c:v>2240742</c:v>
                </c:pt>
              </c:numCache>
            </c:numRef>
          </c:val>
          <c:extLst>
            <c:ext xmlns:c16="http://schemas.microsoft.com/office/drawing/2014/chart" uri="{C3380CC4-5D6E-409C-BE32-E72D297353CC}">
              <c16:uniqueId val="{00000006-DD44-4043-9FD7-4FAE0B330D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265419422572179"/>
          <c:y val="0.65761365291893581"/>
          <c:w val="0.21027913910761151"/>
          <c:h val="0.3194773883353076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349250</xdr:colOff>
      <xdr:row>1</xdr:row>
      <xdr:rowOff>6351</xdr:rowOff>
    </xdr:from>
    <xdr:to>
      <xdr:col>5</xdr:col>
      <xdr:colOff>552450</xdr:colOff>
      <xdr:row>12</xdr:row>
      <xdr:rowOff>19051</xdr:rowOff>
    </xdr:to>
    <mc:AlternateContent xmlns:mc="http://schemas.openxmlformats.org/markup-compatibility/2006" xmlns:a14="http://schemas.microsoft.com/office/drawing/2010/main">
      <mc:Choice Requires="a14">
        <xdr:graphicFrame macro="">
          <xdr:nvGraphicFramePr>
            <xdr:cNvPr id="2" name="MOVIE">
              <a:extLst>
                <a:ext uri="{FF2B5EF4-FFF2-40B4-BE49-F238E27FC236}">
                  <a16:creationId xmlns:a16="http://schemas.microsoft.com/office/drawing/2014/main" id="{9CAF8F7A-2652-4DAE-A159-345EF97664A1}"/>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mlns="">
        <xdr:sp macro="" textlink="">
          <xdr:nvSpPr>
            <xdr:cNvPr id="0" name=""/>
            <xdr:cNvSpPr>
              <a:spLocks noTextEdit="1"/>
            </xdr:cNvSpPr>
          </xdr:nvSpPr>
          <xdr:spPr>
            <a:xfrm>
              <a:off x="2400300" y="190501"/>
              <a:ext cx="30099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127000</xdr:colOff>
      <xdr:row>0</xdr:row>
      <xdr:rowOff>120651</xdr:rowOff>
    </xdr:from>
    <xdr:to>
      <xdr:col>7</xdr:col>
      <xdr:colOff>209550</xdr:colOff>
      <xdr:row>13</xdr:row>
      <xdr:rowOff>50801</xdr:rowOff>
    </xdr:to>
    <mc:AlternateContent xmlns:mc="http://schemas.openxmlformats.org/markup-compatibility/2006" xmlns:a14="http://schemas.microsoft.com/office/drawing/2010/main">
      <mc:Choice Requires="a14">
        <xdr:graphicFrame macro="">
          <xdr:nvGraphicFramePr>
            <xdr:cNvPr id="3" name="Distributor">
              <a:extLst>
                <a:ext uri="{FF2B5EF4-FFF2-40B4-BE49-F238E27FC236}">
                  <a16:creationId xmlns:a16="http://schemas.microsoft.com/office/drawing/2014/main" id="{D9E3F019-5BEE-4EC3-8C48-3485B87CAFBD}"/>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6178550" y="120651"/>
              <a:ext cx="1828800"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50801</xdr:rowOff>
    </xdr:from>
    <xdr:to>
      <xdr:col>1</xdr:col>
      <xdr:colOff>914400</xdr:colOff>
      <xdr:row>7</xdr:row>
      <xdr:rowOff>114301</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D6E522D4-D09D-49B8-949E-C1AE5B9EFBF6}"/>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0" y="23495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333781</xdr:colOff>
      <xdr:row>15</xdr:row>
      <xdr:rowOff>134697</xdr:rowOff>
    </xdr:from>
    <xdr:to>
      <xdr:col>40</xdr:col>
      <xdr:colOff>277107</xdr:colOff>
      <xdr:row>95</xdr:row>
      <xdr:rowOff>10049</xdr:rowOff>
    </xdr:to>
    <xdr:grpSp>
      <xdr:nvGrpSpPr>
        <xdr:cNvPr id="150" name="Group 149">
          <a:extLst>
            <a:ext uri="{FF2B5EF4-FFF2-40B4-BE49-F238E27FC236}">
              <a16:creationId xmlns:a16="http://schemas.microsoft.com/office/drawing/2014/main" id="{7F428C5C-C013-44FB-9D06-F37F51CF481D}"/>
            </a:ext>
          </a:extLst>
        </xdr:cNvPr>
        <xdr:cNvGrpSpPr/>
      </xdr:nvGrpSpPr>
      <xdr:grpSpPr>
        <a:xfrm>
          <a:off x="936217" y="2821235"/>
          <a:ext cx="24415249" cy="14203558"/>
          <a:chOff x="446445" y="3056376"/>
          <a:chExt cx="24725754" cy="15135236"/>
        </a:xfrm>
      </xdr:grpSpPr>
      <xdr:grpSp>
        <xdr:nvGrpSpPr>
          <xdr:cNvPr id="121" name="Group 120">
            <a:extLst>
              <a:ext uri="{FF2B5EF4-FFF2-40B4-BE49-F238E27FC236}">
                <a16:creationId xmlns:a16="http://schemas.microsoft.com/office/drawing/2014/main" id="{2F437FC1-C35B-48C6-889B-F0A25306EA0E}"/>
              </a:ext>
            </a:extLst>
          </xdr:cNvPr>
          <xdr:cNvGrpSpPr/>
        </xdr:nvGrpSpPr>
        <xdr:grpSpPr>
          <a:xfrm>
            <a:off x="446445" y="3056376"/>
            <a:ext cx="24725754" cy="15135236"/>
            <a:chOff x="655255" y="-543120"/>
            <a:chExt cx="21072346" cy="15006060"/>
          </a:xfrm>
        </xdr:grpSpPr>
        <xdr:grpSp>
          <xdr:nvGrpSpPr>
            <xdr:cNvPr id="122" name="Group 121">
              <a:extLst>
                <a:ext uri="{FF2B5EF4-FFF2-40B4-BE49-F238E27FC236}">
                  <a16:creationId xmlns:a16="http://schemas.microsoft.com/office/drawing/2014/main" id="{3E60CACA-04B0-4365-B252-60FDE8F1D84D}"/>
                </a:ext>
              </a:extLst>
            </xdr:cNvPr>
            <xdr:cNvGrpSpPr/>
          </xdr:nvGrpSpPr>
          <xdr:grpSpPr>
            <a:xfrm>
              <a:off x="655255" y="-543120"/>
              <a:ext cx="21072346" cy="15006060"/>
              <a:chOff x="718755" y="-527245"/>
              <a:chExt cx="21072346" cy="15006060"/>
            </a:xfrm>
          </xdr:grpSpPr>
          <xdr:grpSp>
            <xdr:nvGrpSpPr>
              <xdr:cNvPr id="124" name="Group 123">
                <a:extLst>
                  <a:ext uri="{FF2B5EF4-FFF2-40B4-BE49-F238E27FC236}">
                    <a16:creationId xmlns:a16="http://schemas.microsoft.com/office/drawing/2014/main" id="{096F3667-EF53-4603-94B9-F06E1352EABA}"/>
                  </a:ext>
                </a:extLst>
              </xdr:cNvPr>
              <xdr:cNvGrpSpPr/>
            </xdr:nvGrpSpPr>
            <xdr:grpSpPr>
              <a:xfrm>
                <a:off x="718755" y="-527245"/>
                <a:ext cx="21072346" cy="15006060"/>
                <a:chOff x="-48537" y="-558995"/>
                <a:chExt cx="21072346" cy="15006060"/>
              </a:xfrm>
            </xdr:grpSpPr>
            <xdr:sp macro="" textlink="">
              <xdr:nvSpPr>
                <xdr:cNvPr id="127" name="Rectangle 126">
                  <a:extLst>
                    <a:ext uri="{FF2B5EF4-FFF2-40B4-BE49-F238E27FC236}">
                      <a16:creationId xmlns:a16="http://schemas.microsoft.com/office/drawing/2014/main" id="{4F60FB3B-43D9-402A-A454-394845643655}"/>
                    </a:ext>
                  </a:extLst>
                </xdr:cNvPr>
                <xdr:cNvSpPr/>
              </xdr:nvSpPr>
              <xdr:spPr>
                <a:xfrm>
                  <a:off x="2796038" y="-558995"/>
                  <a:ext cx="18227771" cy="14990313"/>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8" name="Rectangle 127">
                  <a:extLst>
                    <a:ext uri="{FF2B5EF4-FFF2-40B4-BE49-F238E27FC236}">
                      <a16:creationId xmlns:a16="http://schemas.microsoft.com/office/drawing/2014/main" id="{1C8A52F0-8286-439E-8E6D-C8DF91CAEF9C}"/>
                    </a:ext>
                  </a:extLst>
                </xdr:cNvPr>
                <xdr:cNvSpPr/>
              </xdr:nvSpPr>
              <xdr:spPr>
                <a:xfrm>
                  <a:off x="2295514" y="837849"/>
                  <a:ext cx="18064474" cy="1329431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9" name="Rectangle 128">
                  <a:extLst>
                    <a:ext uri="{FF2B5EF4-FFF2-40B4-BE49-F238E27FC236}">
                      <a16:creationId xmlns:a16="http://schemas.microsoft.com/office/drawing/2014/main" id="{F9CC27B7-1DC2-4117-B51B-AA3E6443AB15}"/>
                    </a:ext>
                  </a:extLst>
                </xdr:cNvPr>
                <xdr:cNvSpPr/>
              </xdr:nvSpPr>
              <xdr:spPr>
                <a:xfrm>
                  <a:off x="-48537" y="-540086"/>
                  <a:ext cx="2809133" cy="14987151"/>
                </a:xfrm>
                <a:prstGeom prst="rect">
                  <a:avLst/>
                </a:prstGeom>
                <a:solidFill>
                  <a:schemeClr val="tx2">
                    <a:lumMod val="5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lumMod val="40000"/>
                        <a:lumOff val="60000"/>
                      </a:schemeClr>
                    </a:solidFill>
                  </a:endParaRPr>
                </a:p>
              </xdr:txBody>
            </xdr:sp>
            <xdr:sp macro="" textlink="">
              <xdr:nvSpPr>
                <xdr:cNvPr id="131" name="Rectangle 130">
                  <a:extLst>
                    <a:ext uri="{FF2B5EF4-FFF2-40B4-BE49-F238E27FC236}">
                      <a16:creationId xmlns:a16="http://schemas.microsoft.com/office/drawing/2014/main" id="{EA48EA90-9B46-4842-8DB7-BFAA19273422}"/>
                    </a:ext>
                  </a:extLst>
                </xdr:cNvPr>
                <xdr:cNvSpPr/>
              </xdr:nvSpPr>
              <xdr:spPr>
                <a:xfrm>
                  <a:off x="2964496" y="2270125"/>
                  <a:ext cx="6482916" cy="5516757"/>
                </a:xfrm>
                <a:prstGeom prst="rect">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2" name="Rectangle: Rounded Corners 131">
                  <a:extLst>
                    <a:ext uri="{FF2B5EF4-FFF2-40B4-BE49-F238E27FC236}">
                      <a16:creationId xmlns:a16="http://schemas.microsoft.com/office/drawing/2014/main" id="{42FF463D-68AA-4625-8502-67B496A41354}"/>
                    </a:ext>
                  </a:extLst>
                </xdr:cNvPr>
                <xdr:cNvSpPr/>
              </xdr:nvSpPr>
              <xdr:spPr>
                <a:xfrm>
                  <a:off x="2995384" y="2159001"/>
                  <a:ext cx="6479087" cy="49497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33" name="Rectangle 132">
                  <a:extLst>
                    <a:ext uri="{FF2B5EF4-FFF2-40B4-BE49-F238E27FC236}">
                      <a16:creationId xmlns:a16="http://schemas.microsoft.com/office/drawing/2014/main" id="{31F943B3-A992-4F2B-AE17-D00CDB1C3A65}"/>
                    </a:ext>
                  </a:extLst>
                </xdr:cNvPr>
                <xdr:cNvSpPr/>
              </xdr:nvSpPr>
              <xdr:spPr>
                <a:xfrm>
                  <a:off x="2892165" y="8319048"/>
                  <a:ext cx="9074268" cy="5715476"/>
                </a:xfrm>
                <a:prstGeom prst="rect">
                  <a:avLst/>
                </a:prstGeom>
                <a:solidFill>
                  <a:schemeClr val="bg1">
                    <a:lumMod val="7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Rectangle: Rounded Corners 133">
                  <a:extLst>
                    <a:ext uri="{FF2B5EF4-FFF2-40B4-BE49-F238E27FC236}">
                      <a16:creationId xmlns:a16="http://schemas.microsoft.com/office/drawing/2014/main" id="{91D367EC-346E-422F-936B-620C737D789C}"/>
                    </a:ext>
                  </a:extLst>
                </xdr:cNvPr>
                <xdr:cNvSpPr/>
              </xdr:nvSpPr>
              <xdr:spPr>
                <a:xfrm>
                  <a:off x="2945626" y="7939978"/>
                  <a:ext cx="9049360" cy="417608"/>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35" name="Rectangle 134">
                  <a:extLst>
                    <a:ext uri="{FF2B5EF4-FFF2-40B4-BE49-F238E27FC236}">
                      <a16:creationId xmlns:a16="http://schemas.microsoft.com/office/drawing/2014/main" id="{50869627-74D2-40F0-A215-6AB10E31927E}"/>
                    </a:ext>
                  </a:extLst>
                </xdr:cNvPr>
                <xdr:cNvSpPr/>
              </xdr:nvSpPr>
              <xdr:spPr>
                <a:xfrm>
                  <a:off x="4499308" y="-180143"/>
                  <a:ext cx="9391738" cy="1114194"/>
                </a:xfrm>
                <a:prstGeom prst="rect">
                  <a:avLst/>
                </a:prstGeom>
                <a:noFill/>
              </xdr:spPr>
              <xdr:txBody>
                <a:bodyPr wrap="none" lIns="91440" tIns="45720" rIns="91440" bIns="45720">
                  <a:noAutofit/>
                </a:bodyPr>
                <a:lstStyle/>
                <a:p>
                  <a:pPr algn="ctr"/>
                  <a:r>
                    <a:rPr lang="en-US" sz="5400" b="1" cap="none" spc="0">
                      <a:ln w="0"/>
                      <a:solidFill>
                        <a:schemeClr val="tx1"/>
                      </a:solidFill>
                      <a:effectLst>
                        <a:outerShdw blurRad="38100" dist="19050" dir="2700000" algn="tl" rotWithShape="0">
                          <a:schemeClr val="dk1">
                            <a:alpha val="40000"/>
                          </a:schemeClr>
                        </a:outerShdw>
                      </a:effectLst>
                      <a:latin typeface="Bernard MT Condensed" panose="02050806060905020404" pitchFamily="18" charset="0"/>
                    </a:rPr>
                    <a:t>MOVIE</a:t>
                  </a:r>
                  <a:r>
                    <a:rPr lang="en-US" sz="5400" b="1" cap="none" spc="0" baseline="0">
                      <a:ln w="0"/>
                      <a:solidFill>
                        <a:schemeClr val="tx1"/>
                      </a:solidFill>
                      <a:effectLst>
                        <a:outerShdw blurRad="38100" dist="19050" dir="2700000" algn="tl" rotWithShape="0">
                          <a:schemeClr val="dk1">
                            <a:alpha val="40000"/>
                          </a:schemeClr>
                        </a:outerShdw>
                      </a:effectLst>
                      <a:latin typeface="Bernard MT Condensed" panose="02050806060905020404" pitchFamily="18" charset="0"/>
                    </a:rPr>
                    <a:t> SALES ANALYSIS DASHBOARD</a:t>
                  </a:r>
                  <a:endParaRPr lang="en-US" sz="5400" b="1" cap="none" spc="0">
                    <a:ln w="0"/>
                    <a:solidFill>
                      <a:schemeClr val="tx1"/>
                    </a:solidFill>
                    <a:effectLst>
                      <a:outerShdw blurRad="38100" dist="19050" dir="2700000" algn="tl" rotWithShape="0">
                        <a:schemeClr val="dk1">
                          <a:alpha val="40000"/>
                        </a:schemeClr>
                      </a:outerShdw>
                    </a:effectLst>
                    <a:latin typeface="Bernard MT Condensed" panose="02050806060905020404" pitchFamily="18" charset="0"/>
                  </a:endParaRPr>
                </a:p>
              </xdr:txBody>
            </xdr:sp>
            <xdr:pic>
              <xdr:nvPicPr>
                <xdr:cNvPr id="136" name="Graphic 14" descr="Theatre with solid fill">
                  <a:extLst>
                    <a:ext uri="{FF2B5EF4-FFF2-40B4-BE49-F238E27FC236}">
                      <a16:creationId xmlns:a16="http://schemas.microsoft.com/office/drawing/2014/main" id="{2BD13C5E-7151-48FA-97EA-0722AF230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02503" y="-400574"/>
                  <a:ext cx="1411106" cy="1306843"/>
                </a:xfrm>
                <a:prstGeom prst="rect">
                  <a:avLst/>
                </a:prstGeom>
              </xdr:spPr>
            </xdr:pic>
            <xdr:sp macro="" textlink="">
              <xdr:nvSpPr>
                <xdr:cNvPr id="137" name="Rectangle 136">
                  <a:extLst>
                    <a:ext uri="{FF2B5EF4-FFF2-40B4-BE49-F238E27FC236}">
                      <a16:creationId xmlns:a16="http://schemas.microsoft.com/office/drawing/2014/main" id="{91F7DC27-3F0E-4781-B00D-A9FDBABA1060}"/>
                    </a:ext>
                  </a:extLst>
                </xdr:cNvPr>
                <xdr:cNvSpPr/>
              </xdr:nvSpPr>
              <xdr:spPr>
                <a:xfrm>
                  <a:off x="2887814" y="881524"/>
                  <a:ext cx="17383125" cy="115711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138" name="MOVIE 2">
                      <a:extLst>
                        <a:ext uri="{FF2B5EF4-FFF2-40B4-BE49-F238E27FC236}">
                          <a16:creationId xmlns:a16="http://schemas.microsoft.com/office/drawing/2014/main" id="{434E9914-A119-4FE2-A824-4A6568B2FBE6}"/>
                        </a:ext>
                      </a:extLst>
                    </xdr:cNvPr>
                    <xdr:cNvGraphicFramePr/>
                  </xdr:nvGraphicFramePr>
                  <xdr:xfrm>
                    <a:off x="5605727" y="935676"/>
                    <a:ext cx="9326168" cy="1044220"/>
                  </xdr:xfrm>
                  <a:graphic>
                    <a:graphicData uri="http://schemas.microsoft.com/office/drawing/2010/slicer">
                      <sle:slicer xmlns:sle="http://schemas.microsoft.com/office/drawing/2010/slicer" name="MOVIE 2"/>
                    </a:graphicData>
                  </a:graphic>
                </xdr:graphicFrame>
              </mc:Choice>
              <mc:Fallback xmlns="">
                <xdr:sp macro="" textlink="">
                  <xdr:nvSpPr>
                    <xdr:cNvPr id="0" name=""/>
                    <xdr:cNvSpPr>
                      <a:spLocks noTextEdit="1"/>
                    </xdr:cNvSpPr>
                  </xdr:nvSpPr>
                  <xdr:spPr>
                    <a:xfrm>
                      <a:off x="7580804" y="4609945"/>
                      <a:ext cx="10946184" cy="1079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0" name="Rectangle 129">
                  <a:extLst>
                    <a:ext uri="{FF2B5EF4-FFF2-40B4-BE49-F238E27FC236}">
                      <a16:creationId xmlns:a16="http://schemas.microsoft.com/office/drawing/2014/main" id="{5DF7AD36-0FD5-4DDF-916D-B305CEAE1C2C}"/>
                    </a:ext>
                  </a:extLst>
                </xdr:cNvPr>
                <xdr:cNvSpPr/>
              </xdr:nvSpPr>
              <xdr:spPr>
                <a:xfrm>
                  <a:off x="374521" y="801363"/>
                  <a:ext cx="2352918" cy="12692519"/>
                </a:xfrm>
                <a:prstGeom prst="rect">
                  <a:avLst/>
                </a:prstGeom>
                <a:solidFill>
                  <a:schemeClr val="accent1">
                    <a:lumMod val="60000"/>
                    <a:lumOff val="40000"/>
                  </a:schemeClr>
                </a:solid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cap="none" spc="0">
                    <a:ln w="0"/>
                    <a:solidFill>
                      <a:schemeClr val="tx1"/>
                    </a:solidFill>
                    <a:effectLst>
                      <a:outerShdw blurRad="38100" dist="19050" dir="2700000" algn="tl" rotWithShape="0">
                        <a:schemeClr val="dk1">
                          <a:alpha val="40000"/>
                        </a:schemeClr>
                      </a:outerShdw>
                    </a:effectLst>
                  </a:endParaRPr>
                </a:p>
              </xdr:txBody>
            </xdr:sp>
          </xdr:grpSp>
          <mc:AlternateContent xmlns:mc="http://schemas.openxmlformats.org/markup-compatibility/2006" xmlns:a14="http://schemas.microsoft.com/office/drawing/2010/main">
            <mc:Choice Requires="a14">
              <xdr:graphicFrame macro="">
                <xdr:nvGraphicFramePr>
                  <xdr:cNvPr id="125" name="Distributor 2">
                    <a:extLst>
                      <a:ext uri="{FF2B5EF4-FFF2-40B4-BE49-F238E27FC236}">
                        <a16:creationId xmlns:a16="http://schemas.microsoft.com/office/drawing/2014/main" id="{716E906B-FC7D-4F0F-A70B-0948DA8E57AD}"/>
                      </a:ext>
                    </a:extLst>
                  </xdr:cNvPr>
                  <xdr:cNvGraphicFramePr/>
                </xdr:nvGraphicFramePr>
                <xdr:xfrm>
                  <a:off x="15808995" y="997021"/>
                  <a:ext cx="5209502" cy="1001887"/>
                </xdr:xfrm>
                <a:graphic>
                  <a:graphicData uri="http://schemas.microsoft.com/office/drawing/2010/slicer">
                    <sle:slicer xmlns:sle="http://schemas.microsoft.com/office/drawing/2010/slicer" name="Distributor 2"/>
                  </a:graphicData>
                </a:graphic>
              </xdr:graphicFrame>
            </mc:Choice>
            <mc:Fallback xmlns="">
              <xdr:sp macro="" textlink="">
                <xdr:nvSpPr>
                  <xdr:cNvPr id="0" name=""/>
                  <xdr:cNvSpPr>
                    <a:spLocks noTextEdit="1"/>
                  </xdr:cNvSpPr>
                </xdr:nvSpPr>
                <xdr:spPr>
                  <a:xfrm>
                    <a:off x="18655870" y="4640527"/>
                    <a:ext cx="6114426" cy="1035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6" name="Genre 2">
                    <a:extLst>
                      <a:ext uri="{FF2B5EF4-FFF2-40B4-BE49-F238E27FC236}">
                        <a16:creationId xmlns:a16="http://schemas.microsoft.com/office/drawing/2014/main" id="{D59BA463-3862-4A7F-9416-67EF3F75E869}"/>
                      </a:ext>
                    </a:extLst>
                  </xdr:cNvPr>
                  <xdr:cNvGraphicFramePr/>
                </xdr:nvGraphicFramePr>
                <xdr:xfrm>
                  <a:off x="3735317" y="984250"/>
                  <a:ext cx="2555874" cy="101600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4484916" y="4627330"/>
                    <a:ext cx="2999846" cy="1049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23" name="Rectangle 122">
              <a:extLst>
                <a:ext uri="{FF2B5EF4-FFF2-40B4-BE49-F238E27FC236}">
                  <a16:creationId xmlns:a16="http://schemas.microsoft.com/office/drawing/2014/main" id="{81D6D1F7-AD64-4D23-9018-AC48CD5CD398}"/>
                </a:ext>
              </a:extLst>
            </xdr:cNvPr>
            <xdr:cNvSpPr/>
          </xdr:nvSpPr>
          <xdr:spPr>
            <a:xfrm>
              <a:off x="21014354" y="873125"/>
              <a:ext cx="280081" cy="13180441"/>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grpSp>
        <xdr:nvGrpSpPr>
          <xdr:cNvPr id="139" name="Group 138">
            <a:extLst>
              <a:ext uri="{FF2B5EF4-FFF2-40B4-BE49-F238E27FC236}">
                <a16:creationId xmlns:a16="http://schemas.microsoft.com/office/drawing/2014/main" id="{30A28505-C4E9-4F58-8F19-1C2F6F996A75}"/>
              </a:ext>
            </a:extLst>
          </xdr:cNvPr>
          <xdr:cNvGrpSpPr/>
        </xdr:nvGrpSpPr>
        <xdr:grpSpPr>
          <a:xfrm>
            <a:off x="4060608" y="5649159"/>
            <a:ext cx="20197442" cy="12151024"/>
            <a:chOff x="3949483" y="5538034"/>
            <a:chExt cx="20197442" cy="12151024"/>
          </a:xfrm>
        </xdr:grpSpPr>
        <xdr:sp macro="" textlink="">
          <xdr:nvSpPr>
            <xdr:cNvPr id="140" name="Rectangle 139">
              <a:extLst>
                <a:ext uri="{FF2B5EF4-FFF2-40B4-BE49-F238E27FC236}">
                  <a16:creationId xmlns:a16="http://schemas.microsoft.com/office/drawing/2014/main" id="{DEF8DA7F-DE6D-46E2-A3B0-7C5E1E1ECD66}"/>
                </a:ext>
              </a:extLst>
            </xdr:cNvPr>
            <xdr:cNvSpPr/>
          </xdr:nvSpPr>
          <xdr:spPr>
            <a:xfrm>
              <a:off x="11652251" y="5921375"/>
              <a:ext cx="6334124" cy="5425716"/>
            </a:xfrm>
            <a:prstGeom prst="rect">
              <a:avLst/>
            </a:prstGeom>
            <a:solidFill>
              <a:schemeClr val="bg1">
                <a:lumMod val="85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1" name="Rectangle: Rounded Corners 140">
              <a:extLst>
                <a:ext uri="{FF2B5EF4-FFF2-40B4-BE49-F238E27FC236}">
                  <a16:creationId xmlns:a16="http://schemas.microsoft.com/office/drawing/2014/main" id="{3405AB35-5DD5-4A46-B634-A1BDCE8B5922}"/>
                </a:ext>
              </a:extLst>
            </xdr:cNvPr>
            <xdr:cNvSpPr/>
          </xdr:nvSpPr>
          <xdr:spPr>
            <a:xfrm>
              <a:off x="11622345" y="5695475"/>
              <a:ext cx="6365876" cy="380999"/>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nvGrpSpPr>
            <xdr:cNvPr id="142" name="Group 141">
              <a:extLst>
                <a:ext uri="{FF2B5EF4-FFF2-40B4-BE49-F238E27FC236}">
                  <a16:creationId xmlns:a16="http://schemas.microsoft.com/office/drawing/2014/main" id="{2E2C2AF8-DB4F-4871-B057-EDD564C73D6D}"/>
                </a:ext>
              </a:extLst>
            </xdr:cNvPr>
            <xdr:cNvGrpSpPr/>
          </xdr:nvGrpSpPr>
          <xdr:grpSpPr>
            <a:xfrm>
              <a:off x="3949483" y="5538034"/>
              <a:ext cx="20197442" cy="12151024"/>
              <a:chOff x="3838358" y="5522159"/>
              <a:chExt cx="20197442" cy="12151024"/>
            </a:xfrm>
          </xdr:grpSpPr>
          <xdr:graphicFrame macro="">
            <xdr:nvGraphicFramePr>
              <xdr:cNvPr id="144" name="Chart 143">
                <a:extLst>
                  <a:ext uri="{FF2B5EF4-FFF2-40B4-BE49-F238E27FC236}">
                    <a16:creationId xmlns:a16="http://schemas.microsoft.com/office/drawing/2014/main" id="{46FB8CA1-3645-44C9-A034-7F607110230F}"/>
                  </a:ext>
                </a:extLst>
              </xdr:cNvPr>
              <xdr:cNvGraphicFramePr>
                <a:graphicFrameLocks/>
              </xdr:cNvGraphicFramePr>
            </xdr:nvGraphicFramePr>
            <xdr:xfrm>
              <a:off x="3889375" y="11982322"/>
              <a:ext cx="10272301" cy="563762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45" name="Rectangle 144">
                <a:extLst>
                  <a:ext uri="{FF2B5EF4-FFF2-40B4-BE49-F238E27FC236}">
                    <a16:creationId xmlns:a16="http://schemas.microsoft.com/office/drawing/2014/main" id="{55CB115F-BFCE-4CB4-A4DE-486FA6A84313}"/>
                  </a:ext>
                </a:extLst>
              </xdr:cNvPr>
              <xdr:cNvSpPr/>
            </xdr:nvSpPr>
            <xdr:spPr>
              <a:xfrm>
                <a:off x="3838358" y="5522159"/>
                <a:ext cx="7531327" cy="697042"/>
              </a:xfrm>
              <a:prstGeom prst="rect">
                <a:avLst/>
              </a:prstGeom>
              <a:noFill/>
            </xdr:spPr>
            <xdr:txBody>
              <a:bodyPr wrap="square" lIns="91440" tIns="45720" rIns="91440" bIns="45720">
                <a:spAutoFit/>
              </a:bodyPr>
              <a:lstStyle/>
              <a:p>
                <a:pPr algn="ctr"/>
                <a:r>
                  <a:rPr lang="en-US" sz="24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Total</a:t>
                </a:r>
                <a:r>
                  <a:rPr lang="en-US" sz="24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&amp; Average </a:t>
                </a:r>
                <a:r>
                  <a:rPr lang="en-US" sz="32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Sales</a:t>
                </a:r>
                <a:r>
                  <a:rPr lang="en-US" sz="24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Per Distributor</a:t>
                </a:r>
                <a:endParaRPr lang="en-US" sz="24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graphicFrame macro="">
            <xdr:nvGraphicFramePr>
              <xdr:cNvPr id="146" name="Chart 145">
                <a:extLst>
                  <a:ext uri="{FF2B5EF4-FFF2-40B4-BE49-F238E27FC236}">
                    <a16:creationId xmlns:a16="http://schemas.microsoft.com/office/drawing/2014/main" id="{DF2ADAE7-70E9-44E6-97A4-2FB30F6DBAE6}"/>
                  </a:ext>
                </a:extLst>
              </xdr:cNvPr>
              <xdr:cNvGraphicFramePr>
                <a:graphicFrameLocks/>
              </xdr:cNvGraphicFramePr>
            </xdr:nvGraphicFramePr>
            <xdr:xfrm>
              <a:off x="3889374" y="6217647"/>
              <a:ext cx="7413626" cy="509768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47" name="Rectangle 146">
                <a:extLst>
                  <a:ext uri="{FF2B5EF4-FFF2-40B4-BE49-F238E27FC236}">
                    <a16:creationId xmlns:a16="http://schemas.microsoft.com/office/drawing/2014/main" id="{C661E9EF-17E9-4546-BD6F-3FEB2AAAB99F}"/>
                  </a:ext>
                </a:extLst>
              </xdr:cNvPr>
              <xdr:cNvSpPr/>
            </xdr:nvSpPr>
            <xdr:spPr>
              <a:xfrm>
                <a:off x="14557375" y="11817620"/>
                <a:ext cx="9430051" cy="5855563"/>
              </a:xfrm>
              <a:prstGeom prst="rect">
                <a:avLst/>
              </a:prstGeom>
              <a:solidFill>
                <a:schemeClr val="bg1">
                  <a:lumMod val="8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8" name="Rectangle 147">
                <a:extLst>
                  <a:ext uri="{FF2B5EF4-FFF2-40B4-BE49-F238E27FC236}">
                    <a16:creationId xmlns:a16="http://schemas.microsoft.com/office/drawing/2014/main" id="{AFB76DA9-4095-459E-8827-5B36513A0D51}"/>
                  </a:ext>
                </a:extLst>
              </xdr:cNvPr>
              <xdr:cNvSpPr/>
            </xdr:nvSpPr>
            <xdr:spPr>
              <a:xfrm>
                <a:off x="18030309" y="5911771"/>
                <a:ext cx="5971505" cy="5419445"/>
              </a:xfrm>
              <a:prstGeom prst="rect">
                <a:avLst/>
              </a:prstGeom>
              <a:solidFill>
                <a:schemeClr val="bg1">
                  <a:lumMod val="8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9" name="Rectangle: Rounded Corners 148">
                <a:extLst>
                  <a:ext uri="{FF2B5EF4-FFF2-40B4-BE49-F238E27FC236}">
                    <a16:creationId xmlns:a16="http://schemas.microsoft.com/office/drawing/2014/main" id="{A171A94C-1F85-4E61-8A71-52E0E70EF63D}"/>
                  </a:ext>
                </a:extLst>
              </xdr:cNvPr>
              <xdr:cNvSpPr/>
            </xdr:nvSpPr>
            <xdr:spPr>
              <a:xfrm>
                <a:off x="18019175" y="5628282"/>
                <a:ext cx="6016625" cy="396875"/>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43" name="Rectangle: Rounded Corners 142">
              <a:extLst>
                <a:ext uri="{FF2B5EF4-FFF2-40B4-BE49-F238E27FC236}">
                  <a16:creationId xmlns:a16="http://schemas.microsoft.com/office/drawing/2014/main" id="{E5410DA7-3F5E-46B7-9790-60F85B4E59BA}"/>
                </a:ext>
              </a:extLst>
            </xdr:cNvPr>
            <xdr:cNvSpPr/>
          </xdr:nvSpPr>
          <xdr:spPr>
            <a:xfrm>
              <a:off x="14682789" y="11478206"/>
              <a:ext cx="9461501" cy="428637"/>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grpSp>
    <xdr:clientData/>
  </xdr:twoCellAnchor>
  <xdr:oneCellAnchor>
    <xdr:from>
      <xdr:col>18</xdr:col>
      <xdr:colOff>223252</xdr:colOff>
      <xdr:row>29</xdr:row>
      <xdr:rowOff>50985</xdr:rowOff>
    </xdr:from>
    <xdr:ext cx="5770619" cy="671018"/>
    <xdr:sp macro="" textlink="">
      <xdr:nvSpPr>
        <xdr:cNvPr id="152" name="Rectangle 151">
          <a:extLst>
            <a:ext uri="{FF2B5EF4-FFF2-40B4-BE49-F238E27FC236}">
              <a16:creationId xmlns:a16="http://schemas.microsoft.com/office/drawing/2014/main" id="{C674F587-55CD-46E7-851E-B66F625D9C95}"/>
            </a:ext>
          </a:extLst>
        </xdr:cNvPr>
        <xdr:cNvSpPr/>
      </xdr:nvSpPr>
      <xdr:spPr>
        <a:xfrm>
          <a:off x="12269010" y="5631288"/>
          <a:ext cx="5770619" cy="671018"/>
        </a:xfrm>
        <a:prstGeom prst="rect">
          <a:avLst/>
        </a:prstGeom>
        <a:noFill/>
      </xdr:spPr>
      <xdr:txBody>
        <a:bodyPr wrap="none" lIns="91440" tIns="45720" rIns="91440" bIns="45720">
          <a:sp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Average</a:t>
          </a:r>
          <a:r>
            <a:rPr lang="en-US" sz="32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Sales Per Genre</a:t>
          </a:r>
          <a:endParaRPr lang="en-US" sz="32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9</xdr:col>
      <xdr:colOff>723047</xdr:colOff>
      <xdr:row>59</xdr:row>
      <xdr:rowOff>86491</xdr:rowOff>
    </xdr:from>
    <xdr:ext cx="5185650" cy="743345"/>
    <xdr:sp macro="" textlink="">
      <xdr:nvSpPr>
        <xdr:cNvPr id="153" name="Rectangle 152">
          <a:extLst>
            <a:ext uri="{FF2B5EF4-FFF2-40B4-BE49-F238E27FC236}">
              <a16:creationId xmlns:a16="http://schemas.microsoft.com/office/drawing/2014/main" id="{AF8E483E-D574-478A-871E-5D9B589DE9B9}"/>
            </a:ext>
          </a:extLst>
        </xdr:cNvPr>
        <xdr:cNvSpPr/>
      </xdr:nvSpPr>
      <xdr:spPr>
        <a:xfrm>
          <a:off x="6633432" y="10653542"/>
          <a:ext cx="5185650" cy="743345"/>
        </a:xfrm>
        <a:prstGeom prst="rect">
          <a:avLst/>
        </a:prstGeom>
        <a:noFill/>
      </xdr:spPr>
      <xdr:txBody>
        <a:bodyPr wrap="none" lIns="91440" tIns="45720" rIns="91440" bIns="45720">
          <a:spAutoFit/>
        </a:bodyPr>
        <a:lstStyle/>
        <a:p>
          <a:pPr algn="ctr"/>
          <a:r>
            <a:rPr lang="en-US" sz="36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Total</a:t>
          </a:r>
          <a:r>
            <a:rPr lang="en-US" sz="36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Monthly Sales</a:t>
          </a:r>
          <a:endParaRPr lang="en-US" sz="36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22</xdr:col>
      <xdr:colOff>404091</xdr:colOff>
      <xdr:row>62</xdr:row>
      <xdr:rowOff>57726</xdr:rowOff>
    </xdr:from>
    <xdr:to>
      <xdr:col>38</xdr:col>
      <xdr:colOff>307879</xdr:colOff>
      <xdr:row>92</xdr:row>
      <xdr:rowOff>96212</xdr:rowOff>
    </xdr:to>
    <xdr:graphicFrame macro="">
      <xdr:nvGraphicFramePr>
        <xdr:cNvPr id="154" name="Chart 153">
          <a:extLst>
            <a:ext uri="{FF2B5EF4-FFF2-40B4-BE49-F238E27FC236}">
              <a16:creationId xmlns:a16="http://schemas.microsoft.com/office/drawing/2014/main" id="{1462E76C-8887-4530-969B-593FD953D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27</xdr:col>
      <xdr:colOff>94347</xdr:colOff>
      <xdr:row>59</xdr:row>
      <xdr:rowOff>106993</xdr:rowOff>
    </xdr:from>
    <xdr:ext cx="5313891" cy="671018"/>
    <xdr:sp macro="" textlink="">
      <xdr:nvSpPr>
        <xdr:cNvPr id="155" name="Rectangle 154">
          <a:extLst>
            <a:ext uri="{FF2B5EF4-FFF2-40B4-BE49-F238E27FC236}">
              <a16:creationId xmlns:a16="http://schemas.microsoft.com/office/drawing/2014/main" id="{949B782B-703D-4B33-93E8-93A2932F05F0}"/>
            </a:ext>
          </a:extLst>
        </xdr:cNvPr>
        <xdr:cNvSpPr/>
      </xdr:nvSpPr>
      <xdr:spPr>
        <a:xfrm>
          <a:off x="17681923" y="11460023"/>
          <a:ext cx="5313891" cy="671018"/>
        </a:xfrm>
        <a:prstGeom prst="rect">
          <a:avLst/>
        </a:prstGeom>
        <a:noFill/>
      </xdr:spPr>
      <xdr:txBody>
        <a:bodyPr wrap="none" lIns="91440" tIns="45720" rIns="91440" bIns="45720">
          <a:sp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Total</a:t>
          </a:r>
          <a:r>
            <a:rPr lang="en-US" sz="32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Sales Per Movies</a:t>
          </a:r>
          <a:endParaRPr lang="en-US" sz="32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18</xdr:col>
      <xdr:colOff>56445</xdr:colOff>
      <xdr:row>31</xdr:row>
      <xdr:rowOff>70555</xdr:rowOff>
    </xdr:from>
    <xdr:to>
      <xdr:col>28</xdr:col>
      <xdr:colOff>481061</xdr:colOff>
      <xdr:row>60</xdr:row>
      <xdr:rowOff>19242</xdr:rowOff>
    </xdr:to>
    <xdr:graphicFrame macro="">
      <xdr:nvGraphicFramePr>
        <xdr:cNvPr id="156" name="Chart 155">
          <a:extLst>
            <a:ext uri="{FF2B5EF4-FFF2-40B4-BE49-F238E27FC236}">
              <a16:creationId xmlns:a16="http://schemas.microsoft.com/office/drawing/2014/main" id="{198EAE87-5968-4344-A495-651341772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481061</xdr:colOff>
      <xdr:row>30</xdr:row>
      <xdr:rowOff>169334</xdr:rowOff>
    </xdr:from>
    <xdr:to>
      <xdr:col>38</xdr:col>
      <xdr:colOff>538787</xdr:colOff>
      <xdr:row>59</xdr:row>
      <xdr:rowOff>127000</xdr:rowOff>
    </xdr:to>
    <xdr:graphicFrame macro="">
      <xdr:nvGraphicFramePr>
        <xdr:cNvPr id="158" name="Chart 157">
          <a:extLst>
            <a:ext uri="{FF2B5EF4-FFF2-40B4-BE49-F238E27FC236}">
              <a16:creationId xmlns:a16="http://schemas.microsoft.com/office/drawing/2014/main" id="{1F5EA878-B0E0-42D2-8DE4-BF489BBF5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29</xdr:col>
      <xdr:colOff>84982</xdr:colOff>
      <xdr:row>29</xdr:row>
      <xdr:rowOff>42920</xdr:rowOff>
    </xdr:from>
    <xdr:ext cx="6177120" cy="671018"/>
    <xdr:sp macro="" textlink="">
      <xdr:nvSpPr>
        <xdr:cNvPr id="159" name="Rectangle 158">
          <a:extLst>
            <a:ext uri="{FF2B5EF4-FFF2-40B4-BE49-F238E27FC236}">
              <a16:creationId xmlns:a16="http://schemas.microsoft.com/office/drawing/2014/main" id="{F27E34CE-353C-4AAB-835B-4AC9508A2278}"/>
            </a:ext>
          </a:extLst>
        </xdr:cNvPr>
        <xdr:cNvSpPr/>
      </xdr:nvSpPr>
      <xdr:spPr>
        <a:xfrm>
          <a:off x="18904073" y="5623223"/>
          <a:ext cx="6177120" cy="671018"/>
        </a:xfrm>
        <a:prstGeom prst="rect">
          <a:avLst/>
        </a:prstGeom>
        <a:noFill/>
      </xdr:spPr>
      <xdr:txBody>
        <a:bodyPr wrap="square" lIns="91440" tIns="45720" rIns="91440" bIns="45720">
          <a:sp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Total</a:t>
          </a:r>
          <a:r>
            <a:rPr lang="en-US" sz="32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Sales Per Genre</a:t>
          </a:r>
          <a:endParaRPr lang="en-US" sz="32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2</xdr:col>
      <xdr:colOff>381149</xdr:colOff>
      <xdr:row>36</xdr:row>
      <xdr:rowOff>56248</xdr:rowOff>
    </xdr:from>
    <xdr:to>
      <xdr:col>5</xdr:col>
      <xdr:colOff>535090</xdr:colOff>
      <xdr:row>38</xdr:row>
      <xdr:rowOff>174662</xdr:rowOff>
    </xdr:to>
    <xdr:sp macro="" textlink="Pivot_Table!D35">
      <xdr:nvSpPr>
        <xdr:cNvPr id="7" name="Rectangle: Rounded Corners 6">
          <a:extLst>
            <a:ext uri="{FF2B5EF4-FFF2-40B4-BE49-F238E27FC236}">
              <a16:creationId xmlns:a16="http://schemas.microsoft.com/office/drawing/2014/main" id="{9A77A73E-58B4-4EF2-A234-CB0B6BE0C812}"/>
            </a:ext>
          </a:extLst>
        </xdr:cNvPr>
        <xdr:cNvSpPr/>
      </xdr:nvSpPr>
      <xdr:spPr>
        <a:xfrm>
          <a:off x="1602303" y="7090094"/>
          <a:ext cx="2474133" cy="509183"/>
        </a:xfrm>
        <a:prstGeom prst="roundRect">
          <a:avLst/>
        </a:prstGeom>
        <a:solidFill>
          <a:schemeClr val="accent1">
            <a:lumMod val="20000"/>
            <a:lumOff val="8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2BAEB3D-1ADB-462C-8C08-340473F87DC3}" type="TxLink">
            <a:rPr lang="en-US" sz="2000" b="1" i="0" u="none" strike="noStrike">
              <a:solidFill>
                <a:schemeClr val="tx1"/>
              </a:solidFill>
              <a:latin typeface="Arial Black" panose="020B0A04020102020204" pitchFamily="34" charset="0"/>
              <a:cs typeface="Calibri"/>
            </a:rPr>
            <a:pPr algn="l"/>
            <a:t> $15,306,092 </a:t>
          </a:fld>
          <a:endParaRPr lang="en-US" sz="2000" b="1">
            <a:solidFill>
              <a:schemeClr val="tx1"/>
            </a:solidFill>
            <a:latin typeface="Arial Black" panose="020B0A04020102020204" pitchFamily="34" charset="0"/>
          </a:endParaRPr>
        </a:p>
      </xdr:txBody>
    </xdr:sp>
    <xdr:clientData/>
  </xdr:twoCellAnchor>
  <xdr:twoCellAnchor>
    <xdr:from>
      <xdr:col>2</xdr:col>
      <xdr:colOff>442577</xdr:colOff>
      <xdr:row>33</xdr:row>
      <xdr:rowOff>38486</xdr:rowOff>
    </xdr:from>
    <xdr:to>
      <xdr:col>5</xdr:col>
      <xdr:colOff>384850</xdr:colOff>
      <xdr:row>33</xdr:row>
      <xdr:rowOff>57728</xdr:rowOff>
    </xdr:to>
    <xdr:cxnSp macro="">
      <xdr:nvCxnSpPr>
        <xdr:cNvPr id="10" name="Straight Connector 9">
          <a:extLst>
            <a:ext uri="{FF2B5EF4-FFF2-40B4-BE49-F238E27FC236}">
              <a16:creationId xmlns:a16="http://schemas.microsoft.com/office/drawing/2014/main" id="{18BC73D4-5868-493C-A271-2FEBE7E4E185}"/>
            </a:ext>
          </a:extLst>
        </xdr:cNvPr>
        <xdr:cNvCxnSpPr/>
      </xdr:nvCxnSpPr>
      <xdr:spPr>
        <a:xfrm flipV="1">
          <a:off x="1674092" y="6388486"/>
          <a:ext cx="2270606" cy="1924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381148</xdr:colOff>
      <xdr:row>31</xdr:row>
      <xdr:rowOff>135008</xdr:rowOff>
    </xdr:from>
    <xdr:to>
      <xdr:col>5</xdr:col>
      <xdr:colOff>573573</xdr:colOff>
      <xdr:row>36</xdr:row>
      <xdr:rowOff>80670</xdr:rowOff>
    </xdr:to>
    <xdr:sp macro="" textlink="">
      <xdr:nvSpPr>
        <xdr:cNvPr id="12" name="Rectangle 11">
          <a:extLst>
            <a:ext uri="{FF2B5EF4-FFF2-40B4-BE49-F238E27FC236}">
              <a16:creationId xmlns:a16="http://schemas.microsoft.com/office/drawing/2014/main" id="{B514C1B5-A115-4A83-B43E-6682462B8C86}"/>
            </a:ext>
          </a:extLst>
        </xdr:cNvPr>
        <xdr:cNvSpPr/>
      </xdr:nvSpPr>
      <xdr:spPr>
        <a:xfrm>
          <a:off x="1602302" y="6191931"/>
          <a:ext cx="2512617" cy="922585"/>
        </a:xfrm>
        <a:prstGeom prst="rect">
          <a:avLst/>
        </a:prstGeom>
        <a:solidFill>
          <a:schemeClr val="accent1">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68088</xdr:colOff>
      <xdr:row>32</xdr:row>
      <xdr:rowOff>170961</xdr:rowOff>
    </xdr:from>
    <xdr:ext cx="1904999" cy="384848"/>
    <xdr:sp macro="" textlink="">
      <xdr:nvSpPr>
        <xdr:cNvPr id="8" name="Rectangle 7">
          <a:extLst>
            <a:ext uri="{FF2B5EF4-FFF2-40B4-BE49-F238E27FC236}">
              <a16:creationId xmlns:a16="http://schemas.microsoft.com/office/drawing/2014/main" id="{29754F87-2DA2-48A9-B311-E5CDDC42FC5B}"/>
            </a:ext>
          </a:extLst>
        </xdr:cNvPr>
        <xdr:cNvSpPr/>
      </xdr:nvSpPr>
      <xdr:spPr>
        <a:xfrm>
          <a:off x="1899819" y="6423269"/>
          <a:ext cx="1904999" cy="384848"/>
        </a:xfrm>
        <a:prstGeom prst="rect">
          <a:avLst/>
        </a:prstGeom>
        <a:noFill/>
      </xdr:spPr>
      <xdr:txBody>
        <a:bodyPr wrap="none" lIns="91440" tIns="45720" rIns="91440" bIns="45720">
          <a:noAutofit/>
        </a:bodyPr>
        <a:lstStyle/>
        <a:p>
          <a:pPr algn="ctr"/>
          <a:r>
            <a:rPr lang="en-US" sz="16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MOVIES SUM TOTAL</a:t>
          </a:r>
          <a:endParaRPr lang="en-US" sz="16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2</xdr:col>
      <xdr:colOff>405572</xdr:colOff>
      <xdr:row>49</xdr:row>
      <xdr:rowOff>97693</xdr:rowOff>
    </xdr:from>
    <xdr:to>
      <xdr:col>5</xdr:col>
      <xdr:colOff>540271</xdr:colOff>
      <xdr:row>54</xdr:row>
      <xdr:rowOff>155420</xdr:rowOff>
    </xdr:to>
    <xdr:sp macro="" textlink="">
      <xdr:nvSpPr>
        <xdr:cNvPr id="13" name="Rectangle 12">
          <a:extLst>
            <a:ext uri="{FF2B5EF4-FFF2-40B4-BE49-F238E27FC236}">
              <a16:creationId xmlns:a16="http://schemas.microsoft.com/office/drawing/2014/main" id="{13DBF9D6-9F92-4507-B0C6-A57CEE0BDFCD}"/>
            </a:ext>
          </a:extLst>
        </xdr:cNvPr>
        <xdr:cNvSpPr/>
      </xdr:nvSpPr>
      <xdr:spPr>
        <a:xfrm>
          <a:off x="1626726" y="9671539"/>
          <a:ext cx="2454891" cy="1034650"/>
        </a:xfrm>
        <a:prstGeom prst="rect">
          <a:avLst/>
        </a:prstGeom>
        <a:solidFill>
          <a:schemeClr val="accent1">
            <a:lumMod val="20000"/>
            <a:lumOff val="8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424815</xdr:colOff>
      <xdr:row>54</xdr:row>
      <xdr:rowOff>82149</xdr:rowOff>
    </xdr:from>
    <xdr:to>
      <xdr:col>5</xdr:col>
      <xdr:colOff>521028</xdr:colOff>
      <xdr:row>57</xdr:row>
      <xdr:rowOff>62907</xdr:rowOff>
    </xdr:to>
    <xdr:sp macro="" textlink="Pivot_Table!B35">
      <xdr:nvSpPr>
        <xdr:cNvPr id="52" name="Rectangle 51">
          <a:extLst>
            <a:ext uri="{FF2B5EF4-FFF2-40B4-BE49-F238E27FC236}">
              <a16:creationId xmlns:a16="http://schemas.microsoft.com/office/drawing/2014/main" id="{94D06F5F-01A8-4C5F-B565-EB4D4B1E0684}"/>
            </a:ext>
          </a:extLst>
        </xdr:cNvPr>
        <xdr:cNvSpPr/>
      </xdr:nvSpPr>
      <xdr:spPr>
        <a:xfrm>
          <a:off x="1645969" y="10632918"/>
          <a:ext cx="2416405" cy="566912"/>
        </a:xfrm>
        <a:prstGeom prst="rect">
          <a:avLst/>
        </a:prstGeom>
        <a:solidFill>
          <a:schemeClr val="accent1">
            <a:lumMod val="20000"/>
            <a:lumOff val="8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6B502DC-EB33-4C15-A4A5-B44A0DF2A8E0}" type="TxLink">
            <a:rPr lang="en-US" sz="2400" b="0" i="0" u="none" strike="noStrike">
              <a:solidFill>
                <a:schemeClr val="tx1"/>
              </a:solidFill>
              <a:latin typeface="Arial Black" panose="020B0A04020102020204" pitchFamily="34" charset="0"/>
              <a:cs typeface="Calibri"/>
            </a:rPr>
            <a:pPr algn="l"/>
            <a:t> $2,186,585 </a:t>
          </a:fld>
          <a:endParaRPr lang="en-US" sz="2400">
            <a:solidFill>
              <a:schemeClr val="tx1"/>
            </a:solidFill>
            <a:latin typeface="Arial Black" panose="020B0A04020102020204" pitchFamily="34" charset="0"/>
          </a:endParaRPr>
        </a:p>
      </xdr:txBody>
    </xdr:sp>
    <xdr:clientData/>
  </xdr:twoCellAnchor>
  <xdr:oneCellAnchor>
    <xdr:from>
      <xdr:col>2</xdr:col>
      <xdr:colOff>414747</xdr:colOff>
      <xdr:row>51</xdr:row>
      <xdr:rowOff>10026</xdr:rowOff>
    </xdr:from>
    <xdr:ext cx="2364750" cy="417807"/>
    <xdr:sp macro="" textlink="">
      <xdr:nvSpPr>
        <xdr:cNvPr id="15" name="Rectangle 14">
          <a:extLst>
            <a:ext uri="{FF2B5EF4-FFF2-40B4-BE49-F238E27FC236}">
              <a16:creationId xmlns:a16="http://schemas.microsoft.com/office/drawing/2014/main" id="{A31B39B2-51BE-46A2-9AA0-AE59D02AB887}"/>
            </a:ext>
          </a:extLst>
        </xdr:cNvPr>
        <xdr:cNvSpPr/>
      </xdr:nvSpPr>
      <xdr:spPr>
        <a:xfrm>
          <a:off x="1635901" y="9974641"/>
          <a:ext cx="2364750" cy="417807"/>
        </a:xfrm>
        <a:prstGeom prst="rect">
          <a:avLst/>
        </a:prstGeom>
        <a:noFill/>
      </xdr:spPr>
      <xdr:txBody>
        <a:bodyPr wrap="none" lIns="91440" tIns="45720" rIns="91440" bIns="45720">
          <a:spAutoFit/>
        </a:bodyPr>
        <a:lstStyle/>
        <a:p>
          <a:pPr algn="ctr"/>
          <a:r>
            <a:rPr lang="en-US" sz="18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AVERAGE</a:t>
          </a:r>
          <a:r>
            <a:rPr lang="en-US" sz="18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TOTAL</a:t>
          </a:r>
          <a:endParaRPr lang="en-US" sz="18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2</xdr:col>
      <xdr:colOff>419634</xdr:colOff>
      <xdr:row>67</xdr:row>
      <xdr:rowOff>61428</xdr:rowOff>
    </xdr:from>
    <xdr:to>
      <xdr:col>5</xdr:col>
      <xdr:colOff>515845</xdr:colOff>
      <xdr:row>74</xdr:row>
      <xdr:rowOff>141356</xdr:rowOff>
    </xdr:to>
    <xdr:sp macro="" textlink="">
      <xdr:nvSpPr>
        <xdr:cNvPr id="16" name="Rectangle 15">
          <a:extLst>
            <a:ext uri="{FF2B5EF4-FFF2-40B4-BE49-F238E27FC236}">
              <a16:creationId xmlns:a16="http://schemas.microsoft.com/office/drawing/2014/main" id="{EAFEBC28-6097-4A7B-B711-1424E36D6953}"/>
            </a:ext>
          </a:extLst>
        </xdr:cNvPr>
        <xdr:cNvSpPr/>
      </xdr:nvSpPr>
      <xdr:spPr>
        <a:xfrm>
          <a:off x="1640788" y="13152197"/>
          <a:ext cx="2416403" cy="1447621"/>
        </a:xfrm>
        <a:prstGeom prst="rect">
          <a:avLst/>
        </a:prstGeom>
        <a:solidFill>
          <a:schemeClr val="accent1">
            <a:lumMod val="20000"/>
            <a:lumOff val="8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413901</xdr:colOff>
      <xdr:row>71</xdr:row>
      <xdr:rowOff>170961</xdr:rowOff>
    </xdr:from>
    <xdr:to>
      <xdr:col>5</xdr:col>
      <xdr:colOff>490871</xdr:colOff>
      <xdr:row>75</xdr:row>
      <xdr:rowOff>84471</xdr:rowOff>
    </xdr:to>
    <xdr:sp macro="" textlink="Pivot_Table!F35">
      <xdr:nvSpPr>
        <xdr:cNvPr id="17" name="Rectangle 16">
          <a:extLst>
            <a:ext uri="{FF2B5EF4-FFF2-40B4-BE49-F238E27FC236}">
              <a16:creationId xmlns:a16="http://schemas.microsoft.com/office/drawing/2014/main" id="{1E91C32F-C8EB-41FD-994A-A57685A1549E}"/>
            </a:ext>
          </a:extLst>
        </xdr:cNvPr>
        <xdr:cNvSpPr/>
      </xdr:nvSpPr>
      <xdr:spPr>
        <a:xfrm>
          <a:off x="1635055" y="14043269"/>
          <a:ext cx="2397162" cy="695048"/>
        </a:xfrm>
        <a:prstGeom prst="rect">
          <a:avLst/>
        </a:prstGeom>
        <a:solidFill>
          <a:schemeClr val="accent1">
            <a:lumMod val="20000"/>
            <a:lumOff val="8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3234156-1AD6-462C-A383-41A451DC5558}" type="TxLink">
            <a:rPr lang="en-US" sz="4000" b="0" i="0" u="none" strike="noStrike">
              <a:solidFill>
                <a:srgbClr val="000000"/>
              </a:solidFill>
              <a:latin typeface="Arial Black" panose="020B0A04020102020204" pitchFamily="34" charset="0"/>
              <a:cs typeface="Calibri"/>
            </a:rPr>
            <a:pPr algn="l"/>
            <a:t> 16 </a:t>
          </a:fld>
          <a:endParaRPr lang="en-US" sz="4000">
            <a:latin typeface="Arial Black" panose="020B0A04020102020204" pitchFamily="34" charset="0"/>
          </a:endParaRPr>
        </a:p>
      </xdr:txBody>
    </xdr:sp>
    <xdr:clientData/>
  </xdr:twoCellAnchor>
  <xdr:oneCellAnchor>
    <xdr:from>
      <xdr:col>2</xdr:col>
      <xdr:colOff>436056</xdr:colOff>
      <xdr:row>68</xdr:row>
      <xdr:rowOff>173586</xdr:rowOff>
    </xdr:from>
    <xdr:ext cx="2350259" cy="459193"/>
    <xdr:sp macro="" textlink="">
      <xdr:nvSpPr>
        <xdr:cNvPr id="18" name="Rectangle 17">
          <a:extLst>
            <a:ext uri="{FF2B5EF4-FFF2-40B4-BE49-F238E27FC236}">
              <a16:creationId xmlns:a16="http://schemas.microsoft.com/office/drawing/2014/main" id="{F4983CA6-277D-4480-83C6-41EF27C3248D}"/>
            </a:ext>
          </a:extLst>
        </xdr:cNvPr>
        <xdr:cNvSpPr/>
      </xdr:nvSpPr>
      <xdr:spPr>
        <a:xfrm>
          <a:off x="1657210" y="13459740"/>
          <a:ext cx="2350259" cy="459193"/>
        </a:xfrm>
        <a:prstGeom prst="rect">
          <a:avLst/>
        </a:prstGeom>
        <a:noFill/>
      </xdr:spPr>
      <xdr:txBody>
        <a:bodyPr wrap="none" lIns="91440" tIns="45720" rIns="91440" bIns="45720">
          <a:noAutofit/>
        </a:bodyPr>
        <a:lstStyle/>
        <a:p>
          <a:pPr algn="ctr"/>
          <a:r>
            <a:rPr lang="en-US" sz="16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COUNT</a:t>
          </a:r>
          <a:r>
            <a:rPr lang="en-US" sz="16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OF MOVIES</a:t>
          </a:r>
          <a:endParaRPr lang="en-US" sz="1600" b="1"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sum and average values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average value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value by Directors</a:t>
          </a:r>
        </a:p>
        <a:p>
          <a:pPr lvl="0"/>
          <a:r>
            <a:rPr lang="en-GB" sz="1800">
              <a:latin typeface="Cambria" panose="02040503050406030204" pitchFamily="18" charset="0"/>
            </a:rPr>
            <a:t>Q</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39.341851967591" createdVersion="7" refreshedVersion="7" minRefreshableVersion="3" recordCount="16" xr:uid="{EAD2F8E2-2FFA-4BA2-9BF5-03C44D5F087B}">
  <cacheSource type="worksheet">
    <worksheetSource name="Table2"/>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Min average" numFmtId="164">
      <sharedItems containsSemiMixedTypes="0" containsString="0" containsNumber="1" containsInteger="1" minValue="1246" maxValue="907576"/>
    </cacheField>
    <cacheField name="Max average" numFmtId="164">
      <sharedItems containsSemiMixedTypes="0" containsString="0" containsNumber="1" containsInteger="1" minValue="1246" maxValue="1928656"/>
    </cacheField>
    <cacheField name="Month Over Month" numFmtId="9">
      <sharedItems containsSemiMixedTypes="0" containsString="0" containsNumber="1" minValue="-0.49047717434747562" maxValue="3.6115569823435001E-2" count="13">
        <n v="-0.46956274213753002"/>
        <n v="-0.46711077321243899"/>
        <n v="-0.49047717434747562"/>
        <n v="-0.40594159866706536"/>
        <n v="-0.42432195975503062"/>
        <n v="-0.42171666997814428"/>
        <n v="0"/>
        <n v="-0.46105730427764324"/>
        <n v="-0.14318442153493705"/>
        <n v="-3.7147102526002951E-2"/>
        <n v="-0.10028653295128942"/>
        <n v="-2.3510971786833812E-2"/>
        <n v="3.6115569823435001E-2"/>
      </sharedItems>
    </cacheField>
    <cacheField name="Revenue Status" numFmtId="164">
      <sharedItems count="2">
        <s v="Above Revenue"/>
        <s v="Below Average"/>
      </sharedItems>
    </cacheField>
  </cacheFields>
  <extLst>
    <ext xmlns:x14="http://schemas.microsoft.com/office/spreadsheetml/2009/9/main" uri="{725AE2AE-9491-48be-B2B4-4EB974FC3084}">
      <x14:pivotCacheDefinition pivotCacheId="1006728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n v="907576"/>
    <n v="1928656"/>
    <x v="0"/>
    <x v="0"/>
  </r>
  <r>
    <x v="1"/>
    <x v="1"/>
    <x v="1"/>
    <n v="544951"/>
    <n v="576636"/>
    <n v="564851"/>
    <n v="516416"/>
    <n v="558496"/>
    <n v="1139066"/>
    <n v="606996"/>
    <n v="4507412"/>
    <n v="643916"/>
    <n v="516416"/>
    <n v="1139066"/>
    <x v="1"/>
    <x v="0"/>
  </r>
  <r>
    <x v="2"/>
    <x v="2"/>
    <x v="2"/>
    <n v="259311"/>
    <n v="263611"/>
    <n v="263801"/>
    <n v="279256"/>
    <n v="283426"/>
    <n v="590476"/>
    <n v="300861"/>
    <n v="2240742"/>
    <n v="320106"/>
    <n v="259311"/>
    <n v="590476"/>
    <x v="2"/>
    <x v="0"/>
  </r>
  <r>
    <x v="3"/>
    <x v="0"/>
    <x v="1"/>
    <n v="81641"/>
    <n v="86581"/>
    <n v="78091"/>
    <n v="92076"/>
    <n v="94381"/>
    <n v="187256"/>
    <n v="111241"/>
    <n v="731267"/>
    <n v="104466.71428571429"/>
    <n v="78091"/>
    <n v="187256"/>
    <x v="3"/>
    <x v="1"/>
  </r>
  <r>
    <x v="4"/>
    <x v="3"/>
    <x v="1"/>
    <n v="14506"/>
    <n v="18876"/>
    <n v="8641"/>
    <n v="5236"/>
    <n v="5066"/>
    <n v="2286"/>
    <n v="1316"/>
    <n v="55927"/>
    <n v="7989.5714285714284"/>
    <n v="1316"/>
    <n v="18876"/>
    <x v="4"/>
    <x v="1"/>
  </r>
  <r>
    <x v="5"/>
    <x v="1"/>
    <x v="0"/>
    <n v="5746"/>
    <n v="5816"/>
    <n v="5836"/>
    <n v="5671"/>
    <n v="5841"/>
    <n v="10066"/>
    <n v="5821"/>
    <n v="44797"/>
    <n v="6399.5714285714284"/>
    <n v="5671"/>
    <n v="10066"/>
    <x v="5"/>
    <x v="1"/>
  </r>
  <r>
    <x v="6"/>
    <x v="2"/>
    <x v="1"/>
    <n v="7586"/>
    <n v="7081"/>
    <n v="8006"/>
    <n v="12296"/>
    <n v="1246"/>
    <n v="1246"/>
    <n v="1246"/>
    <n v="38707"/>
    <n v="5529.5714285714284"/>
    <n v="1246"/>
    <n v="12296"/>
    <x v="6"/>
    <x v="1"/>
  </r>
  <r>
    <x v="7"/>
    <x v="4"/>
    <x v="1"/>
    <n v="2251"/>
    <n v="2286"/>
    <n v="2286"/>
    <n v="3756"/>
    <n v="4451"/>
    <n v="4956"/>
    <n v="2671"/>
    <n v="22657"/>
    <n v="3236.7142857142858"/>
    <n v="2251"/>
    <n v="4956"/>
    <x v="7"/>
    <x v="1"/>
  </r>
  <r>
    <x v="8"/>
    <x v="3"/>
    <x v="1"/>
    <n v="1506"/>
    <n v="1501"/>
    <n v="1501"/>
    <n v="1516"/>
    <n v="1501"/>
    <n v="1746"/>
    <n v="1496"/>
    <n v="10767"/>
    <n v="1538.1428571428571"/>
    <n v="1496"/>
    <n v="1746"/>
    <x v="8"/>
    <x v="1"/>
  </r>
  <r>
    <x v="9"/>
    <x v="5"/>
    <x v="1"/>
    <n v="1296"/>
    <n v="1296"/>
    <n v="1296"/>
    <n v="1291"/>
    <n v="1296"/>
    <n v="1346"/>
    <n v="1296"/>
    <n v="9117"/>
    <n v="1302.4285714285713"/>
    <n v="1291"/>
    <n v="1346"/>
    <x v="9"/>
    <x v="1"/>
  </r>
  <r>
    <x v="10"/>
    <x v="4"/>
    <x v="1"/>
    <n v="1246"/>
    <n v="1246"/>
    <n v="1246"/>
    <n v="1251"/>
    <n v="1256"/>
    <n v="1396"/>
    <n v="1256"/>
    <n v="8897"/>
    <n v="1271"/>
    <n v="1246"/>
    <n v="1396"/>
    <x v="10"/>
    <x v="1"/>
  </r>
  <r>
    <x v="11"/>
    <x v="6"/>
    <x v="1"/>
    <n v="1271"/>
    <n v="1271"/>
    <n v="1271"/>
    <n v="1271"/>
    <n v="1271"/>
    <n v="1276"/>
    <n v="1246"/>
    <n v="8877"/>
    <n v="1268.1428571428571"/>
    <n v="1246"/>
    <n v="1276"/>
    <x v="11"/>
    <x v="1"/>
  </r>
  <r>
    <x v="12"/>
    <x v="2"/>
    <x v="1"/>
    <n v="1246"/>
    <n v="1246"/>
    <n v="1246"/>
    <n v="1246"/>
    <n v="1246"/>
    <n v="1246"/>
    <n v="1291"/>
    <n v="8767"/>
    <n v="1252.4285714285713"/>
    <n v="1246"/>
    <n v="1291"/>
    <x v="12"/>
    <x v="1"/>
  </r>
  <r>
    <x v="13"/>
    <x v="4"/>
    <x v="1"/>
    <n v="1246"/>
    <n v="1246"/>
    <n v="1246"/>
    <n v="1246"/>
    <n v="1246"/>
    <n v="1246"/>
    <n v="1246"/>
    <n v="8722"/>
    <n v="1246"/>
    <n v="1246"/>
    <n v="1246"/>
    <x v="6"/>
    <x v="1"/>
  </r>
  <r>
    <x v="14"/>
    <x v="3"/>
    <x v="0"/>
    <n v="1246"/>
    <n v="1246"/>
    <n v="1246"/>
    <n v="1246"/>
    <n v="1246"/>
    <n v="1246"/>
    <n v="1246"/>
    <n v="8722"/>
    <n v="1246"/>
    <n v="1246"/>
    <n v="1246"/>
    <x v="6"/>
    <x v="1"/>
  </r>
  <r>
    <x v="15"/>
    <x v="1"/>
    <x v="0"/>
    <n v="1246"/>
    <n v="1246"/>
    <n v="1246"/>
    <n v="1246"/>
    <n v="1246"/>
    <n v="1246"/>
    <n v="1246"/>
    <n v="8722"/>
    <n v="1246"/>
    <n v="1246"/>
    <n v="1246"/>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FDC7F-C4EA-42AA-BFEC-EA73283EE28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Distributor">
  <location ref="A15:C23" firstHeaderRow="0" firstDataRow="1" firstDataCol="1"/>
  <pivotFields count="16">
    <pivotField showAll="0">
      <items count="17">
        <item x="2"/>
        <item x="1"/>
        <item x="6"/>
        <item x="9"/>
        <item x="4"/>
        <item x="7"/>
        <item x="5"/>
        <item x="11"/>
        <item x="13"/>
        <item x="10"/>
        <item x="8"/>
        <item x="14"/>
        <item x="12"/>
        <item x="3"/>
        <item x="15"/>
        <item x="0"/>
        <item t="default"/>
      </items>
    </pivotField>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9"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Total" fld="10" baseField="0" baseItem="0"/>
    <dataField name="Sum of Average" fld="11" baseField="0" baseItem="0"/>
  </dataFields>
  <formats count="1">
    <format dxfId="0">
      <pivotArea outline="0" collapsedLevelsAreSubtotals="1" fieldPosition="0"/>
    </format>
  </formats>
  <chartFormats count="5">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1" count="1" selected="0">
            <x v="2"/>
          </reference>
        </references>
      </pivotArea>
    </chartFormat>
    <chartFormat chart="23" format="11">
      <pivotArea type="data" outline="0" fieldPosition="0">
        <references count="2">
          <reference field="4294967294" count="1" selected="0">
            <x v="0"/>
          </reference>
          <reference field="1" count="1" selected="0">
            <x v="5"/>
          </reference>
        </references>
      </pivotArea>
    </chartFormat>
    <chartFormat chart="23" format="12">
      <pivotArea type="data" outline="0" fieldPosition="0">
        <references count="2">
          <reference field="4294967294" count="1" selected="0">
            <x v="0"/>
          </reference>
          <reference field="1" count="1" selected="0">
            <x v="6"/>
          </reference>
        </references>
      </pivotArea>
    </chartFormat>
    <chartFormat chart="2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7EF05A-9661-4D31-A4E7-3FCB400924A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re">
  <location ref="C34:C35" firstHeaderRow="1" firstDataRow="1" firstDataCol="0"/>
  <pivotFields count="16">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pivotFields>
  <rowItems count="1">
    <i/>
  </rowItems>
  <colItems count="1">
    <i/>
  </colItems>
  <dataFields count="1">
    <dataField name="Sum of Total" fld="10" baseField="0" baseItem="0" numFmtId="44"/>
  </dataFields>
  <formats count="3">
    <format dxfId="3">
      <pivotArea type="all" dataOnly="0" outline="0" fieldPosition="0"/>
    </format>
    <format dxfId="2">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5F0B8E-24F4-4617-9A59-711A88C4AFA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re">
  <location ref="E34:E35" firstHeaderRow="1" firstDataRow="1" firstDataCol="0"/>
  <pivotFields count="16">
    <pivotField dataFiel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s>
  <rowItems count="1">
    <i/>
  </rowItems>
  <colItems count="1">
    <i/>
  </colItems>
  <dataFields count="1">
    <dataField name="Count of MOVIE" fld="0" subtotal="count" baseField="0" baseItem="0"/>
  </dataFields>
  <formats count="3">
    <format dxfId="6">
      <pivotArea type="all" dataOnly="0" outline="0" fieldPosition="0"/>
    </format>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5BFEB6-BEA2-4C01-94CE-E7764AF5DD1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vies">
  <location ref="H15:I32" firstHeaderRow="1" firstDataRow="1" firstDataCol="1"/>
  <pivotFields count="16">
    <pivotField axis="axisRow"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Average" fld="11" baseField="0" baseItem="0" numFmtId="4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9D20F4-0ED3-4270-9970-179867CB30D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Genre">
  <location ref="A26:B30" firstHeaderRow="1" firstDataRow="1" firstDataCol="1"/>
  <pivotFields count="16">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pivotFields>
  <rowFields count="1">
    <field x="2"/>
  </rowFields>
  <rowItems count="4">
    <i>
      <x/>
    </i>
    <i>
      <x v="1"/>
    </i>
    <i>
      <x v="2"/>
    </i>
    <i t="grand">
      <x/>
    </i>
  </rowItems>
  <colItems count="1">
    <i/>
  </colItems>
  <dataFields count="1">
    <dataField name="Sum of Average" fld="11" baseField="0" baseItem="0" numFmtId="44"/>
  </dataFields>
  <formats count="1">
    <format dxfId="8">
      <pivotArea outline="0" collapsedLevelsAreSubtotals="1" fieldPosition="0"/>
    </format>
  </formats>
  <chartFormats count="9">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2" count="1" selected="0">
            <x v="0"/>
          </reference>
        </references>
      </pivotArea>
    </chartFormat>
    <chartFormat chart="13" format="4">
      <pivotArea type="data" outline="0" fieldPosition="0">
        <references count="2">
          <reference field="4294967294" count="1" selected="0">
            <x v="0"/>
          </reference>
          <reference field="2" count="1" selected="0">
            <x v="1"/>
          </reference>
        </references>
      </pivotArea>
    </chartFormat>
    <chartFormat chart="13"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1E2E18-9E3B-4008-B6A3-943D6F0B5FC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Genre">
  <location ref="D37:E41" firstHeaderRow="1" firstDataRow="1" firstDataCol="1"/>
  <pivotFields count="16">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pivotFields>
  <rowFields count="1">
    <field x="2"/>
  </rowFields>
  <rowItems count="4">
    <i>
      <x/>
    </i>
    <i>
      <x v="1"/>
    </i>
    <i>
      <x v="2"/>
    </i>
    <i t="grand">
      <x/>
    </i>
  </rowItems>
  <colItems count="1">
    <i/>
  </colItems>
  <dataFields count="1">
    <dataField name="Sum of Total" fld="10" baseField="0" baseItem="0"/>
  </dataFields>
  <formats count="1">
    <format dxfId="9">
      <pivotArea outline="0" collapsedLevelsAreSubtotals="1" fieldPosition="0"/>
    </format>
  </formats>
  <chartFormats count="12">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2" count="1" selected="0">
            <x v="0"/>
          </reference>
        </references>
      </pivotArea>
    </chartFormat>
    <chartFormat chart="16" format="3">
      <pivotArea type="data" outline="0" fieldPosition="0">
        <references count="2">
          <reference field="4294967294" count="1" selected="0">
            <x v="0"/>
          </reference>
          <reference field="2" count="1" selected="0">
            <x v="1"/>
          </reference>
        </references>
      </pivotArea>
    </chartFormat>
    <chartFormat chart="16" format="4">
      <pivotArea type="data" outline="0" fieldPosition="0">
        <references count="2">
          <reference field="4294967294" count="1" selected="0">
            <x v="0"/>
          </reference>
          <reference field="2" count="1" selected="0">
            <x v="2"/>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2" count="1" selected="0">
            <x v="0"/>
          </reference>
        </references>
      </pivotArea>
    </chartFormat>
    <chartFormat chart="18" format="7">
      <pivotArea type="data" outline="0" fieldPosition="0">
        <references count="2">
          <reference field="4294967294" count="1" selected="0">
            <x v="0"/>
          </reference>
          <reference field="2" count="1" selected="0">
            <x v="1"/>
          </reference>
        </references>
      </pivotArea>
    </chartFormat>
    <chartFormat chart="18" format="8">
      <pivotArea type="data" outline="0" fieldPosition="0">
        <references count="2">
          <reference field="4294967294" count="1" selected="0">
            <x v="0"/>
          </reference>
          <reference field="2" count="1" selected="0">
            <x v="2"/>
          </reference>
        </references>
      </pivotArea>
    </chartFormat>
    <chartFormat chart="15" format="1">
      <pivotArea type="data" outline="0" fieldPosition="0">
        <references count="2">
          <reference field="4294967294" count="1" selected="0">
            <x v="0"/>
          </reference>
          <reference field="2" count="1" selected="0">
            <x v="0"/>
          </reference>
        </references>
      </pivotArea>
    </chartFormat>
    <chartFormat chart="15" format="2">
      <pivotArea type="data" outline="0" fieldPosition="0">
        <references count="2">
          <reference field="4294967294" count="1" selected="0">
            <x v="0"/>
          </reference>
          <reference field="2" count="1" selected="0">
            <x v="1"/>
          </reference>
        </references>
      </pivotArea>
    </chartFormat>
    <chartFormat chart="15"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881A0B-6966-4AA3-B3B1-C35BC3A60160}" name="PivotTable1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rowHeaderCaption="Genre">
  <location ref="A37:B44" firstHeaderRow="1" firstDataRow="1" firstDataCol="1"/>
  <pivotFields count="16">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1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1">
          <reference field="4294967294" count="1" selected="0">
            <x v="5"/>
          </reference>
        </references>
      </pivotArea>
    </chartFormat>
    <chartFormat chart="19" format="5">
      <pivotArea type="data" outline="0" fieldPosition="0">
        <references count="1">
          <reference field="4294967294" count="1" selected="0">
            <x v="4"/>
          </reference>
        </references>
      </pivotArea>
    </chartFormat>
    <chartFormat chart="19" format="6">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2F49BB-B1E3-4FEF-9EFF-52FF616CCE0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re">
  <location ref="A34:A35" firstHeaderRow="1" firstDataRow="1" firstDataCol="0"/>
  <pivotFields count="16">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pivotFields>
  <rowItems count="1">
    <i/>
  </rowItems>
  <colItems count="1">
    <i/>
  </colItems>
  <dataFields count="1">
    <dataField name="Sum of Average" fld="11"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3DB43A-43A9-4F12-98FD-91F3B0A434B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ovies">
  <location ref="E15:F32" firstHeaderRow="1" firstDataRow="1" firstDataCol="1"/>
  <pivotFields count="16">
    <pivotField axis="axisRow"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Total" fld="10" baseField="0" baseItem="0" numFmtId="44"/>
  </dataFields>
  <formats count="1">
    <format dxfId="1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5"/>
          </reference>
        </references>
      </pivotArea>
    </chartFormat>
    <chartFormat chart="2" format="4">
      <pivotArea type="data" outline="0" fieldPosition="0">
        <references count="2">
          <reference field="4294967294" count="1" selected="0">
            <x v="0"/>
          </reference>
          <reference field="0" count="1" selected="0">
            <x v="13"/>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 xr10:uid="{2C0B9CAE-39F3-488E-8A08-F9B9619C772A}" sourceName="MOVIE">
  <pivotTables>
    <pivotTable tabId="12" name="PivotTable2"/>
    <pivotTable tabId="12" name="PivotTable4"/>
    <pivotTable tabId="12" name="PivotTable5"/>
    <pivotTable tabId="12" name="PivotTable6"/>
    <pivotTable tabId="12" name="PivotTable8"/>
    <pivotTable tabId="12" name="PivotTable9"/>
    <pivotTable tabId="12" name="PivotTable10"/>
    <pivotTable tabId="12" name="PivotTable12"/>
    <pivotTable tabId="12" name="PivotTable7"/>
  </pivotTables>
  <data>
    <tabular pivotCacheId="1006728936">
      <items count="16">
        <i x="2" s="1"/>
        <i x="1" s="1"/>
        <i x="6" s="1"/>
        <i x="9" s="1"/>
        <i x="4" s="1"/>
        <i x="7" s="1"/>
        <i x="5" s="1"/>
        <i x="11" s="1"/>
        <i x="13" s="1"/>
        <i x="10" s="1"/>
        <i x="8" s="1"/>
        <i x="14" s="1"/>
        <i x="12" s="1"/>
        <i x="3" s="1"/>
        <i x="1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09F0A4E9-7D44-4D5D-A597-E99474FCF1CF}" sourceName="Distributor">
  <pivotTables>
    <pivotTable tabId="12" name="PivotTable2"/>
    <pivotTable tabId="12" name="PivotTable4"/>
    <pivotTable tabId="12" name="PivotTable5"/>
    <pivotTable tabId="12" name="PivotTable6"/>
    <pivotTable tabId="12" name="PivotTable8"/>
    <pivotTable tabId="12" name="PivotTable9"/>
    <pivotTable tabId="12" name="PivotTable10"/>
    <pivotTable tabId="12" name="PivotTable12"/>
    <pivotTable tabId="12" name="PivotTable7"/>
  </pivotTables>
  <data>
    <tabular pivotCacheId="1006728936">
      <items count="7">
        <i x="3" s="1"/>
        <i x="6" s="1"/>
        <i x="0" s="1"/>
        <i x="4" s="1"/>
        <i x="5"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3CAC39F7-5E9E-49C8-AD4A-EC502D0C82ED}" sourceName="Genre">
  <pivotTables>
    <pivotTable tabId="12" name="PivotTable2"/>
    <pivotTable tabId="12" name="PivotTable4"/>
    <pivotTable tabId="12" name="PivotTable5"/>
    <pivotTable tabId="12" name="PivotTable6"/>
    <pivotTable tabId="12" name="PivotTable8"/>
    <pivotTable tabId="12" name="PivotTable9"/>
    <pivotTable tabId="12" name="PivotTable10"/>
    <pivotTable tabId="12" name="PivotTable12"/>
    <pivotTable tabId="12" name="PivotTable7"/>
  </pivotTables>
  <data>
    <tabular pivotCacheId="10067289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xr10:uid="{E6545395-4915-4848-AFAD-00E486F1493B}" cache="Slicer_MOVIE" caption="MOVIE" columnCount="3" rowHeight="241300"/>
  <slicer name="Distributor" xr10:uid="{6CBE75F0-B271-44F2-B4CB-EBED03C720C5}" cache="Slicer_Distributor" caption="Distributor" rowHeight="241300"/>
  <slicer name="Genre" xr10:uid="{D8E8F42B-51F7-41B8-AF5A-2318A87FE93D}" cache="Slicer_Genre" caption="Genre"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2" xr10:uid="{66D93EF8-C1C3-4530-B4C0-EC38CDFC6EB2}" cache="Slicer_MOVIE" caption="MOVIE" columnCount="6" style="SlicerStyleOther2" rowHeight="241300"/>
  <slicer name="Distributor 2" xr10:uid="{A860D961-206E-4BC8-8B12-3F050233753A}" cache="Slicer_Distributor" caption="Distributor" columnCount="3" style="SlicerStyleOther2" rowHeight="241300"/>
  <slicer name="Genre 2" xr10:uid="{8BBBFA4C-520D-4E1D-9EC8-C8DC1ED1D39F}" cache="Slicer_Genre" caption="Genre" columnCount="2"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38AAAA-4FFA-4674-8190-19690EFBAB27}" name="Table2" displayName="Table2" ref="A4:P21" totalsRowCount="1" headerRowDxfId="40">
  <autoFilter ref="A4:P20" xr:uid="{4238AAAA-4FFA-4674-8190-19690EFBAB27}"/>
  <tableColumns count="16">
    <tableColumn id="1" xr3:uid="{12CD35A4-9577-43F6-A658-9A227BE9940F}" name="MOVIE"/>
    <tableColumn id="31" xr3:uid="{2DEB5383-B731-42CE-B8CE-D1FCD702BB17}" name="Distributor" dataDxfId="39">
      <calculatedColumnFormula>VLOOKUP(Table2[[#This Row],[MOVIE]],Distributors!$A$2:$B$17,2,0)</calculatedColumnFormula>
    </tableColumn>
    <tableColumn id="30" xr3:uid="{4BAF68BE-50FD-4CA2-9DEC-D53CEF0D3F8A}" name="Genre" dataDxfId="38">
      <calculatedColumnFormula>VLOOKUP(Table2[[#This Row],[MOVIE]],Genre!$A$2:$B$17,2,0)</calculatedColumnFormula>
    </tableColumn>
    <tableColumn id="2" xr3:uid="{6AA63A8F-AD31-4882-BC7F-3919573B8353}" name="Jul-21" dataDxfId="37" totalsRowDxfId="36" dataCellStyle="Currency" totalsRowCellStyle="Currency"/>
    <tableColumn id="3" xr3:uid="{861D1296-1B00-4A57-9A03-0E0E9FE11C60}" name="Aug-21" dataDxfId="35" totalsRowDxfId="34" dataCellStyle="Currency" totalsRowCellStyle="Currency"/>
    <tableColumn id="4" xr3:uid="{59CF81E3-52CB-4E9B-8FEB-0BA34857EA57}" name="Sep-21" dataDxfId="33" totalsRowDxfId="32" dataCellStyle="Currency" totalsRowCellStyle="Currency"/>
    <tableColumn id="5" xr3:uid="{1A728B9B-AC96-4225-9ACB-005EFBEC221B}" name="Oct-21" dataDxfId="31" totalsRowDxfId="30" dataCellStyle="Currency" totalsRowCellStyle="Currency"/>
    <tableColumn id="6" xr3:uid="{2B291F63-557C-4B24-B6F4-1DD0E74F5ADE}" name="Nov-21" dataDxfId="29" totalsRowDxfId="28" dataCellStyle="Currency" totalsRowCellStyle="Currency"/>
    <tableColumn id="7" xr3:uid="{544802E7-E5EF-4B3D-A456-B7C783A5A3F7}" name="Dec-21" dataDxfId="27" totalsRowDxfId="26" dataCellStyle="Currency" totalsRowCellStyle="Currency"/>
    <tableColumn id="8" xr3:uid="{6DD34F43-9591-457D-95AE-8615B30F7822}" name="Jan-22" dataDxfId="25" totalsRowDxfId="24" dataCellStyle="Currency" totalsRowCellStyle="Currency"/>
    <tableColumn id="9" xr3:uid="{F006F17E-94C1-4CEB-A20C-0AFC4C1111A1}" name="Total" dataDxfId="23" totalsRowDxfId="22" dataCellStyle="Currency" totalsRowCellStyle="Currency">
      <calculatedColumnFormula>SUM(Table2[[#This Row],[Jul-21]:[Jan-22]])</calculatedColumnFormula>
    </tableColumn>
    <tableColumn id="10" xr3:uid="{E5C06EF1-A798-4C30-8689-FC6E422BA161}" name="Average" dataDxfId="21" totalsRowDxfId="20" dataCellStyle="Currency" totalsRowCellStyle="Currency">
      <calculatedColumnFormula>AVERAGE(Table2[[#This Row],[Jul-21]:[Jan-22]])</calculatedColumnFormula>
    </tableColumn>
    <tableColumn id="11" xr3:uid="{F5E53563-B60E-4840-9409-BC6DDB4E4C20}" name="Min average" dataDxfId="19" totalsRowDxfId="18" dataCellStyle="Currency" totalsRowCellStyle="Currency">
      <calculatedColumnFormula>MIN(Table2[[#This Row],[Jul-21]:[Jan-22]])</calculatedColumnFormula>
    </tableColumn>
    <tableColumn id="12" xr3:uid="{8F70E728-6402-446D-9654-6C140C66ABBF}" name="Max average" dataDxfId="17" totalsRowDxfId="16" dataCellStyle="Currency" totalsRowCellStyle="Currency">
      <calculatedColumnFormula>MAX(D5:J5)</calculatedColumnFormula>
    </tableColumn>
    <tableColumn id="13" xr3:uid="{9F5A0E08-1941-4D98-BA30-F3EB0F4314D1}" name="Month Over Month" totalsRowDxfId="15" dataCellStyle="Percent" totalsRowCellStyle="Percent">
      <calculatedColumnFormula>(Table2[[#This Row],[Jan-22]]/Table2[[#This Row],[Dec-21]])-1</calculatedColumnFormula>
    </tableColumn>
    <tableColumn id="29" xr3:uid="{80DA8F4A-E43C-4795-BDD9-C9E50B93FA28}" name="Revenue Status" dataDxfId="14" totalsRowDxfId="13" dataCellStyle="Currency" totalsRowCellStyle="Currency">
      <calculatedColumnFormula>IF(Table2[[#This Row],[Total]]&gt;$J$24,"Above Revenue","Below Average")</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C3348-2643-4EC8-A8A6-A4D2FBD86BC8}">
  <dimension ref="A1:H17"/>
  <sheetViews>
    <sheetView workbookViewId="0">
      <selection activeCell="J5" sqref="J5"/>
    </sheetView>
  </sheetViews>
  <sheetFormatPr defaultRowHeight="14.5"/>
  <cols>
    <col min="1" max="1" width="38.453125" customWidth="1"/>
  </cols>
  <sheetData>
    <row r="1" spans="1:8">
      <c r="A1" s="6" t="s">
        <v>0</v>
      </c>
      <c r="B1" s="9">
        <v>44378</v>
      </c>
      <c r="C1" s="9">
        <v>44409</v>
      </c>
      <c r="D1" s="9">
        <v>44440</v>
      </c>
      <c r="E1" s="9">
        <v>44470</v>
      </c>
      <c r="F1" s="9">
        <v>44501</v>
      </c>
      <c r="G1" s="9">
        <v>44531</v>
      </c>
      <c r="H1" s="9">
        <v>44562</v>
      </c>
    </row>
    <row r="2" spans="1:8">
      <c r="A2" s="6" t="s">
        <v>3</v>
      </c>
      <c r="B2" s="6">
        <v>908851</v>
      </c>
      <c r="C2" s="6">
        <v>953741</v>
      </c>
      <c r="D2" s="6">
        <v>924366</v>
      </c>
      <c r="E2" s="6">
        <v>907576</v>
      </c>
      <c r="F2" s="6">
        <v>945771</v>
      </c>
      <c r="G2" s="6">
        <v>1928656</v>
      </c>
      <c r="H2" s="6">
        <v>1023031</v>
      </c>
    </row>
    <row r="3" spans="1:8">
      <c r="A3" s="6" t="s">
        <v>6</v>
      </c>
      <c r="B3" s="6">
        <v>544951</v>
      </c>
      <c r="C3" s="6">
        <v>576636</v>
      </c>
      <c r="D3" s="6">
        <v>564851</v>
      </c>
      <c r="E3" s="6">
        <v>516416</v>
      </c>
      <c r="F3" s="6">
        <v>558496</v>
      </c>
      <c r="G3" s="6">
        <v>1139066</v>
      </c>
      <c r="H3" s="6">
        <v>606996</v>
      </c>
    </row>
    <row r="4" spans="1:8">
      <c r="A4" s="6" t="s">
        <v>9</v>
      </c>
      <c r="B4" s="6">
        <v>259311</v>
      </c>
      <c r="C4" s="6">
        <v>263611</v>
      </c>
      <c r="D4" s="6">
        <v>263801</v>
      </c>
      <c r="E4" s="6">
        <v>279256</v>
      </c>
      <c r="F4" s="6">
        <v>283426</v>
      </c>
      <c r="G4" s="6">
        <v>590476</v>
      </c>
      <c r="H4" s="6">
        <v>300861</v>
      </c>
    </row>
    <row r="5" spans="1:8">
      <c r="A5" s="6" t="s">
        <v>12</v>
      </c>
      <c r="B5" s="6">
        <v>81641</v>
      </c>
      <c r="C5" s="6">
        <v>86581</v>
      </c>
      <c r="D5" s="6">
        <v>78091</v>
      </c>
      <c r="E5" s="6">
        <v>92076</v>
      </c>
      <c r="F5" s="6">
        <v>94381</v>
      </c>
      <c r="G5" s="6">
        <v>187256</v>
      </c>
      <c r="H5" s="6">
        <v>111241</v>
      </c>
    </row>
    <row r="6" spans="1:8">
      <c r="A6" s="6" t="s">
        <v>13</v>
      </c>
      <c r="B6" s="6">
        <v>14506</v>
      </c>
      <c r="C6" s="6">
        <v>18876</v>
      </c>
      <c r="D6" s="6">
        <v>8641</v>
      </c>
      <c r="E6" s="6">
        <v>5236</v>
      </c>
      <c r="F6" s="6">
        <v>5066</v>
      </c>
      <c r="G6" s="6">
        <v>2286</v>
      </c>
      <c r="H6" s="6">
        <v>1316</v>
      </c>
    </row>
    <row r="7" spans="1:8">
      <c r="A7" s="6" t="s">
        <v>15</v>
      </c>
      <c r="B7" s="6">
        <v>5746</v>
      </c>
      <c r="C7" s="6">
        <v>5816</v>
      </c>
      <c r="D7" s="6">
        <v>5836</v>
      </c>
      <c r="E7" s="6">
        <v>5671</v>
      </c>
      <c r="F7" s="6">
        <v>5841</v>
      </c>
      <c r="G7" s="6">
        <v>10066</v>
      </c>
      <c r="H7" s="6">
        <v>5821</v>
      </c>
    </row>
    <row r="8" spans="1:8">
      <c r="A8" s="6" t="s">
        <v>16</v>
      </c>
      <c r="B8" s="6">
        <v>7586</v>
      </c>
      <c r="C8" s="6">
        <v>7081</v>
      </c>
      <c r="D8" s="6">
        <v>8006</v>
      </c>
      <c r="E8" s="6">
        <v>12296</v>
      </c>
      <c r="F8" s="6">
        <v>1246</v>
      </c>
      <c r="G8" s="6">
        <v>1246</v>
      </c>
      <c r="H8" s="6">
        <v>1246</v>
      </c>
    </row>
    <row r="9" spans="1:8">
      <c r="A9" s="6" t="s">
        <v>17</v>
      </c>
      <c r="B9" s="6">
        <v>2251</v>
      </c>
      <c r="C9" s="6">
        <v>2286</v>
      </c>
      <c r="D9" s="6">
        <v>2286</v>
      </c>
      <c r="E9" s="6">
        <v>3756</v>
      </c>
      <c r="F9" s="6">
        <v>4451</v>
      </c>
      <c r="G9" s="6">
        <v>4956</v>
      </c>
      <c r="H9" s="6">
        <v>2671</v>
      </c>
    </row>
    <row r="10" spans="1:8">
      <c r="A10" s="6" t="s">
        <v>19</v>
      </c>
      <c r="B10" s="6">
        <v>1506</v>
      </c>
      <c r="C10" s="6">
        <v>1501</v>
      </c>
      <c r="D10" s="6">
        <v>1501</v>
      </c>
      <c r="E10" s="6">
        <v>1516</v>
      </c>
      <c r="F10" s="6">
        <v>1501</v>
      </c>
      <c r="G10" s="6">
        <v>1746</v>
      </c>
      <c r="H10" s="6">
        <v>1496</v>
      </c>
    </row>
    <row r="11" spans="1:8">
      <c r="A11" s="6" t="s">
        <v>20</v>
      </c>
      <c r="B11" s="6">
        <v>1296</v>
      </c>
      <c r="C11" s="6">
        <v>1296</v>
      </c>
      <c r="D11" s="6">
        <v>1296</v>
      </c>
      <c r="E11" s="6">
        <v>1291</v>
      </c>
      <c r="F11" s="6">
        <v>1296</v>
      </c>
      <c r="G11" s="6">
        <v>1346</v>
      </c>
      <c r="H11" s="6">
        <v>1296</v>
      </c>
    </row>
    <row r="12" spans="1:8">
      <c r="A12" s="6" t="s">
        <v>22</v>
      </c>
      <c r="B12" s="6">
        <v>1246</v>
      </c>
      <c r="C12" s="6">
        <v>1246</v>
      </c>
      <c r="D12" s="6">
        <v>1246</v>
      </c>
      <c r="E12" s="6">
        <v>1251</v>
      </c>
      <c r="F12" s="6">
        <v>1256</v>
      </c>
      <c r="G12" s="6">
        <v>1396</v>
      </c>
      <c r="H12" s="6">
        <v>1256</v>
      </c>
    </row>
    <row r="13" spans="1:8">
      <c r="A13" s="6" t="s">
        <v>23</v>
      </c>
      <c r="B13" s="6">
        <v>1271</v>
      </c>
      <c r="C13" s="6">
        <v>1271</v>
      </c>
      <c r="D13" s="6">
        <v>1271</v>
      </c>
      <c r="E13" s="6">
        <v>1271</v>
      </c>
      <c r="F13" s="6">
        <v>1271</v>
      </c>
      <c r="G13" s="6">
        <v>1276</v>
      </c>
      <c r="H13" s="6">
        <v>1246</v>
      </c>
    </row>
    <row r="14" spans="1:8">
      <c r="A14" s="6" t="s">
        <v>25</v>
      </c>
      <c r="B14" s="6">
        <v>1246</v>
      </c>
      <c r="C14" s="6">
        <v>1246</v>
      </c>
      <c r="D14" s="6">
        <v>1246</v>
      </c>
      <c r="E14" s="6">
        <v>1246</v>
      </c>
      <c r="F14" s="6">
        <v>1246</v>
      </c>
      <c r="G14" s="6">
        <v>1246</v>
      </c>
      <c r="H14" s="6">
        <v>1291</v>
      </c>
    </row>
    <row r="15" spans="1:8">
      <c r="A15" s="6" t="s">
        <v>26</v>
      </c>
      <c r="B15" s="6">
        <v>1246</v>
      </c>
      <c r="C15" s="6">
        <v>1246</v>
      </c>
      <c r="D15" s="6">
        <v>1246</v>
      </c>
      <c r="E15" s="6">
        <v>1246</v>
      </c>
      <c r="F15" s="6">
        <v>1246</v>
      </c>
      <c r="G15" s="6">
        <v>1246</v>
      </c>
      <c r="H15" s="6">
        <v>1246</v>
      </c>
    </row>
    <row r="16" spans="1:8">
      <c r="A16" s="6" t="s">
        <v>27</v>
      </c>
      <c r="B16" s="6">
        <v>1246</v>
      </c>
      <c r="C16" s="6">
        <v>1246</v>
      </c>
      <c r="D16" s="6">
        <v>1246</v>
      </c>
      <c r="E16" s="6">
        <v>1246</v>
      </c>
      <c r="F16" s="6">
        <v>1246</v>
      </c>
      <c r="G16" s="6">
        <v>1246</v>
      </c>
      <c r="H16" s="6">
        <v>1246</v>
      </c>
    </row>
    <row r="17" spans="1:8">
      <c r="A17" s="6" t="s">
        <v>28</v>
      </c>
      <c r="B17" s="6">
        <v>1246</v>
      </c>
      <c r="C17" s="6">
        <v>1246</v>
      </c>
      <c r="D17" s="6">
        <v>1246</v>
      </c>
      <c r="E17" s="6">
        <v>1246</v>
      </c>
      <c r="F17" s="6">
        <v>1246</v>
      </c>
      <c r="G17" s="6">
        <v>1246</v>
      </c>
      <c r="H17" s="6">
        <v>1246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2:P25"/>
  <sheetViews>
    <sheetView zoomScale="85" zoomScaleNormal="85" workbookViewId="0">
      <selection activeCell="A4" sqref="A4:P21"/>
    </sheetView>
  </sheetViews>
  <sheetFormatPr defaultColWidth="8.81640625" defaultRowHeight="14.5"/>
  <cols>
    <col min="1" max="1" width="42.90625" customWidth="1"/>
    <col min="2" max="2" width="24.08984375" customWidth="1"/>
    <col min="3" max="3" width="16.90625" customWidth="1"/>
    <col min="4" max="4" width="15.54296875" customWidth="1"/>
    <col min="5" max="5" width="13.7265625" customWidth="1"/>
    <col min="6" max="6" width="13.08984375" customWidth="1"/>
    <col min="7" max="7" width="12.26953125" customWidth="1"/>
    <col min="8" max="8" width="14.26953125" customWidth="1"/>
    <col min="9" max="9" width="13.26953125" customWidth="1"/>
    <col min="10" max="10" width="12.90625" customWidth="1"/>
    <col min="11" max="11" width="13.54296875" customWidth="1"/>
    <col min="12" max="12" width="17.90625" customWidth="1"/>
    <col min="13" max="13" width="34.1796875" customWidth="1"/>
    <col min="14" max="14" width="27.6328125" customWidth="1"/>
    <col min="15" max="15" width="33.453125" customWidth="1"/>
    <col min="16" max="16" width="25.54296875" customWidth="1"/>
  </cols>
  <sheetData>
    <row r="2" spans="1:16" ht="23.5" customHeight="1">
      <c r="A2" s="20" t="s">
        <v>41</v>
      </c>
      <c r="B2" s="20"/>
      <c r="C2" s="20"/>
      <c r="D2" s="20"/>
      <c r="E2" s="20"/>
      <c r="F2" s="20"/>
      <c r="G2" s="20"/>
      <c r="H2" s="20"/>
      <c r="I2" s="20"/>
      <c r="J2" s="20"/>
      <c r="K2" s="20"/>
      <c r="L2" s="20"/>
      <c r="M2" s="20"/>
      <c r="N2" s="20"/>
      <c r="O2" s="20"/>
      <c r="P2" s="20"/>
    </row>
    <row r="4" spans="1:16" ht="23.5">
      <c r="A4" s="4" t="s">
        <v>0</v>
      </c>
      <c r="B4" s="4" t="s">
        <v>1</v>
      </c>
      <c r="C4" s="4" t="s">
        <v>46</v>
      </c>
      <c r="D4" s="4" t="s">
        <v>34</v>
      </c>
      <c r="E4" s="4" t="s">
        <v>35</v>
      </c>
      <c r="F4" s="4" t="s">
        <v>36</v>
      </c>
      <c r="G4" s="4" t="s">
        <v>37</v>
      </c>
      <c r="H4" s="4" t="s">
        <v>38</v>
      </c>
      <c r="I4" s="4" t="s">
        <v>39</v>
      </c>
      <c r="J4" s="4" t="s">
        <v>40</v>
      </c>
      <c r="K4" s="4" t="s">
        <v>29</v>
      </c>
      <c r="L4" s="4" t="s">
        <v>30</v>
      </c>
      <c r="M4" s="4" t="s">
        <v>31</v>
      </c>
      <c r="N4" s="4" t="s">
        <v>32</v>
      </c>
      <c r="O4" s="4" t="s">
        <v>33</v>
      </c>
      <c r="P4" s="4" t="s">
        <v>42</v>
      </c>
    </row>
    <row r="5" spans="1:16">
      <c r="A5" t="s">
        <v>3</v>
      </c>
      <c r="B5" t="str">
        <f>VLOOKUP(Table2[[#This Row],[MOVIE]],Distributors!$A$2:$B$17,2,0)</f>
        <v>Paramount Pictures</v>
      </c>
      <c r="C5" t="str">
        <f>VLOOKUP(Table2[[#This Row],[MOVIE]],Genre!$A$2:$B$17,2,0)</f>
        <v>Action</v>
      </c>
      <c r="D5" s="3">
        <v>908851</v>
      </c>
      <c r="E5" s="3">
        <v>953741</v>
      </c>
      <c r="F5" s="3">
        <v>924366</v>
      </c>
      <c r="G5" s="3">
        <v>907576</v>
      </c>
      <c r="H5" s="3">
        <v>945771</v>
      </c>
      <c r="I5" s="3">
        <v>1928656</v>
      </c>
      <c r="J5" s="3">
        <v>1023031</v>
      </c>
      <c r="K5" s="3">
        <f>SUM(Table2[[#This Row],[Jul-21]:[Jan-22]])</f>
        <v>7591992</v>
      </c>
      <c r="L5" s="3">
        <f>AVERAGE(Table2[[#This Row],[Jul-21]:[Jan-22]])</f>
        <v>1084570.2857142857</v>
      </c>
      <c r="M5" s="3">
        <f>MIN(Table2[[#This Row],[Jul-21]:[Jan-22]])</f>
        <v>907576</v>
      </c>
      <c r="N5" s="3">
        <f t="shared" ref="N5:N20" si="0">MAX(D5:J5)</f>
        <v>1928656</v>
      </c>
      <c r="O5" s="5">
        <f>(Table2[[#This Row],[Jan-22]]/Table2[[#This Row],[Dec-21]])-1</f>
        <v>-0.46956274213753002</v>
      </c>
      <c r="P5" s="3" t="str">
        <f>IF(Table2[[#This Row],[Total]]&gt;$J$24,"Above Revenue","Below Average")</f>
        <v>Above Revenue</v>
      </c>
    </row>
    <row r="6" spans="1:16">
      <c r="A6" t="s">
        <v>6</v>
      </c>
      <c r="B6" t="str">
        <f>VLOOKUP(Table2[[#This Row],[MOVIE]],Distributors!$A$2:$B$17,2,0)</f>
        <v>Walt Disney</v>
      </c>
      <c r="C6" t="str">
        <f>VLOOKUP(Table2[[#This Row],[MOVIE]],Genre!$A$2:$B$17,2,0)</f>
        <v>Adventure</v>
      </c>
      <c r="D6" s="3">
        <v>544951</v>
      </c>
      <c r="E6" s="3">
        <v>576636</v>
      </c>
      <c r="F6" s="3">
        <v>564851</v>
      </c>
      <c r="G6" s="3">
        <v>516416</v>
      </c>
      <c r="H6" s="3">
        <v>558496</v>
      </c>
      <c r="I6" s="3">
        <v>1139066</v>
      </c>
      <c r="J6" s="3">
        <v>606996</v>
      </c>
      <c r="K6" s="3">
        <f>SUM(Table2[[#This Row],[Jul-21]:[Jan-22]])</f>
        <v>4507412</v>
      </c>
      <c r="L6" s="3">
        <f>AVERAGE(Table2[[#This Row],[Jul-21]:[Jan-22]])</f>
        <v>643916</v>
      </c>
      <c r="M6" s="3">
        <f>MIN(Table2[[#This Row],[Jul-21]:[Jan-22]])</f>
        <v>516416</v>
      </c>
      <c r="N6" s="3">
        <f t="shared" si="0"/>
        <v>1139066</v>
      </c>
      <c r="O6" s="5">
        <f>(Table2[[#This Row],[Jan-22]]/Table2[[#This Row],[Dec-21]])-1</f>
        <v>-0.46711077321243899</v>
      </c>
      <c r="P6" s="3" t="str">
        <f>IF(Table2[[#This Row],[Total]]&gt;$J$24,"Above Revenue","Below Average")</f>
        <v>Above Revenue</v>
      </c>
    </row>
    <row r="7" spans="1:16">
      <c r="A7" t="s">
        <v>9</v>
      </c>
      <c r="B7" t="str">
        <f>VLOOKUP(Table2[[#This Row],[MOVIE]],Distributors!$A$2:$B$17,2,0)</f>
        <v>Warner Bros.</v>
      </c>
      <c r="C7" t="str">
        <f>VLOOKUP(Table2[[#This Row],[MOVIE]],Genre!$A$2:$B$17,2,0)</f>
        <v>Drama</v>
      </c>
      <c r="D7" s="3">
        <v>259311</v>
      </c>
      <c r="E7" s="3">
        <v>263611</v>
      </c>
      <c r="F7" s="3">
        <v>263801</v>
      </c>
      <c r="G7" s="3">
        <v>279256</v>
      </c>
      <c r="H7" s="3">
        <v>283426</v>
      </c>
      <c r="I7" s="3">
        <v>590476</v>
      </c>
      <c r="J7" s="3">
        <v>300861</v>
      </c>
      <c r="K7" s="3">
        <f>SUM(Table2[[#This Row],[Jul-21]:[Jan-22]])</f>
        <v>2240742</v>
      </c>
      <c r="L7" s="3">
        <f>AVERAGE(Table2[[#This Row],[Jul-21]:[Jan-22]])</f>
        <v>320106</v>
      </c>
      <c r="M7" s="3">
        <f>MIN(Table2[[#This Row],[Jul-21]:[Jan-22]])</f>
        <v>259311</v>
      </c>
      <c r="N7" s="3">
        <f t="shared" si="0"/>
        <v>590476</v>
      </c>
      <c r="O7" s="5">
        <f>(Table2[[#This Row],[Jan-22]]/Table2[[#This Row],[Dec-21]])-1</f>
        <v>-0.49047717434747562</v>
      </c>
      <c r="P7" s="3" t="str">
        <f>IF(Table2[[#This Row],[Total]]&gt;$J$24,"Above Revenue","Below Average")</f>
        <v>Above Revenue</v>
      </c>
    </row>
    <row r="8" spans="1:16">
      <c r="A8" t="s">
        <v>12</v>
      </c>
      <c r="B8" t="str">
        <f>VLOOKUP(Table2[[#This Row],[MOVIE]],Distributors!$A$2:$B$17,2,0)</f>
        <v>Paramount Pictures</v>
      </c>
      <c r="C8" t="str">
        <f>VLOOKUP(Table2[[#This Row],[MOVIE]],Genre!$A$2:$B$17,2,0)</f>
        <v>Adventure</v>
      </c>
      <c r="D8" s="3">
        <v>81641</v>
      </c>
      <c r="E8" s="3">
        <v>86581</v>
      </c>
      <c r="F8" s="3">
        <v>78091</v>
      </c>
      <c r="G8" s="3">
        <v>92076</v>
      </c>
      <c r="H8" s="3">
        <v>94381</v>
      </c>
      <c r="I8" s="3">
        <v>187256</v>
      </c>
      <c r="J8" s="3">
        <v>111241</v>
      </c>
      <c r="K8" s="3">
        <f>SUM(Table2[[#This Row],[Jul-21]:[Jan-22]])</f>
        <v>731267</v>
      </c>
      <c r="L8" s="3">
        <f>AVERAGE(Table2[[#This Row],[Jul-21]:[Jan-22]])</f>
        <v>104466.71428571429</v>
      </c>
      <c r="M8" s="3">
        <f>MIN(Table2[[#This Row],[Jul-21]:[Jan-22]])</f>
        <v>78091</v>
      </c>
      <c r="N8" s="3">
        <f t="shared" si="0"/>
        <v>187256</v>
      </c>
      <c r="O8" s="5">
        <f>(Table2[[#This Row],[Jan-22]]/Table2[[#This Row],[Dec-21]])-1</f>
        <v>-0.40594159866706536</v>
      </c>
      <c r="P8" s="3" t="str">
        <f>IF(Table2[[#This Row],[Total]]&gt;$J$24,"Above Revenue","Below Average")</f>
        <v>Below Average</v>
      </c>
    </row>
    <row r="9" spans="1:16">
      <c r="A9" t="s">
        <v>13</v>
      </c>
      <c r="B9" t="str">
        <f>VLOOKUP(Table2[[#This Row],[MOVIE]],Distributors!$A$2:$B$17,2,0)</f>
        <v>20th Century Fox</v>
      </c>
      <c r="C9" t="str">
        <f>VLOOKUP(Table2[[#This Row],[MOVIE]],Genre!$A$2:$B$17,2,0)</f>
        <v>Adventure</v>
      </c>
      <c r="D9" s="3">
        <v>14506</v>
      </c>
      <c r="E9" s="3">
        <v>18876</v>
      </c>
      <c r="F9" s="3">
        <v>8641</v>
      </c>
      <c r="G9" s="3">
        <v>5236</v>
      </c>
      <c r="H9" s="3">
        <v>5066</v>
      </c>
      <c r="I9" s="3">
        <v>2286</v>
      </c>
      <c r="J9" s="3">
        <v>1316</v>
      </c>
      <c r="K9" s="3">
        <f>SUM(Table2[[#This Row],[Jul-21]:[Jan-22]])</f>
        <v>55927</v>
      </c>
      <c r="L9" s="3">
        <f>AVERAGE(Table2[[#This Row],[Jul-21]:[Jan-22]])</f>
        <v>7989.5714285714284</v>
      </c>
      <c r="M9" s="3">
        <f>MIN(Table2[[#This Row],[Jul-21]:[Jan-22]])</f>
        <v>1316</v>
      </c>
      <c r="N9" s="3">
        <f t="shared" si="0"/>
        <v>18876</v>
      </c>
      <c r="O9" s="5">
        <f>(Table2[[#This Row],[Jan-22]]/Table2[[#This Row],[Dec-21]])-1</f>
        <v>-0.42432195975503062</v>
      </c>
      <c r="P9" s="3" t="str">
        <f>IF(Table2[[#This Row],[Total]]&gt;$J$24,"Above Revenue","Below Average")</f>
        <v>Below Average</v>
      </c>
    </row>
    <row r="10" spans="1:16">
      <c r="A10" t="s">
        <v>15</v>
      </c>
      <c r="B10" t="str">
        <f>VLOOKUP(Table2[[#This Row],[MOVIE]],Distributors!$A$2:$B$17,2,0)</f>
        <v>Walt Disney</v>
      </c>
      <c r="C10" t="str">
        <f>VLOOKUP(Table2[[#This Row],[MOVIE]],Genre!$A$2:$B$17,2,0)</f>
        <v>Action</v>
      </c>
      <c r="D10" s="3">
        <v>5746</v>
      </c>
      <c r="E10" s="3">
        <v>5816</v>
      </c>
      <c r="F10" s="3">
        <v>5836</v>
      </c>
      <c r="G10" s="3">
        <v>5671</v>
      </c>
      <c r="H10" s="3">
        <v>5841</v>
      </c>
      <c r="I10" s="3">
        <v>10066</v>
      </c>
      <c r="J10" s="3">
        <v>5821</v>
      </c>
      <c r="K10" s="3">
        <f>SUM(Table2[[#This Row],[Jul-21]:[Jan-22]])</f>
        <v>44797</v>
      </c>
      <c r="L10" s="3">
        <f>AVERAGE(Table2[[#This Row],[Jul-21]:[Jan-22]])</f>
        <v>6399.5714285714284</v>
      </c>
      <c r="M10" s="3">
        <f>MIN(Table2[[#This Row],[Jul-21]:[Jan-22]])</f>
        <v>5671</v>
      </c>
      <c r="N10" s="3">
        <f t="shared" si="0"/>
        <v>10066</v>
      </c>
      <c r="O10" s="5">
        <f>(Table2[[#This Row],[Jan-22]]/Table2[[#This Row],[Dec-21]])-1</f>
        <v>-0.42171666997814428</v>
      </c>
      <c r="P10" s="3" t="str">
        <f>IF(Table2[[#This Row],[Total]]&gt;$J$24,"Above Revenue","Below Average")</f>
        <v>Below Average</v>
      </c>
    </row>
    <row r="11" spans="1:16">
      <c r="A11" t="s">
        <v>16</v>
      </c>
      <c r="B11" t="str">
        <f>VLOOKUP(Table2[[#This Row],[MOVIE]],Distributors!$A$2:$B$17,2,0)</f>
        <v>Warner Bros.</v>
      </c>
      <c r="C11" t="str">
        <f>VLOOKUP(Table2[[#This Row],[MOVIE]],Genre!$A$2:$B$17,2,0)</f>
        <v>Adventure</v>
      </c>
      <c r="D11" s="3">
        <v>7586</v>
      </c>
      <c r="E11" s="3">
        <v>7081</v>
      </c>
      <c r="F11" s="3">
        <v>8006</v>
      </c>
      <c r="G11" s="3">
        <v>12296</v>
      </c>
      <c r="H11" s="3">
        <v>1246</v>
      </c>
      <c r="I11" s="3">
        <v>1246</v>
      </c>
      <c r="J11" s="3">
        <v>1246</v>
      </c>
      <c r="K11" s="3">
        <f>SUM(Table2[[#This Row],[Jul-21]:[Jan-22]])</f>
        <v>38707</v>
      </c>
      <c r="L11" s="3">
        <f>AVERAGE(Table2[[#This Row],[Jul-21]:[Jan-22]])</f>
        <v>5529.5714285714284</v>
      </c>
      <c r="M11" s="3">
        <f>MIN(Table2[[#This Row],[Jul-21]:[Jan-22]])</f>
        <v>1246</v>
      </c>
      <c r="N11" s="3">
        <f t="shared" si="0"/>
        <v>12296</v>
      </c>
      <c r="O11" s="5">
        <f>(Table2[[#This Row],[Jan-22]]/Table2[[#This Row],[Dec-21]])-1</f>
        <v>0</v>
      </c>
      <c r="P11" s="3" t="str">
        <f>IF(Table2[[#This Row],[Total]]&gt;$J$24,"Above Revenue","Below Average")</f>
        <v>Below Average</v>
      </c>
    </row>
    <row r="12" spans="1:16">
      <c r="A12" t="s">
        <v>17</v>
      </c>
      <c r="B12" t="str">
        <f>VLOOKUP(Table2[[#This Row],[MOVIE]],Distributors!$A$2:$B$17,2,0)</f>
        <v>Sony Pictures</v>
      </c>
      <c r="C12" t="str">
        <f>VLOOKUP(Table2[[#This Row],[MOVIE]],Genre!$A$2:$B$17,2,0)</f>
        <v>Adventure</v>
      </c>
      <c r="D12" s="3">
        <v>2251</v>
      </c>
      <c r="E12" s="3">
        <v>2286</v>
      </c>
      <c r="F12" s="3">
        <v>2286</v>
      </c>
      <c r="G12" s="3">
        <v>3756</v>
      </c>
      <c r="H12" s="3">
        <v>4451</v>
      </c>
      <c r="I12" s="3">
        <v>4956</v>
      </c>
      <c r="J12" s="3">
        <v>2671</v>
      </c>
      <c r="K12" s="3">
        <f>SUM(Table2[[#This Row],[Jul-21]:[Jan-22]])</f>
        <v>22657</v>
      </c>
      <c r="L12" s="3">
        <f>AVERAGE(Table2[[#This Row],[Jul-21]:[Jan-22]])</f>
        <v>3236.7142857142858</v>
      </c>
      <c r="M12" s="3">
        <f>MIN(Table2[[#This Row],[Jul-21]:[Jan-22]])</f>
        <v>2251</v>
      </c>
      <c r="N12" s="3">
        <f t="shared" si="0"/>
        <v>4956</v>
      </c>
      <c r="O12" s="5">
        <f>(Table2[[#This Row],[Jan-22]]/Table2[[#This Row],[Dec-21]])-1</f>
        <v>-0.46105730427764324</v>
      </c>
      <c r="P12" s="3" t="str">
        <f>IF(Table2[[#This Row],[Total]]&gt;$J$24,"Above Revenue","Below Average")</f>
        <v>Below Average</v>
      </c>
    </row>
    <row r="13" spans="1:16">
      <c r="A13" t="s">
        <v>19</v>
      </c>
      <c r="B13" t="str">
        <f>VLOOKUP(Table2[[#This Row],[MOVIE]],Distributors!$A$2:$B$17,2,0)</f>
        <v>20th Century Fox</v>
      </c>
      <c r="C13" t="str">
        <f>VLOOKUP(Table2[[#This Row],[MOVIE]],Genre!$A$2:$B$17,2,0)</f>
        <v>Adventure</v>
      </c>
      <c r="D13" s="3">
        <v>1506</v>
      </c>
      <c r="E13" s="3">
        <v>1501</v>
      </c>
      <c r="F13" s="3">
        <v>1501</v>
      </c>
      <c r="G13" s="3">
        <v>1516</v>
      </c>
      <c r="H13" s="3">
        <v>1501</v>
      </c>
      <c r="I13" s="3">
        <v>1746</v>
      </c>
      <c r="J13" s="3">
        <v>1496</v>
      </c>
      <c r="K13" s="3">
        <f>SUM(Table2[[#This Row],[Jul-21]:[Jan-22]])</f>
        <v>10767</v>
      </c>
      <c r="L13" s="3">
        <f>AVERAGE(Table2[[#This Row],[Jul-21]:[Jan-22]])</f>
        <v>1538.1428571428571</v>
      </c>
      <c r="M13" s="3">
        <f>MIN(Table2[[#This Row],[Jul-21]:[Jan-22]])</f>
        <v>1496</v>
      </c>
      <c r="N13" s="3">
        <f t="shared" si="0"/>
        <v>1746</v>
      </c>
      <c r="O13" s="5">
        <f>(Table2[[#This Row],[Jan-22]]/Table2[[#This Row],[Dec-21]])-1</f>
        <v>-0.14318442153493705</v>
      </c>
      <c r="P13" s="3" t="str">
        <f>IF(Table2[[#This Row],[Total]]&gt;$J$24,"Above Revenue","Below Average")</f>
        <v>Below Average</v>
      </c>
    </row>
    <row r="14" spans="1:16">
      <c r="A14" t="s">
        <v>20</v>
      </c>
      <c r="B14" t="str">
        <f>VLOOKUP(Table2[[#This Row],[MOVIE]],Distributors!$A$2:$B$17,2,0)</f>
        <v>Universal</v>
      </c>
      <c r="C14" t="str">
        <f>VLOOKUP(Table2[[#This Row],[MOVIE]],Genre!$A$2:$B$17,2,0)</f>
        <v>Adventure</v>
      </c>
      <c r="D14" s="3">
        <v>1296</v>
      </c>
      <c r="E14" s="3">
        <v>1296</v>
      </c>
      <c r="F14" s="3">
        <v>1296</v>
      </c>
      <c r="G14" s="3">
        <v>1291</v>
      </c>
      <c r="H14" s="3">
        <v>1296</v>
      </c>
      <c r="I14" s="3">
        <v>1346</v>
      </c>
      <c r="J14" s="3">
        <v>1296</v>
      </c>
      <c r="K14" s="3">
        <f>SUM(Table2[[#This Row],[Jul-21]:[Jan-22]])</f>
        <v>9117</v>
      </c>
      <c r="L14" s="3">
        <f>AVERAGE(Table2[[#This Row],[Jul-21]:[Jan-22]])</f>
        <v>1302.4285714285713</v>
      </c>
      <c r="M14" s="3">
        <f>MIN(Table2[[#This Row],[Jul-21]:[Jan-22]])</f>
        <v>1291</v>
      </c>
      <c r="N14" s="3">
        <f t="shared" si="0"/>
        <v>1346</v>
      </c>
      <c r="O14" s="5">
        <f>(Table2[[#This Row],[Jan-22]]/Table2[[#This Row],[Dec-21]])-1</f>
        <v>-3.7147102526002951E-2</v>
      </c>
      <c r="P14" s="3" t="str">
        <f>IF(Table2[[#This Row],[Total]]&gt;$J$24,"Above Revenue","Below Average")</f>
        <v>Below Average</v>
      </c>
    </row>
    <row r="15" spans="1:16">
      <c r="A15" t="s">
        <v>22</v>
      </c>
      <c r="B15" t="str">
        <f>VLOOKUP(Table2[[#This Row],[MOVIE]],Distributors!$A$2:$B$17,2,0)</f>
        <v>Sony Pictures</v>
      </c>
      <c r="C15" t="str">
        <f>VLOOKUP(Table2[[#This Row],[MOVIE]],Genre!$A$2:$B$17,2,0)</f>
        <v>Adventure</v>
      </c>
      <c r="D15" s="3">
        <v>1246</v>
      </c>
      <c r="E15" s="3">
        <v>1246</v>
      </c>
      <c r="F15" s="3">
        <v>1246</v>
      </c>
      <c r="G15" s="3">
        <v>1251</v>
      </c>
      <c r="H15" s="3">
        <v>1256</v>
      </c>
      <c r="I15" s="3">
        <v>1396</v>
      </c>
      <c r="J15" s="3">
        <v>1256</v>
      </c>
      <c r="K15" s="3">
        <f>SUM(Table2[[#This Row],[Jul-21]:[Jan-22]])</f>
        <v>8897</v>
      </c>
      <c r="L15" s="3">
        <f>AVERAGE(Table2[[#This Row],[Jul-21]:[Jan-22]])</f>
        <v>1271</v>
      </c>
      <c r="M15" s="3">
        <f>MIN(Table2[[#This Row],[Jul-21]:[Jan-22]])</f>
        <v>1246</v>
      </c>
      <c r="N15" s="3">
        <f t="shared" si="0"/>
        <v>1396</v>
      </c>
      <c r="O15" s="5">
        <f>(Table2[[#This Row],[Jan-22]]/Table2[[#This Row],[Dec-21]])-1</f>
        <v>-0.10028653295128942</v>
      </c>
      <c r="P15" s="3" t="str">
        <f>IF(Table2[[#This Row],[Total]]&gt;$J$24,"Above Revenue","Below Average")</f>
        <v>Below Average</v>
      </c>
    </row>
    <row r="16" spans="1:16">
      <c r="A16" t="s">
        <v>23</v>
      </c>
      <c r="B16" t="str">
        <f>VLOOKUP(Table2[[#This Row],[MOVIE]],Distributors!$A$2:$B$17,2,0)</f>
        <v>Dreamworks SKG</v>
      </c>
      <c r="C16" t="str">
        <f>VLOOKUP(Table2[[#This Row],[MOVIE]],Genre!$A$2:$B$17,2,0)</f>
        <v>Adventure</v>
      </c>
      <c r="D16" s="3">
        <v>1271</v>
      </c>
      <c r="E16" s="3">
        <v>1271</v>
      </c>
      <c r="F16" s="3">
        <v>1271</v>
      </c>
      <c r="G16" s="3">
        <v>1271</v>
      </c>
      <c r="H16" s="3">
        <v>1271</v>
      </c>
      <c r="I16" s="3">
        <v>1276</v>
      </c>
      <c r="J16" s="3">
        <v>1246</v>
      </c>
      <c r="K16" s="3">
        <f>SUM(Table2[[#This Row],[Jul-21]:[Jan-22]])</f>
        <v>8877</v>
      </c>
      <c r="L16" s="3">
        <f>AVERAGE(Table2[[#This Row],[Jul-21]:[Jan-22]])</f>
        <v>1268.1428571428571</v>
      </c>
      <c r="M16" s="3">
        <f>MIN(Table2[[#This Row],[Jul-21]:[Jan-22]])</f>
        <v>1246</v>
      </c>
      <c r="N16" s="3">
        <f t="shared" si="0"/>
        <v>1276</v>
      </c>
      <c r="O16" s="5">
        <f>(Table2[[#This Row],[Jan-22]]/Table2[[#This Row],[Dec-21]])-1</f>
        <v>-2.3510971786833812E-2</v>
      </c>
      <c r="P16" s="3" t="str">
        <f>IF(Table2[[#This Row],[Total]]&gt;$J$24,"Above Revenue","Below Average")</f>
        <v>Below Average</v>
      </c>
    </row>
    <row r="17" spans="1:16">
      <c r="A17" t="s">
        <v>25</v>
      </c>
      <c r="B17" t="str">
        <f>VLOOKUP(Table2[[#This Row],[MOVIE]],Distributors!$A$2:$B$17,2,0)</f>
        <v>Warner Bros.</v>
      </c>
      <c r="C17" t="str">
        <f>VLOOKUP(Table2[[#This Row],[MOVIE]],Genre!$A$2:$B$17,2,0)</f>
        <v>Adventure</v>
      </c>
      <c r="D17" s="3">
        <v>1246</v>
      </c>
      <c r="E17" s="3">
        <v>1246</v>
      </c>
      <c r="F17" s="3">
        <v>1246</v>
      </c>
      <c r="G17" s="3">
        <v>1246</v>
      </c>
      <c r="H17" s="3">
        <v>1246</v>
      </c>
      <c r="I17" s="3">
        <v>1246</v>
      </c>
      <c r="J17" s="3">
        <v>1291</v>
      </c>
      <c r="K17" s="3">
        <f>SUM(Table2[[#This Row],[Jul-21]:[Jan-22]])</f>
        <v>8767</v>
      </c>
      <c r="L17" s="3">
        <f>AVERAGE(Table2[[#This Row],[Jul-21]:[Jan-22]])</f>
        <v>1252.4285714285713</v>
      </c>
      <c r="M17" s="3">
        <f>MIN(Table2[[#This Row],[Jul-21]:[Jan-22]])</f>
        <v>1246</v>
      </c>
      <c r="N17" s="3">
        <f t="shared" si="0"/>
        <v>1291</v>
      </c>
      <c r="O17" s="5">
        <f>(Table2[[#This Row],[Jan-22]]/Table2[[#This Row],[Dec-21]])-1</f>
        <v>3.6115569823435001E-2</v>
      </c>
      <c r="P17" s="3" t="str">
        <f>IF(Table2[[#This Row],[Total]]&gt;$J$24,"Above Revenue","Below Average")</f>
        <v>Below Average</v>
      </c>
    </row>
    <row r="18" spans="1:16">
      <c r="A18" t="s">
        <v>26</v>
      </c>
      <c r="B18" t="str">
        <f>VLOOKUP(Table2[[#This Row],[MOVIE]],Distributors!$A$2:$B$17,2,0)</f>
        <v>Sony Pictures</v>
      </c>
      <c r="C18" t="str">
        <f>VLOOKUP(Table2[[#This Row],[MOVIE]],Genre!$A$2:$B$17,2,0)</f>
        <v>Adventure</v>
      </c>
      <c r="D18" s="3">
        <v>1246</v>
      </c>
      <c r="E18" s="3">
        <v>1246</v>
      </c>
      <c r="F18" s="3">
        <v>1246</v>
      </c>
      <c r="G18" s="3">
        <v>1246</v>
      </c>
      <c r="H18" s="3">
        <v>1246</v>
      </c>
      <c r="I18" s="3">
        <v>1246</v>
      </c>
      <c r="J18" s="3">
        <v>1246</v>
      </c>
      <c r="K18" s="3">
        <f>SUM(Table2[[#This Row],[Jul-21]:[Jan-22]])</f>
        <v>8722</v>
      </c>
      <c r="L18" s="3">
        <f>AVERAGE(Table2[[#This Row],[Jul-21]:[Jan-22]])</f>
        <v>1246</v>
      </c>
      <c r="M18" s="3">
        <f>MIN(Table2[[#This Row],[Jul-21]:[Jan-22]])</f>
        <v>1246</v>
      </c>
      <c r="N18" s="3">
        <f t="shared" si="0"/>
        <v>1246</v>
      </c>
      <c r="O18" s="5">
        <f>(Table2[[#This Row],[Jan-22]]/Table2[[#This Row],[Dec-21]])-1</f>
        <v>0</v>
      </c>
      <c r="P18" s="3" t="str">
        <f>IF(Table2[[#This Row],[Total]]&gt;$J$24,"Above Revenue","Below Average")</f>
        <v>Below Average</v>
      </c>
    </row>
    <row r="19" spans="1:16">
      <c r="A19" t="s">
        <v>27</v>
      </c>
      <c r="B19" t="str">
        <f>VLOOKUP(Table2[[#This Row],[MOVIE]],Distributors!$A$2:$B$17,2,0)</f>
        <v>20th Century Fox</v>
      </c>
      <c r="C19" t="str">
        <f>VLOOKUP(Table2[[#This Row],[MOVIE]],Genre!$A$2:$B$17,2,0)</f>
        <v>Action</v>
      </c>
      <c r="D19" s="3">
        <v>1246</v>
      </c>
      <c r="E19" s="3">
        <v>1246</v>
      </c>
      <c r="F19" s="3">
        <v>1246</v>
      </c>
      <c r="G19" s="3">
        <v>1246</v>
      </c>
      <c r="H19" s="3">
        <v>1246</v>
      </c>
      <c r="I19" s="3">
        <v>1246</v>
      </c>
      <c r="J19" s="3">
        <v>1246</v>
      </c>
      <c r="K19" s="3">
        <f>SUM(Table2[[#This Row],[Jul-21]:[Jan-22]])</f>
        <v>8722</v>
      </c>
      <c r="L19" s="3">
        <f>AVERAGE(Table2[[#This Row],[Jul-21]:[Jan-22]])</f>
        <v>1246</v>
      </c>
      <c r="M19" s="3">
        <f>MIN(Table2[[#This Row],[Jul-21]:[Jan-22]])</f>
        <v>1246</v>
      </c>
      <c r="N19" s="3">
        <f t="shared" si="0"/>
        <v>1246</v>
      </c>
      <c r="O19" s="5">
        <f>(Table2[[#This Row],[Jan-22]]/Table2[[#This Row],[Dec-21]])-1</f>
        <v>0</v>
      </c>
      <c r="P19" s="3" t="str">
        <f>IF(Table2[[#This Row],[Total]]&gt;$J$24,"Above Revenue","Below Average")</f>
        <v>Below Average</v>
      </c>
    </row>
    <row r="20" spans="1:16">
      <c r="A20" t="s">
        <v>28</v>
      </c>
      <c r="B20" t="str">
        <f>VLOOKUP(Table2[[#This Row],[MOVIE]],Distributors!$A$2:$B$17,2,0)</f>
        <v>Walt Disney</v>
      </c>
      <c r="C20" t="str">
        <f>VLOOKUP(Table2[[#This Row],[MOVIE]],Genre!$A$2:$B$17,2,0)</f>
        <v>Action</v>
      </c>
      <c r="D20" s="3">
        <v>1246</v>
      </c>
      <c r="E20" s="3">
        <v>1246</v>
      </c>
      <c r="F20" s="3">
        <v>1246</v>
      </c>
      <c r="G20" s="3">
        <v>1246</v>
      </c>
      <c r="H20" s="3">
        <v>1246</v>
      </c>
      <c r="I20" s="3">
        <v>1246</v>
      </c>
      <c r="J20" s="3">
        <v>1246</v>
      </c>
      <c r="K20" s="3">
        <f>SUM(Table2[[#This Row],[Jul-21]:[Jan-22]])</f>
        <v>8722</v>
      </c>
      <c r="L20" s="3">
        <f>AVERAGE(Table2[[#This Row],[Jul-21]:[Jan-22]])</f>
        <v>1246</v>
      </c>
      <c r="M20" s="3">
        <f>MIN(Table2[[#This Row],[Jul-21]:[Jan-22]])</f>
        <v>1246</v>
      </c>
      <c r="N20" s="3">
        <f t="shared" si="0"/>
        <v>1246</v>
      </c>
      <c r="O20" s="5">
        <f>(Table2[[#This Row],[Jan-22]]/Table2[[#This Row],[Dec-21]])-1</f>
        <v>0</v>
      </c>
      <c r="P20" s="3" t="str">
        <f>IF(Table2[[#This Row],[Total]]&gt;$J$24,"Above Revenue","Below Average")</f>
        <v>Below Average</v>
      </c>
    </row>
    <row r="21" spans="1:16">
      <c r="D21" s="3"/>
      <c r="E21" s="3"/>
      <c r="F21" s="3"/>
      <c r="G21" s="3"/>
      <c r="H21" s="3"/>
      <c r="I21" s="3"/>
      <c r="J21" s="3"/>
      <c r="K21" s="3"/>
      <c r="L21" s="3"/>
      <c r="M21" s="3"/>
      <c r="N21" s="3"/>
      <c r="O21" s="5"/>
      <c r="P21" s="3"/>
    </row>
    <row r="22" spans="1:16">
      <c r="K22" s="3"/>
    </row>
    <row r="23" spans="1:16">
      <c r="K23" s="3"/>
    </row>
    <row r="24" spans="1:16" ht="21">
      <c r="G24" s="21" t="s">
        <v>43</v>
      </c>
      <c r="H24" s="21"/>
      <c r="I24" s="21"/>
      <c r="J24" s="11">
        <v>956630.75</v>
      </c>
      <c r="K24" s="3"/>
    </row>
    <row r="25" spans="1:16" ht="21">
      <c r="H25" s="10"/>
      <c r="K25" s="3"/>
    </row>
  </sheetData>
  <mergeCells count="2">
    <mergeCell ref="A2:P2"/>
    <mergeCell ref="G24:I24"/>
  </mergeCells>
  <phoneticPr fontId="5" type="noConversion"/>
  <conditionalFormatting sqref="O5:O2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C16" sqref="C16"/>
    </sheetView>
  </sheetViews>
  <sheetFormatPr defaultColWidth="10.90625" defaultRowHeight="14.5"/>
  <cols>
    <col min="1" max="1" width="41.54296875" customWidth="1"/>
  </cols>
  <sheetData>
    <row r="1" spans="1:2">
      <c r="A1" t="s">
        <v>0</v>
      </c>
      <c r="B1" t="s">
        <v>2</v>
      </c>
    </row>
    <row r="2" spans="1:2">
      <c r="A2" t="s">
        <v>3</v>
      </c>
      <c r="B2" t="s">
        <v>5</v>
      </c>
    </row>
    <row r="3" spans="1:2">
      <c r="A3" t="s">
        <v>6</v>
      </c>
      <c r="B3" t="s">
        <v>8</v>
      </c>
    </row>
    <row r="4" spans="1:2">
      <c r="A4" t="s">
        <v>9</v>
      </c>
      <c r="B4" t="s">
        <v>11</v>
      </c>
    </row>
    <row r="5" spans="1:2">
      <c r="A5" t="s">
        <v>12</v>
      </c>
      <c r="B5" t="s">
        <v>8</v>
      </c>
    </row>
    <row r="6" spans="1:2">
      <c r="A6" t="s">
        <v>13</v>
      </c>
      <c r="B6" t="s">
        <v>8</v>
      </c>
    </row>
    <row r="7" spans="1:2">
      <c r="A7" t="s">
        <v>15</v>
      </c>
      <c r="B7" t="s">
        <v>5</v>
      </c>
    </row>
    <row r="8" spans="1:2">
      <c r="A8" t="s">
        <v>16</v>
      </c>
      <c r="B8" t="s">
        <v>8</v>
      </c>
    </row>
    <row r="9" spans="1:2">
      <c r="A9" t="s">
        <v>17</v>
      </c>
      <c r="B9" t="s">
        <v>8</v>
      </c>
    </row>
    <row r="10" spans="1:2">
      <c r="A10" t="s">
        <v>19</v>
      </c>
      <c r="B10" t="s">
        <v>8</v>
      </c>
    </row>
    <row r="11" spans="1:2">
      <c r="A11" t="s">
        <v>20</v>
      </c>
      <c r="B11" t="s">
        <v>8</v>
      </c>
    </row>
    <row r="12" spans="1:2">
      <c r="A12" t="s">
        <v>22</v>
      </c>
      <c r="B12" t="s">
        <v>8</v>
      </c>
    </row>
    <row r="13" spans="1:2">
      <c r="A13" t="s">
        <v>23</v>
      </c>
      <c r="B13" t="s">
        <v>8</v>
      </c>
    </row>
    <row r="14" spans="1:2">
      <c r="A14" t="s">
        <v>25</v>
      </c>
      <c r="B14" t="s">
        <v>8</v>
      </c>
    </row>
    <row r="15" spans="1:2">
      <c r="A15" t="s">
        <v>26</v>
      </c>
      <c r="B15" t="s">
        <v>8</v>
      </c>
    </row>
    <row r="16" spans="1:2">
      <c r="A16" t="s">
        <v>27</v>
      </c>
      <c r="B16" t="s">
        <v>5</v>
      </c>
    </row>
    <row r="17" spans="1:2">
      <c r="A17" t="s">
        <v>28</v>
      </c>
      <c r="B1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workbookViewId="0">
      <selection activeCell="B18" sqref="B18"/>
    </sheetView>
  </sheetViews>
  <sheetFormatPr defaultColWidth="10.90625" defaultRowHeight="14.5"/>
  <cols>
    <col min="1" max="1" width="41.1796875" customWidth="1"/>
    <col min="2" max="2" width="18.26953125" customWidth="1"/>
  </cols>
  <sheetData>
    <row r="1" spans="1:2">
      <c r="A1" t="s">
        <v>0</v>
      </c>
      <c r="B1" t="s">
        <v>1</v>
      </c>
    </row>
    <row r="2" spans="1:2">
      <c r="A2" t="s">
        <v>3</v>
      </c>
      <c r="B2" t="s">
        <v>4</v>
      </c>
    </row>
    <row r="3" spans="1:2">
      <c r="A3" t="s">
        <v>6</v>
      </c>
      <c r="B3" t="s">
        <v>7</v>
      </c>
    </row>
    <row r="4" spans="1:2">
      <c r="A4" t="s">
        <v>9</v>
      </c>
      <c r="B4" t="s">
        <v>10</v>
      </c>
    </row>
    <row r="5" spans="1:2">
      <c r="A5" t="s">
        <v>12</v>
      </c>
      <c r="B5" t="s">
        <v>4</v>
      </c>
    </row>
    <row r="6" spans="1:2">
      <c r="A6" t="s">
        <v>13</v>
      </c>
      <c r="B6" t="s">
        <v>14</v>
      </c>
    </row>
    <row r="7" spans="1:2">
      <c r="A7" t="s">
        <v>15</v>
      </c>
      <c r="B7" t="s">
        <v>7</v>
      </c>
    </row>
    <row r="8" spans="1:2">
      <c r="A8" t="s">
        <v>28</v>
      </c>
      <c r="B8" t="s">
        <v>7</v>
      </c>
    </row>
    <row r="9" spans="1:2">
      <c r="A9" t="s">
        <v>16</v>
      </c>
      <c r="B9" t="s">
        <v>10</v>
      </c>
    </row>
    <row r="10" spans="1:2">
      <c r="A10" t="s">
        <v>17</v>
      </c>
      <c r="B10" t="s">
        <v>18</v>
      </c>
    </row>
    <row r="11" spans="1:2">
      <c r="A11" t="s">
        <v>19</v>
      </c>
      <c r="B11" t="s">
        <v>14</v>
      </c>
    </row>
    <row r="12" spans="1:2">
      <c r="A12" t="s">
        <v>20</v>
      </c>
      <c r="B12" t="s">
        <v>21</v>
      </c>
    </row>
    <row r="13" spans="1:2">
      <c r="A13" t="s">
        <v>22</v>
      </c>
      <c r="B13" t="s">
        <v>18</v>
      </c>
    </row>
    <row r="14" spans="1:2">
      <c r="A14" t="s">
        <v>23</v>
      </c>
      <c r="B14" t="s">
        <v>24</v>
      </c>
    </row>
    <row r="15" spans="1:2">
      <c r="A15" t="s">
        <v>25</v>
      </c>
      <c r="B15" t="s">
        <v>10</v>
      </c>
    </row>
    <row r="16" spans="1:2">
      <c r="A16" t="s">
        <v>26</v>
      </c>
      <c r="B16" t="s">
        <v>18</v>
      </c>
    </row>
    <row r="17" spans="1:2">
      <c r="A17" t="s">
        <v>27</v>
      </c>
      <c r="B17" t="s">
        <v>14</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08FA1-EFB0-4897-8092-E78255FFCF62}">
  <dimension ref="A15:I44"/>
  <sheetViews>
    <sheetView topLeftCell="A25" workbookViewId="0">
      <selection activeCell="A34" sqref="A34"/>
    </sheetView>
  </sheetViews>
  <sheetFormatPr defaultRowHeight="14.5"/>
  <cols>
    <col min="1" max="1" width="13.08984375" bestFit="1" customWidth="1"/>
    <col min="2" max="2" width="13.6328125" bestFit="1" customWidth="1"/>
    <col min="3" max="3" width="14.6328125" bestFit="1" customWidth="1"/>
    <col min="4" max="4" width="10.7265625" bestFit="1" customWidth="1"/>
    <col min="5" max="6" width="14.81640625" bestFit="1" customWidth="1"/>
    <col min="7" max="7" width="25" bestFit="1" customWidth="1"/>
    <col min="8" max="8" width="37.453125" bestFit="1" customWidth="1"/>
    <col min="9" max="9" width="13.90625" bestFit="1" customWidth="1"/>
    <col min="10" max="19" width="16.54296875" bestFit="1" customWidth="1"/>
    <col min="20" max="20" width="12" bestFit="1" customWidth="1"/>
  </cols>
  <sheetData>
    <row r="15" spans="1:9">
      <c r="A15" s="7" t="s">
        <v>1</v>
      </c>
      <c r="B15" s="6" t="s">
        <v>44</v>
      </c>
      <c r="C15" s="6" t="s">
        <v>47</v>
      </c>
      <c r="E15" s="7" t="s">
        <v>49</v>
      </c>
      <c r="F15" t="s">
        <v>44</v>
      </c>
      <c r="H15" s="7" t="s">
        <v>49</v>
      </c>
      <c r="I15" t="s">
        <v>47</v>
      </c>
    </row>
    <row r="16" spans="1:9">
      <c r="A16" s="8" t="s">
        <v>14</v>
      </c>
      <c r="B16" s="13">
        <v>75416</v>
      </c>
      <c r="C16" s="13">
        <v>10773.714285714286</v>
      </c>
      <c r="E16" s="8" t="s">
        <v>9</v>
      </c>
      <c r="F16" s="13">
        <v>2240742</v>
      </c>
      <c r="H16" s="8" t="s">
        <v>9</v>
      </c>
      <c r="I16" s="13">
        <v>320106</v>
      </c>
    </row>
    <row r="17" spans="1:9">
      <c r="A17" s="8" t="s">
        <v>24</v>
      </c>
      <c r="B17" s="13">
        <v>8877</v>
      </c>
      <c r="C17" s="13">
        <v>1268.1428571428571</v>
      </c>
      <c r="E17" s="8" t="s">
        <v>6</v>
      </c>
      <c r="F17" s="13">
        <v>4507412</v>
      </c>
      <c r="H17" s="8" t="s">
        <v>6</v>
      </c>
      <c r="I17" s="13">
        <v>643916</v>
      </c>
    </row>
    <row r="18" spans="1:9">
      <c r="A18" s="8" t="s">
        <v>4</v>
      </c>
      <c r="B18" s="13">
        <v>8323259</v>
      </c>
      <c r="C18" s="13">
        <v>1189037</v>
      </c>
      <c r="E18" s="8" t="s">
        <v>16</v>
      </c>
      <c r="F18" s="13">
        <v>38707</v>
      </c>
      <c r="H18" s="8" t="s">
        <v>16</v>
      </c>
      <c r="I18" s="13">
        <v>5529.5714285714284</v>
      </c>
    </row>
    <row r="19" spans="1:9">
      <c r="A19" s="8" t="s">
        <v>18</v>
      </c>
      <c r="B19" s="13">
        <v>40276</v>
      </c>
      <c r="C19" s="13">
        <v>5753.7142857142862</v>
      </c>
      <c r="E19" s="8" t="s">
        <v>20</v>
      </c>
      <c r="F19" s="13">
        <v>9117</v>
      </c>
      <c r="H19" s="8" t="s">
        <v>20</v>
      </c>
      <c r="I19" s="13">
        <v>1302.4285714285713</v>
      </c>
    </row>
    <row r="20" spans="1:9">
      <c r="A20" s="8" t="s">
        <v>21</v>
      </c>
      <c r="B20" s="13">
        <v>9117</v>
      </c>
      <c r="C20" s="13">
        <v>1302.4285714285713</v>
      </c>
      <c r="E20" s="8" t="s">
        <v>13</v>
      </c>
      <c r="F20" s="13">
        <v>55927</v>
      </c>
      <c r="H20" s="8" t="s">
        <v>13</v>
      </c>
      <c r="I20" s="13">
        <v>7989.5714285714284</v>
      </c>
    </row>
    <row r="21" spans="1:9">
      <c r="A21" s="8" t="s">
        <v>7</v>
      </c>
      <c r="B21" s="13">
        <v>4560931</v>
      </c>
      <c r="C21" s="13">
        <v>651561.57142857148</v>
      </c>
      <c r="E21" s="8" t="s">
        <v>17</v>
      </c>
      <c r="F21" s="13">
        <v>22657</v>
      </c>
      <c r="H21" s="8" t="s">
        <v>17</v>
      </c>
      <c r="I21" s="13">
        <v>3236.7142857142858</v>
      </c>
    </row>
    <row r="22" spans="1:9">
      <c r="A22" s="8" t="s">
        <v>10</v>
      </c>
      <c r="B22" s="13">
        <v>2288216</v>
      </c>
      <c r="C22" s="13">
        <v>326888</v>
      </c>
      <c r="E22" s="8" t="s">
        <v>15</v>
      </c>
      <c r="F22" s="13">
        <v>44797</v>
      </c>
      <c r="H22" s="8" t="s">
        <v>15</v>
      </c>
      <c r="I22" s="13">
        <v>6399.5714285714284</v>
      </c>
    </row>
    <row r="23" spans="1:9">
      <c r="A23" s="8" t="s">
        <v>45</v>
      </c>
      <c r="B23" s="13">
        <v>15306092</v>
      </c>
      <c r="C23" s="13">
        <v>2186584.5714285714</v>
      </c>
      <c r="E23" s="8" t="s">
        <v>23</v>
      </c>
      <c r="F23" s="13">
        <v>8877</v>
      </c>
      <c r="H23" s="8" t="s">
        <v>23</v>
      </c>
      <c r="I23" s="13">
        <v>1268.1428571428571</v>
      </c>
    </row>
    <row r="24" spans="1:9">
      <c r="E24" s="8" t="s">
        <v>26</v>
      </c>
      <c r="F24" s="13">
        <v>8722</v>
      </c>
      <c r="H24" s="8" t="s">
        <v>26</v>
      </c>
      <c r="I24" s="13">
        <v>1246</v>
      </c>
    </row>
    <row r="25" spans="1:9">
      <c r="E25" s="8" t="s">
        <v>22</v>
      </c>
      <c r="F25" s="13">
        <v>8897</v>
      </c>
      <c r="H25" s="8" t="s">
        <v>22</v>
      </c>
      <c r="I25" s="13">
        <v>1271</v>
      </c>
    </row>
    <row r="26" spans="1:9">
      <c r="A26" s="7" t="s">
        <v>46</v>
      </c>
      <c r="B26" t="s">
        <v>47</v>
      </c>
      <c r="E26" s="8" t="s">
        <v>19</v>
      </c>
      <c r="F26" s="13">
        <v>10767</v>
      </c>
      <c r="H26" s="8" t="s">
        <v>19</v>
      </c>
      <c r="I26" s="13">
        <v>1538.1428571428571</v>
      </c>
    </row>
    <row r="27" spans="1:9">
      <c r="A27" s="8" t="s">
        <v>5</v>
      </c>
      <c r="B27" s="13">
        <v>1093461.857142857</v>
      </c>
      <c r="E27" s="8" t="s">
        <v>27</v>
      </c>
      <c r="F27" s="13">
        <v>8722</v>
      </c>
      <c r="H27" s="8" t="s">
        <v>27</v>
      </c>
      <c r="I27" s="13">
        <v>1246</v>
      </c>
    </row>
    <row r="28" spans="1:9">
      <c r="A28" s="8" t="s">
        <v>8</v>
      </c>
      <c r="B28" s="13">
        <v>773016.71428571432</v>
      </c>
      <c r="E28" s="8" t="s">
        <v>25</v>
      </c>
      <c r="F28" s="13">
        <v>8767</v>
      </c>
      <c r="H28" s="8" t="s">
        <v>25</v>
      </c>
      <c r="I28" s="13">
        <v>1252.4285714285713</v>
      </c>
    </row>
    <row r="29" spans="1:9">
      <c r="A29" s="8" t="s">
        <v>11</v>
      </c>
      <c r="B29" s="13">
        <v>320106</v>
      </c>
      <c r="E29" s="8" t="s">
        <v>12</v>
      </c>
      <c r="F29" s="13">
        <v>731267</v>
      </c>
      <c r="H29" s="8" t="s">
        <v>12</v>
      </c>
      <c r="I29" s="13">
        <v>104466.71428571429</v>
      </c>
    </row>
    <row r="30" spans="1:9">
      <c r="A30" s="8" t="s">
        <v>45</v>
      </c>
      <c r="B30" s="13">
        <v>2186584.5714285714</v>
      </c>
      <c r="E30" s="8" t="s">
        <v>28</v>
      </c>
      <c r="F30" s="13">
        <v>8722</v>
      </c>
      <c r="H30" s="8" t="s">
        <v>28</v>
      </c>
      <c r="I30" s="13">
        <v>1246</v>
      </c>
    </row>
    <row r="31" spans="1:9">
      <c r="E31" s="8" t="s">
        <v>3</v>
      </c>
      <c r="F31" s="13">
        <v>7591992</v>
      </c>
      <c r="H31" s="8" t="s">
        <v>3</v>
      </c>
      <c r="I31" s="13">
        <v>1084570.2857142857</v>
      </c>
    </row>
    <row r="32" spans="1:9">
      <c r="E32" s="8" t="s">
        <v>45</v>
      </c>
      <c r="F32" s="13">
        <v>15306092</v>
      </c>
      <c r="H32" s="8" t="s">
        <v>45</v>
      </c>
      <c r="I32" s="13">
        <v>2186584.5714285714</v>
      </c>
    </row>
    <row r="34" spans="1:6">
      <c r="A34" t="s">
        <v>47</v>
      </c>
      <c r="C34" s="12" t="s">
        <v>44</v>
      </c>
      <c r="E34" s="12" t="s">
        <v>48</v>
      </c>
    </row>
    <row r="35" spans="1:6">
      <c r="A35" s="19">
        <v>2186584.5714285709</v>
      </c>
      <c r="B35" s="19">
        <f>A35</f>
        <v>2186584.5714285709</v>
      </c>
      <c r="C35" s="13">
        <v>15306092</v>
      </c>
      <c r="D35" s="19">
        <f>C35</f>
        <v>15306092</v>
      </c>
      <c r="E35" s="12">
        <v>16</v>
      </c>
      <c r="F35" s="12">
        <f>E35</f>
        <v>16</v>
      </c>
    </row>
    <row r="37" spans="1:6">
      <c r="A37" s="7" t="s">
        <v>52</v>
      </c>
      <c r="D37" s="7" t="s">
        <v>46</v>
      </c>
      <c r="E37" t="s">
        <v>44</v>
      </c>
    </row>
    <row r="38" spans="1:6">
      <c r="A38" s="8" t="s">
        <v>50</v>
      </c>
      <c r="B38" s="13">
        <v>1835146</v>
      </c>
      <c r="D38" s="8" t="s">
        <v>5</v>
      </c>
      <c r="E38" s="13">
        <v>7654233</v>
      </c>
    </row>
    <row r="39" spans="1:6">
      <c r="A39" s="8" t="s">
        <v>51</v>
      </c>
      <c r="B39" s="13">
        <v>1924926</v>
      </c>
      <c r="D39" s="8" t="s">
        <v>8</v>
      </c>
      <c r="E39" s="13">
        <v>5411117</v>
      </c>
    </row>
    <row r="40" spans="1:6">
      <c r="A40" s="8" t="s">
        <v>53</v>
      </c>
      <c r="B40" s="13">
        <v>1866176</v>
      </c>
      <c r="D40" s="8" t="s">
        <v>11</v>
      </c>
      <c r="E40" s="13">
        <v>2240742</v>
      </c>
    </row>
    <row r="41" spans="1:6">
      <c r="A41" s="8" t="s">
        <v>54</v>
      </c>
      <c r="B41" s="13">
        <v>1832596</v>
      </c>
      <c r="D41" s="8" t="s">
        <v>45</v>
      </c>
      <c r="E41" s="13">
        <v>15306092</v>
      </c>
    </row>
    <row r="42" spans="1:6">
      <c r="A42" s="8" t="s">
        <v>56</v>
      </c>
      <c r="B42" s="13">
        <v>1908986</v>
      </c>
    </row>
    <row r="43" spans="1:6">
      <c r="A43" s="8" t="s">
        <v>57</v>
      </c>
      <c r="B43" s="13">
        <v>3874756</v>
      </c>
    </row>
    <row r="44" spans="1:6">
      <c r="A44" s="8" t="s">
        <v>55</v>
      </c>
      <c r="B44" s="13">
        <v>2063506</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A179-916A-4D6E-9E4C-57B97FC4CE74}">
  <dimension ref="I3:AX110"/>
  <sheetViews>
    <sheetView showGridLines="0" tabSelected="1" topLeftCell="A13" zoomScale="39" zoomScaleNormal="39" workbookViewId="0">
      <selection activeCell="AT58" sqref="AT58"/>
    </sheetView>
  </sheetViews>
  <sheetFormatPr defaultRowHeight="14.5"/>
  <cols>
    <col min="5" max="5" width="15.6328125" bestFit="1" customWidth="1"/>
    <col min="10" max="10" width="15.6328125" bestFit="1" customWidth="1"/>
  </cols>
  <sheetData>
    <row r="3" spans="23:34">
      <c r="X3" s="6"/>
      <c r="Y3" s="6"/>
      <c r="Z3" s="15"/>
      <c r="AA3" s="15"/>
      <c r="AB3" s="15"/>
      <c r="AC3" s="15"/>
      <c r="AD3" s="15"/>
      <c r="AE3" s="6"/>
    </row>
    <row r="4" spans="23:34">
      <c r="X4" s="6"/>
      <c r="Y4" s="6"/>
      <c r="Z4" s="15"/>
      <c r="AA4" s="15"/>
      <c r="AB4" s="15"/>
      <c r="AC4" s="15"/>
      <c r="AD4" s="15"/>
      <c r="AE4" s="15"/>
      <c r="AF4" s="15"/>
      <c r="AG4" s="15"/>
      <c r="AH4" s="15"/>
    </row>
    <row r="5" spans="23:34">
      <c r="W5" s="22"/>
      <c r="X5" s="22"/>
      <c r="Y5" s="22"/>
      <c r="Z5" s="22"/>
      <c r="AA5" s="22"/>
      <c r="AB5" s="22"/>
      <c r="AC5" s="22"/>
      <c r="AD5" s="15"/>
      <c r="AE5" s="15"/>
      <c r="AF5" s="15"/>
      <c r="AG5" s="15"/>
      <c r="AH5" s="15"/>
    </row>
    <row r="6" spans="23:34">
      <c r="W6" s="22"/>
      <c r="X6" s="22"/>
      <c r="Y6" s="22"/>
      <c r="Z6" s="22"/>
      <c r="AA6" s="22"/>
      <c r="AB6" s="22"/>
      <c r="AC6" s="22"/>
      <c r="AD6" s="15"/>
      <c r="AE6" s="15"/>
      <c r="AF6" s="15"/>
      <c r="AG6" s="15"/>
      <c r="AH6" s="15"/>
    </row>
    <row r="7" spans="23:34">
      <c r="W7" s="22"/>
      <c r="X7" s="22"/>
      <c r="Y7" s="22"/>
      <c r="Z7" s="22"/>
      <c r="AA7" s="22"/>
      <c r="AB7" s="22"/>
      <c r="AC7" s="22"/>
      <c r="AD7" s="15"/>
      <c r="AE7" s="15"/>
      <c r="AF7" s="15"/>
      <c r="AG7" s="15"/>
      <c r="AH7" s="15"/>
    </row>
    <row r="8" spans="23:34">
      <c r="W8" s="22"/>
      <c r="X8" s="22"/>
      <c r="Y8" s="22"/>
      <c r="Z8" s="22"/>
      <c r="AA8" s="22"/>
      <c r="AB8" s="22"/>
      <c r="AC8" s="22"/>
      <c r="AD8" s="15"/>
      <c r="AE8" s="15"/>
      <c r="AF8" s="15"/>
      <c r="AG8" s="15"/>
      <c r="AH8" s="15"/>
    </row>
    <row r="9" spans="23:34">
      <c r="W9" s="22"/>
      <c r="X9" s="22"/>
      <c r="Y9" s="22"/>
      <c r="Z9" s="22"/>
      <c r="AA9" s="22"/>
      <c r="AB9" s="22"/>
      <c r="AC9" s="22"/>
      <c r="AD9" s="15"/>
      <c r="AE9" s="15"/>
      <c r="AF9" s="15"/>
      <c r="AG9" s="15"/>
      <c r="AH9" s="15"/>
    </row>
    <row r="10" spans="23:34">
      <c r="W10" s="22"/>
      <c r="X10" s="22"/>
      <c r="Y10" s="22"/>
      <c r="Z10" s="22"/>
      <c r="AA10" s="22"/>
      <c r="AB10" s="22"/>
      <c r="AC10" s="22"/>
      <c r="AD10" s="15"/>
      <c r="AE10" s="15"/>
      <c r="AF10" s="15"/>
      <c r="AG10" s="15"/>
      <c r="AH10" s="15"/>
    </row>
    <row r="11" spans="23:34">
      <c r="W11" s="22"/>
      <c r="X11" s="22"/>
      <c r="Y11" s="22"/>
      <c r="Z11" s="22"/>
      <c r="AA11" s="22"/>
      <c r="AB11" s="22"/>
      <c r="AC11" s="22"/>
      <c r="AD11" s="15"/>
      <c r="AE11" s="15"/>
      <c r="AF11" s="15"/>
      <c r="AG11" s="15"/>
      <c r="AH11" s="15"/>
    </row>
    <row r="12" spans="23:34">
      <c r="W12" s="22"/>
      <c r="X12" s="22"/>
      <c r="Y12" s="22"/>
      <c r="Z12" s="22"/>
      <c r="AA12" s="22"/>
      <c r="AB12" s="22"/>
      <c r="AC12" s="22"/>
      <c r="AD12" s="15"/>
      <c r="AE12" s="15"/>
    </row>
    <row r="13" spans="23:34">
      <c r="W13" s="16"/>
      <c r="X13" s="16"/>
      <c r="Y13" s="16"/>
      <c r="Z13" s="16"/>
      <c r="AA13" s="17"/>
      <c r="AB13" s="17"/>
      <c r="AC13" s="17"/>
      <c r="AD13" s="15"/>
      <c r="AE13" s="15"/>
    </row>
    <row r="43" spans="50:50">
      <c r="AX43" s="18"/>
    </row>
    <row r="101" spans="9:31">
      <c r="AE101" s="14"/>
    </row>
    <row r="102" spans="9:31">
      <c r="I102" s="16"/>
      <c r="J102" s="16"/>
      <c r="K102" s="16"/>
      <c r="L102" s="16"/>
      <c r="M102" s="16"/>
      <c r="N102" s="16"/>
      <c r="O102" s="16"/>
      <c r="P102" s="16"/>
      <c r="Q102" s="16"/>
    </row>
    <row r="103" spans="9:31">
      <c r="I103" s="16"/>
      <c r="J103" s="16"/>
      <c r="K103" s="16"/>
      <c r="L103" s="16"/>
      <c r="M103" s="16"/>
      <c r="N103" s="16"/>
      <c r="O103" s="16"/>
      <c r="P103" s="16"/>
      <c r="Q103" s="16"/>
    </row>
    <row r="104" spans="9:31">
      <c r="I104" s="16"/>
      <c r="J104" s="16"/>
      <c r="K104" s="16"/>
      <c r="L104" s="16"/>
      <c r="M104" s="16"/>
      <c r="N104" s="16"/>
      <c r="O104" s="16"/>
      <c r="P104" s="16"/>
      <c r="Q104" s="16"/>
    </row>
    <row r="105" spans="9:31">
      <c r="I105" s="16"/>
      <c r="J105" s="16"/>
      <c r="K105" s="16"/>
      <c r="L105" s="16"/>
      <c r="M105" s="16"/>
      <c r="N105" s="16"/>
      <c r="O105" s="16"/>
      <c r="P105" s="16"/>
      <c r="Q105" s="16"/>
    </row>
    <row r="106" spans="9:31">
      <c r="I106" s="16"/>
      <c r="J106" s="16"/>
      <c r="K106" s="16"/>
      <c r="L106" s="16"/>
      <c r="M106" s="16"/>
      <c r="N106" s="16"/>
      <c r="O106" s="16"/>
      <c r="P106" s="16"/>
      <c r="Q106" s="16"/>
    </row>
    <row r="107" spans="9:31">
      <c r="I107" s="16"/>
      <c r="J107" s="16"/>
      <c r="K107" s="16"/>
      <c r="L107" s="16"/>
      <c r="M107" s="16"/>
      <c r="N107" s="16"/>
      <c r="O107" s="16"/>
      <c r="P107" s="16"/>
      <c r="Q107" s="16"/>
    </row>
    <row r="108" spans="9:31">
      <c r="I108" s="16"/>
      <c r="J108" s="16"/>
      <c r="K108" s="16"/>
      <c r="L108" s="16"/>
      <c r="M108" s="16"/>
      <c r="N108" s="16"/>
      <c r="O108" s="16"/>
      <c r="P108" s="16"/>
      <c r="Q108" s="16"/>
    </row>
    <row r="109" spans="9:31">
      <c r="I109" s="16"/>
      <c r="J109" s="16"/>
      <c r="K109" s="16"/>
      <c r="L109" s="16"/>
      <c r="M109" s="16"/>
      <c r="N109" s="16"/>
      <c r="O109" s="16"/>
      <c r="P109" s="16"/>
      <c r="Q109" s="16"/>
    </row>
    <row r="110" spans="9:31">
      <c r="I110" s="16"/>
      <c r="J110" s="16"/>
      <c r="K110" s="16"/>
      <c r="L110" s="16"/>
      <c r="M110" s="16"/>
      <c r="N110" s="16"/>
      <c r="O110" s="16"/>
      <c r="P110" s="16"/>
      <c r="Q110" s="16"/>
    </row>
  </sheetData>
  <mergeCells count="1">
    <mergeCell ref="W5:AC1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topLeftCell="D24" workbookViewId="0">
      <selection activeCell="J47" sqref="J47"/>
    </sheetView>
  </sheetViews>
  <sheetFormatPr defaultColWidth="10.90625" defaultRowHeight="14.5"/>
  <sheetData>
    <row r="15" spans="7:7">
      <c r="G15" s="1"/>
    </row>
    <row r="16" spans="7:7">
      <c r="G16" s="2"/>
    </row>
    <row r="17" spans="7:7">
      <c r="G17"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Analized_Data</vt:lpstr>
      <vt:lpstr>Genre</vt:lpstr>
      <vt:lpstr>Distributors</vt:lpstr>
      <vt:lpstr>Pivot_Table</vt:lpstr>
      <vt:lpstr>Dashboard</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Admin</cp:lastModifiedBy>
  <dcterms:created xsi:type="dcterms:W3CDTF">2022-01-23T11:02:10Z</dcterms:created>
  <dcterms:modified xsi:type="dcterms:W3CDTF">2023-05-08T18:38:51Z</dcterms:modified>
</cp:coreProperties>
</file>