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Science\Excel\my_movie_analysis\"/>
    </mc:Choice>
  </mc:AlternateContent>
  <xr:revisionPtr revIDLastSave="0" documentId="13_ncr:1_{64068354-4351-4E4A-9482-77FC5208006A}" xr6:coauthVersionLast="47" xr6:coauthVersionMax="47" xr10:uidLastSave="{00000000-0000-0000-0000-000000000000}"/>
  <bookViews>
    <workbookView xWindow="-110" yWindow="-110" windowWidth="19420" windowHeight="10420" activeTab="1" xr2:uid="{24D39405-1A2E-4110-AFA3-BEC10B9E0557}"/>
  </bookViews>
  <sheets>
    <sheet name="Sheet4" sheetId="9" r:id="rId1"/>
    <sheet name="Main Raw Data" sheetId="1" r:id="rId2"/>
    <sheet name="Sheet1" sheetId="6" r:id="rId3"/>
    <sheet name="Questions" sheetId="3" r:id="rId4"/>
    <sheet name="Genre" sheetId="4" r:id="rId5"/>
    <sheet name="Distributors" sheetId="5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C5" i="1"/>
  <c r="C6" i="1"/>
  <c r="C7" i="1"/>
  <c r="C8" i="1"/>
  <c r="C9" i="1"/>
  <c r="C10" i="1"/>
  <c r="C11" i="1"/>
  <c r="C12" i="1"/>
  <c r="B5" i="1"/>
  <c r="B6" i="1"/>
  <c r="B7" i="1"/>
  <c r="B8" i="1"/>
  <c r="B9" i="1"/>
  <c r="B10" i="1"/>
  <c r="B11" i="1"/>
  <c r="B12" i="1"/>
  <c r="K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N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K21" i="1" l="1"/>
  <c r="H25" i="1"/>
  <c r="P5" i="1" l="1"/>
  <c r="P9" i="1"/>
  <c r="P13" i="1"/>
  <c r="P17" i="1"/>
  <c r="P6" i="1"/>
  <c r="P10" i="1"/>
  <c r="P14" i="1"/>
  <c r="P18" i="1"/>
  <c r="P7" i="1"/>
  <c r="P11" i="1"/>
  <c r="P15" i="1"/>
  <c r="P19" i="1"/>
  <c r="P8" i="1"/>
  <c r="P12" i="1"/>
  <c r="P16" i="1"/>
  <c r="P20" i="1"/>
</calcChain>
</file>

<file path=xl/sharedStrings.xml><?xml version="1.0" encoding="utf-8"?>
<sst xmlns="http://schemas.openxmlformats.org/spreadsheetml/2006/main" count="112" uniqueCount="48">
  <si>
    <t>MOVIE</t>
  </si>
  <si>
    <t>Distributor</t>
  </si>
  <si>
    <t>GENRE</t>
  </si>
  <si>
    <t>Transformers: Revenge of the Fallen</t>
  </si>
  <si>
    <t>Paramount Pictures</t>
  </si>
  <si>
    <t>Action</t>
  </si>
  <si>
    <t>Finding Nemo</t>
  </si>
  <si>
    <t>Walt Disney</t>
  </si>
  <si>
    <t>Adventure</t>
  </si>
  <si>
    <t>Batman Forever</t>
  </si>
  <si>
    <t>Warner Bros.</t>
  </si>
  <si>
    <t>Drama</t>
  </si>
  <si>
    <t>Titanic</t>
  </si>
  <si>
    <t>Independence Day</t>
  </si>
  <si>
    <t>20th Century Fox</t>
  </si>
  <si>
    <t>Pirates of the Caribbean: Dead Man’s Chest</t>
  </si>
  <si>
    <t>Harry Potter and the Sorcerer’s Stone</t>
  </si>
  <si>
    <t>Men in Black</t>
  </si>
  <si>
    <t>Sony Pictures</t>
  </si>
  <si>
    <t>Star Wars Ep. I: The Phantom Menace</t>
  </si>
  <si>
    <t>How the Grinch Stole Christmas</t>
  </si>
  <si>
    <t>Universal</t>
  </si>
  <si>
    <t>Spider-Man 3</t>
  </si>
  <si>
    <t>Shrek 2</t>
  </si>
  <si>
    <t>Dreamworks SKG</t>
  </si>
  <si>
    <t>The Dark Knight</t>
  </si>
  <si>
    <t>Spider-Man</t>
  </si>
  <si>
    <t>Star Wars Ep. III: Revenge of the Sith</t>
  </si>
  <si>
    <t>Toy Story 3</t>
  </si>
  <si>
    <t>Total</t>
  </si>
  <si>
    <t>Average</t>
  </si>
  <si>
    <t>Min average</t>
  </si>
  <si>
    <t>Max average</t>
  </si>
  <si>
    <t>Month Over Month</t>
  </si>
  <si>
    <t>Jul-21</t>
  </si>
  <si>
    <t>Aug-21</t>
  </si>
  <si>
    <t>Sep-21</t>
  </si>
  <si>
    <t>Oct-21</t>
  </si>
  <si>
    <t>Nov-21</t>
  </si>
  <si>
    <t>Dec-21</t>
  </si>
  <si>
    <t>Jan-22</t>
  </si>
  <si>
    <t>MOVIE SALES REVENUE BETWEEN JULY 2021 -JANUARY 2022</t>
  </si>
  <si>
    <t>Revenue Status</t>
  </si>
  <si>
    <t>AVERAGE REVENUE=</t>
  </si>
  <si>
    <t>Categories</t>
  </si>
  <si>
    <t>Row Labels</t>
  </si>
  <si>
    <t>Sum of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</si>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</sst>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>
    <font>
      <sz val="11"/>
      <color theme="1"/>
      <name val="Calibri"/>
      <family val="2"/>
      <scheme val="minor"/>
    </font>
    <font>
      <sz val="11"/>
      <color rgb="FF222222"/>
      <name val="Google Sans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9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7" fontId="3" fillId="2" borderId="1" xfId="0" applyNumberFormat="1" applyFont="1" applyFill="1" applyBorder="1" applyAlignment="1">
      <alignment horizontal="center"/>
    </xf>
    <xf numFmtId="164" fontId="0" fillId="0" borderId="0" xfId="1" applyNumberFormat="1" applyFont="1"/>
    <xf numFmtId="0" fontId="3" fillId="3" borderId="0" xfId="0" applyFont="1" applyFill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2" formatCode="mmm\-yy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 Sales.xlsx]Sheet4!PivotTable5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28081583552056"/>
          <c:y val="0.11031287545551131"/>
          <c:w val="0.37551093613298336"/>
          <c:h val="0.596127136062594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7"/>
                <c:pt idx="0">
                  <c:v>Warner Bros.</c:v>
                </c:pt>
                <c:pt idx="1">
                  <c:v>Walt Disney</c:v>
                </c:pt>
                <c:pt idx="2">
                  <c:v>Universal</c:v>
                </c:pt>
                <c:pt idx="3">
                  <c:v>Sony Pictures</c:v>
                </c:pt>
                <c:pt idx="4">
                  <c:v>Paramount Pictures</c:v>
                </c:pt>
                <c:pt idx="5">
                  <c:v>Dreamworks SKG</c:v>
                </c:pt>
                <c:pt idx="6">
                  <c:v>20th Century Fox</c:v>
                </c:pt>
              </c:strCache>
            </c:strRef>
          </c:cat>
          <c:val>
            <c:numRef>
              <c:f>Sheet4!$B$4:$B$11</c:f>
              <c:numCache>
                <c:formatCode>_("$"* #,##0_);_("$"* \(#,##0\);_("$"* "-"??_);_(@_)</c:formatCode>
                <c:ptCount val="7"/>
                <c:pt idx="0">
                  <c:v>2288216</c:v>
                </c:pt>
                <c:pt idx="1">
                  <c:v>4560931</c:v>
                </c:pt>
                <c:pt idx="2">
                  <c:v>9117</c:v>
                </c:pt>
                <c:pt idx="3">
                  <c:v>40276</c:v>
                </c:pt>
                <c:pt idx="4">
                  <c:v>8323259</c:v>
                </c:pt>
                <c:pt idx="5">
                  <c:v>8877</c:v>
                </c:pt>
                <c:pt idx="6">
                  <c:v>75416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9-41ED-B4D6-A279DD1F2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3879344"/>
        <c:axId val="263870608"/>
      </c:barChart>
      <c:catAx>
        <c:axId val="26387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70608"/>
        <c:crosses val="autoZero"/>
        <c:auto val="1"/>
        <c:lblAlgn val="ctr"/>
        <c:lblOffset val="100"/>
        <c:noMultiLvlLbl val="0"/>
      </c:catAx>
      <c:valAx>
        <c:axId val="2638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2</xdr:row>
      <xdr:rowOff>57149</xdr:rowOff>
    </xdr:from>
    <xdr:to>
      <xdr:col>6</xdr:col>
      <xdr:colOff>787400</xdr:colOff>
      <xdr:row>14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980FD9-9D4F-4D29-9DB7-4B80875C6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3</xdr:row>
      <xdr:rowOff>50800</xdr:rowOff>
    </xdr:from>
    <xdr:to>
      <xdr:col>19</xdr:col>
      <xdr:colOff>317500</xdr:colOff>
      <xdr:row>42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D506E2-BADB-F54F-8847-F0D41F7052DD}"/>
            </a:ext>
          </a:extLst>
        </xdr:cNvPr>
        <xdr:cNvSpPr txBox="1"/>
      </xdr:nvSpPr>
      <xdr:spPr>
        <a:xfrm>
          <a:off x="3098800" y="622300"/>
          <a:ext cx="12903200" cy="740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800" b="1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Target</a:t>
          </a:r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A target market analysis is an assessment of how your product or service fits into a specific market and where it will gain the most.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 b="1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Task:</a:t>
          </a:r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Q1. Make the table look more professional; presentable to the business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Q2. Create Column</a:t>
          </a:r>
          <a:r>
            <a:rPr lang="en-GB" sz="1800" baseline="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 </a:t>
          </a:r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totals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Q3. Create an Average, Min and Max column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Q4. Create a month over month column for the latest month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Q5. Conditional format the MoM column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Q6. Sort the data by Totals; descending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Q7. Create a new column that has “above average” or “below average” text depending on the Total value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Q8. Join the Distributors </a:t>
          </a:r>
          <a:r>
            <a:rPr lang="en-GB" sz="1800" baseline="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and Genre</a:t>
          </a:r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 from</a:t>
          </a:r>
          <a:r>
            <a:rPr lang="en-GB" sz="1800" baseline="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 other worksheet</a:t>
          </a:r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. These new columns should be next to movie</a:t>
          </a:r>
          <a:r>
            <a:rPr lang="en-GB" sz="1800" baseline="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 title column</a:t>
          </a:r>
          <a:b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</a:br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Q9. Create a pivot table showing the sum and average values for Distributors</a:t>
          </a:r>
          <a:b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</a:br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Q10. Create a horizontal bar chart showing the totals by Movie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Q11. Create a vertical bar chart showing the average value by Genre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Q12. Create a pie chart showing the average value by Directors</a:t>
          </a:r>
        </a:p>
        <a:p>
          <a:pPr lvl="0"/>
          <a:r>
            <a:rPr lang="en-GB" sz="1800">
              <a:latin typeface="Cambria" panose="02040503050406030204" pitchFamily="18" charset="0"/>
            </a:rPr>
            <a:t>Q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968.342488541668" createdVersion="7" refreshedVersion="7" minRefreshableVersion="3" recordCount="16" xr:uid="{F265D4B4-4F92-4E63-B065-A29F4038E2B9}">
  <cacheSource type="worksheet">
    <worksheetSource name="Table2"/>
  </cacheSource>
  <cacheFields count="16">
    <cacheField name="MOVIE" numFmtId="0">
      <sharedItems count="16">
        <s v="Transformers: Revenge of the Fallen"/>
        <s v="Finding Nemo"/>
        <s v="Batman Forever"/>
        <s v="Titanic"/>
        <s v="Independence Day"/>
        <s v="Pirates of the Caribbean: Dead Man’s Chest"/>
        <s v="Harry Potter and the Sorcerer’s Stone"/>
        <s v="Men in Black"/>
        <s v="Star Wars Ep. I: The Phantom Menace"/>
        <s v="How the Grinch Stole Christmas"/>
        <s v="Spider-Man 3"/>
        <s v="Shrek 2"/>
        <s v="The Dark Knight"/>
        <s v="Spider-Man"/>
        <s v="Star Wars Ep. III: Revenge of the Sith"/>
        <s v="Toy Story 3"/>
      </sharedItems>
    </cacheField>
    <cacheField name="Distributor" numFmtId="0">
      <sharedItems count="7">
        <s v="Paramount Pictures"/>
        <s v="Walt Disney"/>
        <s v="Warner Bros."/>
        <s v="20th Century Fox"/>
        <s v="Sony Pictures"/>
        <s v="Universal"/>
        <s v="Dreamworks SKG"/>
      </sharedItems>
    </cacheField>
    <cacheField name="Categories" numFmtId="0">
      <sharedItems count="3">
        <s v="Action"/>
        <s v="Adventure"/>
        <s v="Drama"/>
      </sharedItems>
    </cacheField>
    <cacheField name="Jul-21" numFmtId="164">
      <sharedItems containsSemiMixedTypes="0" containsString="0" containsNumber="1" containsInteger="1" minValue="1246" maxValue="908851"/>
    </cacheField>
    <cacheField name="Aug-21" numFmtId="164">
      <sharedItems containsSemiMixedTypes="0" containsString="0" containsNumber="1" containsInteger="1" minValue="1246" maxValue="953741"/>
    </cacheField>
    <cacheField name="Sep-21" numFmtId="164">
      <sharedItems containsSemiMixedTypes="0" containsString="0" containsNumber="1" containsInteger="1" minValue="1246" maxValue="924366"/>
    </cacheField>
    <cacheField name="Oct-21" numFmtId="164">
      <sharedItems containsSemiMixedTypes="0" containsString="0" containsNumber="1" containsInteger="1" minValue="1246" maxValue="907576"/>
    </cacheField>
    <cacheField name="Nov-21" numFmtId="164">
      <sharedItems containsSemiMixedTypes="0" containsString="0" containsNumber="1" containsInteger="1" minValue="1246" maxValue="945771"/>
    </cacheField>
    <cacheField name="Dec-21" numFmtId="164">
      <sharedItems containsSemiMixedTypes="0" containsString="0" containsNumber="1" containsInteger="1" minValue="1246" maxValue="1928656"/>
    </cacheField>
    <cacheField name="Jan-22" numFmtId="164">
      <sharedItems containsSemiMixedTypes="0" containsString="0" containsNumber="1" containsInteger="1" minValue="1246" maxValue="1023031"/>
    </cacheField>
    <cacheField name="Total" numFmtId="164">
      <sharedItems containsSemiMixedTypes="0" containsString="0" containsNumber="1" containsInteger="1" minValue="8722" maxValue="7591992" count="14">
        <n v="7591992"/>
        <n v="4507412"/>
        <n v="2240742"/>
        <n v="731267"/>
        <n v="55927"/>
        <n v="44797"/>
        <n v="38707"/>
        <n v="22657"/>
        <n v="10767"/>
        <n v="9117"/>
        <n v="8897"/>
        <n v="8877"/>
        <n v="8767"/>
        <n v="8722"/>
      </sharedItems>
    </cacheField>
    <cacheField name="Average" numFmtId="164">
      <sharedItems containsSemiMixedTypes="0" containsString="0" containsNumber="1" minValue="1246" maxValue="1084570.2857142857" count="14">
        <n v="1084570.2857142857"/>
        <n v="643916"/>
        <n v="320106"/>
        <n v="104466.71428571429"/>
        <n v="7989.5714285714284"/>
        <n v="6399.5714285714284"/>
        <n v="5529.5714285714284"/>
        <n v="3236.7142857142858"/>
        <n v="1538.1428571428571"/>
        <n v="1302.4285714285713"/>
        <n v="1271"/>
        <n v="1268.1428571428571"/>
        <n v="1252.4285714285713"/>
        <n v="1246"/>
      </sharedItems>
    </cacheField>
    <cacheField name="Min average" numFmtId="164">
      <sharedItems containsSemiMixedTypes="0" containsString="0" containsNumber="1" containsInteger="1" minValue="1246" maxValue="907576"/>
    </cacheField>
    <cacheField name="Max average" numFmtId="164">
      <sharedItems containsSemiMixedTypes="0" containsString="0" containsNumber="1" containsInteger="1" minValue="1246" maxValue="1928656"/>
    </cacheField>
    <cacheField name="Month Over Month" numFmtId="9">
      <sharedItems containsSemiMixedTypes="0" containsString="0" containsNumber="1" minValue="-0.49047717434747562" maxValue="3.6115569823435001E-2"/>
    </cacheField>
    <cacheField name="Revenue Status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n v="908851"/>
    <n v="953741"/>
    <n v="924366"/>
    <n v="907576"/>
    <n v="945771"/>
    <n v="1928656"/>
    <n v="1023031"/>
    <x v="0"/>
    <x v="0"/>
    <n v="907576"/>
    <n v="1928656"/>
    <n v="-0.46956274213753002"/>
    <s v="Above Revenue"/>
  </r>
  <r>
    <x v="1"/>
    <x v="1"/>
    <x v="1"/>
    <n v="544951"/>
    <n v="576636"/>
    <n v="564851"/>
    <n v="516416"/>
    <n v="558496"/>
    <n v="1139066"/>
    <n v="606996"/>
    <x v="1"/>
    <x v="1"/>
    <n v="516416"/>
    <n v="1139066"/>
    <n v="-0.46711077321243899"/>
    <s v="Above Revenue"/>
  </r>
  <r>
    <x v="2"/>
    <x v="2"/>
    <x v="2"/>
    <n v="259311"/>
    <n v="263611"/>
    <n v="263801"/>
    <n v="279256"/>
    <n v="283426"/>
    <n v="590476"/>
    <n v="300861"/>
    <x v="2"/>
    <x v="2"/>
    <n v="259311"/>
    <n v="590476"/>
    <n v="-0.49047717434747562"/>
    <s v="Above Revenue"/>
  </r>
  <r>
    <x v="3"/>
    <x v="0"/>
    <x v="1"/>
    <n v="81641"/>
    <n v="86581"/>
    <n v="78091"/>
    <n v="92076"/>
    <n v="94381"/>
    <n v="187256"/>
    <n v="111241"/>
    <x v="3"/>
    <x v="3"/>
    <n v="78091"/>
    <n v="187256"/>
    <n v="-0.40594159866706536"/>
    <s v="Below Average"/>
  </r>
  <r>
    <x v="4"/>
    <x v="3"/>
    <x v="1"/>
    <n v="14506"/>
    <n v="18876"/>
    <n v="8641"/>
    <n v="5236"/>
    <n v="5066"/>
    <n v="2286"/>
    <n v="1316"/>
    <x v="4"/>
    <x v="4"/>
    <n v="1316"/>
    <n v="18876"/>
    <n v="-0.42432195975503062"/>
    <s v="Below Average"/>
  </r>
  <r>
    <x v="5"/>
    <x v="1"/>
    <x v="0"/>
    <n v="5746"/>
    <n v="5816"/>
    <n v="5836"/>
    <n v="5671"/>
    <n v="5841"/>
    <n v="10066"/>
    <n v="5821"/>
    <x v="5"/>
    <x v="5"/>
    <n v="5671"/>
    <n v="10066"/>
    <n v="-0.42171666997814428"/>
    <s v="Below Average"/>
  </r>
  <r>
    <x v="6"/>
    <x v="2"/>
    <x v="1"/>
    <n v="7586"/>
    <n v="7081"/>
    <n v="8006"/>
    <n v="12296"/>
    <n v="1246"/>
    <n v="1246"/>
    <n v="1246"/>
    <x v="6"/>
    <x v="6"/>
    <n v="1246"/>
    <n v="12296"/>
    <n v="0"/>
    <s v="Below Average"/>
  </r>
  <r>
    <x v="7"/>
    <x v="4"/>
    <x v="1"/>
    <n v="2251"/>
    <n v="2286"/>
    <n v="2286"/>
    <n v="3756"/>
    <n v="4451"/>
    <n v="4956"/>
    <n v="2671"/>
    <x v="7"/>
    <x v="7"/>
    <n v="2251"/>
    <n v="4956"/>
    <n v="-0.46105730427764324"/>
    <s v="Below Average"/>
  </r>
  <r>
    <x v="8"/>
    <x v="3"/>
    <x v="1"/>
    <n v="1506"/>
    <n v="1501"/>
    <n v="1501"/>
    <n v="1516"/>
    <n v="1501"/>
    <n v="1746"/>
    <n v="1496"/>
    <x v="8"/>
    <x v="8"/>
    <n v="1496"/>
    <n v="1746"/>
    <n v="-0.14318442153493705"/>
    <s v="Below Average"/>
  </r>
  <r>
    <x v="9"/>
    <x v="5"/>
    <x v="1"/>
    <n v="1296"/>
    <n v="1296"/>
    <n v="1296"/>
    <n v="1291"/>
    <n v="1296"/>
    <n v="1346"/>
    <n v="1296"/>
    <x v="9"/>
    <x v="9"/>
    <n v="1291"/>
    <n v="1346"/>
    <n v="-3.7147102526002951E-2"/>
    <s v="Below Average"/>
  </r>
  <r>
    <x v="10"/>
    <x v="4"/>
    <x v="1"/>
    <n v="1246"/>
    <n v="1246"/>
    <n v="1246"/>
    <n v="1251"/>
    <n v="1256"/>
    <n v="1396"/>
    <n v="1256"/>
    <x v="10"/>
    <x v="10"/>
    <n v="1246"/>
    <n v="1396"/>
    <n v="-0.10028653295128942"/>
    <s v="Below Average"/>
  </r>
  <r>
    <x v="11"/>
    <x v="6"/>
    <x v="1"/>
    <n v="1271"/>
    <n v="1271"/>
    <n v="1271"/>
    <n v="1271"/>
    <n v="1271"/>
    <n v="1276"/>
    <n v="1246"/>
    <x v="11"/>
    <x v="11"/>
    <n v="1246"/>
    <n v="1276"/>
    <n v="-2.3510971786833812E-2"/>
    <s v="Below Average"/>
  </r>
  <r>
    <x v="12"/>
    <x v="2"/>
    <x v="1"/>
    <n v="1246"/>
    <n v="1246"/>
    <n v="1246"/>
    <n v="1246"/>
    <n v="1246"/>
    <n v="1246"/>
    <n v="1291"/>
    <x v="12"/>
    <x v="12"/>
    <n v="1246"/>
    <n v="1291"/>
    <n v="3.6115569823435001E-2"/>
    <s v="Below Average"/>
  </r>
  <r>
    <x v="13"/>
    <x v="4"/>
    <x v="1"/>
    <n v="1246"/>
    <n v="1246"/>
    <n v="1246"/>
    <n v="1246"/>
    <n v="1246"/>
    <n v="1246"/>
    <n v="1246"/>
    <x v="13"/>
    <x v="13"/>
    <n v="1246"/>
    <n v="1246"/>
    <n v="0"/>
    <s v="Below Average"/>
  </r>
  <r>
    <x v="14"/>
    <x v="3"/>
    <x v="0"/>
    <n v="1246"/>
    <n v="1246"/>
    <n v="1246"/>
    <n v="1246"/>
    <n v="1246"/>
    <n v="1246"/>
    <n v="1246"/>
    <x v="13"/>
    <x v="13"/>
    <n v="1246"/>
    <n v="1246"/>
    <n v="0"/>
    <s v="Below Average"/>
  </r>
  <r>
    <x v="15"/>
    <x v="1"/>
    <x v="0"/>
    <n v="1246"/>
    <n v="1246"/>
    <n v="1246"/>
    <n v="1246"/>
    <n v="1246"/>
    <n v="1246"/>
    <n v="1246"/>
    <x v="13"/>
    <x v="13"/>
    <n v="1246"/>
    <n v="1246"/>
    <n v="0"/>
    <s v="Below Aver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CB7D8-5FE0-4FCE-ABFC-95DCFE14619A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11" firstHeaderRow="1" firstDataRow="1" firstDataCol="1"/>
  <pivotFields count="16">
    <pivotField showAll="0"/>
    <pivotField axis="axisRow" showAll="0" sortType="descending">
      <items count="8">
        <item x="2"/>
        <item x="1"/>
        <item x="5"/>
        <item x="4"/>
        <item x="0"/>
        <item x="6"/>
        <item x="3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9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" fld="10" baseField="0" baseItem="0" numFmtId="164"/>
  </dataFields>
  <formats count="3">
    <format dxfId="30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29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8AAAA-4FFA-4674-8190-19690EFBAB27}" name="Table2" displayName="Table2" ref="A4:P21" totalsRowCount="1" headerRowDxfId="27">
  <autoFilter ref="A4:P20" xr:uid="{4238AAAA-4FFA-4674-8190-19690EFBAB27}"/>
  <tableColumns count="16">
    <tableColumn id="1" xr3:uid="{12CD35A4-9577-43F6-A658-9A227BE9940F}" name="MOVIE"/>
    <tableColumn id="31" xr3:uid="{2DEB5383-B731-42CE-B8CE-D1FCD702BB17}" name="Distributor" dataDxfId="26">
      <calculatedColumnFormula>VLOOKUP(Table2[[#This Row],[MOVIE]],Distributors!$A$2:$B$17,2,0)</calculatedColumnFormula>
    </tableColumn>
    <tableColumn id="30" xr3:uid="{4BAF68BE-50FD-4CA2-9DEC-D53CEF0D3F8A}" name="Categories" dataDxfId="25">
      <calculatedColumnFormula>VLOOKUP(Table2[[#This Row],[MOVIE]],Genre!$A$2:$B$17,2,0)</calculatedColumnFormula>
    </tableColumn>
    <tableColumn id="2" xr3:uid="{6AA63A8F-AD31-4882-BC7F-3919573B8353}" name="Jul-21" dataDxfId="24" totalsRowDxfId="23" dataCellStyle="Currency" totalsRowCellStyle="Currency"/>
    <tableColumn id="3" xr3:uid="{861D1296-1B00-4A57-9A03-0E0E9FE11C60}" name="Aug-21" dataDxfId="22" totalsRowDxfId="21" dataCellStyle="Currency" totalsRowCellStyle="Currency"/>
    <tableColumn id="4" xr3:uid="{59CF81E3-52CB-4E9B-8FEB-0BA34857EA57}" name="Sep-21" dataDxfId="20" totalsRowDxfId="19" dataCellStyle="Currency" totalsRowCellStyle="Currency"/>
    <tableColumn id="5" xr3:uid="{1A728B9B-AC96-4225-9ACB-005EFBEC221B}" name="Oct-21" dataDxfId="18" totalsRowDxfId="17" dataCellStyle="Currency" totalsRowCellStyle="Currency"/>
    <tableColumn id="6" xr3:uid="{2B291F63-557C-4B24-B6F4-1DD0E74F5ADE}" name="Nov-21" dataDxfId="16" totalsRowDxfId="15" dataCellStyle="Currency" totalsRowCellStyle="Currency"/>
    <tableColumn id="7" xr3:uid="{544802E7-E5EF-4B3D-A456-B7C783A5A3F7}" name="Dec-21" dataDxfId="14" totalsRowDxfId="13" dataCellStyle="Currency" totalsRowCellStyle="Currency"/>
    <tableColumn id="8" xr3:uid="{6DD34F43-9591-457D-95AE-8615B30F7822}" name="Jan-22" dataDxfId="12" totalsRowDxfId="11" dataCellStyle="Currency" totalsRowCellStyle="Currency"/>
    <tableColumn id="9" xr3:uid="{F006F17E-94C1-4CEB-A20C-0AFC4C1111A1}" name="Total" totalsRowFunction="custom" dataDxfId="10" totalsRowDxfId="9" dataCellStyle="Currency" totalsRowCellStyle="Currency">
      <calculatedColumnFormula>SUM(Table2[[#This Row],[Jul-21]:[Jan-22]])</calculatedColumnFormula>
      <totalsRowFormula>SUM(K5:K20)</totalsRowFormula>
    </tableColumn>
    <tableColumn id="10" xr3:uid="{E5C06EF1-A798-4C30-8689-FC6E422BA161}" name="Average" dataDxfId="8" totalsRowDxfId="7" dataCellStyle="Currency" totalsRowCellStyle="Currency">
      <calculatedColumnFormula>AVERAGE(Table2[[#This Row],[Jul-21]:[Jan-22]])</calculatedColumnFormula>
    </tableColumn>
    <tableColumn id="11" xr3:uid="{F5E53563-B60E-4840-9409-BC6DDB4E4C20}" name="Min average" dataDxfId="6" totalsRowDxfId="5" dataCellStyle="Currency" totalsRowCellStyle="Currency">
      <calculatedColumnFormula>MIN(Table2[[#This Row],[Jul-21]:[Jan-22]])</calculatedColumnFormula>
    </tableColumn>
    <tableColumn id="12" xr3:uid="{8F70E728-6402-446D-9654-6C140C66ABBF}" name="Max average" dataDxfId="4" totalsRowDxfId="3" dataCellStyle="Currency" totalsRowCellStyle="Currency">
      <calculatedColumnFormula>MAX(D5:J5)</calculatedColumnFormula>
    </tableColumn>
    <tableColumn id="13" xr3:uid="{9F5A0E08-1941-4D98-BA30-F3EB0F4314D1}" name="Month Over Month" totalsRowDxfId="2" dataCellStyle="Percent" totalsRowCellStyle="Percent">
      <calculatedColumnFormula>(Table2[[#This Row],[Jan-22]]/Table2[[#This Row],[Dec-21]])-1</calculatedColumnFormula>
    </tableColumn>
    <tableColumn id="29" xr3:uid="{80DA8F4A-E43C-4795-BDD9-C9E50B93FA28}" name="Revenue Status" dataDxfId="1" totalsRowDxfId="0" dataCellStyle="Currency" totalsRowCellStyle="Currency">
      <calculatedColumnFormula>IF(Table2[[#This Row],[Total]]&gt;$H$25,"Above Revenue","Below Average")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BD22-E635-467E-AE18-A64D1FC8B041}">
  <dimension ref="A3:B11"/>
  <sheetViews>
    <sheetView workbookViewId="0">
      <selection activeCell="H13" sqref="H13"/>
    </sheetView>
  </sheetViews>
  <sheetFormatPr defaultRowHeight="14.5"/>
  <cols>
    <col min="1" max="1" width="17.26953125" bestFit="1" customWidth="1"/>
    <col min="2" max="2" width="12.1796875" bestFit="1" customWidth="1"/>
    <col min="3" max="3" width="14.81640625" bestFit="1" customWidth="1"/>
    <col min="4" max="4" width="17.6328125" bestFit="1" customWidth="1"/>
    <col min="5" max="5" width="12" bestFit="1" customWidth="1"/>
    <col min="6" max="7" width="11.81640625" bestFit="1" customWidth="1"/>
    <col min="8" max="8" width="11.90625" bestFit="1" customWidth="1"/>
    <col min="9" max="9" width="11.81640625" bestFit="1" customWidth="1"/>
  </cols>
  <sheetData>
    <row r="3" spans="1:2">
      <c r="A3" s="7" t="s">
        <v>45</v>
      </c>
      <c r="B3" t="s">
        <v>46</v>
      </c>
    </row>
    <row r="4" spans="1:2">
      <c r="A4" s="8" t="s">
        <v>10</v>
      </c>
      <c r="B4" s="9">
        <v>2288216</v>
      </c>
    </row>
    <row r="5" spans="1:2">
      <c r="A5" s="8" t="s">
        <v>7</v>
      </c>
      <c r="B5" s="9">
        <v>4560931</v>
      </c>
    </row>
    <row r="6" spans="1:2">
      <c r="A6" s="8" t="s">
        <v>21</v>
      </c>
      <c r="B6" s="9">
        <v>9117</v>
      </c>
    </row>
    <row r="7" spans="1:2">
      <c r="A7" s="8" t="s">
        <v>18</v>
      </c>
      <c r="B7" s="9">
        <v>40276</v>
      </c>
    </row>
    <row r="8" spans="1:2">
      <c r="A8" s="8" t="s">
        <v>4</v>
      </c>
      <c r="B8" s="9">
        <v>8323259</v>
      </c>
    </row>
    <row r="9" spans="1:2">
      <c r="A9" s="8" t="s">
        <v>24</v>
      </c>
      <c r="B9" s="9">
        <v>8877</v>
      </c>
    </row>
    <row r="10" spans="1:2">
      <c r="A10" s="8" t="s">
        <v>14</v>
      </c>
      <c r="B10" s="9">
        <v>75416</v>
      </c>
    </row>
    <row r="11" spans="1:2">
      <c r="A11" s="8" t="s">
        <v>47</v>
      </c>
      <c r="B11" s="9">
        <v>15306092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75E6-FCA5-4FE8-B964-2CD11B93EC1B}">
  <dimension ref="A2:P25"/>
  <sheetViews>
    <sheetView tabSelected="1" topLeftCell="B1" zoomScale="92" zoomScaleNormal="92" workbookViewId="0">
      <selection activeCell="D23" sqref="D23"/>
    </sheetView>
  </sheetViews>
  <sheetFormatPr defaultColWidth="8.81640625" defaultRowHeight="14.5"/>
  <cols>
    <col min="1" max="1" width="42.90625" customWidth="1"/>
    <col min="2" max="2" width="24.08984375" customWidth="1"/>
    <col min="3" max="3" width="16.90625" customWidth="1"/>
    <col min="4" max="4" width="15.54296875" customWidth="1"/>
    <col min="5" max="5" width="13.7265625" customWidth="1"/>
    <col min="6" max="6" width="13.08984375" customWidth="1"/>
    <col min="7" max="7" width="12.26953125" customWidth="1"/>
    <col min="8" max="8" width="14.26953125" customWidth="1"/>
    <col min="9" max="9" width="13.26953125" customWidth="1"/>
    <col min="10" max="10" width="12.90625" customWidth="1"/>
    <col min="11" max="11" width="13.54296875" customWidth="1"/>
    <col min="12" max="12" width="17.90625" customWidth="1"/>
    <col min="13" max="13" width="34.1796875" customWidth="1"/>
    <col min="14" max="14" width="20.36328125" customWidth="1"/>
    <col min="15" max="15" width="29" customWidth="1"/>
    <col min="16" max="16" width="25.54296875" customWidth="1"/>
  </cols>
  <sheetData>
    <row r="2" spans="1:16" ht="23.5" customHeight="1">
      <c r="A2" s="10" t="s">
        <v>41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4" spans="1:16" ht="23.5">
      <c r="A4" s="5" t="s">
        <v>0</v>
      </c>
      <c r="B4" s="5" t="s">
        <v>1</v>
      </c>
      <c r="C4" s="5" t="s">
        <v>44</v>
      </c>
      <c r="D4" s="5" t="s">
        <v>34</v>
      </c>
      <c r="E4" s="5" t="s">
        <v>35</v>
      </c>
      <c r="F4" s="5" t="s">
        <v>36</v>
      </c>
      <c r="G4" s="5" t="s">
        <v>37</v>
      </c>
      <c r="H4" s="5" t="s">
        <v>38</v>
      </c>
      <c r="I4" s="5" t="s">
        <v>39</v>
      </c>
      <c r="J4" s="5" t="s">
        <v>40</v>
      </c>
      <c r="K4" s="5" t="s">
        <v>29</v>
      </c>
      <c r="L4" s="5" t="s">
        <v>30</v>
      </c>
      <c r="M4" s="5" t="s">
        <v>31</v>
      </c>
      <c r="N4" s="5" t="s">
        <v>32</v>
      </c>
      <c r="O4" s="5" t="s">
        <v>33</v>
      </c>
      <c r="P4" s="3" t="s">
        <v>42</v>
      </c>
    </row>
    <row r="5" spans="1:16">
      <c r="A5" t="s">
        <v>3</v>
      </c>
      <c r="B5" t="str">
        <f>VLOOKUP(Table2[[#This Row],[MOVIE]],Distributors!$A$2:$B$17,2,0)</f>
        <v>Paramount Pictures</v>
      </c>
      <c r="C5" t="str">
        <f>VLOOKUP(Table2[[#This Row],[MOVIE]],Genre!$A$2:$B$17,2,0)</f>
        <v>Action</v>
      </c>
      <c r="D5" s="4">
        <v>908851</v>
      </c>
      <c r="E5" s="4">
        <v>953741</v>
      </c>
      <c r="F5" s="4">
        <v>924366</v>
      </c>
      <c r="G5" s="4">
        <v>907576</v>
      </c>
      <c r="H5" s="4">
        <v>945771</v>
      </c>
      <c r="I5" s="4">
        <v>1928656</v>
      </c>
      <c r="J5" s="4">
        <v>1023031</v>
      </c>
      <c r="K5" s="4">
        <f>SUM(Table2[[#This Row],[Jul-21]:[Jan-22]])</f>
        <v>7591992</v>
      </c>
      <c r="L5" s="4">
        <f>AVERAGE(Table2[[#This Row],[Jul-21]:[Jan-22]])</f>
        <v>1084570.2857142857</v>
      </c>
      <c r="M5" s="4">
        <f>MIN(Table2[[#This Row],[Jul-21]:[Jan-22]])</f>
        <v>907576</v>
      </c>
      <c r="N5" s="4">
        <f t="shared" ref="N5:N20" si="0">MAX(D5:J5)</f>
        <v>1928656</v>
      </c>
      <c r="O5" s="6">
        <f>(Table2[[#This Row],[Jan-22]]/Table2[[#This Row],[Dec-21]])-1</f>
        <v>-0.46956274213753002</v>
      </c>
      <c r="P5" s="4" t="str">
        <f>IF(Table2[[#This Row],[Total]]&gt;$H$25,"Above Revenue","Below Average")</f>
        <v>Above Revenue</v>
      </c>
    </row>
    <row r="6" spans="1:16">
      <c r="A6" t="s">
        <v>6</v>
      </c>
      <c r="B6" t="str">
        <f>VLOOKUP(Table2[[#This Row],[MOVIE]],Distributors!$A$2:$B$17,2,0)</f>
        <v>Walt Disney</v>
      </c>
      <c r="C6" t="str">
        <f>VLOOKUP(Table2[[#This Row],[MOVIE]],Genre!$A$2:$B$17,2,0)</f>
        <v>Adventure</v>
      </c>
      <c r="D6" s="4">
        <v>544951</v>
      </c>
      <c r="E6" s="4">
        <v>576636</v>
      </c>
      <c r="F6" s="4">
        <v>564851</v>
      </c>
      <c r="G6" s="4">
        <v>516416</v>
      </c>
      <c r="H6" s="4">
        <v>558496</v>
      </c>
      <c r="I6" s="4">
        <v>1139066</v>
      </c>
      <c r="J6" s="4">
        <v>606996</v>
      </c>
      <c r="K6" s="4">
        <f>SUM(Table2[[#This Row],[Jul-21]:[Jan-22]])</f>
        <v>4507412</v>
      </c>
      <c r="L6" s="4">
        <f>AVERAGE(Table2[[#This Row],[Jul-21]:[Jan-22]])</f>
        <v>643916</v>
      </c>
      <c r="M6" s="4">
        <f>MIN(Table2[[#This Row],[Jul-21]:[Jan-22]])</f>
        <v>516416</v>
      </c>
      <c r="N6" s="4">
        <f t="shared" si="0"/>
        <v>1139066</v>
      </c>
      <c r="O6" s="6">
        <f>(Table2[[#This Row],[Jan-22]]/Table2[[#This Row],[Dec-21]])-1</f>
        <v>-0.46711077321243899</v>
      </c>
      <c r="P6" s="4" t="str">
        <f>IF(Table2[[#This Row],[Total]]&gt;$H$25,"Above Revenue","Below Average")</f>
        <v>Above Revenue</v>
      </c>
    </row>
    <row r="7" spans="1:16">
      <c r="A7" t="s">
        <v>9</v>
      </c>
      <c r="B7" t="str">
        <f>VLOOKUP(Table2[[#This Row],[MOVIE]],Distributors!$A$2:$B$17,2,0)</f>
        <v>Warner Bros.</v>
      </c>
      <c r="C7" t="str">
        <f>VLOOKUP(Table2[[#This Row],[MOVIE]],Genre!$A$2:$B$17,2,0)</f>
        <v>Drama</v>
      </c>
      <c r="D7" s="4">
        <v>259311</v>
      </c>
      <c r="E7" s="4">
        <v>263611</v>
      </c>
      <c r="F7" s="4">
        <v>263801</v>
      </c>
      <c r="G7" s="4">
        <v>279256</v>
      </c>
      <c r="H7" s="4">
        <v>283426</v>
      </c>
      <c r="I7" s="4">
        <v>590476</v>
      </c>
      <c r="J7" s="4">
        <v>300861</v>
      </c>
      <c r="K7" s="4">
        <f>SUM(Table2[[#This Row],[Jul-21]:[Jan-22]])</f>
        <v>2240742</v>
      </c>
      <c r="L7" s="4">
        <f>AVERAGE(Table2[[#This Row],[Jul-21]:[Jan-22]])</f>
        <v>320106</v>
      </c>
      <c r="M7" s="4">
        <f>MIN(Table2[[#This Row],[Jul-21]:[Jan-22]])</f>
        <v>259311</v>
      </c>
      <c r="N7" s="4">
        <f t="shared" si="0"/>
        <v>590476</v>
      </c>
      <c r="O7" s="6">
        <f>(Table2[[#This Row],[Jan-22]]/Table2[[#This Row],[Dec-21]])-1</f>
        <v>-0.49047717434747562</v>
      </c>
      <c r="P7" s="4" t="str">
        <f>IF(Table2[[#This Row],[Total]]&gt;$H$25,"Above Revenue","Below Average")</f>
        <v>Above Revenue</v>
      </c>
    </row>
    <row r="8" spans="1:16">
      <c r="A8" t="s">
        <v>12</v>
      </c>
      <c r="B8" t="str">
        <f>VLOOKUP(Table2[[#This Row],[MOVIE]],Distributors!$A$2:$B$17,2,0)</f>
        <v>Paramount Pictures</v>
      </c>
      <c r="C8" t="str">
        <f>VLOOKUP(Table2[[#This Row],[MOVIE]],Genre!$A$2:$B$17,2,0)</f>
        <v>Adventure</v>
      </c>
      <c r="D8" s="4">
        <v>81641</v>
      </c>
      <c r="E8" s="4">
        <v>86581</v>
      </c>
      <c r="F8" s="4">
        <v>78091</v>
      </c>
      <c r="G8" s="4">
        <v>92076</v>
      </c>
      <c r="H8" s="4">
        <v>94381</v>
      </c>
      <c r="I8" s="4">
        <v>187256</v>
      </c>
      <c r="J8" s="4">
        <v>111241</v>
      </c>
      <c r="K8" s="4">
        <f>SUM(Table2[[#This Row],[Jul-21]:[Jan-22]])</f>
        <v>731267</v>
      </c>
      <c r="L8" s="4">
        <f>AVERAGE(Table2[[#This Row],[Jul-21]:[Jan-22]])</f>
        <v>104466.71428571429</v>
      </c>
      <c r="M8" s="4">
        <f>MIN(Table2[[#This Row],[Jul-21]:[Jan-22]])</f>
        <v>78091</v>
      </c>
      <c r="N8" s="4">
        <f t="shared" si="0"/>
        <v>187256</v>
      </c>
      <c r="O8" s="6">
        <f>(Table2[[#This Row],[Jan-22]]/Table2[[#This Row],[Dec-21]])-1</f>
        <v>-0.40594159866706536</v>
      </c>
      <c r="P8" s="4" t="str">
        <f>IF(Table2[[#This Row],[Total]]&gt;$H$25,"Above Revenue","Below Average")</f>
        <v>Below Average</v>
      </c>
    </row>
    <row r="9" spans="1:16">
      <c r="A9" t="s">
        <v>13</v>
      </c>
      <c r="B9" t="str">
        <f>VLOOKUP(Table2[[#This Row],[MOVIE]],Distributors!$A$2:$B$17,2,0)</f>
        <v>20th Century Fox</v>
      </c>
      <c r="C9" t="str">
        <f>VLOOKUP(Table2[[#This Row],[MOVIE]],Genre!$A$2:$B$17,2,0)</f>
        <v>Adventure</v>
      </c>
      <c r="D9" s="4">
        <v>14506</v>
      </c>
      <c r="E9" s="4">
        <v>18876</v>
      </c>
      <c r="F9" s="4">
        <v>8641</v>
      </c>
      <c r="G9" s="4">
        <v>5236</v>
      </c>
      <c r="H9" s="4">
        <v>5066</v>
      </c>
      <c r="I9" s="4">
        <v>2286</v>
      </c>
      <c r="J9" s="4">
        <v>1316</v>
      </c>
      <c r="K9" s="4">
        <f>SUM(Table2[[#This Row],[Jul-21]:[Jan-22]])</f>
        <v>55927</v>
      </c>
      <c r="L9" s="4">
        <f>AVERAGE(Table2[[#This Row],[Jul-21]:[Jan-22]])</f>
        <v>7989.5714285714284</v>
      </c>
      <c r="M9" s="4">
        <f>MIN(Table2[[#This Row],[Jul-21]:[Jan-22]])</f>
        <v>1316</v>
      </c>
      <c r="N9" s="4">
        <f t="shared" si="0"/>
        <v>18876</v>
      </c>
      <c r="O9" s="6">
        <f>(Table2[[#This Row],[Jan-22]]/Table2[[#This Row],[Dec-21]])-1</f>
        <v>-0.42432195975503062</v>
      </c>
      <c r="P9" s="4" t="str">
        <f>IF(Table2[[#This Row],[Total]]&gt;$H$25,"Above Revenue","Below Average")</f>
        <v>Below Average</v>
      </c>
    </row>
    <row r="10" spans="1:16">
      <c r="A10" t="s">
        <v>15</v>
      </c>
      <c r="B10" t="str">
        <f>VLOOKUP(Table2[[#This Row],[MOVIE]],Distributors!$A$2:$B$17,2,0)</f>
        <v>Walt Disney</v>
      </c>
      <c r="C10" t="str">
        <f>VLOOKUP(Table2[[#This Row],[MOVIE]],Genre!$A$2:$B$17,2,0)</f>
        <v>Action</v>
      </c>
      <c r="D10" s="4">
        <v>5746</v>
      </c>
      <c r="E10" s="4">
        <v>5816</v>
      </c>
      <c r="F10" s="4">
        <v>5836</v>
      </c>
      <c r="G10" s="4">
        <v>5671</v>
      </c>
      <c r="H10" s="4">
        <v>5841</v>
      </c>
      <c r="I10" s="4">
        <v>10066</v>
      </c>
      <c r="J10" s="4">
        <v>5821</v>
      </c>
      <c r="K10" s="4">
        <f>SUM(Table2[[#This Row],[Jul-21]:[Jan-22]])</f>
        <v>44797</v>
      </c>
      <c r="L10" s="4">
        <f>AVERAGE(Table2[[#This Row],[Jul-21]:[Jan-22]])</f>
        <v>6399.5714285714284</v>
      </c>
      <c r="M10" s="4">
        <f>MIN(Table2[[#This Row],[Jul-21]:[Jan-22]])</f>
        <v>5671</v>
      </c>
      <c r="N10" s="4">
        <f t="shared" si="0"/>
        <v>10066</v>
      </c>
      <c r="O10" s="6">
        <f>(Table2[[#This Row],[Jan-22]]/Table2[[#This Row],[Dec-21]])-1</f>
        <v>-0.42171666997814428</v>
      </c>
      <c r="P10" s="4" t="str">
        <f>IF(Table2[[#This Row],[Total]]&gt;$H$25,"Above Revenue","Below Average")</f>
        <v>Below Average</v>
      </c>
    </row>
    <row r="11" spans="1:16">
      <c r="A11" t="s">
        <v>16</v>
      </c>
      <c r="B11" t="str">
        <f>VLOOKUP(Table2[[#This Row],[MOVIE]],Distributors!$A$2:$B$17,2,0)</f>
        <v>Warner Bros.</v>
      </c>
      <c r="C11" t="str">
        <f>VLOOKUP(Table2[[#This Row],[MOVIE]],Genre!$A$2:$B$17,2,0)</f>
        <v>Adventure</v>
      </c>
      <c r="D11" s="4">
        <v>7586</v>
      </c>
      <c r="E11" s="4">
        <v>7081</v>
      </c>
      <c r="F11" s="4">
        <v>8006</v>
      </c>
      <c r="G11" s="4">
        <v>12296</v>
      </c>
      <c r="H11" s="4">
        <v>1246</v>
      </c>
      <c r="I11" s="4">
        <v>1246</v>
      </c>
      <c r="J11" s="4">
        <v>1246</v>
      </c>
      <c r="K11" s="4">
        <f>SUM(Table2[[#This Row],[Jul-21]:[Jan-22]])</f>
        <v>38707</v>
      </c>
      <c r="L11" s="4">
        <f>AVERAGE(Table2[[#This Row],[Jul-21]:[Jan-22]])</f>
        <v>5529.5714285714284</v>
      </c>
      <c r="M11" s="4">
        <f>MIN(Table2[[#This Row],[Jul-21]:[Jan-22]])</f>
        <v>1246</v>
      </c>
      <c r="N11" s="4">
        <f t="shared" si="0"/>
        <v>12296</v>
      </c>
      <c r="O11" s="6">
        <f>(Table2[[#This Row],[Jan-22]]/Table2[[#This Row],[Dec-21]])-1</f>
        <v>0</v>
      </c>
      <c r="P11" s="4" t="str">
        <f>IF(Table2[[#This Row],[Total]]&gt;$H$25,"Above Revenue","Below Average")</f>
        <v>Below Average</v>
      </c>
    </row>
    <row r="12" spans="1:16">
      <c r="A12" t="s">
        <v>17</v>
      </c>
      <c r="B12" t="str">
        <f>VLOOKUP(Table2[[#This Row],[MOVIE]],Distributors!$A$2:$B$17,2,0)</f>
        <v>Sony Pictures</v>
      </c>
      <c r="C12" t="str">
        <f>VLOOKUP(Table2[[#This Row],[MOVIE]],Genre!$A$2:$B$17,2,0)</f>
        <v>Adventure</v>
      </c>
      <c r="D12" s="4">
        <v>2251</v>
      </c>
      <c r="E12" s="4">
        <v>2286</v>
      </c>
      <c r="F12" s="4">
        <v>2286</v>
      </c>
      <c r="G12" s="4">
        <v>3756</v>
      </c>
      <c r="H12" s="4">
        <v>4451</v>
      </c>
      <c r="I12" s="4">
        <v>4956</v>
      </c>
      <c r="J12" s="4">
        <v>2671</v>
      </c>
      <c r="K12" s="4">
        <f>SUM(Table2[[#This Row],[Jul-21]:[Jan-22]])</f>
        <v>22657</v>
      </c>
      <c r="L12" s="4">
        <f>AVERAGE(Table2[[#This Row],[Jul-21]:[Jan-22]])</f>
        <v>3236.7142857142858</v>
      </c>
      <c r="M12" s="4">
        <f>MIN(Table2[[#This Row],[Jul-21]:[Jan-22]])</f>
        <v>2251</v>
      </c>
      <c r="N12" s="4">
        <f t="shared" si="0"/>
        <v>4956</v>
      </c>
      <c r="O12" s="6">
        <f>(Table2[[#This Row],[Jan-22]]/Table2[[#This Row],[Dec-21]])-1</f>
        <v>-0.46105730427764324</v>
      </c>
      <c r="P12" s="4" t="str">
        <f>IF(Table2[[#This Row],[Total]]&gt;$H$25,"Above Revenue","Below Average")</f>
        <v>Below Average</v>
      </c>
    </row>
    <row r="13" spans="1:16">
      <c r="A13" t="s">
        <v>19</v>
      </c>
      <c r="B13" t="str">
        <f>VLOOKUP(Table2[[#This Row],[MOVIE]],Distributors!$A$2:$B$17,2,0)</f>
        <v>20th Century Fox</v>
      </c>
      <c r="C13" t="str">
        <f>VLOOKUP(Table2[[#This Row],[MOVIE]],Genre!$A$2:$B$17,2,0)</f>
        <v>Adventure</v>
      </c>
      <c r="D13" s="4">
        <v>1506</v>
      </c>
      <c r="E13" s="4">
        <v>1501</v>
      </c>
      <c r="F13" s="4">
        <v>1501</v>
      </c>
      <c r="G13" s="4">
        <v>1516</v>
      </c>
      <c r="H13" s="4">
        <v>1501</v>
      </c>
      <c r="I13" s="4">
        <v>1746</v>
      </c>
      <c r="J13" s="4">
        <v>1496</v>
      </c>
      <c r="K13" s="4">
        <f>SUM(Table2[[#This Row],[Jul-21]:[Jan-22]])</f>
        <v>10767</v>
      </c>
      <c r="L13" s="4">
        <f>AVERAGE(Table2[[#This Row],[Jul-21]:[Jan-22]])</f>
        <v>1538.1428571428571</v>
      </c>
      <c r="M13" s="4">
        <f>MIN(Table2[[#This Row],[Jul-21]:[Jan-22]])</f>
        <v>1496</v>
      </c>
      <c r="N13" s="4">
        <f t="shared" si="0"/>
        <v>1746</v>
      </c>
      <c r="O13" s="6">
        <f>(Table2[[#This Row],[Jan-22]]/Table2[[#This Row],[Dec-21]])-1</f>
        <v>-0.14318442153493705</v>
      </c>
      <c r="P13" s="4" t="str">
        <f>IF(Table2[[#This Row],[Total]]&gt;$H$25,"Above Revenue","Below Average")</f>
        <v>Below Average</v>
      </c>
    </row>
    <row r="14" spans="1:16">
      <c r="A14" t="s">
        <v>20</v>
      </c>
      <c r="B14" t="str">
        <f>VLOOKUP(Table2[[#This Row],[MOVIE]],Distributors!$A$2:$B$17,2,0)</f>
        <v>Universal</v>
      </c>
      <c r="C14" t="str">
        <f>VLOOKUP(Table2[[#This Row],[MOVIE]],Genre!$A$2:$B$17,2,0)</f>
        <v>Adventure</v>
      </c>
      <c r="D14" s="4">
        <v>1296</v>
      </c>
      <c r="E14" s="4">
        <v>1296</v>
      </c>
      <c r="F14" s="4">
        <v>1296</v>
      </c>
      <c r="G14" s="4">
        <v>1291</v>
      </c>
      <c r="H14" s="4">
        <v>1296</v>
      </c>
      <c r="I14" s="4">
        <v>1346</v>
      </c>
      <c r="J14" s="4">
        <v>1296</v>
      </c>
      <c r="K14" s="4">
        <f>SUM(Table2[[#This Row],[Jul-21]:[Jan-22]])</f>
        <v>9117</v>
      </c>
      <c r="L14" s="4">
        <f>AVERAGE(Table2[[#This Row],[Jul-21]:[Jan-22]])</f>
        <v>1302.4285714285713</v>
      </c>
      <c r="M14" s="4">
        <f>MIN(Table2[[#This Row],[Jul-21]:[Jan-22]])</f>
        <v>1291</v>
      </c>
      <c r="N14" s="4">
        <f t="shared" si="0"/>
        <v>1346</v>
      </c>
      <c r="O14" s="6">
        <f>(Table2[[#This Row],[Jan-22]]/Table2[[#This Row],[Dec-21]])-1</f>
        <v>-3.7147102526002951E-2</v>
      </c>
      <c r="P14" s="4" t="str">
        <f>IF(Table2[[#This Row],[Total]]&gt;$H$25,"Above Revenue","Below Average")</f>
        <v>Below Average</v>
      </c>
    </row>
    <row r="15" spans="1:16">
      <c r="A15" t="s">
        <v>22</v>
      </c>
      <c r="B15" t="str">
        <f>VLOOKUP(Table2[[#This Row],[MOVIE]],Distributors!$A$2:$B$17,2,0)</f>
        <v>Sony Pictures</v>
      </c>
      <c r="C15" t="str">
        <f>VLOOKUP(Table2[[#This Row],[MOVIE]],Genre!$A$2:$B$17,2,0)</f>
        <v>Adventure</v>
      </c>
      <c r="D15" s="4">
        <v>1246</v>
      </c>
      <c r="E15" s="4">
        <v>1246</v>
      </c>
      <c r="F15" s="4">
        <v>1246</v>
      </c>
      <c r="G15" s="4">
        <v>1251</v>
      </c>
      <c r="H15" s="4">
        <v>1256</v>
      </c>
      <c r="I15" s="4">
        <v>1396</v>
      </c>
      <c r="J15" s="4">
        <v>1256</v>
      </c>
      <c r="K15" s="4">
        <f>SUM(Table2[[#This Row],[Jul-21]:[Jan-22]])</f>
        <v>8897</v>
      </c>
      <c r="L15" s="4">
        <f>AVERAGE(Table2[[#This Row],[Jul-21]:[Jan-22]])</f>
        <v>1271</v>
      </c>
      <c r="M15" s="4">
        <f>MIN(Table2[[#This Row],[Jul-21]:[Jan-22]])</f>
        <v>1246</v>
      </c>
      <c r="N15" s="4">
        <f t="shared" si="0"/>
        <v>1396</v>
      </c>
      <c r="O15" s="6">
        <f>(Table2[[#This Row],[Jan-22]]/Table2[[#This Row],[Dec-21]])-1</f>
        <v>-0.10028653295128942</v>
      </c>
      <c r="P15" s="4" t="str">
        <f>IF(Table2[[#This Row],[Total]]&gt;$H$25,"Above Revenue","Below Average")</f>
        <v>Below Average</v>
      </c>
    </row>
    <row r="16" spans="1:16">
      <c r="A16" t="s">
        <v>23</v>
      </c>
      <c r="B16" t="str">
        <f>VLOOKUP(Table2[[#This Row],[MOVIE]],Distributors!$A$2:$B$17,2,0)</f>
        <v>Dreamworks SKG</v>
      </c>
      <c r="C16" t="str">
        <f>VLOOKUP(Table2[[#This Row],[MOVIE]],Genre!$A$2:$B$17,2,0)</f>
        <v>Adventure</v>
      </c>
      <c r="D16" s="4">
        <v>1271</v>
      </c>
      <c r="E16" s="4">
        <v>1271</v>
      </c>
      <c r="F16" s="4">
        <v>1271</v>
      </c>
      <c r="G16" s="4">
        <v>1271</v>
      </c>
      <c r="H16" s="4">
        <v>1271</v>
      </c>
      <c r="I16" s="4">
        <v>1276</v>
      </c>
      <c r="J16" s="4">
        <v>1246</v>
      </c>
      <c r="K16" s="4">
        <f>SUM(Table2[[#This Row],[Jul-21]:[Jan-22]])</f>
        <v>8877</v>
      </c>
      <c r="L16" s="4">
        <f>AVERAGE(Table2[[#This Row],[Jul-21]:[Jan-22]])</f>
        <v>1268.1428571428571</v>
      </c>
      <c r="M16" s="4">
        <f>MIN(Table2[[#This Row],[Jul-21]:[Jan-22]])</f>
        <v>1246</v>
      </c>
      <c r="N16" s="4">
        <f t="shared" si="0"/>
        <v>1276</v>
      </c>
      <c r="O16" s="6">
        <f>(Table2[[#This Row],[Jan-22]]/Table2[[#This Row],[Dec-21]])-1</f>
        <v>-2.3510971786833812E-2</v>
      </c>
      <c r="P16" s="4" t="str">
        <f>IF(Table2[[#This Row],[Total]]&gt;$H$25,"Above Revenue","Below Average")</f>
        <v>Below Average</v>
      </c>
    </row>
    <row r="17" spans="1:16">
      <c r="A17" t="s">
        <v>25</v>
      </c>
      <c r="B17" t="str">
        <f>VLOOKUP(Table2[[#This Row],[MOVIE]],Distributors!$A$2:$B$17,2,0)</f>
        <v>Warner Bros.</v>
      </c>
      <c r="C17" t="str">
        <f>VLOOKUP(Table2[[#This Row],[MOVIE]],Genre!$A$2:$B$17,2,0)</f>
        <v>Adventure</v>
      </c>
      <c r="D17" s="4">
        <v>1246</v>
      </c>
      <c r="E17" s="4">
        <v>1246</v>
      </c>
      <c r="F17" s="4">
        <v>1246</v>
      </c>
      <c r="G17" s="4">
        <v>1246</v>
      </c>
      <c r="H17" s="4">
        <v>1246</v>
      </c>
      <c r="I17" s="4">
        <v>1246</v>
      </c>
      <c r="J17" s="4">
        <v>1291</v>
      </c>
      <c r="K17" s="4">
        <f>SUM(Table2[[#This Row],[Jul-21]:[Jan-22]])</f>
        <v>8767</v>
      </c>
      <c r="L17" s="4">
        <f>AVERAGE(Table2[[#This Row],[Jul-21]:[Jan-22]])</f>
        <v>1252.4285714285713</v>
      </c>
      <c r="M17" s="4">
        <f>MIN(Table2[[#This Row],[Jul-21]:[Jan-22]])</f>
        <v>1246</v>
      </c>
      <c r="N17" s="4">
        <f t="shared" si="0"/>
        <v>1291</v>
      </c>
      <c r="O17" s="6">
        <f>(Table2[[#This Row],[Jan-22]]/Table2[[#This Row],[Dec-21]])-1</f>
        <v>3.6115569823435001E-2</v>
      </c>
      <c r="P17" s="4" t="str">
        <f>IF(Table2[[#This Row],[Total]]&gt;$H$25,"Above Revenue","Below Average")</f>
        <v>Below Average</v>
      </c>
    </row>
    <row r="18" spans="1:16">
      <c r="A18" t="s">
        <v>26</v>
      </c>
      <c r="B18" t="str">
        <f>VLOOKUP(Table2[[#This Row],[MOVIE]],Distributors!$A$2:$B$17,2,0)</f>
        <v>Sony Pictures</v>
      </c>
      <c r="C18" t="str">
        <f>VLOOKUP(Table2[[#This Row],[MOVIE]],Genre!$A$2:$B$17,2,0)</f>
        <v>Adventure</v>
      </c>
      <c r="D18" s="4">
        <v>1246</v>
      </c>
      <c r="E18" s="4">
        <v>1246</v>
      </c>
      <c r="F18" s="4">
        <v>1246</v>
      </c>
      <c r="G18" s="4">
        <v>1246</v>
      </c>
      <c r="H18" s="4">
        <v>1246</v>
      </c>
      <c r="I18" s="4">
        <v>1246</v>
      </c>
      <c r="J18" s="4">
        <v>1246</v>
      </c>
      <c r="K18" s="4">
        <f>SUM(Table2[[#This Row],[Jul-21]:[Jan-22]])</f>
        <v>8722</v>
      </c>
      <c r="L18" s="4">
        <f>AVERAGE(Table2[[#This Row],[Jul-21]:[Jan-22]])</f>
        <v>1246</v>
      </c>
      <c r="M18" s="4">
        <f>MIN(Table2[[#This Row],[Jul-21]:[Jan-22]])</f>
        <v>1246</v>
      </c>
      <c r="N18" s="4">
        <f t="shared" si="0"/>
        <v>1246</v>
      </c>
      <c r="O18" s="6">
        <f>(Table2[[#This Row],[Jan-22]]/Table2[[#This Row],[Dec-21]])-1</f>
        <v>0</v>
      </c>
      <c r="P18" s="4" t="str">
        <f>IF(Table2[[#This Row],[Total]]&gt;$H$25,"Above Revenue","Below Average")</f>
        <v>Below Average</v>
      </c>
    </row>
    <row r="19" spans="1:16">
      <c r="A19" t="s">
        <v>27</v>
      </c>
      <c r="B19" t="str">
        <f>VLOOKUP(Table2[[#This Row],[MOVIE]],Distributors!$A$2:$B$17,2,0)</f>
        <v>20th Century Fox</v>
      </c>
      <c r="C19" t="str">
        <f>VLOOKUP(Table2[[#This Row],[MOVIE]],Genre!$A$2:$B$17,2,0)</f>
        <v>Action</v>
      </c>
      <c r="D19" s="4">
        <v>1246</v>
      </c>
      <c r="E19" s="4">
        <v>1246</v>
      </c>
      <c r="F19" s="4">
        <v>1246</v>
      </c>
      <c r="G19" s="4">
        <v>1246</v>
      </c>
      <c r="H19" s="4">
        <v>1246</v>
      </c>
      <c r="I19" s="4">
        <v>1246</v>
      </c>
      <c r="J19" s="4">
        <v>1246</v>
      </c>
      <c r="K19" s="4">
        <f>SUM(Table2[[#This Row],[Jul-21]:[Jan-22]])</f>
        <v>8722</v>
      </c>
      <c r="L19" s="4">
        <f>AVERAGE(Table2[[#This Row],[Jul-21]:[Jan-22]])</f>
        <v>1246</v>
      </c>
      <c r="M19" s="4">
        <f>MIN(Table2[[#This Row],[Jul-21]:[Jan-22]])</f>
        <v>1246</v>
      </c>
      <c r="N19" s="4">
        <f t="shared" si="0"/>
        <v>1246</v>
      </c>
      <c r="O19" s="6">
        <f>(Table2[[#This Row],[Jan-22]]/Table2[[#This Row],[Dec-21]])-1</f>
        <v>0</v>
      </c>
      <c r="P19" s="4" t="str">
        <f>IF(Table2[[#This Row],[Total]]&gt;$H$25,"Above Revenue","Below Average")</f>
        <v>Below Average</v>
      </c>
    </row>
    <row r="20" spans="1:16">
      <c r="A20" t="s">
        <v>28</v>
      </c>
      <c r="B20" t="str">
        <f>VLOOKUP(Table2[[#This Row],[MOVIE]],Distributors!$A$2:$B$17,2,0)</f>
        <v>Walt Disney</v>
      </c>
      <c r="C20" t="str">
        <f>VLOOKUP(Table2[[#This Row],[MOVIE]],Genre!$A$2:$B$17,2,0)</f>
        <v>Action</v>
      </c>
      <c r="D20" s="4">
        <v>1246</v>
      </c>
      <c r="E20" s="4">
        <v>1246</v>
      </c>
      <c r="F20" s="4">
        <v>1246</v>
      </c>
      <c r="G20" s="4">
        <v>1246</v>
      </c>
      <c r="H20" s="4">
        <v>1246</v>
      </c>
      <c r="I20" s="4">
        <v>1246</v>
      </c>
      <c r="J20" s="4">
        <v>1246</v>
      </c>
      <c r="K20" s="4">
        <f>SUM(Table2[[#This Row],[Jul-21]:[Jan-22]])</f>
        <v>8722</v>
      </c>
      <c r="L20" s="4">
        <f>AVERAGE(Table2[[#This Row],[Jul-21]:[Jan-22]])</f>
        <v>1246</v>
      </c>
      <c r="M20" s="4">
        <f>MIN(Table2[[#This Row],[Jul-21]:[Jan-22]])</f>
        <v>1246</v>
      </c>
      <c r="N20" s="4">
        <f t="shared" si="0"/>
        <v>1246</v>
      </c>
      <c r="O20" s="6">
        <f>(Table2[[#This Row],[Jan-22]]/Table2[[#This Row],[Dec-21]])-1</f>
        <v>0</v>
      </c>
      <c r="P20" s="4" t="str">
        <f>IF(Table2[[#This Row],[Total]]&gt;$H$25,"Above Revenue","Below Average")</f>
        <v>Below Average</v>
      </c>
    </row>
    <row r="21" spans="1:16">
      <c r="D21" s="4"/>
      <c r="E21" s="4"/>
      <c r="F21" s="4"/>
      <c r="G21" s="4"/>
      <c r="H21" s="4"/>
      <c r="I21" s="4"/>
      <c r="J21" s="4"/>
      <c r="K21" s="4">
        <f>SUM(K5:K20)</f>
        <v>15306092</v>
      </c>
      <c r="L21" s="4"/>
      <c r="M21" s="4"/>
      <c r="N21" s="4"/>
      <c r="O21" s="6"/>
      <c r="P21" s="4"/>
    </row>
    <row r="22" spans="1:16">
      <c r="K22" s="4"/>
    </row>
    <row r="23" spans="1:16">
      <c r="K23" s="4"/>
    </row>
    <row r="24" spans="1:16" ht="21">
      <c r="G24" s="11" t="s">
        <v>43</v>
      </c>
      <c r="H24" s="11"/>
      <c r="I24" s="11"/>
      <c r="K24" s="4"/>
    </row>
    <row r="25" spans="1:16">
      <c r="H25" s="4">
        <f>AVERAGE(Table2[Total])</f>
        <v>956630.75</v>
      </c>
      <c r="K25" s="4"/>
    </row>
  </sheetData>
  <mergeCells count="2">
    <mergeCell ref="A2:P2"/>
    <mergeCell ref="G24:I24"/>
  </mergeCells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C813-F0F5-4219-96B8-4913250B6573}">
  <dimension ref="A1"/>
  <sheetViews>
    <sheetView workbookViewId="0">
      <selection activeCell="E19" sqref="E19"/>
    </sheetView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7ADA9-C865-D945-A222-A1CADAA2A3B3}">
  <dimension ref="G15:G17"/>
  <sheetViews>
    <sheetView topLeftCell="D28" workbookViewId="0">
      <selection activeCell="E46" sqref="E46:E47"/>
    </sheetView>
  </sheetViews>
  <sheetFormatPr defaultColWidth="10.90625" defaultRowHeight="14.5"/>
  <sheetData>
    <row r="15" spans="7:7">
      <c r="G15" s="1"/>
    </row>
    <row r="16" spans="7:7">
      <c r="G16" s="2"/>
    </row>
    <row r="17" spans="7:7">
      <c r="G17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8EF3-A399-3B4A-A85B-94E31CCEDF5E}">
  <dimension ref="A1:B17"/>
  <sheetViews>
    <sheetView workbookViewId="0">
      <selection activeCell="B21" sqref="B21"/>
    </sheetView>
  </sheetViews>
  <sheetFormatPr defaultColWidth="10.90625" defaultRowHeight="14.5"/>
  <cols>
    <col min="1" max="1" width="41.54296875" customWidth="1"/>
  </cols>
  <sheetData>
    <row r="1" spans="1:2">
      <c r="A1" t="s">
        <v>0</v>
      </c>
      <c r="B1" t="s">
        <v>2</v>
      </c>
    </row>
    <row r="2" spans="1:2">
      <c r="A2" t="s">
        <v>3</v>
      </c>
      <c r="B2" t="s">
        <v>5</v>
      </c>
    </row>
    <row r="3" spans="1:2">
      <c r="A3" t="s">
        <v>6</v>
      </c>
      <c r="B3" t="s">
        <v>8</v>
      </c>
    </row>
    <row r="4" spans="1:2">
      <c r="A4" t="s">
        <v>9</v>
      </c>
      <c r="B4" t="s">
        <v>11</v>
      </c>
    </row>
    <row r="5" spans="1:2">
      <c r="A5" t="s">
        <v>12</v>
      </c>
      <c r="B5" t="s">
        <v>8</v>
      </c>
    </row>
    <row r="6" spans="1:2">
      <c r="A6" t="s">
        <v>13</v>
      </c>
      <c r="B6" t="s">
        <v>8</v>
      </c>
    </row>
    <row r="7" spans="1:2">
      <c r="A7" t="s">
        <v>15</v>
      </c>
      <c r="B7" t="s">
        <v>5</v>
      </c>
    </row>
    <row r="8" spans="1:2">
      <c r="A8" t="s">
        <v>16</v>
      </c>
      <c r="B8" t="s">
        <v>8</v>
      </c>
    </row>
    <row r="9" spans="1:2">
      <c r="A9" t="s">
        <v>17</v>
      </c>
      <c r="B9" t="s">
        <v>8</v>
      </c>
    </row>
    <row r="10" spans="1:2">
      <c r="A10" t="s">
        <v>19</v>
      </c>
      <c r="B10" t="s">
        <v>8</v>
      </c>
    </row>
    <row r="11" spans="1:2">
      <c r="A11" t="s">
        <v>20</v>
      </c>
      <c r="B11" t="s">
        <v>8</v>
      </c>
    </row>
    <row r="12" spans="1:2">
      <c r="A12" t="s">
        <v>22</v>
      </c>
      <c r="B12" t="s">
        <v>8</v>
      </c>
    </row>
    <row r="13" spans="1:2">
      <c r="A13" t="s">
        <v>23</v>
      </c>
      <c r="B13" t="s">
        <v>8</v>
      </c>
    </row>
    <row r="14" spans="1:2">
      <c r="A14" t="s">
        <v>25</v>
      </c>
      <c r="B14" t="s">
        <v>8</v>
      </c>
    </row>
    <row r="15" spans="1:2">
      <c r="A15" t="s">
        <v>26</v>
      </c>
      <c r="B15" t="s">
        <v>8</v>
      </c>
    </row>
    <row r="16" spans="1:2">
      <c r="A16" t="s">
        <v>27</v>
      </c>
      <c r="B16" t="s">
        <v>5</v>
      </c>
    </row>
    <row r="17" spans="1:2">
      <c r="A17" t="s">
        <v>28</v>
      </c>
      <c r="B17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DAC2-98E6-D546-B6BA-0055E3860C80}">
  <dimension ref="A1:B17"/>
  <sheetViews>
    <sheetView workbookViewId="0">
      <selection activeCell="B18" sqref="B18"/>
    </sheetView>
  </sheetViews>
  <sheetFormatPr defaultColWidth="10.90625" defaultRowHeight="14.5"/>
  <cols>
    <col min="1" max="1" width="41.1796875" customWidth="1"/>
    <col min="2" max="2" width="18.26953125" customWidth="1"/>
  </cols>
  <sheetData>
    <row r="1" spans="1:2">
      <c r="A1" t="s">
        <v>0</v>
      </c>
      <c r="B1" t="s">
        <v>1</v>
      </c>
    </row>
    <row r="2" spans="1:2">
      <c r="A2" t="s">
        <v>3</v>
      </c>
      <c r="B2" t="s">
        <v>4</v>
      </c>
    </row>
    <row r="3" spans="1:2">
      <c r="A3" t="s">
        <v>6</v>
      </c>
      <c r="B3" t="s">
        <v>7</v>
      </c>
    </row>
    <row r="4" spans="1:2">
      <c r="A4" t="s">
        <v>9</v>
      </c>
      <c r="B4" t="s">
        <v>10</v>
      </c>
    </row>
    <row r="5" spans="1:2">
      <c r="A5" t="s">
        <v>12</v>
      </c>
      <c r="B5" t="s">
        <v>4</v>
      </c>
    </row>
    <row r="6" spans="1:2">
      <c r="A6" t="s">
        <v>13</v>
      </c>
      <c r="B6" t="s">
        <v>14</v>
      </c>
    </row>
    <row r="7" spans="1:2">
      <c r="A7" t="s">
        <v>15</v>
      </c>
      <c r="B7" t="s">
        <v>7</v>
      </c>
    </row>
    <row r="8" spans="1:2">
      <c r="A8" t="s">
        <v>28</v>
      </c>
      <c r="B8" t="s">
        <v>7</v>
      </c>
    </row>
    <row r="9" spans="1:2">
      <c r="A9" t="s">
        <v>16</v>
      </c>
      <c r="B9" t="s">
        <v>10</v>
      </c>
    </row>
    <row r="10" spans="1:2">
      <c r="A10" t="s">
        <v>17</v>
      </c>
      <c r="B10" t="s">
        <v>18</v>
      </c>
    </row>
    <row r="11" spans="1:2">
      <c r="A11" t="s">
        <v>19</v>
      </c>
      <c r="B11" t="s">
        <v>14</v>
      </c>
    </row>
    <row r="12" spans="1:2">
      <c r="A12" t="s">
        <v>20</v>
      </c>
      <c r="B12" t="s">
        <v>21</v>
      </c>
    </row>
    <row r="13" spans="1:2">
      <c r="A13" t="s">
        <v>22</v>
      </c>
      <c r="B13" t="s">
        <v>18</v>
      </c>
    </row>
    <row r="14" spans="1:2">
      <c r="A14" t="s">
        <v>23</v>
      </c>
      <c r="B14" t="s">
        <v>24</v>
      </c>
    </row>
    <row r="15" spans="1:2">
      <c r="A15" t="s">
        <v>25</v>
      </c>
      <c r="B15" t="s">
        <v>10</v>
      </c>
    </row>
    <row r="16" spans="1:2">
      <c r="A16" t="s">
        <v>26</v>
      </c>
      <c r="B16" t="s">
        <v>18</v>
      </c>
    </row>
    <row r="17" spans="1:2">
      <c r="A17" t="s">
        <v>27</v>
      </c>
      <c r="B17" t="s">
        <v>14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Main Raw Data</vt:lpstr>
      <vt:lpstr>Sheet1</vt:lpstr>
      <vt:lpstr>Questions</vt:lpstr>
      <vt:lpstr>Genre</vt:lpstr>
      <vt:lpstr>Distributors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Pitsillides</dc:creator>
  <cp:lastModifiedBy>Admin</cp:lastModifiedBy>
  <dcterms:created xsi:type="dcterms:W3CDTF">2022-01-23T11:02:10Z</dcterms:created>
  <dcterms:modified xsi:type="dcterms:W3CDTF">2023-02-12T15:11:34Z</dcterms:modified>
</cp:coreProperties>
</file>