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<sst xmlns="http://schemas.openxmlformats.org/spreadsheetml/2006/main" count="149" uniqueCount="133">
  <si>
    <t>Maihomm</t>
  </si>
  <si>
    <t>Maihomm Properties For The Website</t>
  </si>
  <si>
    <t>Rental  ROI</t>
  </si>
  <si>
    <t>Location</t>
  </si>
  <si>
    <t>Features</t>
  </si>
  <si>
    <t>Property Purchase</t>
  </si>
  <si>
    <t>Maihomm fees</t>
  </si>
  <si>
    <t>Legal and closing cost</t>
  </si>
  <si>
    <t>Property Acquisition cost*</t>
  </si>
  <si>
    <t>Property cost/Slot</t>
  </si>
  <si>
    <t>One-time payment/Slot*</t>
  </si>
  <si>
    <t>Rental Cost/night</t>
  </si>
  <si>
    <t>Projected Annual Rental Income</t>
  </si>
  <si>
    <t>Maihomm Management Annual fees</t>
  </si>
  <si>
    <t>Service Charge (Utillity bills and taxes)</t>
  </si>
  <si>
    <t>Projected Annual net rental Income</t>
  </si>
  <si>
    <t>Projected Annual rental Income/Slot</t>
  </si>
  <si>
    <t>%</t>
  </si>
  <si>
    <t>YR 2</t>
  </si>
  <si>
    <t>YR 3</t>
  </si>
  <si>
    <t>YR 4</t>
  </si>
  <si>
    <t>YR 5</t>
  </si>
  <si>
    <t>YR 5 Total Rental Projection</t>
  </si>
  <si>
    <t>YR 6</t>
  </si>
  <si>
    <t>YR 7</t>
  </si>
  <si>
    <t>YR 8</t>
  </si>
  <si>
    <t>YR 9</t>
  </si>
  <si>
    <t>YR 10</t>
  </si>
  <si>
    <t>YR 10 Total Rental Projection</t>
  </si>
  <si>
    <t>Projected Asset Appreciation</t>
  </si>
  <si>
    <t>projected Asset Appreciation/Slot</t>
  </si>
  <si>
    <t>TOTAL ROI</t>
  </si>
  <si>
    <t>Featured image</t>
  </si>
  <si>
    <t>Supporting image 1</t>
  </si>
  <si>
    <t>Supporting image 2</t>
  </si>
  <si>
    <t>Supporting image 3</t>
  </si>
  <si>
    <t>Supporting image 4</t>
  </si>
  <si>
    <t>Supporting image 5</t>
  </si>
  <si>
    <t>Supporting image 6</t>
  </si>
  <si>
    <t>South Victoria, London</t>
  </si>
  <si>
    <t>1 bedroom, 1 bed, 1 bath</t>
  </si>
  <si>
    <t>https://maihomm.com/wp-content/uploads/2023/01/84889_1214348_IMG_02_0000.png</t>
  </si>
  <si>
    <t>https://drive.google.com/file/d/1B3EE1udy1iJ7KhjMBA4q9PqH3Gth6mU1/view?usp=share_link</t>
  </si>
  <si>
    <t>https://drive.google.com/file/d/1CU8Xdm4JPqpHTA85xl_hNQkS7NeYC33T/view?usp=share_link</t>
  </si>
  <si>
    <t>https://drive.google.com/file/d/1oEvAhOpo9P_AHZK7u58rEX5K2bF3iyuN/view?usp=share_link</t>
  </si>
  <si>
    <t>https://drive.google.com/file/d/1Fc6roNS3irHaymkeJQCwXOdOjbU1mHty/view?usp=share_link</t>
  </si>
  <si>
    <t>https://drive.google.com/file/d/1__EmnUsJfcdND-dbOvRnln46l4bqbrVk/view?usp=share_link</t>
  </si>
  <si>
    <t>https://drive.google.com/file/d/1CNJvcOlkIYNgltK3uhiwJytzXx_0wSwM/view?usp=share_link</t>
  </si>
  <si>
    <t>Kensington</t>
  </si>
  <si>
    <t>2 bedrooms, 2 beds, 1 bath</t>
  </si>
  <si>
    <t>https://maihomm.com/wp-content/uploads/2023/01/3ce022710bcd67664fdc2e3aebaf7be9737d9b26-2048x1362.png</t>
  </si>
  <si>
    <t>https://drive.google.com/file/d/13rmHamIAtD9MXDBb0SqT0-p144bDVwN1/view?usp=share_link</t>
  </si>
  <si>
    <t>https://drive.google.com/file/d/1VrOyXL7GXJQvwVYv1k-aIgNjSHaRFqj8/view?usp=share_link</t>
  </si>
  <si>
    <t>https://drive.google.com/file/d/1pYbKsiY-NFX0i5t5Fv1Gy_gXJN15DM99/view?usp=share_link</t>
  </si>
  <si>
    <t>https://drive.google.com/file/d/1pIa1cjxIsVKcDp2-BjvITx-0N7cGWA0H/view?usp=share_link</t>
  </si>
  <si>
    <t>https://drive.google.com/file/d/1w--LD5oVlb72ykJfbklcQfhH2QdSpAo1/view?usp=share_link</t>
  </si>
  <si>
    <t>https://drive.google.com/file/d/1eTbTQCfrnu97wRmGgDBmM0RLdONHPa3Q/view?usp=share_link</t>
  </si>
  <si>
    <t>Frederick Road, Salford</t>
  </si>
  <si>
    <t>https://maihomm.com/wp-content/uploads/2023/02/97142_31914729_IMG_02_0000-9.png</t>
  </si>
  <si>
    <t>https://drive.google.com/file/d/1zNZov7CU3A2XVga_5xZtkw_GOorfKJ9I/view?usp=share_link</t>
  </si>
  <si>
    <t>https://drive.google.com/file/d/1Mjijw8ZwfPtVV1F8HNHP-r_-SyKdVPVF/view?usp=share_link</t>
  </si>
  <si>
    <t>https://drive.google.com/file/d/13Uuy8AjSmo0A3irUdN_LZ_Wvy0KhcW4a/view?usp=share_link</t>
  </si>
  <si>
    <t>https://drive.google.com/file/d/15lctfqlhnTvKXHz3bDTfIcbSvbv377V9/view?usp=share_link</t>
  </si>
  <si>
    <t>https://drive.google.com/file/d/1nkPVeZ-_LTHPvxH0r5cFJng9A1JvQ_be/view?usp=share_link</t>
  </si>
  <si>
    <t>https://drive.google.com/file/d/1AfGodaEbiPg2TBibNHziStfUYiK3g_Pv/view?usp=share_link</t>
  </si>
  <si>
    <t>Deansgate, Manchester</t>
  </si>
  <si>
    <t>https://maihomm.com/wp-content/uploads/2023/02/97142_31914729_IMG_03_0000-1-6.png</t>
  </si>
  <si>
    <t>https://drive.google.com/file/d/1MOz1rykSOkjvtGv8NtO2WxtxxarykHhT/view?usp=share_link</t>
  </si>
  <si>
    <t>https://drive.google.com/file/d/1rVMmGFzSizm3IgbYFQiPSrs54SoaYuGn/view?usp=share_link</t>
  </si>
  <si>
    <t>https://drive.google.com/file/d/1YIyqR3eCJb2kz0wmJumoTT_OHijw7Ba3/view?usp=share_link</t>
  </si>
  <si>
    <t>https://drive.google.com/file/d/1-8bmkShv0giyyV3RizieiG0Ooog6fVTx/view?usp=share_link</t>
  </si>
  <si>
    <t>https://drive.google.com/file/d/1fSEd6T9J-ob40amicV0ZuuBzzl5PswIe/view?usp=share_link</t>
  </si>
  <si>
    <t>https://drive.google.com/file/d/1k4EtgVbErskx1vyCve9K5lH7GgC7v1oo/view?usp=share_link</t>
  </si>
  <si>
    <t>Birmingham Flat</t>
  </si>
  <si>
    <t>https://maihomm.com/wp-content/uploads/2023/02/97142_31914729_IMG_02_0000.jpg</t>
  </si>
  <si>
    <t>https://drive.google.com/file/d/1KHBPw0kQOCdb9ZQ7D3AFkXJB59SLVU0m/view?usp=share_link</t>
  </si>
  <si>
    <t>https://drive.google.com/file/d/16EwXCkg7n3Dffb4NgsHoW5Vn-RY2MXIj/view?usp=share_link</t>
  </si>
  <si>
    <t>https://drive.google.com/file/d/1B5qlrc9qCN6hOt9zXsSW7nxz9eyJnAaT/view?usp=share_link</t>
  </si>
  <si>
    <t>https://drive.google.com/file/d/1KcSMxC_ijqINJdg77x6TNyPvUcR8tbar/view?usp=share_link</t>
  </si>
  <si>
    <t>https://drive.google.com/file/d/1AC2FeN8zibUyLqPD6B3pwvthUFZPm4Qe/view?usp=share_link</t>
  </si>
  <si>
    <t>https://drive.google.com/file/d/1I2sR6iRGdH4CsYLNXlBgO6CZa0BFcGZb/view?usp=share_link</t>
  </si>
  <si>
    <t>Blackpool Duplex</t>
  </si>
  <si>
    <t>2 bedroom, 2 bed, 1 bath</t>
  </si>
  <si>
    <t>https://maihomm.com/wp-content/uploads/2023/02/97142_31914729_IMG_02_0000-1.png</t>
  </si>
  <si>
    <t>https://drive.google.com/file/d/1cVpsk6Fm8yOdUW2Ujc8ALbg0rEvqrAj6/view?usp=share_link</t>
  </si>
  <si>
    <t>https://drive.google.com/file/d/1UKL-D1fMak3L2_fIvj1fsm07U4gj95D6/view?usp=share_link</t>
  </si>
  <si>
    <t>https://drive.google.com/file/d/1rtvR1L3GCkScAdxYRd9mWBnXusIyz8OB/view?usp=share_link</t>
  </si>
  <si>
    <t>https://drive.google.com/file/d/1olWxIyCF7eLn3x9so4n1stA8N-kk-Vst/view?usp=share_link</t>
  </si>
  <si>
    <t>https://drive.google.com/file/d/1N31z33xGsJuWPVIL3NsDrGzc-j4TI1Ws/view?usp=share_link</t>
  </si>
  <si>
    <t>https://drive.google.com/file/d/1oPytr5-c-apZrVK7Bu2Ql_5WJAouTpxs/view?usp=share_link</t>
  </si>
  <si>
    <t>#16N, New York, NY 10019</t>
  </si>
  <si>
    <t>1 bedroom, 1 bed, 2 bath</t>
  </si>
  <si>
    <t>https://maihomm.com/wp-content/uploads/2023/02/97142_31914729_IMG_02_0000-4.png</t>
  </si>
  <si>
    <t>https://drive.google.com/file/d/13cSQB7FQKELKrmffMoTxl06a41ZwUYWI/view?usp=share_link</t>
  </si>
  <si>
    <t>https://drive.google.com/file/d/141NqTNtogIeb6z7ZxcvoyeAf1OYEn4m5/view?usp=share_link</t>
  </si>
  <si>
    <t>https://drive.google.com/file/d/1OJ9Ta2U_qfkQ3t0JVRdM-s2aZtEBALZ7/view?usp=share_link</t>
  </si>
  <si>
    <t>https://drive.google.com/file/d/1f-2fRD6cYVD6XGyMYJwsiRFQ1yszz4rZ/view?usp=share_link</t>
  </si>
  <si>
    <t>https://drive.google.com/file/d/1mVSLgDfiMIaZDwmkYgXsttYtBSThrpyi/view?usp=share_link</t>
  </si>
  <si>
    <t>https://drive.google.com/file/d/1YrSd4TDRZlsQ3-gH8DA-_3GA7-nAPGeg/view?usp=share_link</t>
  </si>
  <si>
    <t>Arroios, Lisbon, Portugal</t>
  </si>
  <si>
    <t>https://maihomm.com/wp-content/uploads/2023/02/97142_31914729_IMG_02_0000-6.png</t>
  </si>
  <si>
    <t>https://drive.google.com/file/d/1S-DWhUmNzjlKhkiB7ifwVhFeGvxfBper/view?usp=share_link</t>
  </si>
  <si>
    <t>https://drive.google.com/file/d/1qUfop5_ZVMhuxbj77CH49hmD3x2TOWb2/view?usp=share_link</t>
  </si>
  <si>
    <t>https://drive.google.com/file/d/1sRtxhuSf6bmZjWw5IrzZl_0qhN_Nb1Nc/view?usp=share_link</t>
  </si>
  <si>
    <t>https://drive.google.com/file/d/1f9OUVPBFs8CPuDRxYJFTrxHejyfgwdgi/view?usp=share_link</t>
  </si>
  <si>
    <t>https://drive.google.com/file/d/1-vSqM6VrWzF4PpwwgTpLE80FphVqbH9R/view?usp=share_link</t>
  </si>
  <si>
    <t>https://drive.google.com/file/d/11LIpGaZI1PRBBty2M0YgqnnZPJcDBka4/view?usp=share_link</t>
  </si>
  <si>
    <t>Ibiza, San Antonio Abad, Balearic Islands</t>
  </si>
  <si>
    <t>https://maihomm.com/wp-content/uploads/2023/02/97142_31914729_IMG_02_0000-5.png</t>
  </si>
  <si>
    <t>https://drive.google.com/file/d/1qsaCVKtToS2ZhWMH0k6_rGLPlEVq01K4/view?usp=share_link</t>
  </si>
  <si>
    <t>https://drive.google.com/file/d/1LHuYGkSFOkzNwfgKjmj9YY4Caut3sC0T/view?usp=share_link</t>
  </si>
  <si>
    <t>https://drive.google.com/file/d/1bjxYkVnhpiCvGU-9Y8sFqXoGRlhAbALv/view?usp=share_link</t>
  </si>
  <si>
    <t>https://drive.google.com/file/d/1DWYXdEGOzL3kRs4kiH-QvjIBE7Sbuh5B/view?usp=share_link</t>
  </si>
  <si>
    <t>https://drive.google.com/file/d/13r6u61GhBW98OFA39yojvcSQLXlflADf/view?usp=share_link</t>
  </si>
  <si>
    <t>https://drive.google.com/file/d/11nNLB3PGU1TyXbKMXqpOkU6Ojxpcy8H4/view?usp=share_link</t>
  </si>
  <si>
    <t>Paris, Ile-De-France, 75016 France</t>
  </si>
  <si>
    <t>https://maihomm.com/wp-content/uploads/2023/02/image-13.png</t>
  </si>
  <si>
    <t>https://drive.google.com/file/d/1HulSyo6EuknjXbnhyCPxZ99T0nJKV8QW/view?usp=share_link</t>
  </si>
  <si>
    <t>https://drive.google.com/file/d/1doNBcBBj8WxqglHclPgl5yH3MlDbe_CG/view?usp=share_link</t>
  </si>
  <si>
    <t>https://drive.google.com/file/d/1WBopsl9KRwdU3HKuaEeT9ITvAYuWLO8X/view?usp=share_link</t>
  </si>
  <si>
    <t>https://drive.google.com/file/d/1DpvLcvxVpRzHJO_H2HkSuUvef-n_Ppox/view?usp=share_link</t>
  </si>
  <si>
    <t>https://drive.google.com/file/d/1wEJ4FlFDS2y-B8FKcRlBw1hpNHKKBhvx/view?usp=share_link</t>
  </si>
  <si>
    <t>https://drive.google.com/file/d/1svnU60GObyQl4PMmPxAup7NJPzyp9OTA/view?usp=share_link</t>
  </si>
  <si>
    <t>Northwest, Manchester</t>
  </si>
  <si>
    <t>Studio Apartment</t>
  </si>
  <si>
    <t>1 room, 1 bath</t>
  </si>
  <si>
    <t>https://drive.google.com/file/d/15F9heWNAI1lcaV1Msup7dbS10a1iUZr3/view?usp=share_link</t>
  </si>
  <si>
    <t>https://drive.google.com/file/d/1zrvCgrGru2Vn3LCuHXMjffsPSD84KQZF/view?usp=share_link</t>
  </si>
  <si>
    <t>https://drive.google.com/file/d/1vmJ6U5thk_rx8zsba0VVyV-eIHtqXS3X/view?usp=share_link</t>
  </si>
  <si>
    <t>https://drive.google.com/file/d/1oWZWumXItQ_SbNel-LJC8qqJVg2AWBvU/view?usp=share_link</t>
  </si>
  <si>
    <t>https://drive.google.com/file/d/1QLReaTm-_V7kf1JNSgbVaT8t16iTwhwv/view?usp=share_link</t>
  </si>
  <si>
    <t>https://drive.google.com/file/d/1CmqtGaO28kG0lBwxTL2Ik4yDY5Gwb-ZS/view?usp=share_link</t>
  </si>
  <si>
    <t>https://drive.google.com/file/d/1GPRN-KUpyQ3b-wteXGfL7y58hg_DGomW/view?usp=share_link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</si>
</sst>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£]#,##0.00"/>
    <numFmt numFmtId="165" formatCode="&quot;$&quot;#,##0.00"/>
    <numFmt numFmtId="166" formatCode="[$€]#,##0.00"/>
  </numFmts>
  <fonts count="18">
    <font>
      <sz val="10.0"/>
      <color rgb="FF000000"/>
      <name val="Arial"/>
      <scheme val="minor"/>
    </font>
    <font>
      <sz val="20.0"/>
      <color rgb="FFF2BD1B"/>
      <name val="Roboto"/>
    </font>
    <font>
      <b/>
      <sz val="34.0"/>
      <color rgb="FFB38802"/>
      <name val="Roboto"/>
    </font>
    <font>
      <sz val="24.0"/>
      <color rgb="FFBF9000"/>
      <name val="Roboto"/>
    </font>
    <font>
      <color theme="1"/>
      <name val="Arial"/>
    </font>
    <font>
      <b/>
      <sz val="12.0"/>
      <color rgb="FFB38802"/>
      <name val="Roboto"/>
    </font>
    <font>
      <color rgb="FF000000"/>
      <name val="Roboto"/>
    </font>
    <font>
      <color rgb="FF666666"/>
      <name val="Roboto"/>
    </font>
    <font>
      <color rgb="FF666666"/>
      <name val="Arial"/>
    </font>
    <font>
      <u/>
      <color rgb="FF0000FF"/>
      <name val="Roboto"/>
    </font>
    <font>
      <u/>
      <color rgb="FF0000FF"/>
      <name val="Roboto"/>
    </font>
    <font>
      <color theme="1"/>
      <name val="Roboto"/>
    </font>
    <font>
      <color rgb="FF222222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top"/>
    </xf>
    <xf borderId="0" fillId="0" fontId="4" numFmtId="0" xfId="0" applyFont="1"/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0" fillId="2" fontId="5" numFmtId="0" xfId="0" applyAlignment="1" applyFill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vertical="bottom"/>
    </xf>
    <xf borderId="0" fillId="2" fontId="7" numFmtId="164" xfId="0" applyAlignment="1" applyFont="1" applyNumberFormat="1">
      <alignment horizontal="right" shrinkToFit="0" vertical="bottom" wrapText="1"/>
    </xf>
    <xf borderId="0" fillId="2" fontId="7" numFmtId="164" xfId="0" applyAlignment="1" applyFont="1" applyNumberFormat="1">
      <alignment horizontal="right" vertical="bottom"/>
    </xf>
    <xf borderId="0" fillId="2" fontId="8" numFmtId="164" xfId="0" applyAlignment="1" applyFont="1" applyNumberFormat="1">
      <alignment horizontal="right" vertical="bottom"/>
    </xf>
    <xf borderId="0" fillId="2" fontId="7" numFmtId="164" xfId="0" applyAlignment="1" applyFont="1" applyNumberFormat="1">
      <alignment horizontal="right"/>
    </xf>
    <xf borderId="0" fillId="2" fontId="7" numFmtId="164" xfId="0" applyAlignment="1" applyFont="1" applyNumberFormat="1">
      <alignment horizontal="right" shrinkToFit="0" wrapText="1"/>
    </xf>
    <xf borderId="0" fillId="2" fontId="7" numFmtId="9" xfId="0" applyAlignment="1" applyFont="1" applyNumberFormat="1">
      <alignment horizontal="right" shrinkToFit="0" wrapText="1"/>
    </xf>
    <xf borderId="0" fillId="2" fontId="7" numFmtId="164" xfId="0" applyAlignment="1" applyFont="1" applyNumberFormat="1">
      <alignment horizontal="right" shrinkToFit="0" wrapText="1"/>
    </xf>
    <xf borderId="0" fillId="2" fontId="7" numFmtId="164" xfId="0" applyAlignment="1" applyFont="1" applyNumberFormat="1">
      <alignment horizontal="right"/>
    </xf>
    <xf borderId="0" fillId="2" fontId="9" numFmtId="164" xfId="0" applyAlignment="1" applyFont="1" applyNumberFormat="1">
      <alignment horizontal="right" readingOrder="0" shrinkToFit="0" wrapText="1"/>
    </xf>
    <xf borderId="0" fillId="3" fontId="6" numFmtId="0" xfId="0" applyAlignment="1" applyFill="1" applyFont="1">
      <alignment shrinkToFit="0" vertical="bottom" wrapText="1"/>
    </xf>
    <xf borderId="0" fillId="3" fontId="6" numFmtId="0" xfId="0" applyAlignment="1" applyFont="1">
      <alignment vertical="bottom"/>
    </xf>
    <xf borderId="0" fillId="3" fontId="7" numFmtId="164" xfId="0" applyAlignment="1" applyFont="1" applyNumberFormat="1">
      <alignment horizontal="right" shrinkToFit="0" vertical="bottom" wrapText="1"/>
    </xf>
    <xf borderId="0" fillId="3" fontId="7" numFmtId="164" xfId="0" applyAlignment="1" applyFont="1" applyNumberFormat="1">
      <alignment horizontal="right" vertical="bottom"/>
    </xf>
    <xf borderId="0" fillId="3" fontId="8" numFmtId="164" xfId="0" applyAlignment="1" applyFont="1" applyNumberFormat="1">
      <alignment horizontal="right" vertical="bottom"/>
    </xf>
    <xf borderId="0" fillId="3" fontId="7" numFmtId="164" xfId="0" applyAlignment="1" applyFont="1" applyNumberFormat="1">
      <alignment horizontal="right"/>
    </xf>
    <xf borderId="0" fillId="3" fontId="7" numFmtId="164" xfId="0" applyAlignment="1" applyFont="1" applyNumberFormat="1">
      <alignment horizontal="right" shrinkToFit="0" wrapText="1"/>
    </xf>
    <xf borderId="0" fillId="3" fontId="7" numFmtId="9" xfId="0" applyAlignment="1" applyFont="1" applyNumberFormat="1">
      <alignment horizontal="right" shrinkToFit="0" wrapText="1"/>
    </xf>
    <xf borderId="0" fillId="3" fontId="7" numFmtId="164" xfId="0" applyAlignment="1" applyFont="1" applyNumberFormat="1">
      <alignment horizontal="right" shrinkToFit="0" wrapText="1"/>
    </xf>
    <xf borderId="0" fillId="3" fontId="7" numFmtId="164" xfId="0" applyAlignment="1" applyFont="1" applyNumberFormat="1">
      <alignment horizontal="right"/>
    </xf>
    <xf borderId="0" fillId="3" fontId="10" numFmtId="164" xfId="0" applyAlignment="1" applyFont="1" applyNumberFormat="1">
      <alignment horizontal="right" readingOrder="0" shrinkToFit="0" wrapText="1"/>
    </xf>
    <xf borderId="0" fillId="3" fontId="11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3" fontId="12" numFmtId="0" xfId="0" applyAlignment="1" applyFont="1">
      <alignment shrinkToFit="0" wrapText="1"/>
    </xf>
    <xf borderId="0" fillId="2" fontId="12" numFmtId="0" xfId="0" applyAlignment="1" applyFont="1">
      <alignment shrinkToFit="0" wrapText="1"/>
    </xf>
    <xf borderId="0" fillId="2" fontId="6" numFmtId="165" xfId="0" applyAlignment="1" applyFont="1" applyNumberFormat="1">
      <alignment shrinkToFit="0" vertical="bottom" wrapText="1"/>
    </xf>
    <xf borderId="0" fillId="2" fontId="6" numFmtId="165" xfId="0" applyAlignment="1" applyFont="1" applyNumberFormat="1">
      <alignment vertical="bottom"/>
    </xf>
    <xf borderId="0" fillId="2" fontId="7" numFmtId="165" xfId="0" applyAlignment="1" applyFont="1" applyNumberFormat="1">
      <alignment horizontal="right" vertical="bottom"/>
    </xf>
    <xf borderId="0" fillId="2" fontId="8" numFmtId="165" xfId="0" applyAlignment="1" applyFont="1" applyNumberFormat="1">
      <alignment horizontal="right" vertical="bottom"/>
    </xf>
    <xf borderId="0" fillId="2" fontId="7" numFmtId="165" xfId="0" applyAlignment="1" applyFont="1" applyNumberFormat="1">
      <alignment horizontal="right"/>
    </xf>
    <xf borderId="0" fillId="2" fontId="7" numFmtId="165" xfId="0" applyAlignment="1" applyFont="1" applyNumberFormat="1">
      <alignment horizontal="right" shrinkToFit="0" wrapText="1"/>
    </xf>
    <xf borderId="0" fillId="2" fontId="13" numFmtId="165" xfId="0" applyAlignment="1" applyFont="1" applyNumberFormat="1">
      <alignment horizontal="right" readingOrder="0" shrinkToFit="0" wrapText="1"/>
    </xf>
    <xf borderId="0" fillId="2" fontId="6" numFmtId="166" xfId="0" applyAlignment="1" applyFont="1" applyNumberFormat="1">
      <alignment shrinkToFit="0" vertical="bottom" wrapText="1"/>
    </xf>
    <xf borderId="0" fillId="2" fontId="6" numFmtId="166" xfId="0" applyAlignment="1" applyFont="1" applyNumberFormat="1">
      <alignment vertical="bottom"/>
    </xf>
    <xf borderId="0" fillId="2" fontId="7" numFmtId="166" xfId="0" applyAlignment="1" applyFont="1" applyNumberFormat="1">
      <alignment horizontal="right" shrinkToFit="0" vertical="bottom" wrapText="1"/>
    </xf>
    <xf borderId="0" fillId="2" fontId="8" numFmtId="166" xfId="0" applyAlignment="1" applyFont="1" applyNumberFormat="1">
      <alignment horizontal="right" vertical="bottom"/>
    </xf>
    <xf borderId="0" fillId="2" fontId="7" numFmtId="166" xfId="0" applyAlignment="1" applyFont="1" applyNumberFormat="1">
      <alignment horizontal="right"/>
    </xf>
    <xf borderId="0" fillId="2" fontId="7" numFmtId="166" xfId="0" applyAlignment="1" applyFont="1" applyNumberFormat="1">
      <alignment horizontal="right" shrinkToFit="0" wrapText="1"/>
    </xf>
    <xf borderId="0" fillId="2" fontId="14" numFmtId="166" xfId="0" applyAlignment="1" applyFont="1" applyNumberFormat="1">
      <alignment horizontal="right" readingOrder="0" shrinkToFit="0" wrapText="1"/>
    </xf>
    <xf borderId="0" fillId="0" fontId="4" numFmtId="166" xfId="0" applyFont="1" applyNumberFormat="1"/>
    <xf borderId="0" fillId="3" fontId="6" numFmtId="166" xfId="0" applyAlignment="1" applyFont="1" applyNumberFormat="1">
      <alignment shrinkToFit="0" vertical="bottom" wrapText="1"/>
    </xf>
    <xf borderId="0" fillId="3" fontId="6" numFmtId="166" xfId="0" applyAlignment="1" applyFont="1" applyNumberFormat="1">
      <alignment vertical="bottom"/>
    </xf>
    <xf borderId="0" fillId="3" fontId="7" numFmtId="166" xfId="0" applyAlignment="1" applyFont="1" applyNumberFormat="1">
      <alignment horizontal="right" vertical="bottom"/>
    </xf>
    <xf borderId="0" fillId="3" fontId="8" numFmtId="166" xfId="0" applyAlignment="1" applyFont="1" applyNumberFormat="1">
      <alignment horizontal="right" vertical="bottom"/>
    </xf>
    <xf borderId="0" fillId="3" fontId="7" numFmtId="166" xfId="0" applyAlignment="1" applyFont="1" applyNumberFormat="1">
      <alignment horizontal="right"/>
    </xf>
    <xf borderId="0" fillId="3" fontId="7" numFmtId="166" xfId="0" applyAlignment="1" applyFont="1" applyNumberFormat="1">
      <alignment horizontal="right" shrinkToFit="0" wrapText="1"/>
    </xf>
    <xf borderId="0" fillId="3" fontId="15" numFmtId="166" xfId="0" applyAlignment="1" applyFont="1" applyNumberFormat="1">
      <alignment horizontal="right" readingOrder="0" shrinkToFit="0" wrapText="1"/>
    </xf>
    <xf borderId="0" fillId="3" fontId="7" numFmtId="166" xfId="0" applyAlignment="1" applyFont="1" applyNumberFormat="1">
      <alignment horizontal="right" shrinkToFit="0" vertical="bottom" wrapText="1"/>
    </xf>
    <xf borderId="2" fillId="2" fontId="6" numFmtId="0" xfId="0" applyAlignment="1" applyBorder="1" applyFont="1">
      <alignment vertical="bottom"/>
    </xf>
    <xf borderId="0" fillId="0" fontId="16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olWxIyCF7eLn3x9so4n1stA8N-kk-Vst/view?usp=share_link" TargetMode="External"/><Relationship Id="rId42" Type="http://schemas.openxmlformats.org/officeDocument/2006/relationships/hyperlink" Target="https://drive.google.com/file/d/1oPytr5-c-apZrVK7Bu2Ql_5WJAouTpxs/view?usp=share_link" TargetMode="External"/><Relationship Id="rId41" Type="http://schemas.openxmlformats.org/officeDocument/2006/relationships/hyperlink" Target="https://drive.google.com/file/d/1N31z33xGsJuWPVIL3NsDrGzc-j4TI1Ws/view?usp=share_link" TargetMode="External"/><Relationship Id="rId44" Type="http://schemas.openxmlformats.org/officeDocument/2006/relationships/hyperlink" Target="https://drive.google.com/file/d/13cSQB7FQKELKrmffMoTxl06a41ZwUYWI/view?usp=share_link" TargetMode="External"/><Relationship Id="rId43" Type="http://schemas.openxmlformats.org/officeDocument/2006/relationships/hyperlink" Target="https://maihomm.com/wp-content/uploads/2023/02/97142_31914729_IMG_02_0000-4.png" TargetMode="External"/><Relationship Id="rId46" Type="http://schemas.openxmlformats.org/officeDocument/2006/relationships/hyperlink" Target="https://drive.google.com/file/d/1OJ9Ta2U_qfkQ3t0JVRdM-s2aZtEBALZ7/view?usp=share_link" TargetMode="External"/><Relationship Id="rId45" Type="http://schemas.openxmlformats.org/officeDocument/2006/relationships/hyperlink" Target="https://drive.google.com/file/d/141NqTNtogIeb6z7ZxcvoyeAf1OYEn4m5/view?usp=share_link" TargetMode="External"/><Relationship Id="rId1" Type="http://schemas.openxmlformats.org/officeDocument/2006/relationships/hyperlink" Target="https://maihomm.com/wp-content/uploads/2023/01/84889_1214348_IMG_02_0000.png" TargetMode="External"/><Relationship Id="rId2" Type="http://schemas.openxmlformats.org/officeDocument/2006/relationships/hyperlink" Target="https://drive.google.com/file/d/1B3EE1udy1iJ7KhjMBA4q9PqH3Gth6mU1/view?usp=share_link" TargetMode="External"/><Relationship Id="rId3" Type="http://schemas.openxmlformats.org/officeDocument/2006/relationships/hyperlink" Target="https://drive.google.com/file/d/1CU8Xdm4JPqpHTA85xl_hNQkS7NeYC33T/view?usp=share_link" TargetMode="External"/><Relationship Id="rId4" Type="http://schemas.openxmlformats.org/officeDocument/2006/relationships/hyperlink" Target="https://drive.google.com/file/d/1oEvAhOpo9P_AHZK7u58rEX5K2bF3iyuN/view?usp=share_link" TargetMode="External"/><Relationship Id="rId9" Type="http://schemas.openxmlformats.org/officeDocument/2006/relationships/hyperlink" Target="https://drive.google.com/file/d/13rmHamIAtD9MXDBb0SqT0-p144bDVwN1/view?usp=share_link" TargetMode="External"/><Relationship Id="rId48" Type="http://schemas.openxmlformats.org/officeDocument/2006/relationships/hyperlink" Target="https://drive.google.com/file/d/1mVSLgDfiMIaZDwmkYgXsttYtBSThrpyi/view?usp=share_link" TargetMode="External"/><Relationship Id="rId47" Type="http://schemas.openxmlformats.org/officeDocument/2006/relationships/hyperlink" Target="https://drive.google.com/file/d/1f-2fRD6cYVD6XGyMYJwsiRFQ1yszz4rZ/view?usp=share_link" TargetMode="External"/><Relationship Id="rId49" Type="http://schemas.openxmlformats.org/officeDocument/2006/relationships/hyperlink" Target="https://drive.google.com/file/d/1YrSd4TDRZlsQ3-gH8DA-_3GA7-nAPGeg/view?usp=share_link" TargetMode="External"/><Relationship Id="rId5" Type="http://schemas.openxmlformats.org/officeDocument/2006/relationships/hyperlink" Target="https://drive.google.com/file/d/1Fc6roNS3irHaymkeJQCwXOdOjbU1mHty/view?usp=share_link" TargetMode="External"/><Relationship Id="rId6" Type="http://schemas.openxmlformats.org/officeDocument/2006/relationships/hyperlink" Target="https://drive.google.com/file/d/1__EmnUsJfcdND-dbOvRnln46l4bqbrVk/view?usp=share_link" TargetMode="External"/><Relationship Id="rId7" Type="http://schemas.openxmlformats.org/officeDocument/2006/relationships/hyperlink" Target="https://drive.google.com/file/d/1CNJvcOlkIYNgltK3uhiwJytzXx_0wSwM/view?usp=share_link" TargetMode="External"/><Relationship Id="rId8" Type="http://schemas.openxmlformats.org/officeDocument/2006/relationships/hyperlink" Target="https://maihomm.com/wp-content/uploads/2023/01/3ce022710bcd67664fdc2e3aebaf7be9737d9b26-2048x1362.png" TargetMode="External"/><Relationship Id="rId73" Type="http://schemas.openxmlformats.org/officeDocument/2006/relationships/hyperlink" Target="https://drive.google.com/file/d/1vmJ6U5thk_rx8zsba0VVyV-eIHtqXS3X/view?usp=share_link" TargetMode="External"/><Relationship Id="rId72" Type="http://schemas.openxmlformats.org/officeDocument/2006/relationships/hyperlink" Target="https://drive.google.com/file/d/1zrvCgrGru2Vn3LCuHXMjffsPSD84KQZF/view?usp=share_link" TargetMode="External"/><Relationship Id="rId31" Type="http://schemas.openxmlformats.org/officeDocument/2006/relationships/hyperlink" Target="https://drive.google.com/file/d/16EwXCkg7n3Dffb4NgsHoW5Vn-RY2MXIj/view?usp=share_link" TargetMode="External"/><Relationship Id="rId75" Type="http://schemas.openxmlformats.org/officeDocument/2006/relationships/hyperlink" Target="https://drive.google.com/file/d/1QLReaTm-_V7kf1JNSgbVaT8t16iTwhwv/view?usp=share_link" TargetMode="External"/><Relationship Id="rId30" Type="http://schemas.openxmlformats.org/officeDocument/2006/relationships/hyperlink" Target="https://drive.google.com/file/d/1KHBPw0kQOCdb9ZQ7D3AFkXJB59SLVU0m/view?usp=share_link" TargetMode="External"/><Relationship Id="rId74" Type="http://schemas.openxmlformats.org/officeDocument/2006/relationships/hyperlink" Target="https://drive.google.com/file/d/1oWZWumXItQ_SbNel-LJC8qqJVg2AWBvU/view?usp=share_link" TargetMode="External"/><Relationship Id="rId33" Type="http://schemas.openxmlformats.org/officeDocument/2006/relationships/hyperlink" Target="https://drive.google.com/file/d/1KcSMxC_ijqINJdg77x6TNyPvUcR8tbar/view?usp=share_link" TargetMode="External"/><Relationship Id="rId77" Type="http://schemas.openxmlformats.org/officeDocument/2006/relationships/hyperlink" Target="https://drive.google.com/file/d/1GPRN-KUpyQ3b-wteXGfL7y58hg_DGomW/view?usp=share_link" TargetMode="External"/><Relationship Id="rId32" Type="http://schemas.openxmlformats.org/officeDocument/2006/relationships/hyperlink" Target="https://drive.google.com/file/d/1B5qlrc9qCN6hOt9zXsSW7nxz9eyJnAaT/view?usp=share_link" TargetMode="External"/><Relationship Id="rId76" Type="http://schemas.openxmlformats.org/officeDocument/2006/relationships/hyperlink" Target="https://drive.google.com/file/d/1CmqtGaO28kG0lBwxTL2Ik4yDY5Gwb-ZS/view?usp=share_link" TargetMode="External"/><Relationship Id="rId35" Type="http://schemas.openxmlformats.org/officeDocument/2006/relationships/hyperlink" Target="https://drive.google.com/file/d/1I2sR6iRGdH4CsYLNXlBgO6CZa0BFcGZb/view?usp=share_link" TargetMode="External"/><Relationship Id="rId34" Type="http://schemas.openxmlformats.org/officeDocument/2006/relationships/hyperlink" Target="https://drive.google.com/file/d/1AC2FeN8zibUyLqPD6B3pwvthUFZPm4Qe/view?usp=share_link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drive.google.com/file/d/15F9heWNAI1lcaV1Msup7dbS10a1iUZr3/view?usp=share_link" TargetMode="External"/><Relationship Id="rId70" Type="http://schemas.openxmlformats.org/officeDocument/2006/relationships/hyperlink" Target="https://drive.google.com/file/d/1svnU60GObyQl4PMmPxAup7NJPzyp9OTA/view?usp=share_link" TargetMode="External"/><Relationship Id="rId37" Type="http://schemas.openxmlformats.org/officeDocument/2006/relationships/hyperlink" Target="https://drive.google.com/file/d/1cVpsk6Fm8yOdUW2Ujc8ALbg0rEvqrAj6/view?usp=share_link" TargetMode="External"/><Relationship Id="rId36" Type="http://schemas.openxmlformats.org/officeDocument/2006/relationships/hyperlink" Target="https://maihomm.com/wp-content/uploads/2023/02/97142_31914729_IMG_02_0000-1.png" TargetMode="External"/><Relationship Id="rId39" Type="http://schemas.openxmlformats.org/officeDocument/2006/relationships/hyperlink" Target="https://drive.google.com/file/d/1rtvR1L3GCkScAdxYRd9mWBnXusIyz8OB/view?usp=share_link" TargetMode="External"/><Relationship Id="rId38" Type="http://schemas.openxmlformats.org/officeDocument/2006/relationships/hyperlink" Target="https://drive.google.com/file/d/1UKL-D1fMak3L2_fIvj1fsm07U4gj95D6/view?usp=share_link" TargetMode="External"/><Relationship Id="rId62" Type="http://schemas.openxmlformats.org/officeDocument/2006/relationships/hyperlink" Target="https://drive.google.com/file/d/13r6u61GhBW98OFA39yojvcSQLXlflADf/view?usp=share_link" TargetMode="External"/><Relationship Id="rId61" Type="http://schemas.openxmlformats.org/officeDocument/2006/relationships/hyperlink" Target="https://drive.google.com/file/d/1DWYXdEGOzL3kRs4kiH-QvjIBE7Sbuh5B/view?usp=share_link" TargetMode="External"/><Relationship Id="rId20" Type="http://schemas.openxmlformats.org/officeDocument/2006/relationships/hyperlink" Target="https://drive.google.com/file/d/1nkPVeZ-_LTHPvxH0r5cFJng9A1JvQ_be/view?usp=share_link" TargetMode="External"/><Relationship Id="rId64" Type="http://schemas.openxmlformats.org/officeDocument/2006/relationships/hyperlink" Target="https://maihomm.com/wp-content/uploads/2023/02/image-13.png" TargetMode="External"/><Relationship Id="rId63" Type="http://schemas.openxmlformats.org/officeDocument/2006/relationships/hyperlink" Target="https://drive.google.com/file/d/11nNLB3PGU1TyXbKMXqpOkU6Ojxpcy8H4/view?usp=share_link" TargetMode="External"/><Relationship Id="rId22" Type="http://schemas.openxmlformats.org/officeDocument/2006/relationships/hyperlink" Target="https://maihomm.com/wp-content/uploads/2023/02/97142_31914729_IMG_03_0000-1-6.png" TargetMode="External"/><Relationship Id="rId66" Type="http://schemas.openxmlformats.org/officeDocument/2006/relationships/hyperlink" Target="https://drive.google.com/file/d/1doNBcBBj8WxqglHclPgl5yH3MlDbe_CG/view?usp=share_link" TargetMode="External"/><Relationship Id="rId21" Type="http://schemas.openxmlformats.org/officeDocument/2006/relationships/hyperlink" Target="https://drive.google.com/file/d/1AfGodaEbiPg2TBibNHziStfUYiK3g_Pv/view?usp=share_link" TargetMode="External"/><Relationship Id="rId65" Type="http://schemas.openxmlformats.org/officeDocument/2006/relationships/hyperlink" Target="https://drive.google.com/file/d/1HulSyo6EuknjXbnhyCPxZ99T0nJKV8QW/view?usp=share_link" TargetMode="External"/><Relationship Id="rId24" Type="http://schemas.openxmlformats.org/officeDocument/2006/relationships/hyperlink" Target="https://drive.google.com/file/d/1rVMmGFzSizm3IgbYFQiPSrs54SoaYuGn/view?usp=share_link" TargetMode="External"/><Relationship Id="rId68" Type="http://schemas.openxmlformats.org/officeDocument/2006/relationships/hyperlink" Target="https://drive.google.com/file/d/1DpvLcvxVpRzHJO_H2HkSuUvef-n_Ppox/view?usp=share_link" TargetMode="External"/><Relationship Id="rId23" Type="http://schemas.openxmlformats.org/officeDocument/2006/relationships/hyperlink" Target="https://drive.google.com/file/d/1MOz1rykSOkjvtGv8NtO2WxtxxarykHhT/view?usp=share_link" TargetMode="External"/><Relationship Id="rId67" Type="http://schemas.openxmlformats.org/officeDocument/2006/relationships/hyperlink" Target="https://drive.google.com/file/d/1WBopsl9KRwdU3HKuaEeT9ITvAYuWLO8X/view?usp=share_link" TargetMode="External"/><Relationship Id="rId60" Type="http://schemas.openxmlformats.org/officeDocument/2006/relationships/hyperlink" Target="https://drive.google.com/file/d/1bjxYkVnhpiCvGU-9Y8sFqXoGRlhAbALv/view?usp=share_link" TargetMode="External"/><Relationship Id="rId26" Type="http://schemas.openxmlformats.org/officeDocument/2006/relationships/hyperlink" Target="https://drive.google.com/file/d/1-8bmkShv0giyyV3RizieiG0Ooog6fVTx/view?usp=share_link" TargetMode="External"/><Relationship Id="rId25" Type="http://schemas.openxmlformats.org/officeDocument/2006/relationships/hyperlink" Target="https://drive.google.com/file/d/1YIyqR3eCJb2kz0wmJumoTT_OHijw7Ba3/view?usp=share_link" TargetMode="External"/><Relationship Id="rId69" Type="http://schemas.openxmlformats.org/officeDocument/2006/relationships/hyperlink" Target="https://drive.google.com/file/d/1wEJ4FlFDS2y-B8FKcRlBw1hpNHKKBhvx/view?usp=share_link" TargetMode="External"/><Relationship Id="rId28" Type="http://schemas.openxmlformats.org/officeDocument/2006/relationships/hyperlink" Target="https://drive.google.com/file/d/1k4EtgVbErskx1vyCve9K5lH7GgC7v1oo/view?usp=share_link" TargetMode="External"/><Relationship Id="rId27" Type="http://schemas.openxmlformats.org/officeDocument/2006/relationships/hyperlink" Target="https://drive.google.com/file/d/1fSEd6T9J-ob40amicV0ZuuBzzl5PswIe/view?usp=share_link" TargetMode="External"/><Relationship Id="rId29" Type="http://schemas.openxmlformats.org/officeDocument/2006/relationships/hyperlink" Target="https://maihomm.com/wp-content/uploads/2023/02/97142_31914729_IMG_02_0000.jpg" TargetMode="External"/><Relationship Id="rId51" Type="http://schemas.openxmlformats.org/officeDocument/2006/relationships/hyperlink" Target="https://drive.google.com/file/d/1S-DWhUmNzjlKhkiB7ifwVhFeGvxfBper/view?usp=share_link" TargetMode="External"/><Relationship Id="rId50" Type="http://schemas.openxmlformats.org/officeDocument/2006/relationships/hyperlink" Target="https://maihomm.com/wp-content/uploads/2023/02/97142_31914729_IMG_02_0000-6.png" TargetMode="External"/><Relationship Id="rId53" Type="http://schemas.openxmlformats.org/officeDocument/2006/relationships/hyperlink" Target="https://drive.google.com/file/d/1sRtxhuSf6bmZjWw5IrzZl_0qhN_Nb1Nc/view?usp=share_link" TargetMode="External"/><Relationship Id="rId52" Type="http://schemas.openxmlformats.org/officeDocument/2006/relationships/hyperlink" Target="https://drive.google.com/file/d/1qUfop5_ZVMhuxbj77CH49hmD3x2TOWb2/view?usp=share_link" TargetMode="External"/><Relationship Id="rId11" Type="http://schemas.openxmlformats.org/officeDocument/2006/relationships/hyperlink" Target="https://drive.google.com/file/d/1pYbKsiY-NFX0i5t5Fv1Gy_gXJN15DM99/view?usp=share_link" TargetMode="External"/><Relationship Id="rId55" Type="http://schemas.openxmlformats.org/officeDocument/2006/relationships/hyperlink" Target="https://drive.google.com/file/d/1-vSqM6VrWzF4PpwwgTpLE80FphVqbH9R/view?usp=share_link" TargetMode="External"/><Relationship Id="rId10" Type="http://schemas.openxmlformats.org/officeDocument/2006/relationships/hyperlink" Target="https://drive.google.com/file/d/1VrOyXL7GXJQvwVYv1k-aIgNjSHaRFqj8/view?usp=share_link" TargetMode="External"/><Relationship Id="rId54" Type="http://schemas.openxmlformats.org/officeDocument/2006/relationships/hyperlink" Target="https://drive.google.com/file/d/1f9OUVPBFs8CPuDRxYJFTrxHejyfgwdgi/view?usp=share_link" TargetMode="External"/><Relationship Id="rId13" Type="http://schemas.openxmlformats.org/officeDocument/2006/relationships/hyperlink" Target="https://drive.google.com/file/d/1w--LD5oVlb72ykJfbklcQfhH2QdSpAo1/view?usp=share_link" TargetMode="External"/><Relationship Id="rId57" Type="http://schemas.openxmlformats.org/officeDocument/2006/relationships/hyperlink" Target="https://maihomm.com/wp-content/uploads/2023/02/97142_31914729_IMG_02_0000-5.png" TargetMode="External"/><Relationship Id="rId12" Type="http://schemas.openxmlformats.org/officeDocument/2006/relationships/hyperlink" Target="https://drive.google.com/file/d/1pIa1cjxIsVKcDp2-BjvITx-0N7cGWA0H/view?usp=share_link" TargetMode="External"/><Relationship Id="rId56" Type="http://schemas.openxmlformats.org/officeDocument/2006/relationships/hyperlink" Target="https://drive.google.com/file/d/11LIpGaZI1PRBBty2M0YgqnnZPJcDBka4/view?usp=share_link" TargetMode="External"/><Relationship Id="rId15" Type="http://schemas.openxmlformats.org/officeDocument/2006/relationships/hyperlink" Target="https://maihomm.com/wp-content/uploads/2023/02/97142_31914729_IMG_02_0000-9.png" TargetMode="External"/><Relationship Id="rId59" Type="http://schemas.openxmlformats.org/officeDocument/2006/relationships/hyperlink" Target="https://drive.google.com/file/d/1LHuYGkSFOkzNwfgKjmj9YY4Caut3sC0T/view?usp=share_link" TargetMode="External"/><Relationship Id="rId14" Type="http://schemas.openxmlformats.org/officeDocument/2006/relationships/hyperlink" Target="https://drive.google.com/file/d/1eTbTQCfrnu97wRmGgDBmM0RLdONHPa3Q/view?usp=share_link" TargetMode="External"/><Relationship Id="rId58" Type="http://schemas.openxmlformats.org/officeDocument/2006/relationships/hyperlink" Target="https://drive.google.com/file/d/1qsaCVKtToS2ZhWMH0k6_rGLPlEVq01K4/view?usp=share_link" TargetMode="External"/><Relationship Id="rId17" Type="http://schemas.openxmlformats.org/officeDocument/2006/relationships/hyperlink" Target="https://drive.google.com/file/d/1Mjijw8ZwfPtVV1F8HNHP-r_-SyKdVPVF/view?usp=share_link" TargetMode="External"/><Relationship Id="rId16" Type="http://schemas.openxmlformats.org/officeDocument/2006/relationships/hyperlink" Target="https://drive.google.com/file/d/1zNZov7CU3A2XVga_5xZtkw_GOorfKJ9I/view?usp=share_link" TargetMode="External"/><Relationship Id="rId19" Type="http://schemas.openxmlformats.org/officeDocument/2006/relationships/hyperlink" Target="https://drive.google.com/file/d/15lctfqlhnTvKXHz3bDTfIcbSvbv377V9/view?usp=share_link" TargetMode="External"/><Relationship Id="rId18" Type="http://schemas.openxmlformats.org/officeDocument/2006/relationships/hyperlink" Target="https://drive.google.com/file/d/13Uuy8AjSmo0A3irUdN_LZ_Wvy0KhcW4a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9.5"/>
    <col customWidth="1" min="3" max="3" width="21.38"/>
  </cols>
  <sheetData>
    <row r="3">
      <c r="B3" s="1" t="s">
        <v>0</v>
      </c>
      <c r="D3" s="1"/>
      <c r="E3" s="1"/>
      <c r="F3" s="1"/>
    </row>
    <row r="4">
      <c r="B4" s="2" t="s">
        <v>1</v>
      </c>
    </row>
    <row r="5">
      <c r="B5" s="3" t="s">
        <v>2</v>
      </c>
      <c r="C5" s="4"/>
      <c r="D5" s="4"/>
      <c r="E5" s="4"/>
      <c r="F5" s="4"/>
    </row>
    <row r="6">
      <c r="B6" s="5"/>
      <c r="C6" s="5"/>
      <c r="D6" s="5"/>
      <c r="E6" s="5"/>
      <c r="F6" s="5"/>
    </row>
    <row r="8">
      <c r="A8" s="6"/>
      <c r="B8" s="7" t="s">
        <v>3</v>
      </c>
      <c r="C8" s="8" t="s">
        <v>4</v>
      </c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  <c r="N8" s="7" t="s">
        <v>15</v>
      </c>
      <c r="O8" s="7" t="s">
        <v>16</v>
      </c>
      <c r="P8" s="7" t="s">
        <v>17</v>
      </c>
      <c r="Q8" s="7" t="s">
        <v>18</v>
      </c>
      <c r="R8" s="7" t="s">
        <v>19</v>
      </c>
      <c r="S8" s="7" t="s">
        <v>20</v>
      </c>
      <c r="T8" s="7" t="s">
        <v>21</v>
      </c>
      <c r="U8" s="7" t="s">
        <v>22</v>
      </c>
      <c r="V8" s="7" t="s">
        <v>17</v>
      </c>
      <c r="W8" s="7" t="s">
        <v>23</v>
      </c>
      <c r="X8" s="7" t="s">
        <v>24</v>
      </c>
      <c r="Y8" s="7" t="s">
        <v>25</v>
      </c>
      <c r="Z8" s="7" t="s">
        <v>26</v>
      </c>
      <c r="AA8" s="7" t="s">
        <v>27</v>
      </c>
      <c r="AB8" s="7" t="s">
        <v>28</v>
      </c>
      <c r="AC8" s="7" t="s">
        <v>17</v>
      </c>
      <c r="AD8" s="7" t="s">
        <v>29</v>
      </c>
      <c r="AE8" s="9" t="s">
        <v>30</v>
      </c>
      <c r="AF8" s="7" t="s">
        <v>21</v>
      </c>
      <c r="AG8" s="7" t="s">
        <v>27</v>
      </c>
      <c r="AH8" s="7" t="s">
        <v>31</v>
      </c>
      <c r="AI8" s="7" t="s">
        <v>17</v>
      </c>
      <c r="AJ8" s="7" t="s">
        <v>21</v>
      </c>
      <c r="AK8" s="7" t="s">
        <v>17</v>
      </c>
      <c r="AL8" s="7" t="s">
        <v>27</v>
      </c>
      <c r="AM8" s="7" t="s">
        <v>17</v>
      </c>
      <c r="AN8" s="10" t="s">
        <v>32</v>
      </c>
      <c r="AO8" s="10" t="s">
        <v>33</v>
      </c>
      <c r="AP8" s="10" t="s">
        <v>34</v>
      </c>
      <c r="AQ8" s="10" t="s">
        <v>35</v>
      </c>
      <c r="AR8" s="10" t="s">
        <v>36</v>
      </c>
      <c r="AS8" s="10" t="s">
        <v>37</v>
      </c>
      <c r="AT8" s="10" t="s">
        <v>38</v>
      </c>
    </row>
    <row r="10">
      <c r="A10" s="6"/>
      <c r="B10" s="11" t="s">
        <v>39</v>
      </c>
      <c r="C10" s="12" t="s">
        <v>40</v>
      </c>
      <c r="D10" s="13">
        <v>480000.0</v>
      </c>
      <c r="E10" s="14">
        <f t="shared" ref="E10:E21" si="3"> D10*8%</f>
        <v>38400</v>
      </c>
      <c r="F10" s="14">
        <f t="shared" ref="F10:F21" si="4"> D10*10%</f>
        <v>48000</v>
      </c>
      <c r="G10" s="14">
        <f t="shared" ref="G10:G21" si="5"> D10+E10+F10</f>
        <v>566400</v>
      </c>
      <c r="H10" s="15">
        <f t="shared" ref="H10:H21" si="6">D10/20</f>
        <v>24000</v>
      </c>
      <c r="I10" s="15">
        <f t="shared" ref="I10:I21" si="7">H10+(18%*H10)</f>
        <v>28320</v>
      </c>
      <c r="J10" s="16">
        <v>221.0</v>
      </c>
      <c r="K10" s="16">
        <f t="shared" ref="K10:K21" si="8"> J10*21*12</f>
        <v>55692</v>
      </c>
      <c r="L10" s="17">
        <f t="shared" ref="L10:L21" si="9"> 7.5%*K10</f>
        <v>4176.9</v>
      </c>
      <c r="M10" s="17">
        <f t="shared" ref="M10:M21" si="10">15%*K10</f>
        <v>8353.8</v>
      </c>
      <c r="N10" s="17">
        <f t="shared" ref="N10:N21" si="11">K10-(L10+M10)</f>
        <v>43161.3</v>
      </c>
      <c r="O10" s="17">
        <f t="shared" ref="O10:O21" si="12">(K10-(L10+M10))/20</f>
        <v>2158.065</v>
      </c>
      <c r="P10" s="18">
        <f t="shared" ref="P10:P21" si="13">O10/H10</f>
        <v>0.089919375</v>
      </c>
      <c r="Q10" s="19">
        <f t="shared" ref="Q10:Q21" si="14">O10+(O10*8%)</f>
        <v>2330.7102</v>
      </c>
      <c r="R10" s="19">
        <f t="shared" ref="R10:T10" si="1">Q10+(Q10*8%)</f>
        <v>2517.167016</v>
      </c>
      <c r="S10" s="19">
        <f t="shared" si="1"/>
        <v>2718.540377</v>
      </c>
      <c r="T10" s="19">
        <f t="shared" si="1"/>
        <v>2936.023607</v>
      </c>
      <c r="U10" s="19">
        <f t="shared" ref="U10:U21" si="16">SUM(Q10:T10)+O10</f>
        <v>12660.5062</v>
      </c>
      <c r="V10" s="18">
        <f t="shared" ref="V10:V21" si="17">U10/H10</f>
        <v>0.5275210917</v>
      </c>
      <c r="W10" s="19">
        <f t="shared" ref="W10:W21" si="18">T10+(T10*8%)</f>
        <v>3170.905496</v>
      </c>
      <c r="X10" s="19">
        <f t="shared" ref="X10:AA10" si="2">W10+(W10*8%)</f>
        <v>3424.577936</v>
      </c>
      <c r="Y10" s="19">
        <f t="shared" si="2"/>
        <v>3698.544171</v>
      </c>
      <c r="Z10" s="19">
        <f t="shared" si="2"/>
        <v>3994.427704</v>
      </c>
      <c r="AA10" s="19">
        <f t="shared" si="2"/>
        <v>4313.981921</v>
      </c>
      <c r="AB10" s="19">
        <f t="shared" ref="AB10:AB21" si="20">SUM(W10:AA10)+U10</f>
        <v>31262.94343</v>
      </c>
      <c r="AC10" s="18">
        <f t="shared" ref="AC10:AC21" si="21">AB10/H10</f>
        <v>1.302622643</v>
      </c>
      <c r="AD10" s="20">
        <f t="shared" ref="AD10:AD21" si="22"> 4%*D10</f>
        <v>19200</v>
      </c>
      <c r="AE10" s="19">
        <f t="shared" ref="AE10:AE21" si="23">AD10/20</f>
        <v>960</v>
      </c>
      <c r="AF10" s="19">
        <f t="shared" ref="AF10:AF21" si="24">AE10*5</f>
        <v>4800</v>
      </c>
      <c r="AG10" s="19">
        <f t="shared" ref="AG10:AG21" si="25">AE10*10</f>
        <v>9600</v>
      </c>
      <c r="AH10" s="19">
        <f t="shared" ref="AH10:AH21" si="26">O10+AE10</f>
        <v>3118.065</v>
      </c>
      <c r="AI10" s="18">
        <f t="shared" ref="AI10:AI21" si="27">AH10/H10</f>
        <v>0.129919375</v>
      </c>
      <c r="AJ10" s="19">
        <f t="shared" ref="AJ10:AJ21" si="28">U10+(AE10*5)</f>
        <v>17460.5062</v>
      </c>
      <c r="AK10" s="18">
        <f t="shared" ref="AK10:AK21" si="29">AJ10/H10</f>
        <v>0.7275210917</v>
      </c>
      <c r="AL10" s="19">
        <f t="shared" ref="AL10:AL21" si="30">AB10+(AE10*10)</f>
        <v>40862.94343</v>
      </c>
      <c r="AM10" s="18">
        <f t="shared" ref="AM10:AM21" si="31">AL10/H10</f>
        <v>1.702622643</v>
      </c>
      <c r="AN10" s="21" t="s">
        <v>41</v>
      </c>
      <c r="AO10" s="21" t="s">
        <v>42</v>
      </c>
      <c r="AP10" s="21" t="s">
        <v>43</v>
      </c>
      <c r="AQ10" s="21" t="s">
        <v>44</v>
      </c>
      <c r="AR10" s="21" t="s">
        <v>45</v>
      </c>
      <c r="AS10" s="21" t="s">
        <v>46</v>
      </c>
      <c r="AT10" s="21" t="s">
        <v>47</v>
      </c>
    </row>
    <row r="11">
      <c r="A11" s="6"/>
      <c r="B11" s="22" t="s">
        <v>48</v>
      </c>
      <c r="C11" s="23" t="s">
        <v>49</v>
      </c>
      <c r="D11" s="24">
        <v>485000.0</v>
      </c>
      <c r="E11" s="25">
        <f t="shared" si="3"/>
        <v>38800</v>
      </c>
      <c r="F11" s="25">
        <f t="shared" si="4"/>
        <v>48500</v>
      </c>
      <c r="G11" s="25">
        <f t="shared" si="5"/>
        <v>572300</v>
      </c>
      <c r="H11" s="26">
        <f t="shared" si="6"/>
        <v>24250</v>
      </c>
      <c r="I11" s="26">
        <f t="shared" si="7"/>
        <v>28615</v>
      </c>
      <c r="J11" s="27">
        <v>299.0</v>
      </c>
      <c r="K11" s="27">
        <f t="shared" si="8"/>
        <v>75348</v>
      </c>
      <c r="L11" s="28">
        <f t="shared" si="9"/>
        <v>5651.1</v>
      </c>
      <c r="M11" s="28">
        <f t="shared" si="10"/>
        <v>11302.2</v>
      </c>
      <c r="N11" s="28">
        <f t="shared" si="11"/>
        <v>58394.7</v>
      </c>
      <c r="O11" s="28">
        <f t="shared" si="12"/>
        <v>2919.735</v>
      </c>
      <c r="P11" s="29">
        <f t="shared" si="13"/>
        <v>0.1204014433</v>
      </c>
      <c r="Q11" s="30">
        <f t="shared" si="14"/>
        <v>3153.3138</v>
      </c>
      <c r="R11" s="30">
        <f t="shared" ref="R11:T11" si="15">Q11+(Q11*8%)</f>
        <v>3405.578904</v>
      </c>
      <c r="S11" s="30">
        <f t="shared" si="15"/>
        <v>3678.025216</v>
      </c>
      <c r="T11" s="30">
        <f t="shared" si="15"/>
        <v>3972.267234</v>
      </c>
      <c r="U11" s="30">
        <f t="shared" si="16"/>
        <v>17128.92015</v>
      </c>
      <c r="V11" s="29">
        <f t="shared" si="17"/>
        <v>0.7063472228</v>
      </c>
      <c r="W11" s="30">
        <f t="shared" si="18"/>
        <v>4290.048612</v>
      </c>
      <c r="X11" s="30">
        <f t="shared" ref="X11:AA11" si="19">W11+(W11*8%)</f>
        <v>4633.252501</v>
      </c>
      <c r="Y11" s="30">
        <f t="shared" si="19"/>
        <v>5003.912701</v>
      </c>
      <c r="Z11" s="30">
        <f t="shared" si="19"/>
        <v>5404.225718</v>
      </c>
      <c r="AA11" s="30">
        <f t="shared" si="19"/>
        <v>5836.563775</v>
      </c>
      <c r="AB11" s="30">
        <f t="shared" si="20"/>
        <v>42296.92346</v>
      </c>
      <c r="AC11" s="29">
        <f t="shared" si="21"/>
        <v>1.744203029</v>
      </c>
      <c r="AD11" s="31">
        <f t="shared" si="22"/>
        <v>19400</v>
      </c>
      <c r="AE11" s="30">
        <f t="shared" si="23"/>
        <v>970</v>
      </c>
      <c r="AF11" s="30">
        <f t="shared" si="24"/>
        <v>4850</v>
      </c>
      <c r="AG11" s="30">
        <f t="shared" si="25"/>
        <v>9700</v>
      </c>
      <c r="AH11" s="30">
        <f t="shared" si="26"/>
        <v>3889.735</v>
      </c>
      <c r="AI11" s="29">
        <f t="shared" si="27"/>
        <v>0.1604014433</v>
      </c>
      <c r="AJ11" s="30">
        <f t="shared" si="28"/>
        <v>21978.92015</v>
      </c>
      <c r="AK11" s="29">
        <f t="shared" si="29"/>
        <v>0.9063472228</v>
      </c>
      <c r="AL11" s="30">
        <f t="shared" si="30"/>
        <v>51996.92346</v>
      </c>
      <c r="AM11" s="29">
        <f t="shared" si="31"/>
        <v>2.144203029</v>
      </c>
      <c r="AN11" s="32" t="s">
        <v>50</v>
      </c>
      <c r="AO11" s="32" t="s">
        <v>51</v>
      </c>
      <c r="AP11" s="32" t="s">
        <v>52</v>
      </c>
      <c r="AQ11" s="32" t="s">
        <v>53</v>
      </c>
      <c r="AR11" s="32" t="s">
        <v>54</v>
      </c>
      <c r="AS11" s="32" t="s">
        <v>55</v>
      </c>
      <c r="AT11" s="32" t="s">
        <v>56</v>
      </c>
    </row>
    <row r="12">
      <c r="A12" s="6"/>
      <c r="B12" s="33" t="s">
        <v>57</v>
      </c>
      <c r="C12" s="23" t="s">
        <v>40</v>
      </c>
      <c r="D12" s="24">
        <v>95000.0</v>
      </c>
      <c r="E12" s="25">
        <f t="shared" si="3"/>
        <v>7600</v>
      </c>
      <c r="F12" s="25">
        <f t="shared" si="4"/>
        <v>9500</v>
      </c>
      <c r="G12" s="25">
        <f t="shared" si="5"/>
        <v>112100</v>
      </c>
      <c r="H12" s="26">
        <f t="shared" si="6"/>
        <v>4750</v>
      </c>
      <c r="I12" s="26">
        <f t="shared" si="7"/>
        <v>5605</v>
      </c>
      <c r="J12" s="27">
        <v>80.0</v>
      </c>
      <c r="K12" s="27">
        <f t="shared" si="8"/>
        <v>20160</v>
      </c>
      <c r="L12" s="28">
        <f t="shared" si="9"/>
        <v>1512</v>
      </c>
      <c r="M12" s="28">
        <f t="shared" si="10"/>
        <v>3024</v>
      </c>
      <c r="N12" s="28">
        <f t="shared" si="11"/>
        <v>15624</v>
      </c>
      <c r="O12" s="28">
        <f t="shared" si="12"/>
        <v>781.2</v>
      </c>
      <c r="P12" s="29">
        <f t="shared" si="13"/>
        <v>0.1644631579</v>
      </c>
      <c r="Q12" s="30">
        <f t="shared" si="14"/>
        <v>843.696</v>
      </c>
      <c r="R12" s="30">
        <f t="shared" ref="R12:T12" si="32">Q12+(Q12*8%)</f>
        <v>911.19168</v>
      </c>
      <c r="S12" s="30">
        <f t="shared" si="32"/>
        <v>984.0870144</v>
      </c>
      <c r="T12" s="30">
        <f t="shared" si="32"/>
        <v>1062.813976</v>
      </c>
      <c r="U12" s="30">
        <f t="shared" si="16"/>
        <v>4582.98867</v>
      </c>
      <c r="V12" s="29">
        <f t="shared" si="17"/>
        <v>0.96483972</v>
      </c>
      <c r="W12" s="30">
        <f t="shared" si="18"/>
        <v>1147.839094</v>
      </c>
      <c r="X12" s="30">
        <f t="shared" ref="X12:AA12" si="33">W12+(W12*8%)</f>
        <v>1239.666221</v>
      </c>
      <c r="Y12" s="30">
        <f t="shared" si="33"/>
        <v>1338.839519</v>
      </c>
      <c r="Z12" s="30">
        <f t="shared" si="33"/>
        <v>1445.94668</v>
      </c>
      <c r="AA12" s="30">
        <f t="shared" si="33"/>
        <v>1561.622415</v>
      </c>
      <c r="AB12" s="30">
        <f t="shared" si="20"/>
        <v>11316.9026</v>
      </c>
      <c r="AC12" s="29">
        <f t="shared" si="21"/>
        <v>2.38250581</v>
      </c>
      <c r="AD12" s="31">
        <f t="shared" si="22"/>
        <v>3800</v>
      </c>
      <c r="AE12" s="30">
        <f t="shared" si="23"/>
        <v>190</v>
      </c>
      <c r="AF12" s="30">
        <f t="shared" si="24"/>
        <v>950</v>
      </c>
      <c r="AG12" s="30">
        <f t="shared" si="25"/>
        <v>1900</v>
      </c>
      <c r="AH12" s="30">
        <f t="shared" si="26"/>
        <v>971.2</v>
      </c>
      <c r="AI12" s="29">
        <f t="shared" si="27"/>
        <v>0.2044631579</v>
      </c>
      <c r="AJ12" s="30">
        <f t="shared" si="28"/>
        <v>5532.98867</v>
      </c>
      <c r="AK12" s="29">
        <f t="shared" si="29"/>
        <v>1.16483972</v>
      </c>
      <c r="AL12" s="30">
        <f t="shared" si="30"/>
        <v>13216.9026</v>
      </c>
      <c r="AM12" s="29">
        <f t="shared" si="31"/>
        <v>2.78250581</v>
      </c>
      <c r="AN12" s="32" t="s">
        <v>58</v>
      </c>
      <c r="AO12" s="32" t="s">
        <v>59</v>
      </c>
      <c r="AP12" s="32" t="s">
        <v>60</v>
      </c>
      <c r="AQ12" s="32" t="s">
        <v>61</v>
      </c>
      <c r="AR12" s="32" t="s">
        <v>62</v>
      </c>
      <c r="AS12" s="32" t="s">
        <v>63</v>
      </c>
      <c r="AT12" s="32" t="s">
        <v>64</v>
      </c>
    </row>
    <row r="13">
      <c r="A13" s="6"/>
      <c r="B13" s="34" t="s">
        <v>65</v>
      </c>
      <c r="C13" s="12" t="s">
        <v>40</v>
      </c>
      <c r="D13" s="13">
        <v>97000.0</v>
      </c>
      <c r="E13" s="14">
        <f t="shared" si="3"/>
        <v>7760</v>
      </c>
      <c r="F13" s="14">
        <f t="shared" si="4"/>
        <v>9700</v>
      </c>
      <c r="G13" s="14">
        <f t="shared" si="5"/>
        <v>114460</v>
      </c>
      <c r="H13" s="15">
        <f t="shared" si="6"/>
        <v>4850</v>
      </c>
      <c r="I13" s="15">
        <f t="shared" si="7"/>
        <v>5723</v>
      </c>
      <c r="J13" s="16">
        <v>91.0</v>
      </c>
      <c r="K13" s="16">
        <f t="shared" si="8"/>
        <v>22932</v>
      </c>
      <c r="L13" s="17">
        <f t="shared" si="9"/>
        <v>1719.9</v>
      </c>
      <c r="M13" s="17">
        <f t="shared" si="10"/>
        <v>3439.8</v>
      </c>
      <c r="N13" s="17">
        <f t="shared" si="11"/>
        <v>17772.3</v>
      </c>
      <c r="O13" s="17">
        <f t="shared" si="12"/>
        <v>888.615</v>
      </c>
      <c r="P13" s="18">
        <f t="shared" si="13"/>
        <v>0.1832195876</v>
      </c>
      <c r="Q13" s="19">
        <f t="shared" si="14"/>
        <v>959.7042</v>
      </c>
      <c r="R13" s="19">
        <f t="shared" ref="R13:T13" si="34">Q13+(Q13*8%)</f>
        <v>1036.480536</v>
      </c>
      <c r="S13" s="19">
        <f t="shared" si="34"/>
        <v>1119.398979</v>
      </c>
      <c r="T13" s="19">
        <f t="shared" si="34"/>
        <v>1208.950897</v>
      </c>
      <c r="U13" s="19">
        <f t="shared" si="16"/>
        <v>5213.149612</v>
      </c>
      <c r="V13" s="18">
        <f t="shared" si="17"/>
        <v>1.074876209</v>
      </c>
      <c r="W13" s="19">
        <f t="shared" si="18"/>
        <v>1305.666969</v>
      </c>
      <c r="X13" s="19">
        <f t="shared" ref="X13:AA13" si="35">W13+(W13*8%)</f>
        <v>1410.120326</v>
      </c>
      <c r="Y13" s="19">
        <f t="shared" si="35"/>
        <v>1522.929953</v>
      </c>
      <c r="Z13" s="19">
        <f t="shared" si="35"/>
        <v>1644.764349</v>
      </c>
      <c r="AA13" s="19">
        <f t="shared" si="35"/>
        <v>1776.345497</v>
      </c>
      <c r="AB13" s="19">
        <f t="shared" si="20"/>
        <v>12872.97671</v>
      </c>
      <c r="AC13" s="18">
        <f t="shared" si="21"/>
        <v>2.654222001</v>
      </c>
      <c r="AD13" s="20">
        <f t="shared" si="22"/>
        <v>3880</v>
      </c>
      <c r="AE13" s="19">
        <f t="shared" si="23"/>
        <v>194</v>
      </c>
      <c r="AF13" s="19">
        <f t="shared" si="24"/>
        <v>970</v>
      </c>
      <c r="AG13" s="19">
        <f t="shared" si="25"/>
        <v>1940</v>
      </c>
      <c r="AH13" s="19">
        <f t="shared" si="26"/>
        <v>1082.615</v>
      </c>
      <c r="AI13" s="18">
        <f t="shared" si="27"/>
        <v>0.2232195876</v>
      </c>
      <c r="AJ13" s="19">
        <f t="shared" si="28"/>
        <v>6183.149612</v>
      </c>
      <c r="AK13" s="18">
        <f t="shared" si="29"/>
        <v>1.274876209</v>
      </c>
      <c r="AL13" s="19">
        <f t="shared" si="30"/>
        <v>14812.97671</v>
      </c>
      <c r="AM13" s="18">
        <f t="shared" si="31"/>
        <v>3.054222001</v>
      </c>
      <c r="AN13" s="21" t="s">
        <v>66</v>
      </c>
      <c r="AO13" s="21" t="s">
        <v>67</v>
      </c>
      <c r="AP13" s="21" t="s">
        <v>68</v>
      </c>
      <c r="AQ13" s="21" t="s">
        <v>69</v>
      </c>
      <c r="AR13" s="21" t="s">
        <v>70</v>
      </c>
      <c r="AS13" s="21" t="s">
        <v>71</v>
      </c>
      <c r="AT13" s="21" t="s">
        <v>72</v>
      </c>
    </row>
    <row r="14">
      <c r="A14" s="6"/>
      <c r="B14" s="35" t="s">
        <v>73</v>
      </c>
      <c r="C14" s="23" t="s">
        <v>40</v>
      </c>
      <c r="D14" s="24">
        <v>75000.0</v>
      </c>
      <c r="E14" s="25">
        <f t="shared" si="3"/>
        <v>6000</v>
      </c>
      <c r="F14" s="25">
        <f t="shared" si="4"/>
        <v>7500</v>
      </c>
      <c r="G14" s="25">
        <f t="shared" si="5"/>
        <v>88500</v>
      </c>
      <c r="H14" s="26">
        <f t="shared" si="6"/>
        <v>3750</v>
      </c>
      <c r="I14" s="26">
        <f t="shared" si="7"/>
        <v>4425</v>
      </c>
      <c r="J14" s="27">
        <v>60.0</v>
      </c>
      <c r="K14" s="27">
        <f t="shared" si="8"/>
        <v>15120</v>
      </c>
      <c r="L14" s="28">
        <f t="shared" si="9"/>
        <v>1134</v>
      </c>
      <c r="M14" s="28">
        <f t="shared" si="10"/>
        <v>2268</v>
      </c>
      <c r="N14" s="28">
        <f t="shared" si="11"/>
        <v>11718</v>
      </c>
      <c r="O14" s="28">
        <f t="shared" si="12"/>
        <v>585.9</v>
      </c>
      <c r="P14" s="29">
        <f t="shared" si="13"/>
        <v>0.15624</v>
      </c>
      <c r="Q14" s="30">
        <f t="shared" si="14"/>
        <v>632.772</v>
      </c>
      <c r="R14" s="30">
        <f t="shared" ref="R14:T14" si="36">Q14+(Q14*8%)</f>
        <v>683.39376</v>
      </c>
      <c r="S14" s="30">
        <f t="shared" si="36"/>
        <v>738.0652608</v>
      </c>
      <c r="T14" s="30">
        <f t="shared" si="36"/>
        <v>797.1104817</v>
      </c>
      <c r="U14" s="30">
        <f t="shared" si="16"/>
        <v>3437.241502</v>
      </c>
      <c r="V14" s="29">
        <f t="shared" si="17"/>
        <v>0.916597734</v>
      </c>
      <c r="W14" s="30">
        <f t="shared" si="18"/>
        <v>860.8793202</v>
      </c>
      <c r="X14" s="30">
        <f t="shared" ref="X14:AA14" si="37">W14+(W14*8%)</f>
        <v>929.7496658</v>
      </c>
      <c r="Y14" s="30">
        <f t="shared" si="37"/>
        <v>1004.129639</v>
      </c>
      <c r="Z14" s="30">
        <f t="shared" si="37"/>
        <v>1084.46001</v>
      </c>
      <c r="AA14" s="30">
        <f t="shared" si="37"/>
        <v>1171.216811</v>
      </c>
      <c r="AB14" s="30">
        <f t="shared" si="20"/>
        <v>8487.676949</v>
      </c>
      <c r="AC14" s="29">
        <f t="shared" si="21"/>
        <v>2.26338052</v>
      </c>
      <c r="AD14" s="31">
        <f t="shared" si="22"/>
        <v>3000</v>
      </c>
      <c r="AE14" s="30">
        <f t="shared" si="23"/>
        <v>150</v>
      </c>
      <c r="AF14" s="30">
        <f t="shared" si="24"/>
        <v>750</v>
      </c>
      <c r="AG14" s="30">
        <f t="shared" si="25"/>
        <v>1500</v>
      </c>
      <c r="AH14" s="30">
        <f t="shared" si="26"/>
        <v>735.9</v>
      </c>
      <c r="AI14" s="29">
        <f t="shared" si="27"/>
        <v>0.19624</v>
      </c>
      <c r="AJ14" s="30">
        <f t="shared" si="28"/>
        <v>4187.241502</v>
      </c>
      <c r="AK14" s="29">
        <f t="shared" si="29"/>
        <v>1.116597734</v>
      </c>
      <c r="AL14" s="30">
        <f t="shared" si="30"/>
        <v>9987.676949</v>
      </c>
      <c r="AM14" s="29">
        <f t="shared" si="31"/>
        <v>2.66338052</v>
      </c>
      <c r="AN14" s="32" t="s">
        <v>74</v>
      </c>
      <c r="AO14" s="32" t="s">
        <v>75</v>
      </c>
      <c r="AP14" s="32" t="s">
        <v>76</v>
      </c>
      <c r="AQ14" s="32" t="s">
        <v>77</v>
      </c>
      <c r="AR14" s="32" t="s">
        <v>78</v>
      </c>
      <c r="AS14" s="32" t="s">
        <v>79</v>
      </c>
      <c r="AT14" s="32" t="s">
        <v>80</v>
      </c>
    </row>
    <row r="15">
      <c r="A15" s="6"/>
      <c r="B15" s="36" t="s">
        <v>81</v>
      </c>
      <c r="C15" s="12" t="s">
        <v>82</v>
      </c>
      <c r="D15" s="13">
        <v>79000.0</v>
      </c>
      <c r="E15" s="14">
        <f t="shared" si="3"/>
        <v>6320</v>
      </c>
      <c r="F15" s="14">
        <f t="shared" si="4"/>
        <v>7900</v>
      </c>
      <c r="G15" s="14">
        <f t="shared" si="5"/>
        <v>93220</v>
      </c>
      <c r="H15" s="15">
        <f t="shared" si="6"/>
        <v>3950</v>
      </c>
      <c r="I15" s="15">
        <f t="shared" si="7"/>
        <v>4661</v>
      </c>
      <c r="J15" s="16">
        <v>67.0</v>
      </c>
      <c r="K15" s="16">
        <f t="shared" si="8"/>
        <v>16884</v>
      </c>
      <c r="L15" s="17">
        <f t="shared" si="9"/>
        <v>1266.3</v>
      </c>
      <c r="M15" s="17">
        <f t="shared" si="10"/>
        <v>2532.6</v>
      </c>
      <c r="N15" s="17">
        <f t="shared" si="11"/>
        <v>13085.1</v>
      </c>
      <c r="O15" s="17">
        <f t="shared" si="12"/>
        <v>654.255</v>
      </c>
      <c r="P15" s="18">
        <f t="shared" si="13"/>
        <v>0.1656341772</v>
      </c>
      <c r="Q15" s="19">
        <f t="shared" si="14"/>
        <v>706.5954</v>
      </c>
      <c r="R15" s="19">
        <f t="shared" ref="R15:T15" si="38">Q15+(Q15*8%)</f>
        <v>763.123032</v>
      </c>
      <c r="S15" s="19">
        <f t="shared" si="38"/>
        <v>824.1728746</v>
      </c>
      <c r="T15" s="19">
        <f t="shared" si="38"/>
        <v>890.1067045</v>
      </c>
      <c r="U15" s="19">
        <f t="shared" si="16"/>
        <v>3838.253011</v>
      </c>
      <c r="V15" s="18">
        <f t="shared" si="17"/>
        <v>0.9717096231</v>
      </c>
      <c r="W15" s="19">
        <f t="shared" si="18"/>
        <v>961.3152409</v>
      </c>
      <c r="X15" s="19">
        <f t="shared" ref="X15:AA15" si="39">W15+(W15*8%)</f>
        <v>1038.22046</v>
      </c>
      <c r="Y15" s="19">
        <f t="shared" si="39"/>
        <v>1121.278097</v>
      </c>
      <c r="Z15" s="19">
        <f t="shared" si="39"/>
        <v>1210.980345</v>
      </c>
      <c r="AA15" s="19">
        <f t="shared" si="39"/>
        <v>1307.858772</v>
      </c>
      <c r="AB15" s="19">
        <f t="shared" si="20"/>
        <v>9477.905926</v>
      </c>
      <c r="AC15" s="18">
        <f t="shared" si="21"/>
        <v>2.399469855</v>
      </c>
      <c r="AD15" s="20">
        <f t="shared" si="22"/>
        <v>3160</v>
      </c>
      <c r="AE15" s="19">
        <f t="shared" si="23"/>
        <v>158</v>
      </c>
      <c r="AF15" s="19">
        <f t="shared" si="24"/>
        <v>790</v>
      </c>
      <c r="AG15" s="19">
        <f t="shared" si="25"/>
        <v>1580</v>
      </c>
      <c r="AH15" s="19">
        <f t="shared" si="26"/>
        <v>812.255</v>
      </c>
      <c r="AI15" s="18">
        <f t="shared" si="27"/>
        <v>0.2056341772</v>
      </c>
      <c r="AJ15" s="19">
        <f t="shared" si="28"/>
        <v>4628.253011</v>
      </c>
      <c r="AK15" s="18">
        <f t="shared" si="29"/>
        <v>1.171709623</v>
      </c>
      <c r="AL15" s="19">
        <f t="shared" si="30"/>
        <v>11057.90593</v>
      </c>
      <c r="AM15" s="18">
        <f t="shared" si="31"/>
        <v>2.799469855</v>
      </c>
      <c r="AN15" s="21" t="s">
        <v>83</v>
      </c>
      <c r="AO15" s="21" t="s">
        <v>84</v>
      </c>
      <c r="AP15" s="21" t="s">
        <v>85</v>
      </c>
      <c r="AQ15" s="21" t="s">
        <v>86</v>
      </c>
      <c r="AR15" s="21" t="s">
        <v>87</v>
      </c>
      <c r="AS15" s="21" t="s">
        <v>88</v>
      </c>
      <c r="AT15" s="21" t="s">
        <v>89</v>
      </c>
    </row>
    <row r="16">
      <c r="A16" s="6"/>
      <c r="B16" s="37" t="s">
        <v>90</v>
      </c>
      <c r="C16" s="38" t="s">
        <v>91</v>
      </c>
      <c r="D16" s="39">
        <v>185000.0</v>
      </c>
      <c r="E16" s="39">
        <f t="shared" si="3"/>
        <v>14800</v>
      </c>
      <c r="F16" s="39">
        <f t="shared" si="4"/>
        <v>18500</v>
      </c>
      <c r="G16" s="39">
        <f t="shared" si="5"/>
        <v>218300</v>
      </c>
      <c r="H16" s="40">
        <f t="shared" si="6"/>
        <v>9250</v>
      </c>
      <c r="I16" s="40">
        <f t="shared" si="7"/>
        <v>10915</v>
      </c>
      <c r="J16" s="39">
        <v>135.0</v>
      </c>
      <c r="K16" s="41">
        <f t="shared" si="8"/>
        <v>34020</v>
      </c>
      <c r="L16" s="42">
        <f t="shared" si="9"/>
        <v>2551.5</v>
      </c>
      <c r="M16" s="42">
        <f t="shared" si="10"/>
        <v>5103</v>
      </c>
      <c r="N16" s="42">
        <f t="shared" si="11"/>
        <v>26365.5</v>
      </c>
      <c r="O16" s="42">
        <f t="shared" si="12"/>
        <v>1318.275</v>
      </c>
      <c r="P16" s="18">
        <f t="shared" si="13"/>
        <v>0.1425162162</v>
      </c>
      <c r="Q16" s="42">
        <f t="shared" si="14"/>
        <v>1423.737</v>
      </c>
      <c r="R16" s="42">
        <f t="shared" ref="R16:T16" si="40">Q16+(Q16*8%)</f>
        <v>1537.63596</v>
      </c>
      <c r="S16" s="42">
        <f t="shared" si="40"/>
        <v>1660.646837</v>
      </c>
      <c r="T16" s="42">
        <f t="shared" si="40"/>
        <v>1793.498584</v>
      </c>
      <c r="U16" s="42">
        <f t="shared" si="16"/>
        <v>7733.793381</v>
      </c>
      <c r="V16" s="18">
        <f t="shared" si="17"/>
        <v>0.8360857709</v>
      </c>
      <c r="W16" s="42">
        <f t="shared" si="18"/>
        <v>1936.97847</v>
      </c>
      <c r="X16" s="42">
        <f t="shared" ref="X16:AA16" si="41">W16+(W16*8%)</f>
        <v>2091.936748</v>
      </c>
      <c r="Y16" s="42">
        <f t="shared" si="41"/>
        <v>2259.291688</v>
      </c>
      <c r="Z16" s="42">
        <f t="shared" si="41"/>
        <v>2440.035023</v>
      </c>
      <c r="AA16" s="42">
        <f t="shared" si="41"/>
        <v>2635.237825</v>
      </c>
      <c r="AB16" s="42">
        <f t="shared" si="20"/>
        <v>19097.27313</v>
      </c>
      <c r="AC16" s="18">
        <f t="shared" si="21"/>
        <v>2.064570069</v>
      </c>
      <c r="AD16" s="41">
        <f t="shared" si="22"/>
        <v>7400</v>
      </c>
      <c r="AE16" s="42">
        <f t="shared" si="23"/>
        <v>370</v>
      </c>
      <c r="AF16" s="42">
        <f t="shared" si="24"/>
        <v>1850</v>
      </c>
      <c r="AG16" s="42">
        <f t="shared" si="25"/>
        <v>3700</v>
      </c>
      <c r="AH16" s="42">
        <f t="shared" si="26"/>
        <v>1688.275</v>
      </c>
      <c r="AI16" s="18">
        <f t="shared" si="27"/>
        <v>0.1825162162</v>
      </c>
      <c r="AJ16" s="42">
        <f t="shared" si="28"/>
        <v>9583.793381</v>
      </c>
      <c r="AK16" s="18">
        <f t="shared" si="29"/>
        <v>1.036085771</v>
      </c>
      <c r="AL16" s="42">
        <f t="shared" si="30"/>
        <v>22797.27313</v>
      </c>
      <c r="AM16" s="18">
        <f t="shared" si="31"/>
        <v>2.464570069</v>
      </c>
      <c r="AN16" s="43" t="s">
        <v>92</v>
      </c>
      <c r="AO16" s="43" t="s">
        <v>93</v>
      </c>
      <c r="AP16" s="43" t="s">
        <v>94</v>
      </c>
      <c r="AQ16" s="43" t="s">
        <v>95</v>
      </c>
      <c r="AR16" s="43" t="s">
        <v>96</v>
      </c>
      <c r="AS16" s="43" t="s">
        <v>97</v>
      </c>
      <c r="AT16" s="43" t="s">
        <v>98</v>
      </c>
    </row>
    <row r="17">
      <c r="A17" s="6"/>
      <c r="B17" s="44" t="s">
        <v>99</v>
      </c>
      <c r="C17" s="45" t="s">
        <v>82</v>
      </c>
      <c r="D17" s="46">
        <v>257000.0</v>
      </c>
      <c r="E17" s="14">
        <f t="shared" si="3"/>
        <v>20560</v>
      </c>
      <c r="F17" s="14">
        <f t="shared" si="4"/>
        <v>25700</v>
      </c>
      <c r="G17" s="14">
        <f t="shared" si="5"/>
        <v>303260</v>
      </c>
      <c r="H17" s="47">
        <f t="shared" si="6"/>
        <v>12850</v>
      </c>
      <c r="I17" s="47">
        <f t="shared" si="7"/>
        <v>15163</v>
      </c>
      <c r="J17" s="48">
        <v>112.0</v>
      </c>
      <c r="K17" s="48">
        <f t="shared" si="8"/>
        <v>28224</v>
      </c>
      <c r="L17" s="49">
        <f t="shared" si="9"/>
        <v>2116.8</v>
      </c>
      <c r="M17" s="49">
        <f t="shared" si="10"/>
        <v>4233.6</v>
      </c>
      <c r="N17" s="49">
        <f t="shared" si="11"/>
        <v>21873.6</v>
      </c>
      <c r="O17" s="49">
        <f t="shared" si="12"/>
        <v>1093.68</v>
      </c>
      <c r="P17" s="18">
        <f t="shared" si="13"/>
        <v>0.08511128405</v>
      </c>
      <c r="Q17" s="49">
        <f t="shared" si="14"/>
        <v>1181.1744</v>
      </c>
      <c r="R17" s="49">
        <f t="shared" ref="R17:T17" si="42">Q17+(Q17*8%)</f>
        <v>1275.668352</v>
      </c>
      <c r="S17" s="49">
        <f t="shared" si="42"/>
        <v>1377.72182</v>
      </c>
      <c r="T17" s="49">
        <f t="shared" si="42"/>
        <v>1487.939566</v>
      </c>
      <c r="U17" s="49">
        <f t="shared" si="16"/>
        <v>6416.184138</v>
      </c>
      <c r="V17" s="18">
        <f t="shared" si="17"/>
        <v>0.4993139407</v>
      </c>
      <c r="W17" s="49">
        <f t="shared" si="18"/>
        <v>1606.974731</v>
      </c>
      <c r="X17" s="49">
        <f t="shared" ref="X17:AA17" si="43">W17+(W17*8%)</f>
        <v>1735.53271</v>
      </c>
      <c r="Y17" s="49">
        <f t="shared" si="43"/>
        <v>1874.375326</v>
      </c>
      <c r="Z17" s="49">
        <f t="shared" si="43"/>
        <v>2024.325352</v>
      </c>
      <c r="AA17" s="49">
        <f t="shared" si="43"/>
        <v>2186.271381</v>
      </c>
      <c r="AB17" s="49">
        <f t="shared" si="20"/>
        <v>15843.66364</v>
      </c>
      <c r="AC17" s="18">
        <f t="shared" si="21"/>
        <v>1.232969933</v>
      </c>
      <c r="AD17" s="48">
        <f t="shared" si="22"/>
        <v>10280</v>
      </c>
      <c r="AE17" s="49">
        <f t="shared" si="23"/>
        <v>514</v>
      </c>
      <c r="AF17" s="49">
        <f t="shared" si="24"/>
        <v>2570</v>
      </c>
      <c r="AG17" s="49">
        <f t="shared" si="25"/>
        <v>5140</v>
      </c>
      <c r="AH17" s="49">
        <f t="shared" si="26"/>
        <v>1607.68</v>
      </c>
      <c r="AI17" s="18">
        <f t="shared" si="27"/>
        <v>0.125111284</v>
      </c>
      <c r="AJ17" s="49">
        <f t="shared" si="28"/>
        <v>8986.184138</v>
      </c>
      <c r="AK17" s="18">
        <f t="shared" si="29"/>
        <v>0.6993139407</v>
      </c>
      <c r="AL17" s="49">
        <f t="shared" si="30"/>
        <v>20983.66364</v>
      </c>
      <c r="AM17" s="18">
        <f t="shared" si="31"/>
        <v>1.632969933</v>
      </c>
      <c r="AN17" s="50" t="s">
        <v>100</v>
      </c>
      <c r="AO17" s="50" t="s">
        <v>101</v>
      </c>
      <c r="AP17" s="50" t="s">
        <v>102</v>
      </c>
      <c r="AQ17" s="50" t="s">
        <v>103</v>
      </c>
      <c r="AR17" s="50" t="s">
        <v>104</v>
      </c>
      <c r="AS17" s="50" t="s">
        <v>105</v>
      </c>
      <c r="AT17" s="50" t="s">
        <v>106</v>
      </c>
    </row>
    <row r="18">
      <c r="A18" s="51"/>
      <c r="B18" s="52" t="s">
        <v>107</v>
      </c>
      <c r="C18" s="53" t="s">
        <v>40</v>
      </c>
      <c r="D18" s="54">
        <v>185000.0</v>
      </c>
      <c r="E18" s="25">
        <f t="shared" si="3"/>
        <v>14800</v>
      </c>
      <c r="F18" s="25">
        <f t="shared" si="4"/>
        <v>18500</v>
      </c>
      <c r="G18" s="25">
        <f t="shared" si="5"/>
        <v>218300</v>
      </c>
      <c r="H18" s="55">
        <f t="shared" si="6"/>
        <v>9250</v>
      </c>
      <c r="I18" s="55">
        <f t="shared" si="7"/>
        <v>10915</v>
      </c>
      <c r="J18" s="54">
        <v>98.0</v>
      </c>
      <c r="K18" s="56">
        <f t="shared" si="8"/>
        <v>24696</v>
      </c>
      <c r="L18" s="57">
        <f t="shared" si="9"/>
        <v>1852.2</v>
      </c>
      <c r="M18" s="57">
        <f t="shared" si="10"/>
        <v>3704.4</v>
      </c>
      <c r="N18" s="57">
        <f t="shared" si="11"/>
        <v>19139.4</v>
      </c>
      <c r="O18" s="57">
        <f t="shared" si="12"/>
        <v>956.97</v>
      </c>
      <c r="P18" s="29">
        <f t="shared" si="13"/>
        <v>0.1034562162</v>
      </c>
      <c r="Q18" s="57">
        <f t="shared" si="14"/>
        <v>1033.5276</v>
      </c>
      <c r="R18" s="57">
        <f t="shared" ref="R18:T18" si="44">Q18+(Q18*8%)</f>
        <v>1116.209808</v>
      </c>
      <c r="S18" s="57">
        <f t="shared" si="44"/>
        <v>1205.506593</v>
      </c>
      <c r="T18" s="57">
        <f t="shared" si="44"/>
        <v>1301.94712</v>
      </c>
      <c r="U18" s="57">
        <f t="shared" si="16"/>
        <v>5614.161121</v>
      </c>
      <c r="V18" s="29">
        <f t="shared" si="17"/>
        <v>0.6069363374</v>
      </c>
      <c r="W18" s="57">
        <f t="shared" si="18"/>
        <v>1406.10289</v>
      </c>
      <c r="X18" s="57">
        <f t="shared" ref="X18:AA18" si="45">W18+(W18*8%)</f>
        <v>1518.591121</v>
      </c>
      <c r="Y18" s="57">
        <f t="shared" si="45"/>
        <v>1640.07841</v>
      </c>
      <c r="Z18" s="57">
        <f t="shared" si="45"/>
        <v>1771.284683</v>
      </c>
      <c r="AA18" s="57">
        <f t="shared" si="45"/>
        <v>1912.987458</v>
      </c>
      <c r="AB18" s="57">
        <f t="shared" si="20"/>
        <v>13863.20568</v>
      </c>
      <c r="AC18" s="29">
        <f t="shared" si="21"/>
        <v>1.498724939</v>
      </c>
      <c r="AD18" s="56">
        <f t="shared" si="22"/>
        <v>7400</v>
      </c>
      <c r="AE18" s="57">
        <f t="shared" si="23"/>
        <v>370</v>
      </c>
      <c r="AF18" s="57">
        <f t="shared" si="24"/>
        <v>1850</v>
      </c>
      <c r="AG18" s="57">
        <f t="shared" si="25"/>
        <v>3700</v>
      </c>
      <c r="AH18" s="57">
        <f t="shared" si="26"/>
        <v>1326.97</v>
      </c>
      <c r="AI18" s="29">
        <f t="shared" si="27"/>
        <v>0.1434562162</v>
      </c>
      <c r="AJ18" s="57">
        <f t="shared" si="28"/>
        <v>7464.161121</v>
      </c>
      <c r="AK18" s="29">
        <f t="shared" si="29"/>
        <v>0.8069363374</v>
      </c>
      <c r="AL18" s="57">
        <f t="shared" si="30"/>
        <v>17563.20568</v>
      </c>
      <c r="AM18" s="29">
        <f t="shared" si="31"/>
        <v>1.898724939</v>
      </c>
      <c r="AN18" s="58" t="s">
        <v>108</v>
      </c>
      <c r="AO18" s="58" t="s">
        <v>109</v>
      </c>
      <c r="AP18" s="58" t="s">
        <v>110</v>
      </c>
      <c r="AQ18" s="58" t="s">
        <v>111</v>
      </c>
      <c r="AR18" s="58" t="s">
        <v>112</v>
      </c>
      <c r="AS18" s="58" t="s">
        <v>113</v>
      </c>
      <c r="AT18" s="58" t="s">
        <v>114</v>
      </c>
    </row>
    <row r="19">
      <c r="A19" s="51"/>
      <c r="B19" s="52" t="s">
        <v>115</v>
      </c>
      <c r="C19" s="53" t="s">
        <v>40</v>
      </c>
      <c r="D19" s="59">
        <v>460000.0</v>
      </c>
      <c r="E19" s="25">
        <f t="shared" si="3"/>
        <v>36800</v>
      </c>
      <c r="F19" s="25">
        <f t="shared" si="4"/>
        <v>46000</v>
      </c>
      <c r="G19" s="25">
        <f t="shared" si="5"/>
        <v>542800</v>
      </c>
      <c r="H19" s="55">
        <f t="shared" si="6"/>
        <v>23000</v>
      </c>
      <c r="I19" s="55">
        <f t="shared" si="7"/>
        <v>27140</v>
      </c>
      <c r="J19" s="56">
        <v>120.0</v>
      </c>
      <c r="K19" s="56">
        <f t="shared" si="8"/>
        <v>30240</v>
      </c>
      <c r="L19" s="57">
        <f t="shared" si="9"/>
        <v>2268</v>
      </c>
      <c r="M19" s="57">
        <f t="shared" si="10"/>
        <v>4536</v>
      </c>
      <c r="N19" s="57">
        <f t="shared" si="11"/>
        <v>23436</v>
      </c>
      <c r="O19" s="57">
        <f t="shared" si="12"/>
        <v>1171.8</v>
      </c>
      <c r="P19" s="29">
        <f t="shared" si="13"/>
        <v>0.05094782609</v>
      </c>
      <c r="Q19" s="57">
        <f t="shared" si="14"/>
        <v>1265.544</v>
      </c>
      <c r="R19" s="57">
        <f t="shared" ref="R19:T19" si="46">Q19+(Q19*8%)</f>
        <v>1366.78752</v>
      </c>
      <c r="S19" s="57">
        <f t="shared" si="46"/>
        <v>1476.130522</v>
      </c>
      <c r="T19" s="57">
        <f t="shared" si="46"/>
        <v>1594.220963</v>
      </c>
      <c r="U19" s="57">
        <f t="shared" si="16"/>
        <v>6874.483005</v>
      </c>
      <c r="V19" s="29">
        <f t="shared" si="17"/>
        <v>0.2988905654</v>
      </c>
      <c r="W19" s="57">
        <f t="shared" si="18"/>
        <v>1721.75864</v>
      </c>
      <c r="X19" s="57">
        <f t="shared" ref="X19:AA19" si="47">W19+(W19*8%)</f>
        <v>1859.499332</v>
      </c>
      <c r="Y19" s="57">
        <f t="shared" si="47"/>
        <v>2008.259278</v>
      </c>
      <c r="Z19" s="57">
        <f t="shared" si="47"/>
        <v>2168.92002</v>
      </c>
      <c r="AA19" s="57">
        <f t="shared" si="47"/>
        <v>2342.433622</v>
      </c>
      <c r="AB19" s="57">
        <f t="shared" si="20"/>
        <v>16975.3539</v>
      </c>
      <c r="AC19" s="29">
        <f t="shared" si="21"/>
        <v>0.7380588651</v>
      </c>
      <c r="AD19" s="56">
        <f t="shared" si="22"/>
        <v>18400</v>
      </c>
      <c r="AE19" s="57">
        <f t="shared" si="23"/>
        <v>920</v>
      </c>
      <c r="AF19" s="57">
        <f t="shared" si="24"/>
        <v>4600</v>
      </c>
      <c r="AG19" s="57">
        <f t="shared" si="25"/>
        <v>9200</v>
      </c>
      <c r="AH19" s="57">
        <f t="shared" si="26"/>
        <v>2091.8</v>
      </c>
      <c r="AI19" s="29">
        <f t="shared" si="27"/>
        <v>0.09094782609</v>
      </c>
      <c r="AJ19" s="57">
        <f t="shared" si="28"/>
        <v>11474.483</v>
      </c>
      <c r="AK19" s="29">
        <f t="shared" si="29"/>
        <v>0.4988905654</v>
      </c>
      <c r="AL19" s="57">
        <f t="shared" si="30"/>
        <v>26175.3539</v>
      </c>
      <c r="AM19" s="29">
        <f t="shared" si="31"/>
        <v>1.138058865</v>
      </c>
      <c r="AN19" s="58" t="s">
        <v>116</v>
      </c>
      <c r="AO19" s="58" t="s">
        <v>117</v>
      </c>
      <c r="AP19" s="58" t="s">
        <v>118</v>
      </c>
      <c r="AQ19" s="58" t="s">
        <v>119</v>
      </c>
      <c r="AR19" s="58" t="s">
        <v>120</v>
      </c>
      <c r="AS19" s="58" t="s">
        <v>121</v>
      </c>
      <c r="AT19" s="58" t="s">
        <v>122</v>
      </c>
    </row>
    <row r="20">
      <c r="A20" s="51"/>
      <c r="B20" s="34" t="s">
        <v>123</v>
      </c>
      <c r="C20" s="12" t="s">
        <v>40</v>
      </c>
      <c r="D20" s="13">
        <v>65000.0</v>
      </c>
      <c r="E20" s="14">
        <f t="shared" si="3"/>
        <v>5200</v>
      </c>
      <c r="F20" s="14">
        <f t="shared" si="4"/>
        <v>6500</v>
      </c>
      <c r="G20" s="14">
        <f t="shared" si="5"/>
        <v>76700</v>
      </c>
      <c r="H20" s="15">
        <f t="shared" si="6"/>
        <v>3250</v>
      </c>
      <c r="I20" s="15">
        <f t="shared" si="7"/>
        <v>3835</v>
      </c>
      <c r="J20" s="16">
        <v>60.0</v>
      </c>
      <c r="K20" s="16">
        <f t="shared" si="8"/>
        <v>15120</v>
      </c>
      <c r="L20" s="17">
        <f t="shared" si="9"/>
        <v>1134</v>
      </c>
      <c r="M20" s="17">
        <f t="shared" si="10"/>
        <v>2268</v>
      </c>
      <c r="N20" s="17">
        <f t="shared" si="11"/>
        <v>11718</v>
      </c>
      <c r="O20" s="17">
        <f t="shared" si="12"/>
        <v>585.9</v>
      </c>
      <c r="P20" s="18">
        <f t="shared" si="13"/>
        <v>0.1802769231</v>
      </c>
      <c r="Q20" s="19">
        <f t="shared" si="14"/>
        <v>632.772</v>
      </c>
      <c r="R20" s="19">
        <f t="shared" ref="R20:T20" si="48">Q20+(Q20*8%)</f>
        <v>683.39376</v>
      </c>
      <c r="S20" s="19">
        <f t="shared" si="48"/>
        <v>738.0652608</v>
      </c>
      <c r="T20" s="19">
        <f t="shared" si="48"/>
        <v>797.1104817</v>
      </c>
      <c r="U20" s="19">
        <f t="shared" si="16"/>
        <v>3437.241502</v>
      </c>
      <c r="V20" s="18">
        <f t="shared" si="17"/>
        <v>1.05761277</v>
      </c>
      <c r="W20" s="19">
        <f t="shared" si="18"/>
        <v>860.8793202</v>
      </c>
      <c r="X20" s="19">
        <f t="shared" ref="X20:AA20" si="49">W20+(W20*8%)</f>
        <v>929.7496658</v>
      </c>
      <c r="Y20" s="19">
        <f t="shared" si="49"/>
        <v>1004.129639</v>
      </c>
      <c r="Z20" s="19">
        <f t="shared" si="49"/>
        <v>1084.46001</v>
      </c>
      <c r="AA20" s="19">
        <f t="shared" si="49"/>
        <v>1171.216811</v>
      </c>
      <c r="AB20" s="19">
        <f t="shared" si="20"/>
        <v>8487.676949</v>
      </c>
      <c r="AC20" s="18">
        <f t="shared" si="21"/>
        <v>2.611592907</v>
      </c>
      <c r="AD20" s="20">
        <f t="shared" si="22"/>
        <v>2600</v>
      </c>
      <c r="AE20" s="19">
        <f t="shared" si="23"/>
        <v>130</v>
      </c>
      <c r="AF20" s="19">
        <f t="shared" si="24"/>
        <v>650</v>
      </c>
      <c r="AG20" s="19">
        <f t="shared" si="25"/>
        <v>1300</v>
      </c>
      <c r="AH20" s="19">
        <f t="shared" si="26"/>
        <v>715.9</v>
      </c>
      <c r="AI20" s="18">
        <f t="shared" si="27"/>
        <v>0.2202769231</v>
      </c>
      <c r="AJ20" s="19">
        <f t="shared" si="28"/>
        <v>4087.241502</v>
      </c>
      <c r="AK20" s="18">
        <f t="shared" si="29"/>
        <v>1.25761277</v>
      </c>
      <c r="AL20" s="19">
        <f t="shared" si="30"/>
        <v>9787.676949</v>
      </c>
      <c r="AM20" s="18">
        <f t="shared" si="31"/>
        <v>3.011592907</v>
      </c>
      <c r="AN20" s="6"/>
      <c r="AO20" s="6"/>
      <c r="AP20" s="6"/>
      <c r="AQ20" s="6"/>
      <c r="AR20" s="6"/>
      <c r="AS20" s="6"/>
      <c r="AT20" s="6"/>
    </row>
    <row r="21">
      <c r="A21" s="6"/>
      <c r="B21" s="36" t="s">
        <v>124</v>
      </c>
      <c r="C21" s="60" t="s">
        <v>125</v>
      </c>
      <c r="D21" s="13">
        <v>60000.0</v>
      </c>
      <c r="E21" s="14">
        <f t="shared" si="3"/>
        <v>4800</v>
      </c>
      <c r="F21" s="14">
        <f t="shared" si="4"/>
        <v>6000</v>
      </c>
      <c r="G21" s="14">
        <f t="shared" si="5"/>
        <v>70800</v>
      </c>
      <c r="H21" s="15">
        <f t="shared" si="6"/>
        <v>3000</v>
      </c>
      <c r="I21" s="15">
        <f t="shared" si="7"/>
        <v>3540</v>
      </c>
      <c r="J21" s="16">
        <v>49.0</v>
      </c>
      <c r="K21" s="16">
        <f t="shared" si="8"/>
        <v>12348</v>
      </c>
      <c r="L21" s="17">
        <f t="shared" si="9"/>
        <v>926.1</v>
      </c>
      <c r="M21" s="17">
        <f t="shared" si="10"/>
        <v>1852.2</v>
      </c>
      <c r="N21" s="17">
        <f t="shared" si="11"/>
        <v>9569.7</v>
      </c>
      <c r="O21" s="17">
        <f t="shared" si="12"/>
        <v>478.485</v>
      </c>
      <c r="P21" s="18">
        <f t="shared" si="13"/>
        <v>0.159495</v>
      </c>
      <c r="Q21" s="19">
        <f t="shared" si="14"/>
        <v>516.7638</v>
      </c>
      <c r="R21" s="19">
        <f t="shared" ref="R21:T21" si="50">Q21+(Q21*8%)</f>
        <v>558.104904</v>
      </c>
      <c r="S21" s="19">
        <f t="shared" si="50"/>
        <v>602.7532963</v>
      </c>
      <c r="T21" s="19">
        <f t="shared" si="50"/>
        <v>650.97356</v>
      </c>
      <c r="U21" s="19">
        <f t="shared" si="16"/>
        <v>2807.08056</v>
      </c>
      <c r="V21" s="18">
        <f t="shared" si="17"/>
        <v>0.9356935201</v>
      </c>
      <c r="W21" s="19">
        <f t="shared" si="18"/>
        <v>703.0514448</v>
      </c>
      <c r="X21" s="19">
        <f t="shared" ref="X21:AA21" si="51">W21+(W21*8%)</f>
        <v>759.2955604</v>
      </c>
      <c r="Y21" s="19">
        <f t="shared" si="51"/>
        <v>820.0392052</v>
      </c>
      <c r="Z21" s="19">
        <f t="shared" si="51"/>
        <v>885.6423417</v>
      </c>
      <c r="AA21" s="19">
        <f t="shared" si="51"/>
        <v>956.493729</v>
      </c>
      <c r="AB21" s="19">
        <f t="shared" si="20"/>
        <v>6931.602842</v>
      </c>
      <c r="AC21" s="18">
        <f t="shared" si="21"/>
        <v>2.310534281</v>
      </c>
      <c r="AD21" s="20">
        <f t="shared" si="22"/>
        <v>2400</v>
      </c>
      <c r="AE21" s="19">
        <f t="shared" si="23"/>
        <v>120</v>
      </c>
      <c r="AF21" s="19">
        <f t="shared" si="24"/>
        <v>600</v>
      </c>
      <c r="AG21" s="19">
        <f t="shared" si="25"/>
        <v>1200</v>
      </c>
      <c r="AH21" s="19">
        <f t="shared" si="26"/>
        <v>598.485</v>
      </c>
      <c r="AI21" s="18">
        <f t="shared" si="27"/>
        <v>0.199495</v>
      </c>
      <c r="AJ21" s="19">
        <f t="shared" si="28"/>
        <v>3407.08056</v>
      </c>
      <c r="AK21" s="18">
        <f t="shared" si="29"/>
        <v>1.13569352</v>
      </c>
      <c r="AL21" s="19">
        <f t="shared" si="30"/>
        <v>8131.602842</v>
      </c>
      <c r="AM21" s="18">
        <f t="shared" si="31"/>
        <v>2.710534281</v>
      </c>
      <c r="AN21" s="61" t="s">
        <v>126</v>
      </c>
      <c r="AO21" s="61" t="s">
        <v>127</v>
      </c>
      <c r="AP21" s="61" t="s">
        <v>128</v>
      </c>
      <c r="AQ21" s="61" t="s">
        <v>129</v>
      </c>
      <c r="AR21" s="61" t="s">
        <v>130</v>
      </c>
      <c r="AS21" s="61" t="s">
        <v>131</v>
      </c>
      <c r="AT21" s="62" t="s">
        <v>132</v>
      </c>
    </row>
  </sheetData>
  <mergeCells count="2">
    <mergeCell ref="B3:C3"/>
    <mergeCell ref="B4:F4"/>
  </mergeCells>
  <hyperlinks>
    <hyperlink r:id="rId1" ref="AN10"/>
    <hyperlink r:id="rId2" ref="AO10"/>
    <hyperlink r:id="rId3" ref="AP10"/>
    <hyperlink r:id="rId4" ref="AQ10"/>
    <hyperlink r:id="rId5" ref="AR10"/>
    <hyperlink r:id="rId6" ref="AS10"/>
    <hyperlink r:id="rId7" ref="AT10"/>
    <hyperlink r:id="rId8" ref="AN11"/>
    <hyperlink r:id="rId9" ref="AO11"/>
    <hyperlink r:id="rId10" ref="AP11"/>
    <hyperlink r:id="rId11" ref="AQ11"/>
    <hyperlink r:id="rId12" ref="AR11"/>
    <hyperlink r:id="rId13" ref="AS11"/>
    <hyperlink r:id="rId14" ref="AT11"/>
    <hyperlink r:id="rId15" ref="AN12"/>
    <hyperlink r:id="rId16" ref="AO12"/>
    <hyperlink r:id="rId17" ref="AP12"/>
    <hyperlink r:id="rId18" ref="AQ12"/>
    <hyperlink r:id="rId19" ref="AR12"/>
    <hyperlink r:id="rId20" ref="AS12"/>
    <hyperlink r:id="rId21" ref="AT12"/>
    <hyperlink r:id="rId22" ref="AN13"/>
    <hyperlink r:id="rId23" ref="AO13"/>
    <hyperlink r:id="rId24" ref="AP13"/>
    <hyperlink r:id="rId25" ref="AQ13"/>
    <hyperlink r:id="rId26" ref="AR13"/>
    <hyperlink r:id="rId27" ref="AS13"/>
    <hyperlink r:id="rId28" ref="AT13"/>
    <hyperlink r:id="rId29" ref="AN14"/>
    <hyperlink r:id="rId30" ref="AO14"/>
    <hyperlink r:id="rId31" ref="AP14"/>
    <hyperlink r:id="rId32" ref="AQ14"/>
    <hyperlink r:id="rId33" ref="AR14"/>
    <hyperlink r:id="rId34" ref="AS14"/>
    <hyperlink r:id="rId35" ref="AT14"/>
    <hyperlink r:id="rId36" ref="AN15"/>
    <hyperlink r:id="rId37" ref="AO15"/>
    <hyperlink r:id="rId38" ref="AP15"/>
    <hyperlink r:id="rId39" ref="AQ15"/>
    <hyperlink r:id="rId40" ref="AR15"/>
    <hyperlink r:id="rId41" ref="AS15"/>
    <hyperlink r:id="rId42" ref="AT15"/>
    <hyperlink r:id="rId43" ref="AN16"/>
    <hyperlink r:id="rId44" ref="AO16"/>
    <hyperlink r:id="rId45" ref="AP16"/>
    <hyperlink r:id="rId46" ref="AQ16"/>
    <hyperlink r:id="rId47" ref="AR16"/>
    <hyperlink r:id="rId48" ref="AS16"/>
    <hyperlink r:id="rId49" ref="AT16"/>
    <hyperlink r:id="rId50" ref="AN17"/>
    <hyperlink r:id="rId51" ref="AO17"/>
    <hyperlink r:id="rId52" ref="AP17"/>
    <hyperlink r:id="rId53" ref="AQ17"/>
    <hyperlink r:id="rId54" ref="AR17"/>
    <hyperlink r:id="rId55" ref="AS17"/>
    <hyperlink r:id="rId56" ref="AT17"/>
    <hyperlink r:id="rId57" ref="AN18"/>
    <hyperlink r:id="rId58" ref="AO18"/>
    <hyperlink r:id="rId59" ref="AP18"/>
    <hyperlink r:id="rId60" ref="AQ18"/>
    <hyperlink r:id="rId61" ref="AR18"/>
    <hyperlink r:id="rId62" ref="AS18"/>
    <hyperlink r:id="rId63" ref="AT18"/>
    <hyperlink r:id="rId64" ref="AN19"/>
    <hyperlink r:id="rId65" ref="AO19"/>
    <hyperlink r:id="rId66" ref="AP19"/>
    <hyperlink r:id="rId67" ref="AQ19"/>
    <hyperlink r:id="rId68" ref="AR19"/>
    <hyperlink r:id="rId69" ref="AS19"/>
    <hyperlink r:id="rId70" ref="AT19"/>
    <hyperlink r:id="rId71" ref="AN21"/>
    <hyperlink r:id="rId72" ref="AO21"/>
    <hyperlink r:id="rId73" ref="AP21"/>
    <hyperlink r:id="rId74" ref="AQ21"/>
    <hyperlink r:id="rId75" ref="AR21"/>
    <hyperlink r:id="rId76" ref="AS21"/>
    <hyperlink r:id="rId77" ref="AT21"/>
  </hyperlinks>
  <drawing r:id="rId78"/>
</worksheet>
</file>