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\Downloads\Assignment 3\"/>
    </mc:Choice>
  </mc:AlternateContent>
  <xr:revisionPtr revIDLastSave="0" documentId="13_ncr:1_{024DFD3B-35C2-4D69-B6C4-142CCAFFCB80}" xr6:coauthVersionLast="36" xr6:coauthVersionMax="36" xr10:uidLastSave="{00000000-0000-0000-0000-000000000000}"/>
  <bookViews>
    <workbookView xWindow="0" yWindow="0" windowWidth="30720" windowHeight="13248" xr2:uid="{3E14CE05-EA12-478D-A5B8-8ADA1DB3589A}"/>
  </bookViews>
  <sheets>
    <sheet name="Example Play Golf" sheetId="1" r:id="rId1"/>
    <sheet name="PlayGolf Decision Tre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0" i="1" l="1"/>
  <c r="D179" i="1"/>
  <c r="F179" i="1" s="1"/>
  <c r="B172" i="1"/>
  <c r="B160" i="1"/>
  <c r="B171" i="1"/>
  <c r="B170" i="1"/>
  <c r="B169" i="1"/>
  <c r="D166" i="1"/>
  <c r="F166" i="1" s="1"/>
  <c r="C167" i="1" s="1"/>
  <c r="D162" i="1"/>
  <c r="E162" i="1" s="1"/>
  <c r="B163" i="1" s="1"/>
  <c r="B159" i="1"/>
  <c r="B158" i="1"/>
  <c r="D155" i="1"/>
  <c r="E155" i="1" s="1"/>
  <c r="B156" i="1" s="1"/>
  <c r="D151" i="1"/>
  <c r="E151" i="1" s="1"/>
  <c r="B152" i="1" s="1"/>
  <c r="D147" i="1"/>
  <c r="F147" i="1" s="1"/>
  <c r="C148" i="1" s="1"/>
  <c r="B138" i="1"/>
  <c r="B137" i="1"/>
  <c r="B136" i="1"/>
  <c r="B135" i="1"/>
  <c r="B134" i="1"/>
  <c r="B133" i="1"/>
  <c r="B132" i="1"/>
  <c r="D129" i="1"/>
  <c r="F129" i="1" s="1"/>
  <c r="C130" i="1" s="1"/>
  <c r="D125" i="1"/>
  <c r="F125" i="1" s="1"/>
  <c r="C126" i="1" s="1"/>
  <c r="D121" i="1"/>
  <c r="F121" i="1" s="1"/>
  <c r="C122" i="1" s="1"/>
  <c r="D113" i="1"/>
  <c r="F113" i="1" s="1"/>
  <c r="C114" i="1" s="1"/>
  <c r="D109" i="1"/>
  <c r="F109" i="1" s="1"/>
  <c r="C110" i="1" s="1"/>
  <c r="D101" i="1"/>
  <c r="F101" i="1" s="1"/>
  <c r="C102" i="1" s="1"/>
  <c r="D97" i="1"/>
  <c r="F97" i="1" s="1"/>
  <c r="C98" i="1" s="1"/>
  <c r="D93" i="1"/>
  <c r="B117" i="1" s="1"/>
  <c r="D74" i="1"/>
  <c r="F74" i="1" s="1"/>
  <c r="C75" i="1" s="1"/>
  <c r="D70" i="1"/>
  <c r="F70" i="1" s="1"/>
  <c r="C71" i="1" s="1"/>
  <c r="D62" i="1"/>
  <c r="F62" i="1" s="1"/>
  <c r="C63" i="1" s="1"/>
  <c r="D58" i="1"/>
  <c r="F58" i="1" s="1"/>
  <c r="C59" i="1" s="1"/>
  <c r="D54" i="1"/>
  <c r="F54" i="1" s="1"/>
  <c r="C55" i="1" s="1"/>
  <c r="C43" i="1"/>
  <c r="C39" i="1"/>
  <c r="I28" i="1"/>
  <c r="D30" i="1"/>
  <c r="D46" i="1"/>
  <c r="F46" i="1" s="1"/>
  <c r="C47" i="1" s="1"/>
  <c r="D42" i="1"/>
  <c r="F42" i="1" s="1"/>
  <c r="D38" i="1"/>
  <c r="F38" i="1" s="1"/>
  <c r="D28" i="1"/>
  <c r="F28" i="1" s="1"/>
  <c r="C29" i="1" s="1"/>
  <c r="D24" i="1"/>
  <c r="F24" i="1" s="1"/>
  <c r="C25" i="1" s="1"/>
  <c r="D19" i="1"/>
  <c r="B49" i="1" s="1"/>
  <c r="F19" i="1"/>
  <c r="C20" i="1" s="1"/>
  <c r="E19" i="1"/>
  <c r="B20" i="1" s="1"/>
  <c r="B21" i="1" s="1"/>
  <c r="E179" i="1" l="1"/>
  <c r="B180" i="1" s="1"/>
  <c r="B181" i="1" s="1"/>
  <c r="F162" i="1"/>
  <c r="C163" i="1" s="1"/>
  <c r="B164" i="1" s="1"/>
  <c r="E166" i="1"/>
  <c r="B167" i="1" s="1"/>
  <c r="B168" i="1" s="1"/>
  <c r="F155" i="1"/>
  <c r="C156" i="1" s="1"/>
  <c r="B157" i="1" s="1"/>
  <c r="F151" i="1"/>
  <c r="C152" i="1" s="1"/>
  <c r="B153" i="1" s="1"/>
  <c r="E147" i="1"/>
  <c r="B148" i="1" s="1"/>
  <c r="B149" i="1" s="1"/>
  <c r="E93" i="1"/>
  <c r="B94" i="1" s="1"/>
  <c r="B50" i="1"/>
  <c r="D48" i="1"/>
  <c r="B77" i="1"/>
  <c r="B51" i="1"/>
  <c r="B116" i="1"/>
  <c r="F93" i="1"/>
  <c r="C94" i="1" s="1"/>
  <c r="B31" i="1"/>
  <c r="B33" i="1" s="1"/>
  <c r="B83" i="1" s="1"/>
  <c r="B32" i="1"/>
  <c r="B65" i="1"/>
  <c r="B104" i="1"/>
  <c r="B66" i="1"/>
  <c r="B78" i="1"/>
  <c r="B67" i="1"/>
  <c r="E129" i="1"/>
  <c r="B130" i="1" s="1"/>
  <c r="B131" i="1" s="1"/>
  <c r="E125" i="1"/>
  <c r="B126" i="1" s="1"/>
  <c r="B127" i="1" s="1"/>
  <c r="E121" i="1"/>
  <c r="B122" i="1" s="1"/>
  <c r="B123" i="1" s="1"/>
  <c r="B105" i="1"/>
  <c r="E113" i="1"/>
  <c r="B114" i="1" s="1"/>
  <c r="B115" i="1" s="1"/>
  <c r="E109" i="1"/>
  <c r="B110" i="1" s="1"/>
  <c r="B111" i="1" s="1"/>
  <c r="E97" i="1"/>
  <c r="B98" i="1" s="1"/>
  <c r="B99" i="1" s="1"/>
  <c r="E101" i="1"/>
  <c r="B102" i="1" s="1"/>
  <c r="B103" i="1" s="1"/>
  <c r="B95" i="1"/>
  <c r="E74" i="1"/>
  <c r="B75" i="1" s="1"/>
  <c r="B76" i="1" s="1"/>
  <c r="E70" i="1"/>
  <c r="B71" i="1" s="1"/>
  <c r="B72" i="1" s="1"/>
  <c r="E62" i="1"/>
  <c r="B63" i="1" s="1"/>
  <c r="B64" i="1" s="1"/>
  <c r="E58" i="1"/>
  <c r="B59" i="1" s="1"/>
  <c r="B60" i="1" s="1"/>
  <c r="E54" i="1"/>
  <c r="B55" i="1" s="1"/>
  <c r="B56" i="1" s="1"/>
  <c r="E46" i="1"/>
  <c r="B47" i="1" s="1"/>
  <c r="B48" i="1" s="1"/>
  <c r="E42" i="1"/>
  <c r="B43" i="1" s="1"/>
  <c r="B44" i="1" s="1"/>
  <c r="E24" i="1"/>
  <c r="B25" i="1" s="1"/>
  <c r="E38" i="1"/>
  <c r="B39" i="1" s="1"/>
  <c r="B40" i="1" s="1"/>
  <c r="E28" i="1"/>
  <c r="B29" i="1" s="1"/>
  <c r="B30" i="1" s="1"/>
  <c r="B26" i="1"/>
  <c r="B118" i="1" l="1"/>
  <c r="B68" i="1"/>
  <c r="B82" i="1" s="1"/>
  <c r="B106" i="1"/>
  <c r="B80" i="1"/>
  <c r="B119" i="1"/>
  <c r="B107" i="1"/>
  <c r="B52" i="1"/>
  <c r="B81" i="1" s="1"/>
</calcChain>
</file>

<file path=xl/sharedStrings.xml><?xml version="1.0" encoding="utf-8"?>
<sst xmlns="http://schemas.openxmlformats.org/spreadsheetml/2006/main" count="394" uniqueCount="118">
  <si>
    <t>Day</t>
  </si>
  <si>
    <t>Outlook</t>
  </si>
  <si>
    <t>Temperature</t>
  </si>
  <si>
    <t>Humidity</t>
  </si>
  <si>
    <t>Wind</t>
  </si>
  <si>
    <t>Play Golf</t>
  </si>
  <si>
    <t>Sunny</t>
  </si>
  <si>
    <t>Overcast</t>
  </si>
  <si>
    <t>Rain</t>
  </si>
  <si>
    <t>D1</t>
  </si>
  <si>
    <t>Hot</t>
  </si>
  <si>
    <t>High</t>
  </si>
  <si>
    <t>Weak</t>
  </si>
  <si>
    <t>No</t>
  </si>
  <si>
    <t>D2</t>
  </si>
  <si>
    <t>Strong</t>
  </si>
  <si>
    <t>D3</t>
  </si>
  <si>
    <t>Yes</t>
  </si>
  <si>
    <t>D4</t>
  </si>
  <si>
    <t>Mild</t>
  </si>
  <si>
    <t>D5</t>
  </si>
  <si>
    <t>Cool</t>
  </si>
  <si>
    <t>Normal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</si>
  <si>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</si>
  <si>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</si>
  <si>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</si>
  <si>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</si>
  <si>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</si>
  <si>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</si>
  <si>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</si>
  <si>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</si>
  <si>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</si>
  <si>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Entropy S</t>
  </si>
  <si>
    <t>P_outlook</t>
  </si>
  <si>
    <t>P_temp</t>
  </si>
  <si>
    <t>P_humidity</t>
  </si>
  <si>
    <t>P_wind</t>
  </si>
  <si>
    <t>P_playgolf</t>
  </si>
  <si>
    <t xml:space="preserve">Yes </t>
  </si>
  <si>
    <t>Total</t>
  </si>
  <si>
    <t>P_yes</t>
  </si>
  <si>
    <t>P_no</t>
  </si>
  <si>
    <t>Sample</t>
  </si>
  <si>
    <t>Wind Strong</t>
  </si>
  <si>
    <t>Wind Weak</t>
  </si>
  <si>
    <t>Log calculation</t>
  </si>
  <si>
    <t>Entropy Wind Weak</t>
  </si>
  <si>
    <t>IG_Wind</t>
  </si>
  <si>
    <t>P_S_Win_Weak</t>
  </si>
  <si>
    <t>P_S_Win_Strong</t>
  </si>
  <si>
    <t>Outlook Sunny</t>
  </si>
  <si>
    <t>Outlook Overcast</t>
  </si>
  <si>
    <t>Entropy Outlook Sunny</t>
  </si>
  <si>
    <t>Entropy Outlook Overcast</t>
  </si>
  <si>
    <t>Outlook Rain</t>
  </si>
  <si>
    <t>Entropy Outlook Rain</t>
  </si>
  <si>
    <t>P_S_Outlook_Sunny</t>
  </si>
  <si>
    <t>P_S_Outlook_Overcast</t>
  </si>
  <si>
    <t>P_S_Outlook_Rain</t>
  </si>
  <si>
    <t>IG_Outlook</t>
  </si>
  <si>
    <t>Note: Not a number if P = 0</t>
  </si>
  <si>
    <t>Temperature Hot</t>
  </si>
  <si>
    <t>Entropy temperature hot</t>
  </si>
  <si>
    <t>Temperature Mild</t>
  </si>
  <si>
    <t>Temperature Cool</t>
  </si>
  <si>
    <t>P_S_Temperature_Hot</t>
  </si>
  <si>
    <t>P_S_Temperature_Mild</t>
  </si>
  <si>
    <t>P_S_Temperature_Cool</t>
  </si>
  <si>
    <t>Humidity High</t>
  </si>
  <si>
    <t>Entropy Humidity High</t>
  </si>
  <si>
    <t>Humidity Normal</t>
  </si>
  <si>
    <t>Entropy Humidity Normal</t>
  </si>
  <si>
    <t>P_S_Humidity_High</t>
  </si>
  <si>
    <t>P_S_Humidity_Normal</t>
  </si>
  <si>
    <t>IG_Humidity</t>
  </si>
  <si>
    <t>IG_Temperature</t>
  </si>
  <si>
    <t>Subset S1 of S</t>
  </si>
  <si>
    <t>Sample S1</t>
  </si>
  <si>
    <t>Entropy S1</t>
  </si>
  <si>
    <t>Note: S1 is a Outlook sunny subset</t>
  </si>
  <si>
    <t>P_S1_Humidity_Normal</t>
  </si>
  <si>
    <t>P_S1_Humidity_High</t>
  </si>
  <si>
    <t>Entropy S1 Humidity</t>
  </si>
  <si>
    <t>IG_S1(Humidity)</t>
  </si>
  <si>
    <t>Entropy_S1_Humidity Normal</t>
  </si>
  <si>
    <t>Entropy_S1_Humidity High</t>
  </si>
  <si>
    <t>Entropy_S1_Wind_weak</t>
  </si>
  <si>
    <t xml:space="preserve">Entropy_S1_Wind_Strong </t>
  </si>
  <si>
    <t>P_S1_Wind_Weak</t>
  </si>
  <si>
    <t>P_S1_Wind_Strong</t>
  </si>
  <si>
    <t>Entropy S1 Wind</t>
  </si>
  <si>
    <t>IG_S1(Wind)</t>
  </si>
  <si>
    <t>Entropy_S1_Temp_Hot</t>
  </si>
  <si>
    <t>Temperature Cold</t>
  </si>
  <si>
    <t>Entropy_S1_Temp_Mild</t>
  </si>
  <si>
    <t>Entropy_S1_Temp_Cold</t>
  </si>
  <si>
    <t>P_S1_Temp_Hot</t>
  </si>
  <si>
    <t>P_S1_Temp_Mild</t>
  </si>
  <si>
    <t>P_S1_Temp_Cool</t>
  </si>
  <si>
    <t>Entropy S1 Temperature</t>
  </si>
  <si>
    <t>IG_S1(Temperature)</t>
  </si>
  <si>
    <t>Subset S2 of S</t>
  </si>
  <si>
    <t>Note: S2 is a Outlook rain subset</t>
  </si>
  <si>
    <t>Sample S2</t>
  </si>
  <si>
    <t>P_S2_Temp_Mild</t>
  </si>
  <si>
    <t>P_S2_Temp_Cool</t>
  </si>
  <si>
    <t>IG_S2(Temperature)</t>
  </si>
  <si>
    <t>Entropy_S2_Wind_weak</t>
  </si>
  <si>
    <t xml:space="preserve">Entropy_S2_Wind_Strong </t>
  </si>
  <si>
    <t>P_S2_Wind_Weak</t>
  </si>
  <si>
    <t>P_S2_Wind_Strong</t>
  </si>
  <si>
    <t>IG_S2(Wind)</t>
  </si>
  <si>
    <t>Subset S3 of S</t>
  </si>
  <si>
    <t>S3 set is Outlook Overcast</t>
  </si>
  <si>
    <t>Sample S3</t>
  </si>
  <si>
    <t>It is a leaf Yes.</t>
  </si>
  <si>
    <t>It is a leaf No.</t>
  </si>
  <si>
    <t>Note There is another step here. I missed. To get subsets split by Humidity and you will get the leaves.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</si>
</sst>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12</xdr:row>
      <xdr:rowOff>0</xdr:rowOff>
    </xdr:from>
    <xdr:to>
      <xdr:col>6</xdr:col>
      <xdr:colOff>762000</xdr:colOff>
      <xdr:row>13</xdr:row>
      <xdr:rowOff>259080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EB82C9A-F26B-45B8-99C8-D434A381D240}"/>
            </a:ext>
          </a:extLst>
        </xdr:cNvPr>
        <xdr:cNvSpPr/>
      </xdr:nvSpPr>
      <xdr:spPr>
        <a:xfrm>
          <a:off x="5547360" y="3200400"/>
          <a:ext cx="1066800" cy="5257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Outlook</a:t>
          </a:r>
        </a:p>
      </xdr:txBody>
    </xdr:sp>
    <xdr:clientData/>
  </xdr:twoCellAnchor>
  <xdr:twoCellAnchor>
    <xdr:from>
      <xdr:col>4</xdr:col>
      <xdr:colOff>114300</xdr:colOff>
      <xdr:row>16</xdr:row>
      <xdr:rowOff>76200</xdr:rowOff>
    </xdr:from>
    <xdr:to>
      <xdr:col>5</xdr:col>
      <xdr:colOff>175260</xdr:colOff>
      <xdr:row>18</xdr:row>
      <xdr:rowOff>68580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8CBB0C3-1D45-427D-8F4A-11AB9745925F}"/>
            </a:ext>
          </a:extLst>
        </xdr:cNvPr>
        <xdr:cNvSpPr/>
      </xdr:nvSpPr>
      <xdr:spPr>
        <a:xfrm>
          <a:off x="4015740" y="4343400"/>
          <a:ext cx="1036320" cy="5257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Humidity</a:t>
          </a:r>
        </a:p>
      </xdr:txBody>
    </xdr:sp>
    <xdr:clientData/>
  </xdr:twoCellAnchor>
  <xdr:twoCellAnchor>
    <xdr:from>
      <xdr:col>7</xdr:col>
      <xdr:colOff>220980</xdr:colOff>
      <xdr:row>16</xdr:row>
      <xdr:rowOff>60960</xdr:rowOff>
    </xdr:from>
    <xdr:to>
      <xdr:col>8</xdr:col>
      <xdr:colOff>281940</xdr:colOff>
      <xdr:row>18</xdr:row>
      <xdr:rowOff>53340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61F6080-1056-4BEE-9AB4-2AAEDE45AA8D}"/>
            </a:ext>
          </a:extLst>
        </xdr:cNvPr>
        <xdr:cNvSpPr/>
      </xdr:nvSpPr>
      <xdr:spPr>
        <a:xfrm>
          <a:off x="7048500" y="4328160"/>
          <a:ext cx="1036320" cy="5257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Wind</a:t>
          </a:r>
        </a:p>
      </xdr:txBody>
    </xdr:sp>
    <xdr:clientData/>
  </xdr:twoCellAnchor>
  <xdr:twoCellAnchor>
    <xdr:from>
      <xdr:col>4</xdr:col>
      <xdr:colOff>632460</xdr:colOff>
      <xdr:row>13</xdr:row>
      <xdr:rowOff>259080</xdr:rowOff>
    </xdr:from>
    <xdr:to>
      <xdr:col>6</xdr:col>
      <xdr:colOff>228600</xdr:colOff>
      <xdr:row>16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98B4C7C-CDAF-462A-8FB3-4D2BB8A665CB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4533900" y="3726180"/>
          <a:ext cx="1546860" cy="617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13</xdr:row>
      <xdr:rowOff>259080</xdr:rowOff>
    </xdr:from>
    <xdr:to>
      <xdr:col>7</xdr:col>
      <xdr:colOff>739140</xdr:colOff>
      <xdr:row>16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67AFBB2-21FD-4E1A-9102-C674CFB9F49E}"/>
            </a:ext>
          </a:extLst>
        </xdr:cNvPr>
        <xdr:cNvCxnSpPr>
          <a:stCxn id="2" idx="4"/>
          <a:endCxn id="4" idx="0"/>
        </xdr:cNvCxnSpPr>
      </xdr:nvCxnSpPr>
      <xdr:spPr>
        <a:xfrm>
          <a:off x="6080760" y="3726180"/>
          <a:ext cx="1485900" cy="601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13</xdr:row>
      <xdr:rowOff>259080</xdr:rowOff>
    </xdr:from>
    <xdr:to>
      <xdr:col>6</xdr:col>
      <xdr:colOff>236220</xdr:colOff>
      <xdr:row>16</xdr:row>
      <xdr:rowOff>137160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AD968DD-99B9-4443-BFF8-33CF103C4BA8}"/>
            </a:ext>
          </a:extLst>
        </xdr:cNvPr>
        <xdr:cNvCxnSpPr>
          <a:stCxn id="2" idx="4"/>
          <a:endCxn id="8" idx="0"/>
        </xdr:cNvCxnSpPr>
      </xdr:nvCxnSpPr>
      <xdr:spPr>
        <a:xfrm>
          <a:off x="6080760" y="3726180"/>
          <a:ext cx="7620" cy="678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16</xdr:row>
      <xdr:rowOff>137160</xdr:rowOff>
    </xdr:from>
    <xdr:to>
      <xdr:col>6</xdr:col>
      <xdr:colOff>754380</xdr:colOff>
      <xdr:row>18</xdr:row>
      <xdr:rowOff>129540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A2BAD33-1D68-4D20-9FF4-5D9D9E6A3DB6}"/>
            </a:ext>
          </a:extLst>
        </xdr:cNvPr>
        <xdr:cNvSpPr/>
      </xdr:nvSpPr>
      <xdr:spPr>
        <a:xfrm>
          <a:off x="5570220" y="4404360"/>
          <a:ext cx="1036320" cy="52578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0</xdr:colOff>
      <xdr:row>19</xdr:row>
      <xdr:rowOff>236220</xdr:rowOff>
    </xdr:from>
    <xdr:to>
      <xdr:col>4</xdr:col>
      <xdr:colOff>60960</xdr:colOff>
      <xdr:row>21</xdr:row>
      <xdr:rowOff>228600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354EB2E-F16B-49C0-BF1D-8E8D192319FB}"/>
            </a:ext>
          </a:extLst>
        </xdr:cNvPr>
        <xdr:cNvSpPr/>
      </xdr:nvSpPr>
      <xdr:spPr>
        <a:xfrm>
          <a:off x="2926080" y="5303520"/>
          <a:ext cx="1036320" cy="52578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4</xdr:col>
      <xdr:colOff>518160</xdr:colOff>
      <xdr:row>20</xdr:row>
      <xdr:rowOff>30480</xdr:rowOff>
    </xdr:from>
    <xdr:to>
      <xdr:col>5</xdr:col>
      <xdr:colOff>579120</xdr:colOff>
      <xdr:row>22</xdr:row>
      <xdr:rowOff>22860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5BA123B-98A6-4197-B73F-A3AD3651309A}"/>
            </a:ext>
          </a:extLst>
        </xdr:cNvPr>
        <xdr:cNvSpPr/>
      </xdr:nvSpPr>
      <xdr:spPr>
        <a:xfrm>
          <a:off x="4419600" y="5364480"/>
          <a:ext cx="1036320" cy="52578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</a:t>
          </a:r>
        </a:p>
      </xdr:txBody>
    </xdr:sp>
    <xdr:clientData/>
  </xdr:twoCellAnchor>
  <xdr:twoCellAnchor>
    <xdr:from>
      <xdr:col>6</xdr:col>
      <xdr:colOff>541020</xdr:colOff>
      <xdr:row>20</xdr:row>
      <xdr:rowOff>76200</xdr:rowOff>
    </xdr:from>
    <xdr:to>
      <xdr:col>7</xdr:col>
      <xdr:colOff>601980</xdr:colOff>
      <xdr:row>22</xdr:row>
      <xdr:rowOff>68580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A203099-64C6-4066-A311-D98C5B89FA13}"/>
            </a:ext>
          </a:extLst>
        </xdr:cNvPr>
        <xdr:cNvSpPr/>
      </xdr:nvSpPr>
      <xdr:spPr>
        <a:xfrm>
          <a:off x="6393180" y="5410200"/>
          <a:ext cx="1036320" cy="52578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Yes</a:t>
          </a:r>
        </a:p>
      </xdr:txBody>
    </xdr:sp>
    <xdr:clientData/>
  </xdr:twoCellAnchor>
  <xdr:twoCellAnchor>
    <xdr:from>
      <xdr:col>8</xdr:col>
      <xdr:colOff>60960</xdr:colOff>
      <xdr:row>20</xdr:row>
      <xdr:rowOff>83820</xdr:rowOff>
    </xdr:from>
    <xdr:to>
      <xdr:col>9</xdr:col>
      <xdr:colOff>121920</xdr:colOff>
      <xdr:row>22</xdr:row>
      <xdr:rowOff>76200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87AFF4F-7C9B-40A4-9F0A-2D2128D49372}"/>
            </a:ext>
          </a:extLst>
        </xdr:cNvPr>
        <xdr:cNvSpPr/>
      </xdr:nvSpPr>
      <xdr:spPr>
        <a:xfrm>
          <a:off x="7863840" y="5417820"/>
          <a:ext cx="1036320" cy="52578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No</a:t>
          </a:r>
        </a:p>
      </xdr:txBody>
    </xdr:sp>
    <xdr:clientData/>
  </xdr:twoCellAnchor>
  <xdr:twoCellAnchor>
    <xdr:from>
      <xdr:col>3</xdr:col>
      <xdr:colOff>518160</xdr:colOff>
      <xdr:row>18</xdr:row>
      <xdr:rowOff>68580</xdr:rowOff>
    </xdr:from>
    <xdr:to>
      <xdr:col>4</xdr:col>
      <xdr:colOff>632460</xdr:colOff>
      <xdr:row>19</xdr:row>
      <xdr:rowOff>236220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2739F03-D8E5-479A-A5BF-32B77D72D1BB}"/>
            </a:ext>
          </a:extLst>
        </xdr:cNvPr>
        <xdr:cNvCxnSpPr>
          <a:stCxn id="3" idx="4"/>
          <a:endCxn id="9" idx="0"/>
        </xdr:cNvCxnSpPr>
      </xdr:nvCxnSpPr>
      <xdr:spPr>
        <a:xfrm flipH="1">
          <a:off x="3444240" y="4869180"/>
          <a:ext cx="1089660" cy="4343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18</xdr:row>
      <xdr:rowOff>68580</xdr:rowOff>
    </xdr:from>
    <xdr:to>
      <xdr:col>5</xdr:col>
      <xdr:colOff>60960</xdr:colOff>
      <xdr:row>20</xdr:row>
      <xdr:rowOff>30480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392CFCA-B4CC-4697-B31E-857AC14478DB}"/>
            </a:ext>
          </a:extLst>
        </xdr:cNvPr>
        <xdr:cNvCxnSpPr>
          <a:stCxn id="3" idx="4"/>
          <a:endCxn id="10" idx="0"/>
        </xdr:cNvCxnSpPr>
      </xdr:nvCxnSpPr>
      <xdr:spPr>
        <a:xfrm>
          <a:off x="4533900" y="4869180"/>
          <a:ext cx="40386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83820</xdr:colOff>
      <xdr:row>18</xdr:row>
      <xdr:rowOff>53340</xdr:rowOff>
    </xdr:from>
    <xdr:to>
      <xdr:col>7</xdr:col>
      <xdr:colOff>739140</xdr:colOff>
      <xdr:row>20</xdr:row>
      <xdr:rowOff>76200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2A9CB78-1CCF-41A3-AE28-1C32981CD208}"/>
            </a:ext>
          </a:extLst>
        </xdr:cNvPr>
        <xdr:cNvCxnSpPr>
          <a:stCxn id="4" idx="4"/>
          <a:endCxn id="11" idx="0"/>
        </xdr:cNvCxnSpPr>
      </xdr:nvCxnSpPr>
      <xdr:spPr>
        <a:xfrm flipH="1">
          <a:off x="6911340" y="4853940"/>
          <a:ext cx="65532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739140</xdr:colOff>
      <xdr:row>18</xdr:row>
      <xdr:rowOff>53340</xdr:rowOff>
    </xdr:from>
    <xdr:to>
      <xdr:col>8</xdr:col>
      <xdr:colOff>579120</xdr:colOff>
      <xdr:row>20</xdr:row>
      <xdr:rowOff>83820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AE56840-A245-432B-A8B1-92DE6E4AB298}"/>
            </a:ext>
          </a:extLst>
        </xdr:cNvPr>
        <xdr:cNvCxnSpPr>
          <a:stCxn id="4" idx="4"/>
          <a:endCxn id="12" idx="0"/>
        </xdr:cNvCxnSpPr>
      </xdr:nvCxnSpPr>
      <xdr:spPr>
        <a:xfrm>
          <a:off x="7566660" y="4853940"/>
          <a:ext cx="815340" cy="563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777240</xdr:colOff>
      <xdr:row>13</xdr:row>
      <xdr:rowOff>198120</xdr:rowOff>
    </xdr:from>
    <xdr:to>
      <xdr:col>5</xdr:col>
      <xdr:colOff>518160</xdr:colOff>
      <xdr:row>15</xdr:row>
      <xdr:rowOff>7620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8D46578-3350-4CC6-9238-3730D51E50BD}"/>
            </a:ext>
          </a:extLst>
        </xdr:cNvPr>
        <xdr:cNvSpPr txBox="1"/>
      </xdr:nvSpPr>
      <xdr:spPr>
        <a:xfrm>
          <a:off x="4678680" y="366522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</a:t>
          </a:r>
          <a:r>
            <a:rPr lang="en-US" sz="1100"/>
            <a:t>unny</a:t>
          </a:r>
        </a:p>
      </xdr:txBody>
    </xdr:sp>
    <xdr:clientData/>
  </xdr:twoCellAnchor>
  <xdr:twoCellAnchor>
    <xdr:from>
      <xdr:col>7</xdr:col>
      <xdr:colOff>175260</xdr:colOff>
      <xdr:row>14</xdr:row>
      <xdr:rowOff>45720</xdr:rowOff>
    </xdr:from>
    <xdr:to>
      <xdr:col>7</xdr:col>
      <xdr:colOff>891540</xdr:colOff>
      <xdr:row>15</xdr:row>
      <xdr:rowOff>121920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70B1A51-08A9-4E95-A9D0-00810DEC01ED}"/>
            </a:ext>
          </a:extLst>
        </xdr:cNvPr>
        <xdr:cNvSpPr txBox="1"/>
      </xdr:nvSpPr>
      <xdr:spPr>
        <a:xfrm>
          <a:off x="7002780" y="377952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R</a:t>
          </a:r>
          <a:r>
            <a:rPr lang="en-US" sz="1100" b="1">
              <a:solidFill>
                <a:sysClr val="windowText" lastClr="000000"/>
              </a:solidFill>
            </a:rPr>
            <a:t>ain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274320</xdr:colOff>
      <xdr:row>15</xdr:row>
      <xdr:rowOff>0</xdr:rowOff>
    </xdr:from>
    <xdr:to>
      <xdr:col>7</xdr:col>
      <xdr:colOff>15240</xdr:colOff>
      <xdr:row>16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DE76D43-A2EC-4FEC-A788-4A7F910A0A71}"/>
            </a:ext>
          </a:extLst>
        </xdr:cNvPr>
        <xdr:cNvSpPr txBox="1"/>
      </xdr:nvSpPr>
      <xdr:spPr>
        <a:xfrm>
          <a:off x="6126480" y="400050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O</a:t>
          </a:r>
          <a:r>
            <a:rPr lang="en-US" sz="1100" b="1">
              <a:solidFill>
                <a:sysClr val="windowText" lastClr="000000"/>
              </a:solidFill>
            </a:rPr>
            <a:t>vercast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320040</xdr:colOff>
      <xdr:row>18</xdr:row>
      <xdr:rowOff>83820</xdr:rowOff>
    </xdr:from>
    <xdr:to>
      <xdr:col>9</xdr:col>
      <xdr:colOff>60960</xdr:colOff>
      <xdr:row>19</xdr:row>
      <xdr:rowOff>160020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7C66D0-7298-40F3-9893-6CADE45DA3B3}"/>
            </a:ext>
          </a:extLst>
        </xdr:cNvPr>
        <xdr:cNvSpPr txBox="1"/>
      </xdr:nvSpPr>
      <xdr:spPr>
        <a:xfrm>
          <a:off x="8122920" y="488442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</a:t>
          </a:r>
          <a:r>
            <a:rPr lang="en-US" sz="1100" b="1">
              <a:solidFill>
                <a:sysClr val="windowText" lastClr="000000"/>
              </a:solidFill>
            </a:rPr>
            <a:t>trong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480060</xdr:colOff>
      <xdr:row>18</xdr:row>
      <xdr:rowOff>53340</xdr:rowOff>
    </xdr:from>
    <xdr:to>
      <xdr:col>4</xdr:col>
      <xdr:colOff>220980</xdr:colOff>
      <xdr:row>19</xdr:row>
      <xdr:rowOff>129540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5ADA24F-88D1-4DDC-B6B6-88DF71479C72}"/>
            </a:ext>
          </a:extLst>
        </xdr:cNvPr>
        <xdr:cNvSpPr txBox="1"/>
      </xdr:nvSpPr>
      <xdr:spPr>
        <a:xfrm>
          <a:off x="3406140" y="485394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N</a:t>
          </a:r>
          <a:r>
            <a:rPr lang="en-US" sz="1100" b="1">
              <a:solidFill>
                <a:sysClr val="windowText" lastClr="000000"/>
              </a:solidFill>
            </a:rPr>
            <a:t>ormal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38100</xdr:colOff>
      <xdr:row>18</xdr:row>
      <xdr:rowOff>144780</xdr:rowOff>
    </xdr:from>
    <xdr:to>
      <xdr:col>5</xdr:col>
      <xdr:colOff>754380</xdr:colOff>
      <xdr:row>19</xdr:row>
      <xdr:rowOff>220980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E175710-34DD-4FFE-95DA-EF7E7104CF9C}"/>
            </a:ext>
          </a:extLst>
        </xdr:cNvPr>
        <xdr:cNvSpPr txBox="1"/>
      </xdr:nvSpPr>
      <xdr:spPr>
        <a:xfrm>
          <a:off x="4914900" y="494538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H</a:t>
          </a:r>
          <a:r>
            <a:rPr lang="en-US" sz="1100" b="1">
              <a:solidFill>
                <a:sysClr val="windowText" lastClr="000000"/>
              </a:solidFill>
            </a:rPr>
            <a:t>igh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731520</xdr:colOff>
      <xdr:row>18</xdr:row>
      <xdr:rowOff>114300</xdr:rowOff>
    </xdr:from>
    <xdr:to>
      <xdr:col>7</xdr:col>
      <xdr:colOff>472440</xdr:colOff>
      <xdr:row>19</xdr:row>
      <xdr:rowOff>190500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A366300-C524-4E2F-97B4-7B6B2070AE56}"/>
            </a:ext>
          </a:extLst>
        </xdr:cNvPr>
        <xdr:cNvSpPr txBox="1"/>
      </xdr:nvSpPr>
      <xdr:spPr>
        <a:xfrm>
          <a:off x="6583680" y="4914900"/>
          <a:ext cx="716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W</a:t>
          </a:r>
          <a:r>
            <a:rPr lang="en-US" sz="1100" b="1">
              <a:solidFill>
                <a:sysClr val="windowText" lastClr="000000"/>
              </a:solidFill>
            </a:rPr>
            <a:t>eak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6C78-939E-4EBE-8E10-414EDF0D318E}">
  <dimension ref="A1:K181"/>
  <sheetViews>
    <sheetView tabSelected="1" topLeftCell="A169" workbookViewId="0">
      <selection activeCell="H107" sqref="H107"/>
    </sheetView>
  </sheetViews>
  <sheetFormatPr defaultRowHeight="21" x14ac:dyDescent="0.4"/>
  <cols>
    <col min="1" max="1" width="25.640625" customWidth="1"/>
    <col min="2" max="2" width="14.140625" customWidth="1"/>
    <col min="3" max="3" width="14.2109375" customWidth="1"/>
    <col min="4" max="4" width="11.640625" customWidth="1"/>
    <col min="6" max="6" width="9.140625" customWidth="1"/>
    <col min="8" max="8" width="34.5703125" customWidth="1"/>
    <col min="9" max="9" width="20" customWidth="1"/>
    <col min="11" max="11" width="10.85546875" customWidth="1"/>
  </cols>
  <sheetData>
    <row r="1" spans="1:11" ht="42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4">
      <c r="A2" s="1" t="s">
        <v>9</v>
      </c>
      <c r="B2" s="1" t="s">
        <v>6</v>
      </c>
      <c r="C2" s="1" t="s">
        <v>10</v>
      </c>
      <c r="D2" s="1" t="s">
        <v>11</v>
      </c>
      <c r="E2" s="1" t="s">
        <v>12</v>
      </c>
      <c r="F2" s="1" t="s">
        <v>13</v>
      </c>
    </row>
    <row r="3" spans="1:11" x14ac:dyDescent="0.4">
      <c r="A3" s="1" t="s">
        <v>14</v>
      </c>
      <c r="B3" s="1" t="s">
        <v>6</v>
      </c>
      <c r="C3" s="1" t="s">
        <v>10</v>
      </c>
      <c r="D3" s="1" t="s">
        <v>11</v>
      </c>
      <c r="E3" s="1" t="s">
        <v>15</v>
      </c>
      <c r="F3" s="1" t="s">
        <v>13</v>
      </c>
    </row>
    <row r="4" spans="1:11" x14ac:dyDescent="0.4">
      <c r="A4" s="1" t="s">
        <v>16</v>
      </c>
      <c r="B4" s="1" t="s">
        <v>7</v>
      </c>
      <c r="C4" s="1" t="s">
        <v>10</v>
      </c>
      <c r="D4" s="1" t="s">
        <v>11</v>
      </c>
      <c r="E4" s="1" t="s">
        <v>12</v>
      </c>
      <c r="F4" s="1" t="s">
        <v>17</v>
      </c>
    </row>
    <row r="5" spans="1:11" x14ac:dyDescent="0.4">
      <c r="A5" s="1" t="s">
        <v>18</v>
      </c>
      <c r="B5" s="1" t="s">
        <v>8</v>
      </c>
      <c r="C5" s="1" t="s">
        <v>19</v>
      </c>
      <c r="D5" s="1" t="s">
        <v>11</v>
      </c>
      <c r="E5" s="1" t="s">
        <v>12</v>
      </c>
      <c r="F5" s="1" t="s">
        <v>17</v>
      </c>
    </row>
    <row r="6" spans="1:11" x14ac:dyDescent="0.4">
      <c r="A6" s="1" t="s">
        <v>20</v>
      </c>
      <c r="B6" s="1" t="s">
        <v>8</v>
      </c>
      <c r="C6" s="1" t="s">
        <v>21</v>
      </c>
      <c r="D6" s="1" t="s">
        <v>22</v>
      </c>
      <c r="E6" s="1" t="s">
        <v>12</v>
      </c>
      <c r="F6" s="1" t="s">
        <v>17</v>
      </c>
    </row>
    <row r="7" spans="1:11" x14ac:dyDescent="0.4">
      <c r="A7" s="1" t="s">
        <v>23</v>
      </c>
      <c r="B7" s="1" t="s">
        <v>8</v>
      </c>
      <c r="C7" s="1" t="s">
        <v>21</v>
      </c>
      <c r="D7" s="1" t="s">
        <v>22</v>
      </c>
      <c r="E7" s="1" t="s">
        <v>15</v>
      </c>
      <c r="F7" s="1" t="s">
        <v>13</v>
      </c>
    </row>
    <row r="8" spans="1:11" x14ac:dyDescent="0.4">
      <c r="A8" s="1" t="s">
        <v>24</v>
      </c>
      <c r="B8" s="1" t="s">
        <v>7</v>
      </c>
      <c r="C8" s="1" t="s">
        <v>21</v>
      </c>
      <c r="D8" s="1" t="s">
        <v>22</v>
      </c>
      <c r="E8" s="1" t="s">
        <v>15</v>
      </c>
      <c r="F8" s="1" t="s">
        <v>17</v>
      </c>
    </row>
    <row r="9" spans="1:11" x14ac:dyDescent="0.4">
      <c r="A9" s="1" t="s">
        <v>25</v>
      </c>
      <c r="B9" s="1" t="s">
        <v>6</v>
      </c>
      <c r="C9" s="1" t="s">
        <v>19</v>
      </c>
      <c r="D9" s="1" t="s">
        <v>11</v>
      </c>
      <c r="E9" s="1" t="s">
        <v>12</v>
      </c>
      <c r="F9" s="1" t="s">
        <v>13</v>
      </c>
    </row>
    <row r="10" spans="1:11" x14ac:dyDescent="0.4">
      <c r="A10" s="1" t="s">
        <v>26</v>
      </c>
      <c r="B10" s="1" t="s">
        <v>6</v>
      </c>
      <c r="C10" s="1" t="s">
        <v>21</v>
      </c>
      <c r="D10" s="1" t="s">
        <v>22</v>
      </c>
      <c r="E10" s="1" t="s">
        <v>12</v>
      </c>
      <c r="F10" s="1" t="s">
        <v>17</v>
      </c>
    </row>
    <row r="11" spans="1:11" x14ac:dyDescent="0.4">
      <c r="A11" s="1" t="s">
        <v>27</v>
      </c>
      <c r="B11" s="1" t="s">
        <v>8</v>
      </c>
      <c r="C11" s="1" t="s">
        <v>19</v>
      </c>
      <c r="D11" s="1" t="s">
        <v>22</v>
      </c>
      <c r="E11" s="1" t="s">
        <v>12</v>
      </c>
      <c r="F11" s="1" t="s">
        <v>17</v>
      </c>
    </row>
    <row r="12" spans="1:11" x14ac:dyDescent="0.4">
      <c r="A12" s="1" t="s">
        <v>28</v>
      </c>
      <c r="B12" s="1" t="s">
        <v>6</v>
      </c>
      <c r="C12" s="1" t="s">
        <v>19</v>
      </c>
      <c r="D12" s="1" t="s">
        <v>22</v>
      </c>
      <c r="E12" s="1" t="s">
        <v>15</v>
      </c>
      <c r="F12" s="1" t="s">
        <v>17</v>
      </c>
    </row>
    <row r="13" spans="1:11" x14ac:dyDescent="0.4">
      <c r="A13" s="1" t="s">
        <v>29</v>
      </c>
      <c r="B13" s="1" t="s">
        <v>7</v>
      </c>
      <c r="C13" s="1" t="s">
        <v>19</v>
      </c>
      <c r="D13" s="1" t="s">
        <v>11</v>
      </c>
      <c r="E13" s="1" t="s">
        <v>15</v>
      </c>
      <c r="F13" s="1" t="s">
        <v>17</v>
      </c>
    </row>
    <row r="14" spans="1:11" x14ac:dyDescent="0.4">
      <c r="A14" s="1" t="s">
        <v>30</v>
      </c>
      <c r="B14" s="1" t="s">
        <v>7</v>
      </c>
      <c r="C14" s="1" t="s">
        <v>10</v>
      </c>
      <c r="D14" s="1" t="s">
        <v>22</v>
      </c>
      <c r="E14" s="1" t="s">
        <v>12</v>
      </c>
      <c r="F14" s="1" t="s">
        <v>17</v>
      </c>
    </row>
    <row r="15" spans="1:11" x14ac:dyDescent="0.4">
      <c r="A15" s="1" t="s">
        <v>31</v>
      </c>
      <c r="B15" s="1" t="s">
        <v>8</v>
      </c>
      <c r="C15" s="1" t="s">
        <v>19</v>
      </c>
      <c r="D15" s="1" t="s">
        <v>11</v>
      </c>
      <c r="E15" s="1" t="s">
        <v>15</v>
      </c>
      <c r="F15" s="1" t="s">
        <v>13</v>
      </c>
    </row>
    <row r="18" spans="1:9" x14ac:dyDescent="0.4">
      <c r="A18" s="2" t="s">
        <v>42</v>
      </c>
      <c r="B18" s="2" t="s">
        <v>38</v>
      </c>
      <c r="C18" s="2" t="s">
        <v>13</v>
      </c>
      <c r="D18" s="2" t="s">
        <v>39</v>
      </c>
      <c r="E18" s="2" t="s">
        <v>40</v>
      </c>
      <c r="F18" s="2" t="s">
        <v>41</v>
      </c>
    </row>
    <row r="19" spans="1:9" x14ac:dyDescent="0.4">
      <c r="B19" s="3">
        <v>9</v>
      </c>
      <c r="C19" s="4">
        <v>5</v>
      </c>
      <c r="D19">
        <f>B19+C19</f>
        <v>14</v>
      </c>
      <c r="E19">
        <f>B19/14</f>
        <v>0.6428571428571429</v>
      </c>
      <c r="F19">
        <f>C19/14</f>
        <v>0.35714285714285715</v>
      </c>
    </row>
    <row r="20" spans="1:9" x14ac:dyDescent="0.4">
      <c r="A20" t="s">
        <v>45</v>
      </c>
      <c r="B20">
        <f xml:space="preserve"> -(E19*LOG10(E19)/LOG10(2))</f>
        <v>0.40977637753840179</v>
      </c>
      <c r="C20">
        <f>- (F19*LOG10(F19)/LOG10(2))</f>
        <v>0.53050958113222924</v>
      </c>
    </row>
    <row r="21" spans="1:9" x14ac:dyDescent="0.4">
      <c r="A21" s="1" t="s">
        <v>32</v>
      </c>
      <c r="B21">
        <f>B20+C20</f>
        <v>0.94028595867063103</v>
      </c>
    </row>
    <row r="23" spans="1:9" x14ac:dyDescent="0.4">
      <c r="A23" s="2" t="s">
        <v>44</v>
      </c>
      <c r="B23" s="2" t="s">
        <v>38</v>
      </c>
      <c r="C23" s="2" t="s">
        <v>13</v>
      </c>
      <c r="D23" s="2" t="s">
        <v>39</v>
      </c>
      <c r="E23" s="2" t="s">
        <v>40</v>
      </c>
      <c r="F23" s="2" t="s">
        <v>41</v>
      </c>
    </row>
    <row r="24" spans="1:9" x14ac:dyDescent="0.4">
      <c r="B24" s="3">
        <v>6</v>
      </c>
      <c r="C24" s="4">
        <v>2</v>
      </c>
      <c r="D24">
        <f>B24+C24</f>
        <v>8</v>
      </c>
      <c r="E24">
        <f>B24/D24</f>
        <v>0.75</v>
      </c>
      <c r="F24">
        <f>C24/D24</f>
        <v>0.25</v>
      </c>
    </row>
    <row r="25" spans="1:9" x14ac:dyDescent="0.4">
      <c r="B25">
        <f>-(E24)*LOG10(E24)/LOG10(2)</f>
        <v>0.31127812445913283</v>
      </c>
      <c r="C25">
        <f>- (F24*LOG10(F24)/LOG10(2))</f>
        <v>0.5</v>
      </c>
    </row>
    <row r="26" spans="1:9" x14ac:dyDescent="0.4">
      <c r="A26" s="1" t="s">
        <v>46</v>
      </c>
      <c r="B26">
        <f>B25+C25</f>
        <v>0.81127812445913283</v>
      </c>
    </row>
    <row r="27" spans="1:9" x14ac:dyDescent="0.4">
      <c r="A27" s="2" t="s">
        <v>43</v>
      </c>
      <c r="B27" s="2" t="s">
        <v>38</v>
      </c>
      <c r="C27" s="2" t="s">
        <v>13</v>
      </c>
      <c r="D27" s="2" t="s">
        <v>39</v>
      </c>
      <c r="E27" s="2" t="s">
        <v>40</v>
      </c>
      <c r="F27" s="2" t="s">
        <v>41</v>
      </c>
    </row>
    <row r="28" spans="1:9" x14ac:dyDescent="0.4">
      <c r="B28" s="3">
        <v>3</v>
      </c>
      <c r="C28" s="4">
        <v>3</v>
      </c>
      <c r="D28">
        <f>B28+C28</f>
        <v>6</v>
      </c>
      <c r="E28">
        <f>B28/D28</f>
        <v>0.5</v>
      </c>
      <c r="F28">
        <f>C28/D28</f>
        <v>0.5</v>
      </c>
      <c r="I28">
        <f>LOG10(1)/LOG10(2)</f>
        <v>0</v>
      </c>
    </row>
    <row r="29" spans="1:9" x14ac:dyDescent="0.4">
      <c r="A29" t="s">
        <v>45</v>
      </c>
      <c r="B29">
        <f>-(E28)*LOG10(E28)/LOG10(2)</f>
        <v>0.5</v>
      </c>
      <c r="C29">
        <f>- (F28*LOG10(F28)/LOG10(2))</f>
        <v>0.5</v>
      </c>
    </row>
    <row r="30" spans="1:9" x14ac:dyDescent="0.4">
      <c r="A30" s="1" t="s">
        <v>46</v>
      </c>
      <c r="B30">
        <f>B29+C29</f>
        <v>1</v>
      </c>
      <c r="D30">
        <f>D24+D28</f>
        <v>14</v>
      </c>
    </row>
    <row r="31" spans="1:9" x14ac:dyDescent="0.4">
      <c r="A31" t="s">
        <v>48</v>
      </c>
      <c r="B31">
        <f>D24/D19</f>
        <v>0.5714285714285714</v>
      </c>
    </row>
    <row r="32" spans="1:9" x14ac:dyDescent="0.4">
      <c r="A32" t="s">
        <v>49</v>
      </c>
      <c r="B32">
        <f>D28/D19</f>
        <v>0.42857142857142855</v>
      </c>
    </row>
    <row r="33" spans="1:8" x14ac:dyDescent="0.4">
      <c r="A33" s="3" t="s">
        <v>47</v>
      </c>
      <c r="B33">
        <f>B21 - B31*B26 -B32*B30</f>
        <v>4.8127030408269433E-2</v>
      </c>
    </row>
    <row r="37" spans="1:8" x14ac:dyDescent="0.4">
      <c r="A37" s="2" t="s">
        <v>50</v>
      </c>
      <c r="B37" s="2" t="s">
        <v>38</v>
      </c>
      <c r="C37" s="2" t="s">
        <v>13</v>
      </c>
      <c r="D37" s="2" t="s">
        <v>39</v>
      </c>
      <c r="E37" s="2" t="s">
        <v>40</v>
      </c>
      <c r="F37" s="2" t="s">
        <v>41</v>
      </c>
    </row>
    <row r="38" spans="1:8" x14ac:dyDescent="0.4">
      <c r="B38" s="3">
        <v>2</v>
      </c>
      <c r="C38" s="4">
        <v>3</v>
      </c>
      <c r="D38">
        <f>B38+C38</f>
        <v>5</v>
      </c>
      <c r="E38">
        <f>B38/D38</f>
        <v>0.4</v>
      </c>
      <c r="F38">
        <f>C38/D38</f>
        <v>0.6</v>
      </c>
    </row>
    <row r="39" spans="1:8" x14ac:dyDescent="0.4">
      <c r="A39" t="s">
        <v>45</v>
      </c>
      <c r="B39">
        <f>-(E38)*LOG10(E38)/LOG10(2)</f>
        <v>0.52877123795494496</v>
      </c>
      <c r="C39">
        <f>IF(F38&gt;0, -(F38*LOG10(F38)/LOG10(2)),0)</f>
        <v>0.44217935649972373</v>
      </c>
    </row>
    <row r="40" spans="1:8" x14ac:dyDescent="0.4">
      <c r="A40" s="1" t="s">
        <v>52</v>
      </c>
      <c r="B40">
        <f>B39+C39</f>
        <v>0.97095059445466869</v>
      </c>
    </row>
    <row r="41" spans="1:8" x14ac:dyDescent="0.4">
      <c r="A41" s="2" t="s">
        <v>51</v>
      </c>
      <c r="B41" s="2" t="s">
        <v>38</v>
      </c>
      <c r="C41" s="2" t="s">
        <v>13</v>
      </c>
      <c r="D41" s="2" t="s">
        <v>39</v>
      </c>
      <c r="E41" s="2" t="s">
        <v>40</v>
      </c>
      <c r="F41" s="2" t="s">
        <v>41</v>
      </c>
      <c r="H41" s="2" t="s">
        <v>60</v>
      </c>
    </row>
    <row r="42" spans="1:8" x14ac:dyDescent="0.4">
      <c r="B42" s="3">
        <v>4</v>
      </c>
      <c r="C42" s="4">
        <v>0</v>
      </c>
      <c r="D42">
        <f>B42+C42</f>
        <v>4</v>
      </c>
      <c r="E42">
        <f>B42/D42</f>
        <v>1</v>
      </c>
      <c r="F42">
        <f>C42/D42</f>
        <v>0</v>
      </c>
    </row>
    <row r="43" spans="1:8" x14ac:dyDescent="0.4">
      <c r="B43">
        <f>-(E42)*LOG10(E42)/LOG10(2)</f>
        <v>0</v>
      </c>
      <c r="C43">
        <f>IF(F42&gt;0, -(F42*LOG10(F42)/LOG10(2)),0)</f>
        <v>0</v>
      </c>
    </row>
    <row r="44" spans="1:8" x14ac:dyDescent="0.4">
      <c r="A44" s="1" t="s">
        <v>53</v>
      </c>
      <c r="B44">
        <f>B43+C43</f>
        <v>0</v>
      </c>
    </row>
    <row r="45" spans="1:8" x14ac:dyDescent="0.4">
      <c r="A45" s="2" t="s">
        <v>54</v>
      </c>
      <c r="B45" s="2" t="s">
        <v>38</v>
      </c>
      <c r="C45" s="2" t="s">
        <v>13</v>
      </c>
      <c r="D45" s="2" t="s">
        <v>39</v>
      </c>
      <c r="E45" s="2" t="s">
        <v>40</v>
      </c>
      <c r="F45" s="2" t="s">
        <v>41</v>
      </c>
    </row>
    <row r="46" spans="1:8" x14ac:dyDescent="0.4">
      <c r="B46" s="3">
        <v>3</v>
      </c>
      <c r="C46" s="4">
        <v>2</v>
      </c>
      <c r="D46">
        <f>B46+C46</f>
        <v>5</v>
      </c>
      <c r="E46">
        <f>B46/D46</f>
        <v>0.6</v>
      </c>
      <c r="F46">
        <f>C46/D46</f>
        <v>0.4</v>
      </c>
    </row>
    <row r="47" spans="1:8" x14ac:dyDescent="0.4">
      <c r="A47" t="s">
        <v>45</v>
      </c>
      <c r="B47">
        <f>-(E46)*LOG10(E46)/LOG10(2)</f>
        <v>0.44217935649972373</v>
      </c>
      <c r="C47">
        <f>- (F46*LOG10(F46)/LOG10(2))</f>
        <v>0.52877123795494496</v>
      </c>
    </row>
    <row r="48" spans="1:8" x14ac:dyDescent="0.4">
      <c r="A48" s="1" t="s">
        <v>55</v>
      </c>
      <c r="B48">
        <f>B47+C47</f>
        <v>0.97095059445466869</v>
      </c>
      <c r="D48">
        <f>D38+D42+D46</f>
        <v>14</v>
      </c>
    </row>
    <row r="49" spans="1:6" x14ac:dyDescent="0.4">
      <c r="A49" t="s">
        <v>56</v>
      </c>
      <c r="B49">
        <f>D38/D19</f>
        <v>0.35714285714285715</v>
      </c>
    </row>
    <row r="50" spans="1:6" x14ac:dyDescent="0.4">
      <c r="A50" t="s">
        <v>57</v>
      </c>
      <c r="B50">
        <f>D42/D19</f>
        <v>0.2857142857142857</v>
      </c>
    </row>
    <row r="51" spans="1:6" x14ac:dyDescent="0.4">
      <c r="A51" t="s">
        <v>58</v>
      </c>
      <c r="B51">
        <f>D46/D19</f>
        <v>0.35714285714285715</v>
      </c>
    </row>
    <row r="52" spans="1:6" x14ac:dyDescent="0.4">
      <c r="A52" s="3" t="s">
        <v>59</v>
      </c>
      <c r="B52">
        <f>B21 - B49*B40 - B50*B44 -B51*B48</f>
        <v>0.24674981977443905</v>
      </c>
    </row>
    <row r="53" spans="1:6" x14ac:dyDescent="0.4">
      <c r="A53" s="2" t="s">
        <v>61</v>
      </c>
      <c r="B53" s="2" t="s">
        <v>38</v>
      </c>
      <c r="C53" s="2" t="s">
        <v>13</v>
      </c>
      <c r="D53" s="2" t="s">
        <v>39</v>
      </c>
      <c r="E53" s="2" t="s">
        <v>40</v>
      </c>
      <c r="F53" s="2" t="s">
        <v>41</v>
      </c>
    </row>
    <row r="54" spans="1:6" x14ac:dyDescent="0.4">
      <c r="B54" s="3">
        <v>2</v>
      </c>
      <c r="C54" s="4">
        <v>2</v>
      </c>
      <c r="D54">
        <f>B54+C54</f>
        <v>4</v>
      </c>
      <c r="E54">
        <f>B54/D54</f>
        <v>0.5</v>
      </c>
      <c r="F54">
        <f>C54/D54</f>
        <v>0.5</v>
      </c>
    </row>
    <row r="55" spans="1:6" x14ac:dyDescent="0.4">
      <c r="A55" t="s">
        <v>45</v>
      </c>
      <c r="B55">
        <f>-(E54)*LOG10(E54)/LOG10(2)</f>
        <v>0.5</v>
      </c>
      <c r="C55">
        <f>IF(F54&gt;0, -(F54*LOG10(F54)/LOG10(2)),0)</f>
        <v>0.5</v>
      </c>
    </row>
    <row r="56" spans="1:6" x14ac:dyDescent="0.4">
      <c r="A56" s="1" t="s">
        <v>62</v>
      </c>
      <c r="B56">
        <f>B55+C55</f>
        <v>1</v>
      </c>
    </row>
    <row r="57" spans="1:6" x14ac:dyDescent="0.4">
      <c r="A57" s="2" t="s">
        <v>63</v>
      </c>
      <c r="B57" s="2" t="s">
        <v>38</v>
      </c>
      <c r="C57" s="2" t="s">
        <v>13</v>
      </c>
      <c r="D57" s="2" t="s">
        <v>39</v>
      </c>
      <c r="E57" s="2" t="s">
        <v>40</v>
      </c>
      <c r="F57" s="2" t="s">
        <v>41</v>
      </c>
    </row>
    <row r="58" spans="1:6" x14ac:dyDescent="0.4">
      <c r="B58" s="3">
        <v>4</v>
      </c>
      <c r="C58" s="4">
        <v>2</v>
      </c>
      <c r="D58">
        <f>B58+C58</f>
        <v>6</v>
      </c>
      <c r="E58">
        <f>B58/D58</f>
        <v>0.66666666666666663</v>
      </c>
      <c r="F58">
        <f>C58/D58</f>
        <v>0.33333333333333331</v>
      </c>
    </row>
    <row r="59" spans="1:6" x14ac:dyDescent="0.4">
      <c r="B59">
        <f>-(E58)*LOG10(E58)/LOG10(2)</f>
        <v>0.38997500048077083</v>
      </c>
      <c r="C59">
        <f>IF(F58&gt;0, -(F58*LOG10(F58)/LOG10(2)),0)</f>
        <v>0.52832083357371862</v>
      </c>
    </row>
    <row r="60" spans="1:6" x14ac:dyDescent="0.4">
      <c r="A60" s="1" t="s">
        <v>62</v>
      </c>
      <c r="B60">
        <f>B59+C59</f>
        <v>0.91829583405448945</v>
      </c>
    </row>
    <row r="61" spans="1:6" x14ac:dyDescent="0.4">
      <c r="A61" s="2" t="s">
        <v>64</v>
      </c>
      <c r="B61" s="2" t="s">
        <v>38</v>
      </c>
      <c r="C61" s="2" t="s">
        <v>13</v>
      </c>
      <c r="D61" s="2" t="s">
        <v>39</v>
      </c>
      <c r="E61" s="2" t="s">
        <v>40</v>
      </c>
      <c r="F61" s="2" t="s">
        <v>41</v>
      </c>
    </row>
    <row r="62" spans="1:6" x14ac:dyDescent="0.4">
      <c r="B62" s="3">
        <v>3</v>
      </c>
      <c r="C62" s="4">
        <v>1</v>
      </c>
      <c r="D62">
        <f>B62+C62</f>
        <v>4</v>
      </c>
      <c r="E62">
        <f>B62/D62</f>
        <v>0.75</v>
      </c>
      <c r="F62">
        <f>C62/D62</f>
        <v>0.25</v>
      </c>
    </row>
    <row r="63" spans="1:6" x14ac:dyDescent="0.4">
      <c r="A63" t="s">
        <v>45</v>
      </c>
      <c r="B63">
        <f>-(E62)*LOG10(E62)/LOG10(2)</f>
        <v>0.31127812445913283</v>
      </c>
      <c r="C63">
        <f>IF(F62&gt;0, -(F62*LOG10(F62)/LOG10(2)),0)</f>
        <v>0.5</v>
      </c>
    </row>
    <row r="64" spans="1:6" x14ac:dyDescent="0.4">
      <c r="A64" s="1" t="s">
        <v>62</v>
      </c>
      <c r="B64">
        <f>B63+C63</f>
        <v>0.81127812445913283</v>
      </c>
    </row>
    <row r="65" spans="1:6" x14ac:dyDescent="0.4">
      <c r="A65" t="s">
        <v>65</v>
      </c>
      <c r="B65">
        <f>D54/$D19</f>
        <v>0.2857142857142857</v>
      </c>
    </row>
    <row r="66" spans="1:6" x14ac:dyDescent="0.4">
      <c r="A66" t="s">
        <v>66</v>
      </c>
      <c r="B66">
        <f>D58/$D19</f>
        <v>0.42857142857142855</v>
      </c>
    </row>
    <row r="67" spans="1:6" x14ac:dyDescent="0.4">
      <c r="A67" t="s">
        <v>67</v>
      </c>
      <c r="B67">
        <f>D62/$D19</f>
        <v>0.2857142857142857</v>
      </c>
    </row>
    <row r="68" spans="1:6" x14ac:dyDescent="0.4">
      <c r="A68" s="3" t="s">
        <v>75</v>
      </c>
      <c r="B68">
        <f>$B21 - B65*B56 - B66*B60 -B67*B64</f>
        <v>2.9222565658954758E-2</v>
      </c>
    </row>
    <row r="69" spans="1:6" x14ac:dyDescent="0.4">
      <c r="A69" s="2" t="s">
        <v>68</v>
      </c>
      <c r="B69" s="2" t="s">
        <v>38</v>
      </c>
      <c r="C69" s="2" t="s">
        <v>13</v>
      </c>
      <c r="D69" s="2" t="s">
        <v>39</v>
      </c>
      <c r="E69" s="2" t="s">
        <v>40</v>
      </c>
      <c r="F69" s="2" t="s">
        <v>41</v>
      </c>
    </row>
    <row r="70" spans="1:6" x14ac:dyDescent="0.4">
      <c r="B70" s="3">
        <v>3</v>
      </c>
      <c r="C70" s="4">
        <v>4</v>
      </c>
      <c r="D70">
        <f>B70+C70</f>
        <v>7</v>
      </c>
      <c r="E70">
        <f>B70/D70</f>
        <v>0.42857142857142855</v>
      </c>
      <c r="F70">
        <f>C70/D70</f>
        <v>0.5714285714285714</v>
      </c>
    </row>
    <row r="71" spans="1:6" x14ac:dyDescent="0.4">
      <c r="A71" t="s">
        <v>45</v>
      </c>
      <c r="B71">
        <f>-(E70)*LOG10(E70)/LOG10(2)</f>
        <v>0.52388246628704915</v>
      </c>
      <c r="C71">
        <f>IF(F70&gt;0, -(F70*LOG10(F70)/LOG10(2)),0)</f>
        <v>0.46134566974720231</v>
      </c>
    </row>
    <row r="72" spans="1:6" x14ac:dyDescent="0.4">
      <c r="A72" s="1" t="s">
        <v>69</v>
      </c>
      <c r="B72">
        <f>B71+C71</f>
        <v>0.98522813603425141</v>
      </c>
    </row>
    <row r="73" spans="1:6" x14ac:dyDescent="0.4">
      <c r="A73" s="2" t="s">
        <v>70</v>
      </c>
      <c r="B73" s="2" t="s">
        <v>38</v>
      </c>
      <c r="C73" s="2" t="s">
        <v>13</v>
      </c>
      <c r="D73" s="2" t="s">
        <v>39</v>
      </c>
      <c r="E73" s="2" t="s">
        <v>40</v>
      </c>
      <c r="F73" s="2" t="s">
        <v>41</v>
      </c>
    </row>
    <row r="74" spans="1:6" x14ac:dyDescent="0.4">
      <c r="B74" s="3">
        <v>6</v>
      </c>
      <c r="C74" s="4">
        <v>1</v>
      </c>
      <c r="D74">
        <f>B74+C74</f>
        <v>7</v>
      </c>
      <c r="E74">
        <f>B74/D74</f>
        <v>0.8571428571428571</v>
      </c>
      <c r="F74">
        <f>C74/D74</f>
        <v>0.14285714285714285</v>
      </c>
    </row>
    <row r="75" spans="1:6" x14ac:dyDescent="0.4">
      <c r="A75" t="s">
        <v>45</v>
      </c>
      <c r="B75">
        <f>-(E74)*LOG10(E74)/LOG10(2)</f>
        <v>0.19062207543124113</v>
      </c>
      <c r="C75">
        <f>IF(F74&gt;0, -(F74*LOG10(F74)/LOG10(2)),0)</f>
        <v>0.40105070315108626</v>
      </c>
    </row>
    <row r="76" spans="1:6" x14ac:dyDescent="0.4">
      <c r="A76" s="1" t="s">
        <v>71</v>
      </c>
      <c r="B76">
        <f>B75+C75</f>
        <v>0.59167277858232736</v>
      </c>
    </row>
    <row r="77" spans="1:6" x14ac:dyDescent="0.4">
      <c r="A77" t="s">
        <v>72</v>
      </c>
      <c r="B77">
        <f>D70/$D19</f>
        <v>0.5</v>
      </c>
    </row>
    <row r="78" spans="1:6" x14ac:dyDescent="0.4">
      <c r="A78" t="s">
        <v>73</v>
      </c>
      <c r="B78">
        <f>D74/D19</f>
        <v>0.5</v>
      </c>
    </row>
    <row r="80" spans="1:6" x14ac:dyDescent="0.4">
      <c r="A80" s="3" t="s">
        <v>74</v>
      </c>
      <c r="B80">
        <f>B21 - B77*B72 - B78*B76</f>
        <v>0.15183550136234164</v>
      </c>
    </row>
    <row r="81" spans="1:8" x14ac:dyDescent="0.4">
      <c r="A81" s="5" t="s">
        <v>59</v>
      </c>
      <c r="B81" s="5">
        <f>B52</f>
        <v>0.24674981977443905</v>
      </c>
    </row>
    <row r="82" spans="1:8" x14ac:dyDescent="0.4">
      <c r="A82" t="s">
        <v>75</v>
      </c>
      <c r="B82">
        <f>B68</f>
        <v>2.9222565658954758E-2</v>
      </c>
    </row>
    <row r="83" spans="1:8" x14ac:dyDescent="0.4">
      <c r="A83" t="s">
        <v>47</v>
      </c>
      <c r="B83">
        <f>B33</f>
        <v>4.8127030408269433E-2</v>
      </c>
    </row>
    <row r="84" spans="1:8" x14ac:dyDescent="0.4">
      <c r="A84" s="6" t="s">
        <v>76</v>
      </c>
      <c r="B84" s="2" t="s">
        <v>2</v>
      </c>
      <c r="C84" s="2" t="s">
        <v>3</v>
      </c>
      <c r="D84" s="2" t="s">
        <v>4</v>
      </c>
      <c r="E84" s="2" t="s">
        <v>5</v>
      </c>
      <c r="F84" s="6"/>
      <c r="H84" s="2" t="s">
        <v>79</v>
      </c>
    </row>
    <row r="85" spans="1:8" x14ac:dyDescent="0.4">
      <c r="B85" s="1" t="s">
        <v>10</v>
      </c>
      <c r="C85" s="1" t="s">
        <v>11</v>
      </c>
      <c r="D85" s="1" t="s">
        <v>12</v>
      </c>
      <c r="E85" s="1" t="s">
        <v>13</v>
      </c>
    </row>
    <row r="86" spans="1:8" x14ac:dyDescent="0.4">
      <c r="B86" s="1" t="s">
        <v>10</v>
      </c>
      <c r="C86" s="1" t="s">
        <v>11</v>
      </c>
      <c r="D86" s="1" t="s">
        <v>15</v>
      </c>
      <c r="E86" s="1" t="s">
        <v>13</v>
      </c>
    </row>
    <row r="87" spans="1:8" x14ac:dyDescent="0.4">
      <c r="B87" s="1" t="s">
        <v>19</v>
      </c>
      <c r="C87" s="1" t="s">
        <v>11</v>
      </c>
      <c r="D87" s="1" t="s">
        <v>12</v>
      </c>
      <c r="E87" s="1" t="s">
        <v>13</v>
      </c>
    </row>
    <row r="88" spans="1:8" x14ac:dyDescent="0.4">
      <c r="B88" s="1" t="s">
        <v>21</v>
      </c>
      <c r="C88" s="1" t="s">
        <v>22</v>
      </c>
      <c r="D88" s="1" t="s">
        <v>12</v>
      </c>
      <c r="E88" s="1" t="s">
        <v>17</v>
      </c>
    </row>
    <row r="89" spans="1:8" x14ac:dyDescent="0.4">
      <c r="B89" s="1" t="s">
        <v>19</v>
      </c>
      <c r="C89" s="1" t="s">
        <v>22</v>
      </c>
      <c r="D89" s="1" t="s">
        <v>15</v>
      </c>
      <c r="E89" s="1" t="s">
        <v>17</v>
      </c>
    </row>
    <row r="90" spans="1:8" x14ac:dyDescent="0.4">
      <c r="C90" s="1"/>
    </row>
    <row r="92" spans="1:8" x14ac:dyDescent="0.4">
      <c r="A92" s="2" t="s">
        <v>77</v>
      </c>
      <c r="B92" s="2" t="s">
        <v>38</v>
      </c>
      <c r="C92" s="2" t="s">
        <v>13</v>
      </c>
      <c r="D92" s="2" t="s">
        <v>39</v>
      </c>
      <c r="E92" s="2" t="s">
        <v>40</v>
      </c>
      <c r="F92" s="2" t="s">
        <v>41</v>
      </c>
    </row>
    <row r="93" spans="1:8" x14ac:dyDescent="0.4">
      <c r="B93" s="3">
        <v>2</v>
      </c>
      <c r="C93" s="4">
        <v>3</v>
      </c>
      <c r="D93">
        <f>B93+C93</f>
        <v>5</v>
      </c>
      <c r="E93">
        <f>B93/D93</f>
        <v>0.4</v>
      </c>
      <c r="F93">
        <f>C93/D93</f>
        <v>0.6</v>
      </c>
    </row>
    <row r="94" spans="1:8" x14ac:dyDescent="0.4">
      <c r="A94" t="s">
        <v>45</v>
      </c>
      <c r="B94">
        <f xml:space="preserve"> -(E93*LOG10(E93)/LOG10(2))</f>
        <v>0.52877123795494496</v>
      </c>
      <c r="C94">
        <f>- (F93*LOG10(F93)/LOG10(2))</f>
        <v>0.44217935649972373</v>
      </c>
    </row>
    <row r="95" spans="1:8" x14ac:dyDescent="0.4">
      <c r="A95" s="1" t="s">
        <v>78</v>
      </c>
      <c r="B95">
        <f>B94+C94</f>
        <v>0.97095059445466869</v>
      </c>
    </row>
    <row r="96" spans="1:8" x14ac:dyDescent="0.4">
      <c r="A96" s="2" t="s">
        <v>70</v>
      </c>
      <c r="B96" s="2" t="s">
        <v>38</v>
      </c>
      <c r="C96" s="2" t="s">
        <v>13</v>
      </c>
      <c r="D96" s="2" t="s">
        <v>39</v>
      </c>
      <c r="E96" s="2" t="s">
        <v>40</v>
      </c>
      <c r="F96" s="2" t="s">
        <v>41</v>
      </c>
    </row>
    <row r="97" spans="1:8" x14ac:dyDescent="0.4">
      <c r="B97" s="3">
        <v>2</v>
      </c>
      <c r="C97" s="4">
        <v>0</v>
      </c>
      <c r="D97">
        <f>B97+C97</f>
        <v>2</v>
      </c>
      <c r="E97">
        <f>B97/D97</f>
        <v>1</v>
      </c>
      <c r="F97">
        <f>C97/D97</f>
        <v>0</v>
      </c>
    </row>
    <row r="98" spans="1:8" x14ac:dyDescent="0.4">
      <c r="A98" t="s">
        <v>45</v>
      </c>
      <c r="B98">
        <f>-(E97)*LOG10(E97)/LOG10(2)</f>
        <v>0</v>
      </c>
      <c r="C98">
        <f>IF(F97&gt;0, -(F97*LOG10(F97)/LOG10(2)),0)</f>
        <v>0</v>
      </c>
    </row>
    <row r="99" spans="1:8" x14ac:dyDescent="0.4">
      <c r="A99" t="s">
        <v>84</v>
      </c>
      <c r="B99">
        <f>B98+C98</f>
        <v>0</v>
      </c>
    </row>
    <row r="100" spans="1:8" x14ac:dyDescent="0.4">
      <c r="A100" s="2" t="s">
        <v>68</v>
      </c>
      <c r="B100" s="2" t="s">
        <v>38</v>
      </c>
      <c r="C100" s="2" t="s">
        <v>13</v>
      </c>
      <c r="D100" s="2" t="s">
        <v>39</v>
      </c>
      <c r="E100" s="2" t="s">
        <v>40</v>
      </c>
      <c r="F100" s="2" t="s">
        <v>41</v>
      </c>
    </row>
    <row r="101" spans="1:8" x14ac:dyDescent="0.4">
      <c r="B101" s="3">
        <v>0</v>
      </c>
      <c r="C101" s="4">
        <v>3</v>
      </c>
      <c r="D101">
        <f>B101+C101</f>
        <v>3</v>
      </c>
      <c r="E101">
        <f>B101/D101</f>
        <v>0</v>
      </c>
      <c r="F101">
        <f>C101/D101</f>
        <v>1</v>
      </c>
    </row>
    <row r="102" spans="1:8" x14ac:dyDescent="0.4">
      <c r="A102" t="s">
        <v>45</v>
      </c>
      <c r="B102">
        <f>IF(E101&gt;0,-(E101)*LOG10(E101)/LOG10(2),0)</f>
        <v>0</v>
      </c>
      <c r="C102">
        <f>IF(F101&gt;0, -(F101*LOG10(F101)/LOG10(2)),0)</f>
        <v>0</v>
      </c>
    </row>
    <row r="103" spans="1:8" x14ac:dyDescent="0.4">
      <c r="A103" t="s">
        <v>85</v>
      </c>
      <c r="B103">
        <f>B102+C102</f>
        <v>0</v>
      </c>
    </row>
    <row r="104" spans="1:8" x14ac:dyDescent="0.4">
      <c r="A104" t="s">
        <v>80</v>
      </c>
      <c r="B104">
        <f>D97/D93</f>
        <v>0.4</v>
      </c>
    </row>
    <row r="105" spans="1:8" x14ac:dyDescent="0.4">
      <c r="A105" t="s">
        <v>81</v>
      </c>
      <c r="B105">
        <f>D101/D93</f>
        <v>0.6</v>
      </c>
    </row>
    <row r="106" spans="1:8" x14ac:dyDescent="0.4">
      <c r="A106" t="s">
        <v>82</v>
      </c>
      <c r="B106">
        <f>B104*B99 +B105*B103</f>
        <v>0</v>
      </c>
    </row>
    <row r="107" spans="1:8" x14ac:dyDescent="0.4">
      <c r="A107" s="3" t="s">
        <v>83</v>
      </c>
      <c r="B107">
        <f>B95-B106</f>
        <v>0.97095059445466869</v>
      </c>
      <c r="H107" t="s">
        <v>117</v>
      </c>
    </row>
    <row r="108" spans="1:8" x14ac:dyDescent="0.4">
      <c r="A108" s="2" t="s">
        <v>44</v>
      </c>
      <c r="B108" s="2" t="s">
        <v>38</v>
      </c>
      <c r="C108" s="2" t="s">
        <v>13</v>
      </c>
      <c r="D108" s="2" t="s">
        <v>39</v>
      </c>
      <c r="E108" s="2" t="s">
        <v>40</v>
      </c>
      <c r="F108" s="2" t="s">
        <v>41</v>
      </c>
    </row>
    <row r="109" spans="1:8" x14ac:dyDescent="0.4">
      <c r="B109" s="3">
        <v>1</v>
      </c>
      <c r="C109" s="4">
        <v>2</v>
      </c>
      <c r="D109">
        <f>B109+C109</f>
        <v>3</v>
      </c>
      <c r="E109">
        <f>B109/D109</f>
        <v>0.33333333333333331</v>
      </c>
      <c r="F109">
        <f>C109/D109</f>
        <v>0.66666666666666663</v>
      </c>
    </row>
    <row r="110" spans="1:8" x14ac:dyDescent="0.4">
      <c r="A110" t="s">
        <v>45</v>
      </c>
      <c r="B110">
        <f>IF(E109&gt;0,-(E109)*LOG10(E109)/LOG10(2),0)</f>
        <v>0.52832083357371862</v>
      </c>
      <c r="C110">
        <f>IF(F109&gt;0, -(F109*LOG10(F109)/LOG10(2)),0)</f>
        <v>0.38997500048077083</v>
      </c>
    </row>
    <row r="111" spans="1:8" x14ac:dyDescent="0.4">
      <c r="A111" t="s">
        <v>86</v>
      </c>
      <c r="B111">
        <f>B110+C110</f>
        <v>0.91829583405448945</v>
      </c>
    </row>
    <row r="112" spans="1:8" x14ac:dyDescent="0.4">
      <c r="A112" s="2" t="s">
        <v>43</v>
      </c>
      <c r="B112" s="2" t="s">
        <v>38</v>
      </c>
      <c r="C112" s="2" t="s">
        <v>13</v>
      </c>
      <c r="D112" s="2" t="s">
        <v>39</v>
      </c>
      <c r="E112" s="2" t="s">
        <v>40</v>
      </c>
      <c r="F112" s="2" t="s">
        <v>41</v>
      </c>
    </row>
    <row r="113" spans="1:6" x14ac:dyDescent="0.4">
      <c r="B113" s="3">
        <v>1</v>
      </c>
      <c r="C113" s="4">
        <v>1</v>
      </c>
      <c r="D113">
        <f>B113+C113</f>
        <v>2</v>
      </c>
      <c r="E113">
        <f>B113/D113</f>
        <v>0.5</v>
      </c>
      <c r="F113">
        <f>C113/D113</f>
        <v>0.5</v>
      </c>
    </row>
    <row r="114" spans="1:6" x14ac:dyDescent="0.4">
      <c r="A114" t="s">
        <v>45</v>
      </c>
      <c r="B114">
        <f>IF(E113&gt;0,-(E113)*LOG10(E113)/LOG10(2),0)</f>
        <v>0.5</v>
      </c>
      <c r="C114">
        <f>IF(F113&gt;0, -(F113*LOG10(F113)/LOG10(2)),0)</f>
        <v>0.5</v>
      </c>
    </row>
    <row r="115" spans="1:6" x14ac:dyDescent="0.4">
      <c r="A115" t="s">
        <v>87</v>
      </c>
      <c r="B115">
        <f>B114+C114</f>
        <v>1</v>
      </c>
    </row>
    <row r="116" spans="1:6" x14ac:dyDescent="0.4">
      <c r="A116" t="s">
        <v>88</v>
      </c>
      <c r="B116">
        <f>D109/D93</f>
        <v>0.6</v>
      </c>
    </row>
    <row r="117" spans="1:6" x14ac:dyDescent="0.4">
      <c r="A117" t="s">
        <v>89</v>
      </c>
      <c r="B117">
        <f>D113/D93</f>
        <v>0.4</v>
      </c>
    </row>
    <row r="118" spans="1:6" x14ac:dyDescent="0.4">
      <c r="A118" t="s">
        <v>90</v>
      </c>
      <c r="B118">
        <f>B116*B111 + B117*B115</f>
        <v>0.95097750043269369</v>
      </c>
    </row>
    <row r="119" spans="1:6" x14ac:dyDescent="0.4">
      <c r="A119" s="3" t="s">
        <v>91</v>
      </c>
      <c r="B119">
        <f>B95 - B116*B111-B117*B115</f>
        <v>1.9973094021975002E-2</v>
      </c>
    </row>
    <row r="120" spans="1:6" x14ac:dyDescent="0.4">
      <c r="A120" s="2" t="s">
        <v>61</v>
      </c>
      <c r="B120" s="2" t="s">
        <v>38</v>
      </c>
      <c r="C120" s="2" t="s">
        <v>13</v>
      </c>
      <c r="D120" s="2" t="s">
        <v>39</v>
      </c>
      <c r="E120" s="2" t="s">
        <v>40</v>
      </c>
      <c r="F120" s="2" t="s">
        <v>41</v>
      </c>
    </row>
    <row r="121" spans="1:6" x14ac:dyDescent="0.4">
      <c r="B121" s="3">
        <v>0</v>
      </c>
      <c r="C121" s="4">
        <v>2</v>
      </c>
      <c r="D121">
        <f>B121+C121</f>
        <v>2</v>
      </c>
      <c r="E121">
        <f>B121/D121</f>
        <v>0</v>
      </c>
      <c r="F121">
        <f>C121/D121</f>
        <v>1</v>
      </c>
    </row>
    <row r="122" spans="1:6" x14ac:dyDescent="0.4">
      <c r="A122" t="s">
        <v>45</v>
      </c>
      <c r="B122">
        <f>IF(E121&gt;0,-(E121)*LOG10(E121)/LOG10(2),0)</f>
        <v>0</v>
      </c>
      <c r="C122">
        <f>IF(F121&gt;0, -(F121*LOG10(F121)/LOG10(2)),0)</f>
        <v>0</v>
      </c>
    </row>
    <row r="123" spans="1:6" x14ac:dyDescent="0.4">
      <c r="A123" t="s">
        <v>92</v>
      </c>
      <c r="B123">
        <f>B122+C122</f>
        <v>0</v>
      </c>
    </row>
    <row r="124" spans="1:6" x14ac:dyDescent="0.4">
      <c r="A124" s="2" t="s">
        <v>63</v>
      </c>
      <c r="B124" s="2" t="s">
        <v>38</v>
      </c>
      <c r="C124" s="2" t="s">
        <v>13</v>
      </c>
      <c r="D124" s="2" t="s">
        <v>39</v>
      </c>
      <c r="E124" s="2" t="s">
        <v>40</v>
      </c>
      <c r="F124" s="2" t="s">
        <v>41</v>
      </c>
    </row>
    <row r="125" spans="1:6" x14ac:dyDescent="0.4">
      <c r="B125" s="3">
        <v>1</v>
      </c>
      <c r="C125" s="4">
        <v>1</v>
      </c>
      <c r="D125">
        <f>B125+C125</f>
        <v>2</v>
      </c>
      <c r="E125">
        <f>B125/D125</f>
        <v>0.5</v>
      </c>
      <c r="F125">
        <f>C125/D125</f>
        <v>0.5</v>
      </c>
    </row>
    <row r="126" spans="1:6" x14ac:dyDescent="0.4">
      <c r="A126" t="s">
        <v>45</v>
      </c>
      <c r="B126">
        <f>IF(E125&gt;0,-(E125)*LOG10(E125)/LOG10(2),0)</f>
        <v>0.5</v>
      </c>
      <c r="C126">
        <f>IF(F125&gt;0, -(F125*LOG10(F125)/LOG10(2)),0)</f>
        <v>0.5</v>
      </c>
    </row>
    <row r="127" spans="1:6" x14ac:dyDescent="0.4">
      <c r="A127" t="s">
        <v>94</v>
      </c>
      <c r="B127">
        <f>B126+C126</f>
        <v>1</v>
      </c>
    </row>
    <row r="128" spans="1:6" x14ac:dyDescent="0.4">
      <c r="A128" s="2" t="s">
        <v>93</v>
      </c>
      <c r="B128" s="2" t="s">
        <v>38</v>
      </c>
      <c r="C128" s="2" t="s">
        <v>13</v>
      </c>
      <c r="D128" s="2" t="s">
        <v>39</v>
      </c>
      <c r="E128" s="2" t="s">
        <v>40</v>
      </c>
      <c r="F128" s="2" t="s">
        <v>41</v>
      </c>
    </row>
    <row r="129" spans="1:8" x14ac:dyDescent="0.4">
      <c r="B129" s="3">
        <v>1</v>
      </c>
      <c r="C129" s="4">
        <v>0</v>
      </c>
      <c r="D129">
        <f>B129+C129</f>
        <v>1</v>
      </c>
      <c r="E129">
        <f>B129/D129</f>
        <v>1</v>
      </c>
      <c r="F129">
        <f>C129/D129</f>
        <v>0</v>
      </c>
    </row>
    <row r="130" spans="1:8" x14ac:dyDescent="0.4">
      <c r="A130" t="s">
        <v>45</v>
      </c>
      <c r="B130">
        <f>IF(E129&gt;0,-(E129)*LOG10(E129)/LOG10(2),0)</f>
        <v>0</v>
      </c>
      <c r="C130">
        <f>IF(F129&gt;0, -(F129*LOG10(F129)/LOG10(2)),0)</f>
        <v>0</v>
      </c>
    </row>
    <row r="131" spans="1:8" x14ac:dyDescent="0.4">
      <c r="A131" t="s">
        <v>95</v>
      </c>
      <c r="B131">
        <f>B130+C130</f>
        <v>0</v>
      </c>
    </row>
    <row r="132" spans="1:8" x14ac:dyDescent="0.4">
      <c r="A132" t="s">
        <v>96</v>
      </c>
      <c r="B132">
        <f>D125/D93</f>
        <v>0.4</v>
      </c>
    </row>
    <row r="133" spans="1:8" x14ac:dyDescent="0.4">
      <c r="A133" t="s">
        <v>97</v>
      </c>
      <c r="B133">
        <f>D129/D93</f>
        <v>0.2</v>
      </c>
    </row>
    <row r="134" spans="1:8" x14ac:dyDescent="0.4">
      <c r="A134" t="s">
        <v>98</v>
      </c>
      <c r="B134">
        <f>D129/D93</f>
        <v>0.2</v>
      </c>
    </row>
    <row r="135" spans="1:8" x14ac:dyDescent="0.4">
      <c r="A135" t="s">
        <v>99</v>
      </c>
      <c r="B135">
        <f>B132*B123+B133*B127+B134*B131</f>
        <v>0.2</v>
      </c>
    </row>
    <row r="136" spans="1:8" x14ac:dyDescent="0.4">
      <c r="A136" s="3" t="s">
        <v>100</v>
      </c>
      <c r="B136">
        <f>B107 - B132*B127-B133*B131</f>
        <v>0.57095059445466867</v>
      </c>
    </row>
    <row r="137" spans="1:8" x14ac:dyDescent="0.4">
      <c r="A137" t="s">
        <v>91</v>
      </c>
      <c r="B137">
        <f>B119</f>
        <v>1.9973094021975002E-2</v>
      </c>
    </row>
    <row r="138" spans="1:8" x14ac:dyDescent="0.4">
      <c r="A138" t="s">
        <v>83</v>
      </c>
      <c r="B138" s="5">
        <f>B107</f>
        <v>0.97095059445466869</v>
      </c>
    </row>
    <row r="140" spans="1:8" x14ac:dyDescent="0.4">
      <c r="A140" s="6" t="s">
        <v>101</v>
      </c>
      <c r="B140" s="2" t="s">
        <v>2</v>
      </c>
      <c r="C140" s="2" t="s">
        <v>4</v>
      </c>
      <c r="D140" s="2" t="s">
        <v>5</v>
      </c>
      <c r="F140" s="6"/>
      <c r="H140" s="2" t="s">
        <v>102</v>
      </c>
    </row>
    <row r="141" spans="1:8" x14ac:dyDescent="0.4">
      <c r="B141" s="1" t="s">
        <v>19</v>
      </c>
      <c r="C141" s="1" t="s">
        <v>12</v>
      </c>
      <c r="D141" s="1" t="s">
        <v>17</v>
      </c>
    </row>
    <row r="142" spans="1:8" x14ac:dyDescent="0.4">
      <c r="B142" s="1" t="s">
        <v>21</v>
      </c>
      <c r="C142" s="1" t="s">
        <v>12</v>
      </c>
      <c r="D142" s="1" t="s">
        <v>17</v>
      </c>
    </row>
    <row r="143" spans="1:8" x14ac:dyDescent="0.4">
      <c r="B143" s="1" t="s">
        <v>21</v>
      </c>
      <c r="C143" s="1" t="s">
        <v>15</v>
      </c>
      <c r="D143" s="1" t="s">
        <v>13</v>
      </c>
    </row>
    <row r="144" spans="1:8" x14ac:dyDescent="0.4">
      <c r="B144" s="1" t="s">
        <v>19</v>
      </c>
      <c r="C144" s="1" t="s">
        <v>12</v>
      </c>
      <c r="D144" s="1" t="s">
        <v>17</v>
      </c>
    </row>
    <row r="145" spans="1:6" x14ac:dyDescent="0.4">
      <c r="B145" s="1" t="s">
        <v>19</v>
      </c>
      <c r="C145" s="1" t="s">
        <v>15</v>
      </c>
      <c r="D145" s="1" t="s">
        <v>13</v>
      </c>
    </row>
    <row r="146" spans="1:6" x14ac:dyDescent="0.4">
      <c r="A146" s="2" t="s">
        <v>103</v>
      </c>
      <c r="B146" s="2" t="s">
        <v>38</v>
      </c>
      <c r="C146" s="2" t="s">
        <v>13</v>
      </c>
      <c r="D146" s="2" t="s">
        <v>39</v>
      </c>
      <c r="E146" s="2" t="s">
        <v>40</v>
      </c>
      <c r="F146" s="2" t="s">
        <v>41</v>
      </c>
    </row>
    <row r="147" spans="1:6" x14ac:dyDescent="0.4">
      <c r="B147" s="3">
        <v>3</v>
      </c>
      <c r="C147" s="4">
        <v>2</v>
      </c>
      <c r="D147">
        <f>B147+C147</f>
        <v>5</v>
      </c>
      <c r="E147">
        <f>B147/D147</f>
        <v>0.6</v>
      </c>
      <c r="F147">
        <f>C147/D147</f>
        <v>0.4</v>
      </c>
    </row>
    <row r="148" spans="1:6" x14ac:dyDescent="0.4">
      <c r="A148" t="s">
        <v>45</v>
      </c>
      <c r="B148">
        <f xml:space="preserve"> -(E147*LOG10(E147)/LOG10(2))</f>
        <v>0.44217935649972373</v>
      </c>
      <c r="C148">
        <f>- (F147*LOG10(F147)/LOG10(2))</f>
        <v>0.52877123795494496</v>
      </c>
    </row>
    <row r="149" spans="1:6" x14ac:dyDescent="0.4">
      <c r="A149" s="1" t="s">
        <v>78</v>
      </c>
      <c r="B149">
        <f>B148+C148</f>
        <v>0.97095059445466869</v>
      </c>
    </row>
    <row r="150" spans="1:6" x14ac:dyDescent="0.4">
      <c r="A150" s="2" t="s">
        <v>63</v>
      </c>
      <c r="B150" s="2" t="s">
        <v>38</v>
      </c>
      <c r="C150" s="2" t="s">
        <v>13</v>
      </c>
      <c r="D150" s="2" t="s">
        <v>39</v>
      </c>
      <c r="E150" s="2" t="s">
        <v>40</v>
      </c>
      <c r="F150" s="2" t="s">
        <v>41</v>
      </c>
    </row>
    <row r="151" spans="1:6" x14ac:dyDescent="0.4">
      <c r="B151" s="3">
        <v>2</v>
      </c>
      <c r="C151" s="4">
        <v>1</v>
      </c>
      <c r="D151">
        <f>B151+C151</f>
        <v>3</v>
      </c>
      <c r="E151">
        <f>B151/D151</f>
        <v>0.66666666666666663</v>
      </c>
      <c r="F151">
        <f>C151/D151</f>
        <v>0.33333333333333331</v>
      </c>
    </row>
    <row r="152" spans="1:6" x14ac:dyDescent="0.4">
      <c r="A152" t="s">
        <v>45</v>
      </c>
      <c r="B152">
        <f>IF(E151&gt;0,-(E151)*LOG10(E151)/LOG10(2),0)</f>
        <v>0.38997500048077083</v>
      </c>
      <c r="C152">
        <f>IF(F151&gt;0, -(F151*LOG10(F151)/LOG10(2)),0)</f>
        <v>0.52832083357371862</v>
      </c>
    </row>
    <row r="153" spans="1:6" x14ac:dyDescent="0.4">
      <c r="A153" t="s">
        <v>94</v>
      </c>
      <c r="B153">
        <f>B152+C152</f>
        <v>0.91829583405448945</v>
      </c>
    </row>
    <row r="154" spans="1:6" x14ac:dyDescent="0.4">
      <c r="A154" s="2" t="s">
        <v>93</v>
      </c>
      <c r="B154" s="2" t="s">
        <v>38</v>
      </c>
      <c r="C154" s="2" t="s">
        <v>13</v>
      </c>
      <c r="D154" s="2" t="s">
        <v>39</v>
      </c>
      <c r="E154" s="2" t="s">
        <v>40</v>
      </c>
      <c r="F154" s="2" t="s">
        <v>41</v>
      </c>
    </row>
    <row r="155" spans="1:6" x14ac:dyDescent="0.4">
      <c r="B155" s="3">
        <v>1</v>
      </c>
      <c r="C155" s="4">
        <v>1</v>
      </c>
      <c r="D155">
        <f>B155+C155</f>
        <v>2</v>
      </c>
      <c r="E155">
        <f>B155/D155</f>
        <v>0.5</v>
      </c>
      <c r="F155">
        <f>C155/D155</f>
        <v>0.5</v>
      </c>
    </row>
    <row r="156" spans="1:6" x14ac:dyDescent="0.4">
      <c r="A156" t="s">
        <v>45</v>
      </c>
      <c r="B156">
        <f>IF(E155&gt;0,-(E155)*LOG10(E155)/LOG10(2),0)</f>
        <v>0.5</v>
      </c>
      <c r="C156">
        <f>IF(F155&gt;0, -(F155*LOG10(F155)/LOG10(2)),0)</f>
        <v>0.5</v>
      </c>
    </row>
    <row r="157" spans="1:6" x14ac:dyDescent="0.4">
      <c r="A157" t="s">
        <v>95</v>
      </c>
      <c r="B157">
        <f>B156+C156</f>
        <v>1</v>
      </c>
    </row>
    <row r="158" spans="1:6" x14ac:dyDescent="0.4">
      <c r="A158" t="s">
        <v>104</v>
      </c>
      <c r="B158">
        <f>D151/D147</f>
        <v>0.6</v>
      </c>
    </row>
    <row r="159" spans="1:6" x14ac:dyDescent="0.4">
      <c r="A159" t="s">
        <v>105</v>
      </c>
      <c r="B159">
        <f>D155/D147</f>
        <v>0.4</v>
      </c>
    </row>
    <row r="160" spans="1:6" x14ac:dyDescent="0.4">
      <c r="A160" s="3" t="s">
        <v>106</v>
      </c>
      <c r="B160">
        <f>B149 - B158*B153 - B159*B157</f>
        <v>1.9973094021975002E-2</v>
      </c>
    </row>
    <row r="161" spans="1:8" x14ac:dyDescent="0.4">
      <c r="A161" s="2" t="s">
        <v>44</v>
      </c>
      <c r="B161" s="2" t="s">
        <v>38</v>
      </c>
      <c r="C161" s="2" t="s">
        <v>13</v>
      </c>
      <c r="D161" s="2" t="s">
        <v>39</v>
      </c>
      <c r="E161" s="2" t="s">
        <v>40</v>
      </c>
      <c r="F161" s="2" t="s">
        <v>41</v>
      </c>
    </row>
    <row r="162" spans="1:8" x14ac:dyDescent="0.4">
      <c r="B162" s="3">
        <v>3</v>
      </c>
      <c r="C162" s="4">
        <v>0</v>
      </c>
      <c r="D162">
        <f>B162+C162</f>
        <v>3</v>
      </c>
      <c r="E162">
        <f>B162/D162</f>
        <v>1</v>
      </c>
      <c r="F162">
        <f>C162/D162</f>
        <v>0</v>
      </c>
      <c r="H162" s="2" t="s">
        <v>115</v>
      </c>
    </row>
    <row r="163" spans="1:8" x14ac:dyDescent="0.4">
      <c r="A163" t="s">
        <v>45</v>
      </c>
      <c r="B163">
        <f>IF(E162&gt;0,-(E162)*LOG10(E162)/LOG10(2),0)</f>
        <v>0</v>
      </c>
      <c r="C163">
        <f>IF(F162&gt;0, -(F162*LOG10(F162)/LOG10(2)),0)</f>
        <v>0</v>
      </c>
    </row>
    <row r="164" spans="1:8" x14ac:dyDescent="0.4">
      <c r="A164" t="s">
        <v>107</v>
      </c>
      <c r="B164">
        <f>B163+C163</f>
        <v>0</v>
      </c>
    </row>
    <row r="165" spans="1:8" x14ac:dyDescent="0.4">
      <c r="A165" s="2" t="s">
        <v>43</v>
      </c>
      <c r="B165" s="2" t="s">
        <v>38</v>
      </c>
      <c r="C165" s="2" t="s">
        <v>13</v>
      </c>
      <c r="D165" s="2" t="s">
        <v>39</v>
      </c>
      <c r="E165" s="2" t="s">
        <v>40</v>
      </c>
      <c r="F165" s="2" t="s">
        <v>41</v>
      </c>
    </row>
    <row r="166" spans="1:8" x14ac:dyDescent="0.4">
      <c r="B166" s="3">
        <v>0</v>
      </c>
      <c r="C166" s="4">
        <v>2</v>
      </c>
      <c r="D166">
        <f>B166+C166</f>
        <v>2</v>
      </c>
      <c r="E166">
        <f>B166/D166</f>
        <v>0</v>
      </c>
      <c r="F166">
        <f>C166/D166</f>
        <v>1</v>
      </c>
      <c r="H166" s="2" t="s">
        <v>116</v>
      </c>
    </row>
    <row r="167" spans="1:8" x14ac:dyDescent="0.4">
      <c r="A167" t="s">
        <v>45</v>
      </c>
      <c r="B167">
        <f>IF(E166&gt;0,-(E166)*LOG10(E166)/LOG10(2),0)</f>
        <v>0</v>
      </c>
      <c r="C167">
        <f>IF(F166&gt;0, -(F166*LOG10(F166)/LOG10(2)),0)</f>
        <v>0</v>
      </c>
    </row>
    <row r="168" spans="1:8" x14ac:dyDescent="0.4">
      <c r="A168" t="s">
        <v>108</v>
      </c>
      <c r="B168">
        <f>B167+C167</f>
        <v>0</v>
      </c>
    </row>
    <row r="169" spans="1:8" x14ac:dyDescent="0.4">
      <c r="A169" t="s">
        <v>109</v>
      </c>
      <c r="B169">
        <f>D162/D147</f>
        <v>0.6</v>
      </c>
    </row>
    <row r="170" spans="1:8" x14ac:dyDescent="0.4">
      <c r="A170" t="s">
        <v>110</v>
      </c>
      <c r="B170">
        <f>D166/D147</f>
        <v>0.4</v>
      </c>
    </row>
    <row r="171" spans="1:8" x14ac:dyDescent="0.4">
      <c r="A171" s="7" t="s">
        <v>111</v>
      </c>
      <c r="B171" s="5">
        <f>B149 - B169*B164 - B170*B168</f>
        <v>0.97095059445466869</v>
      </c>
    </row>
    <row r="172" spans="1:8" x14ac:dyDescent="0.4">
      <c r="A172" t="s">
        <v>106</v>
      </c>
      <c r="B172">
        <f>B160</f>
        <v>1.9973094021975002E-2</v>
      </c>
    </row>
    <row r="173" spans="1:8" x14ac:dyDescent="0.4">
      <c r="A173" s="6" t="s">
        <v>112</v>
      </c>
      <c r="B173" s="2" t="s">
        <v>2</v>
      </c>
      <c r="C173" s="2" t="s">
        <v>5</v>
      </c>
      <c r="D173" s="2"/>
      <c r="F173" s="6"/>
      <c r="H173" s="2" t="s">
        <v>113</v>
      </c>
    </row>
    <row r="174" spans="1:8" x14ac:dyDescent="0.4">
      <c r="B174" s="1" t="s">
        <v>10</v>
      </c>
      <c r="C174" s="1" t="s">
        <v>17</v>
      </c>
      <c r="D174" s="1"/>
    </row>
    <row r="175" spans="1:8" x14ac:dyDescent="0.4">
      <c r="B175" s="1" t="s">
        <v>21</v>
      </c>
      <c r="C175" s="1" t="s">
        <v>17</v>
      </c>
      <c r="D175" s="1"/>
    </row>
    <row r="176" spans="1:8" x14ac:dyDescent="0.4">
      <c r="B176" s="1" t="s">
        <v>19</v>
      </c>
      <c r="C176" s="1" t="s">
        <v>17</v>
      </c>
      <c r="D176" s="1"/>
    </row>
    <row r="177" spans="1:8" x14ac:dyDescent="0.4">
      <c r="B177" s="1" t="s">
        <v>10</v>
      </c>
      <c r="C177" s="1" t="s">
        <v>17</v>
      </c>
      <c r="D177" s="1"/>
    </row>
    <row r="178" spans="1:8" x14ac:dyDescent="0.4">
      <c r="A178" s="2" t="s">
        <v>114</v>
      </c>
      <c r="B178" s="2" t="s">
        <v>38</v>
      </c>
      <c r="C178" s="2" t="s">
        <v>13</v>
      </c>
      <c r="D178" s="2" t="s">
        <v>39</v>
      </c>
      <c r="E178" s="2" t="s">
        <v>40</v>
      </c>
      <c r="F178" s="2" t="s">
        <v>41</v>
      </c>
    </row>
    <row r="179" spans="1:8" x14ac:dyDescent="0.4">
      <c r="B179" s="3">
        <v>4</v>
      </c>
      <c r="C179" s="4">
        <v>0</v>
      </c>
      <c r="D179">
        <f>B179+C179</f>
        <v>4</v>
      </c>
      <c r="E179">
        <f>B179/D179</f>
        <v>1</v>
      </c>
      <c r="F179">
        <f>C179/D179</f>
        <v>0</v>
      </c>
      <c r="H179" s="2" t="s">
        <v>115</v>
      </c>
    </row>
    <row r="180" spans="1:8" x14ac:dyDescent="0.4">
      <c r="A180" t="s">
        <v>45</v>
      </c>
      <c r="B180">
        <f xml:space="preserve"> -(E179*LOG10(E179)/LOG10(2))</f>
        <v>0</v>
      </c>
      <c r="C180">
        <f>IF(F179 &gt; 0,- (F179*LOG10(F179)/LOG10(2)),0)</f>
        <v>0</v>
      </c>
    </row>
    <row r="181" spans="1:8" x14ac:dyDescent="0.4">
      <c r="A181" s="1" t="s">
        <v>78</v>
      </c>
      <c r="B181">
        <f>B180+C180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6A01-01FF-4EF0-A1DF-2CDAE34E6493}">
  <dimension ref="A1"/>
  <sheetViews>
    <sheetView workbookViewId="0">
      <selection activeCell="C11" sqref="C11"/>
    </sheetView>
  </sheetViews>
  <sheetFormatPr defaultRowHeight="21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Play Golf</vt:lpstr>
      <vt:lpstr>PlayGolf 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Le</cp:lastModifiedBy>
  <dcterms:created xsi:type="dcterms:W3CDTF">2019-03-17T12:19:22Z</dcterms:created>
  <dcterms:modified xsi:type="dcterms:W3CDTF">2019-03-23T13:33:11Z</dcterms:modified>
</cp:coreProperties>
</file>