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AB0C3B7D-E893-43FF-A8D1-5B9CA093A374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5" l="1"/>
  <c r="H32" i="5"/>
  <c r="F32" i="5"/>
  <c r="E32" i="5"/>
  <c r="D32" i="5"/>
  <c r="C32" i="5"/>
  <c r="B32" i="5"/>
  <c r="G31" i="5"/>
  <c r="G30" i="5"/>
  <c r="G29" i="5"/>
  <c r="G28" i="5"/>
  <c r="I26" i="5"/>
  <c r="H26" i="5"/>
  <c r="G26" i="5"/>
  <c r="F26" i="5"/>
  <c r="E26" i="5"/>
  <c r="D26" i="5"/>
  <c r="C26" i="5"/>
  <c r="B26" i="5"/>
  <c r="G25" i="5"/>
  <c r="G24" i="5"/>
  <c r="G23" i="5"/>
  <c r="G22" i="5"/>
  <c r="I20" i="5"/>
  <c r="H20" i="5"/>
  <c r="F20" i="5"/>
  <c r="E20" i="5"/>
  <c r="D20" i="5"/>
  <c r="C20" i="5"/>
  <c r="B20" i="5"/>
  <c r="G19" i="5"/>
  <c r="G18" i="5"/>
  <c r="G17" i="5"/>
  <c r="G16" i="5"/>
  <c r="G20" i="5" s="1"/>
  <c r="I14" i="5"/>
  <c r="H14" i="5"/>
  <c r="G14" i="5"/>
  <c r="F14" i="5"/>
  <c r="E14" i="5"/>
  <c r="D14" i="5"/>
  <c r="C14" i="5"/>
  <c r="B14" i="5"/>
  <c r="G13" i="5"/>
  <c r="G12" i="5"/>
  <c r="G11" i="5"/>
  <c r="G10" i="5"/>
  <c r="I8" i="5"/>
  <c r="H8" i="5"/>
  <c r="F8" i="5"/>
  <c r="E8" i="5"/>
  <c r="D8" i="5"/>
  <c r="C8" i="5"/>
  <c r="B8" i="5"/>
  <c r="G7" i="5"/>
  <c r="G6" i="5"/>
  <c r="G5" i="5"/>
  <c r="G4" i="5"/>
  <c r="G8" i="5" s="1"/>
  <c r="F32" i="6"/>
  <c r="E32" i="6"/>
  <c r="D32" i="6"/>
  <c r="C32" i="6"/>
  <c r="B32" i="6"/>
  <c r="G31" i="6"/>
  <c r="G30" i="6"/>
  <c r="G29" i="6"/>
  <c r="G28" i="6"/>
  <c r="F26" i="6"/>
  <c r="E26" i="6"/>
  <c r="D26" i="6"/>
  <c r="C26" i="6"/>
  <c r="B26" i="6"/>
  <c r="G25" i="6"/>
  <c r="G24" i="6"/>
  <c r="G23" i="6"/>
  <c r="G22" i="6"/>
  <c r="G26" i="6" s="1"/>
  <c r="F20" i="6"/>
  <c r="E20" i="6"/>
  <c r="D20" i="6"/>
  <c r="C20" i="6"/>
  <c r="B20" i="6"/>
  <c r="G19" i="6"/>
  <c r="G18" i="6"/>
  <c r="G17" i="6"/>
  <c r="G16" i="6"/>
  <c r="G20" i="6" s="1"/>
  <c r="F14" i="6"/>
  <c r="E14" i="6"/>
  <c r="D14" i="6"/>
  <c r="C14" i="6"/>
  <c r="B14" i="6"/>
  <c r="G13" i="6"/>
  <c r="G12" i="6"/>
  <c r="G11" i="6"/>
  <c r="G10" i="6"/>
  <c r="G14" i="6" s="1"/>
  <c r="F8" i="6"/>
  <c r="E8" i="6"/>
  <c r="D8" i="6"/>
  <c r="C8" i="6"/>
  <c r="B8" i="6"/>
  <c r="G7" i="6"/>
  <c r="G6" i="6"/>
  <c r="G5" i="6"/>
  <c r="G4" i="6"/>
  <c r="I32" i="7"/>
  <c r="H32" i="7"/>
  <c r="F32" i="7"/>
  <c r="E32" i="7"/>
  <c r="D32" i="7"/>
  <c r="C32" i="7"/>
  <c r="B32" i="7"/>
  <c r="G31" i="7"/>
  <c r="G30" i="7"/>
  <c r="G29" i="7"/>
  <c r="G28" i="7"/>
  <c r="I26" i="7"/>
  <c r="H26" i="7"/>
  <c r="F26" i="7"/>
  <c r="E26" i="7"/>
  <c r="D26" i="7"/>
  <c r="C26" i="7"/>
  <c r="B26" i="7"/>
  <c r="G25" i="7"/>
  <c r="G24" i="7"/>
  <c r="G23" i="7"/>
  <c r="G22" i="7"/>
  <c r="G26" i="7" s="1"/>
  <c r="I20" i="7"/>
  <c r="H20" i="7"/>
  <c r="F20" i="7"/>
  <c r="E20" i="7"/>
  <c r="D20" i="7"/>
  <c r="C20" i="7"/>
  <c r="B20" i="7"/>
  <c r="G19" i="7"/>
  <c r="G18" i="7"/>
  <c r="G17" i="7"/>
  <c r="G16" i="7"/>
  <c r="G20" i="7" s="1"/>
  <c r="I14" i="7"/>
  <c r="H14" i="7"/>
  <c r="F14" i="7"/>
  <c r="E14" i="7"/>
  <c r="D14" i="7"/>
  <c r="C14" i="7"/>
  <c r="B14" i="7"/>
  <c r="G13" i="7"/>
  <c r="G12" i="7"/>
  <c r="G11" i="7"/>
  <c r="G10" i="7"/>
  <c r="G14" i="7" s="1"/>
  <c r="I8" i="7"/>
  <c r="H8" i="7"/>
  <c r="F8" i="7"/>
  <c r="E8" i="7"/>
  <c r="D8" i="7"/>
  <c r="C8" i="7"/>
  <c r="B8" i="7"/>
  <c r="G7" i="7"/>
  <c r="G6" i="7"/>
  <c r="G5" i="7"/>
  <c r="G4" i="7"/>
  <c r="G8" i="7" s="1"/>
  <c r="F32" i="4"/>
  <c r="E32" i="4"/>
  <c r="D32" i="4"/>
  <c r="C32" i="4"/>
  <c r="B32" i="4"/>
  <c r="G31" i="4"/>
  <c r="G30" i="4"/>
  <c r="G29" i="4"/>
  <c r="G28" i="4"/>
  <c r="G32" i="4" s="1"/>
  <c r="F26" i="4"/>
  <c r="E26" i="4"/>
  <c r="D26" i="4"/>
  <c r="C26" i="4"/>
  <c r="B26" i="4"/>
  <c r="G25" i="4"/>
  <c r="G24" i="4"/>
  <c r="G23" i="4"/>
  <c r="G22" i="4"/>
  <c r="G26" i="4" s="1"/>
  <c r="F20" i="4"/>
  <c r="E20" i="4"/>
  <c r="D20" i="4"/>
  <c r="C20" i="4"/>
  <c r="B20" i="4"/>
  <c r="G19" i="4"/>
  <c r="G18" i="4"/>
  <c r="G17" i="4"/>
  <c r="G16" i="4"/>
  <c r="G20" i="4" s="1"/>
  <c r="F14" i="4"/>
  <c r="E14" i="4"/>
  <c r="D14" i="4"/>
  <c r="C14" i="4"/>
  <c r="B14" i="4"/>
  <c r="G13" i="4"/>
  <c r="G12" i="4"/>
  <c r="G11" i="4"/>
  <c r="G10" i="4"/>
  <c r="G14" i="4" s="1"/>
  <c r="F8" i="4"/>
  <c r="E8" i="4"/>
  <c r="D8" i="4"/>
  <c r="C8" i="4"/>
  <c r="B8" i="4"/>
  <c r="G7" i="4"/>
  <c r="G6" i="4"/>
  <c r="G5" i="4"/>
  <c r="G4" i="4"/>
  <c r="G8" i="4" s="1"/>
  <c r="M141" i="1"/>
  <c r="O141" i="1" s="1"/>
  <c r="M140" i="1"/>
  <c r="O140" i="1" s="1"/>
  <c r="N141" i="1"/>
  <c r="N140" i="1"/>
  <c r="L141" i="1"/>
  <c r="L140" i="1"/>
  <c r="N138" i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S14" i="7"/>
  <c r="R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O8" i="4"/>
  <c r="N8" i="4"/>
  <c r="M8" i="4"/>
  <c r="L8" i="4"/>
  <c r="K8" i="4"/>
  <c r="P13" i="4"/>
  <c r="P12" i="4"/>
  <c r="P10" i="4"/>
  <c r="P11" i="4"/>
  <c r="P5" i="4"/>
  <c r="P6" i="4"/>
  <c r="P7" i="4"/>
  <c r="P4" i="4"/>
  <c r="P8" i="4" s="1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G32" i="6" l="1"/>
  <c r="G8" i="6"/>
  <c r="G32" i="5"/>
  <c r="G32" i="7"/>
  <c r="P20" i="6"/>
  <c r="P14" i="4"/>
  <c r="Q20" i="7"/>
  <c r="Q14" i="7"/>
  <c r="P8" i="6"/>
  <c r="Q14" i="5"/>
  <c r="Q20" i="5"/>
  <c r="Q8" i="7"/>
  <c r="Q8" i="5"/>
  <c r="P20" i="4"/>
  <c r="P14" i="6"/>
  <c r="G111" i="3"/>
  <c r="C115" i="3"/>
  <c r="C111" i="3"/>
  <c r="I111" i="3"/>
  <c r="E110" i="3"/>
  <c r="G115" i="3"/>
  <c r="I115" i="3"/>
  <c r="E115" i="3"/>
  <c r="G110" i="3"/>
  <c r="C1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<sst xmlns="http://schemas.openxmlformats.org/spreadsheetml/2006/main" count="2318" uniqueCount="406">
  <si>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</si>
  <si>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</si>
  <si>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</si>
  <si>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</si>
  <si>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</si>
  <si>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</si>
  <si>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</si>
  <si>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</si>
  <si>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</si>
  <si>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</si>
  <si>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</si>
  <si>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</si>
  <si>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</si>
  <si>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</si>
  <si>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</si>
  <si>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</si>
  <si>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</si>
  <si>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</si>
  <si>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</si>
  <si>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</si>
  <si>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</si>
  <si>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</si>
  <si>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</si>
  <si>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</si>
  <si>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</si>
  <si>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</si>
  <si>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</si>
  <si>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</si>
  <si>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</si>
  <si>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All</t>
  </si>
  <si>
    <t>Fold 1</t>
  </si>
  <si>
    <t>Fold 5</t>
  </si>
  <si>
    <t>Fold 4</t>
  </si>
  <si>
    <t>Fold 3</t>
  </si>
  <si>
    <t>Fold 2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</si>
  <si>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</si>
  <si>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</si>
  <si>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</si>
  <si>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</si>
  <si>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</si>
  <si>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</si>
  <si>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</si>
  <si>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</si>
  <si>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</si>
  <si>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</si>
  <si>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</si>
  <si>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</si>
  <si>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</si>
  <si>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</si>
  <si>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</si>
  <si>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</si>
  <si>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</si>
  <si>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</si>
  <si>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</si>
  <si>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</si>
  <si>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</si>
  <si>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</si>
  <si>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</si>
  <si>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</si>
  <si>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</si>
  <si>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</si>
  <si>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</si>
  <si>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</si>
  <si>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</si>
  <si>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</si>
  <si>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</si>
  <si>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</si>
  <si>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</si>
  <si>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</si>
  <si>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</si>
  <si>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</si>
  <si>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</si>
  <si>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</si>
  <si>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</si>
  <si>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</si>
  <si>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</si>
  <si>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</si>
  <si>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</si>
  <si>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</si>
  <si>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</si>
  <si>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</si>
  <si>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</si>
  <si>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</si>
  <si>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</si>
  <si>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</si>
  <si>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</si>
  <si>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</si>
  <si>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</si>
  <si>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</si>
  <si>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</si>
  <si>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</si>
  <si>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</si>
  <si>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</si>
  <si>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</si>
  <si>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</si>
  <si>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</si>
  <si>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</si>
  <si>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</si>
  <si>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</si>
  <si>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</si>
  <si>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</si>
  <si>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</si>
  <si>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</si>
  <si>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</si>
  <si>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</si>
  <si>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</si>
  <si>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</si>
  <si>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</si>
  <si>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</si>
  <si>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</si>
  <si>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</si>
  <si>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</si>
  <si>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</si>
  <si>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</si>
  <si>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</si>
  <si>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</si>
  <si>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</si>
  <si>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</si>
  <si>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</si>
  <si>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</si>
  <si>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</si>
  <si>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</si>
  <si>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</si>
  <si>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</si>
  <si>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</si>
  <si>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</si>
  <si>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</si>
  <si>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</si>
  <si>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</si>
  <si>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</si>
  <si>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</si>
  <si>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</si>
  <si>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</si>
  <si>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</si>
  <si>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</si>
  <si>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</si>
  <si>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</si>
  <si>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</si>
  <si>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</si>
  <si>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</si>
  <si>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</si>
  <si>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</si>
  <si>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</si>
  <si>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</si>
  <si>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</si>
  <si>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</si>
  <si>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</si>
  <si>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</si>
  <si>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</si>
  <si>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</si>
  <si>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</si>
  <si>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</si>
  <si>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</si>
  <si>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</si>
  <si>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</si>
  <si>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</si>
  <si>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</si>
  <si>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</si>
  <si>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</si>
  <si>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</si>
  <si>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</si>
  <si>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</si>
  <si>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</si>
  <si>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</si>
  <si>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Average Temperature RMSE Values for LSTM Model (n_seq=1)</t>
  </si>
  <si>
    <t>Average Temperature RMSE Values for CNN-LSTM Model (n_seq=1)</t>
  </si>
  <si>
    <t>Average Specific Humidity RMSE Values for LSTM Model (n_seq=1)</t>
  </si>
  <si>
    <t>Average Specific Humidity RMSE Values for CNN-LSTM Model (n_seq=1)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</si>
  <si>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</si>
  <si>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</si>
  <si>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</si>
  <si>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</si>
  <si>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</si>
  <si>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</si>
  <si>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</si>
  <si>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</si>
  <si>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</si>
  <si>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</si>
  <si>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</si>
  <si>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</si>
  <si>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</si>
  <si>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</si>
  <si>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</si>
  <si>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</si>
  <si>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</si>
  <si>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</si>
  <si>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</si>
  <si>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</si>
  <si>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</si>
  <si>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</si>
  <si>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</si>
  <si>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</si>
  <si>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</si>
  <si>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</si>
  <si>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</si>
  <si>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</si>
  <si>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</si>
  <si>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</si>
  <si>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</si>
  <si>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</si>
  <si>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</si>
  <si>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</si>
  <si>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</si>
  <si>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</si>
  <si>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</si>
  <si>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</si>
  <si>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</si>
  <si>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</si>
  <si>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</si>
  <si>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</si>
  <si>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</si>
  <si>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</si>
  <si>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</si>
  <si>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</si>
  <si>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</si>
  <si>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</si>
  <si>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</si>
  <si>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</si>
  <si>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</si>
  <si>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</si>
  <si>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</si>
  <si>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</si>
  <si>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</si>
  <si>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</si>
  <si>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</si>
  <si>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</si>
  <si>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</si>
  <si>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</si>
  <si>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</si>
  <si>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</si>
  <si>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</si>
  <si>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</si>
  <si>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</si>
  <si>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</si>
  <si>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</si>
  <si>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</si>
  <si>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</si>
  <si>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</si>
  <si>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</si>
  <si>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</si>
  <si>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</si>
  <si>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</si>
  <si>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</si>
  <si>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</si>
  <si>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</si>
  <si>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</si>
  <si>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</si>
  <si>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</si>
  <si>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</si>
  <si>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</si>
  <si>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</si>
  <si>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</si>
  <si>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</si>
  <si>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</si>
  <si>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</si>
  <si>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</si>
  <si>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</si>
  <si>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</si>
  <si>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</si>
  <si>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</si>
  <si>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</si>
  <si>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</si>
  <si>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</si>
  <si>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</si>
  <si>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</si>
  <si>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</si>
  <si>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</si>
  <si>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</si>
  <si>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</si>
  <si>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</si>
  <si>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</si>
  <si>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</si>
  <si>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</si>
  <si>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</si>
  <si>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</si>
  <si>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</si>
  <si>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</si>
  <si>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</si>
  <si>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</si>
  <si>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</si>
  <si>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</si>
  <si>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</si>
  <si>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</si>
  <si>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</si>
  <si>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</si>
  <si>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</si>
  <si>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</si>
  <si>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</si>
  <si>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</si>
  <si>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</si>
  <si>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</si>
  <si>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</si>
  <si>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</si>
  <si>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</si>
  <si>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</si>
  <si>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</si>
  <si>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</si>
  <si>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</si>
  <si>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</si>
  <si>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</si>
  <si>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</si>
  <si>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</si>
  <si>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</si>
  <si>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</si>
  <si>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</si>
  <si>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</si>
  <si>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</si>
  <si>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</si>
  <si>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</si>
  <si>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</si>
  <si>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</si>
  <si>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</si>
  <si>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</si>
  <si>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</si>
  <si>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</si>
  <si>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</si>
  <si>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</si>
  <si>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</si>
  <si>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</si>
  <si>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</si>
  <si>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</si>
  <si>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</si>
  <si>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</si>
  <si>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</si>
  <si>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</si>
  <si>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</si>
  <si>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</si>
  <si>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</si>
  <si>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</si>
  <si>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</si>
  <si>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</si>
  <si>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</si>
  <si>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</si>
  <si>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</si>
  <si>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</si>
  <si>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</si>
  <si>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</si>
  <si>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</si>
  <si>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</si>
  <si>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</si>
  <si>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</si>
  <si>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</si>
  <si>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</si>
  <si>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</si>
  <si>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</si>
  <si>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</si>
  <si>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</si>
  <si>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</si>
  <si>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</si>
  <si>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</si>
  <si>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</si>
  <si>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</si>
  <si>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</si>
  <si>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</si>
  <si>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</si>
  <si>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</si>
  <si>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</si>
  <si>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</si>
  <si>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</si>
  <si>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</si>
  <si>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</si>
  <si>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</si>
  <si>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</si>
  <si>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</si>
  <si>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</si>
  <si>
    <t>[0.0545680895447731, 0.08721240609884262, 0.07280337810516357, 0.07105739414691925, 0.0480070598423481]</t>
  </si>
  <si>
    <t>[0.0750996395945549, 0.06292306631803513, 0.05865202844142914, 0.05814622715115547, 0.06118757650256157]</t>
  </si>
  <si>
    <t>[0.04712235555052757, 0.09231602400541306, 0.07195230573415756, 0.09474638849496841, 0.04554375261068344]</t>
  </si>
  <si>
    <t>15</t>
  </si>
  <si>
    <t>[0.054931484162807465, 0.09548778831958771, 0.07209783792495728, 0.08487727493047714, 0.039941366761922836]</t>
  </si>
  <si>
    <t>[0.06831112504005432, 0.05524537339806557, 0.0660482868552208, 0.06502175331115723, 0.06507563591003418]</t>
  </si>
  <si>
    <t>[0.05719009041786194, 0.07449254393577576, 0.040066808462142944, 0.07671311497688293, 0.05416746810078621]</t>
  </si>
  <si>
    <t>[0.05079946294426918, 0.06920032203197479, 0.04549628123641014, 0.07193221896886826, 0.06956949830055237]</t>
  </si>
  <si>
    <t>[0.048918742686510086, 0.1016356348991394, 0.07362138479948044, 0.08922933787107468, 0.048512279987335205]</t>
  </si>
  <si>
    <t>Average Temperature RMSE Values for LSTM Model (n_seq = 3)</t>
  </si>
  <si>
    <t>Average Temperature RMSE Values for LSTM Model (n_seq = 60)</t>
  </si>
  <si>
    <t>Average Temperature RMSE Values for LSTM Model (n_seq = 12)</t>
  </si>
  <si>
    <t>Average Temperature RMSE Values for LSTM Model (n_seq = 6)</t>
  </si>
  <si>
    <t>S=60, Features=All</t>
  </si>
  <si>
    <t>S=60, Features=No SA</t>
  </si>
  <si>
    <t>S=60, Features=No GHI</t>
  </si>
  <si>
    <t>S=60, Features=No ONI</t>
  </si>
  <si>
    <t>S=12, Features=No ONI</t>
  </si>
  <si>
    <t>S=12, Features=All</t>
  </si>
  <si>
    <t>S=12, Features=No SA</t>
  </si>
  <si>
    <t>S=12, Features=No GHI</t>
  </si>
  <si>
    <t>S=6, Features=All</t>
  </si>
  <si>
    <t>S=6, Features=No SA</t>
  </si>
  <si>
    <t>S=6, Features=No GHI</t>
  </si>
  <si>
    <t>S=6, Features=No ONI</t>
  </si>
  <si>
    <t>S=3, Features=All</t>
  </si>
  <si>
    <t>S=3, Features=No SA</t>
  </si>
  <si>
    <t>S=3, Features=No GHI</t>
  </si>
  <si>
    <t>S=3, Features=No ONI</t>
  </si>
  <si>
    <t>Average Temperature RMSE Values for CNN-LSTM Model (n_seq = 3)</t>
  </si>
  <si>
    <t>Average Temperature RMSE Values for CNN-LSTM Model (n_seq = 6)</t>
  </si>
  <si>
    <t>Average Temperature RMSE Values for CNN-LSTM Model (n_seq = 12)</t>
  </si>
  <si>
    <t>Average Temperature RMSE Values for CNN-LSTM Model (n_seq = 60)</t>
  </si>
  <si>
    <t>Average Specific Humidity RMSE Values for LSTM Model (n_seq = 3)</t>
  </si>
  <si>
    <t>Average Specific Humidity RMSE Values for LSTM Model (n_seq = 6)</t>
  </si>
  <si>
    <t>Average Specific Humidity RMSE Values for LSTM Model (n_seq = 12)</t>
  </si>
  <si>
    <t>Average Specific Humidity RMSE Values for LSTM Model (n_seq = 60)</t>
  </si>
  <si>
    <t>Average Specific Humidity RMSE Values for CNN-LSTM Model (n_seq = 60)</t>
  </si>
  <si>
    <t>Average Specific Humidity RMSE Values for CNN-LSTM Model (n_seq = 12)</t>
  </si>
  <si>
    <t>Average Specific Humidity RMSE Values for CNN-LSTM Model (n_seq = 6)</t>
  </si>
  <si>
    <t>Average Specific Humidity RMSE Values for CNN-LSTM Model (n_seq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</si>
</sst>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6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19" t="s">
        <v>257</v>
      </c>
      <c r="C1" s="20"/>
      <c r="D1" s="20"/>
      <c r="E1" s="21"/>
      <c r="F1" s="19" t="s">
        <v>168</v>
      </c>
      <c r="G1" s="20"/>
      <c r="H1" s="20"/>
      <c r="I1" s="21"/>
    </row>
    <row r="2" spans="1:11" ht="15" thickTop="1" thickBot="1" x14ac:dyDescent="0.5">
      <c r="A2" s="3" t="s">
        <v>169</v>
      </c>
      <c r="B2" s="3" t="s">
        <v>193</v>
      </c>
      <c r="C2" s="3" t="s">
        <v>182</v>
      </c>
      <c r="D2" s="3" t="s">
        <v>192</v>
      </c>
      <c r="E2" s="3" t="s">
        <v>182</v>
      </c>
      <c r="F2" s="3" t="s">
        <v>193</v>
      </c>
      <c r="G2" s="3" t="s">
        <v>182</v>
      </c>
      <c r="H2" s="3" t="s">
        <v>192</v>
      </c>
      <c r="I2" s="3" t="s">
        <v>182</v>
      </c>
    </row>
    <row r="3" spans="1:11" ht="15" thickTop="1" thickBot="1" x14ac:dyDescent="0.5">
      <c r="A3" s="3">
        <v>0</v>
      </c>
      <c r="B3" s="3" t="s">
        <v>258</v>
      </c>
      <c r="C3" s="3">
        <v>0.18545022571614</v>
      </c>
      <c r="D3" s="3" t="s">
        <v>258</v>
      </c>
      <c r="E3" s="3">
        <v>0.12980078809384801</v>
      </c>
      <c r="F3" s="3" t="s">
        <v>170</v>
      </c>
      <c r="G3" s="13">
        <v>0.28976493507770601</v>
      </c>
      <c r="H3" s="3" t="s">
        <v>171</v>
      </c>
      <c r="I3" s="13">
        <v>0.193012219697659</v>
      </c>
    </row>
    <row r="4" spans="1:11" ht="15" thickTop="1" thickBot="1" x14ac:dyDescent="0.5">
      <c r="A4" s="3">
        <v>1</v>
      </c>
      <c r="B4" s="3" t="s">
        <v>259</v>
      </c>
      <c r="C4" s="3">
        <v>0.31144972238179103</v>
      </c>
      <c r="D4" s="3" t="s">
        <v>260</v>
      </c>
      <c r="E4" s="3">
        <v>0.325522126805947</v>
      </c>
      <c r="F4" s="3" t="s">
        <v>172</v>
      </c>
      <c r="G4" s="13">
        <v>0.31132351812463799</v>
      </c>
      <c r="H4" s="3" t="s">
        <v>172</v>
      </c>
      <c r="I4" s="13">
        <v>0.33814184168231398</v>
      </c>
    </row>
    <row r="5" spans="1:11" ht="15" thickTop="1" thickBot="1" x14ac:dyDescent="0.5">
      <c r="A5" s="3">
        <v>2</v>
      </c>
      <c r="B5" s="3" t="s">
        <v>258</v>
      </c>
      <c r="C5" s="3">
        <v>0.16733144046030499</v>
      </c>
      <c r="D5" s="3" t="s">
        <v>258</v>
      </c>
      <c r="E5" s="3">
        <v>9.9079991028495906E-2</v>
      </c>
      <c r="F5" s="3" t="s">
        <v>173</v>
      </c>
      <c r="G5" s="13">
        <v>0.28448605350245698</v>
      </c>
      <c r="H5" s="3" t="s">
        <v>174</v>
      </c>
      <c r="I5" s="13">
        <v>0.17189748768461599</v>
      </c>
    </row>
    <row r="6" spans="1:11" ht="15" thickTop="1" thickBot="1" x14ac:dyDescent="0.5">
      <c r="A6" s="3">
        <v>3</v>
      </c>
      <c r="B6" s="3" t="s">
        <v>258</v>
      </c>
      <c r="C6" s="3">
        <v>0.19897898822869201</v>
      </c>
      <c r="D6" s="3" t="s">
        <v>258</v>
      </c>
      <c r="E6" s="3">
        <v>0.251708238580022</v>
      </c>
      <c r="F6" s="3" t="s">
        <v>175</v>
      </c>
      <c r="G6" s="13">
        <v>0.313665804084658</v>
      </c>
      <c r="H6" s="3" t="s">
        <v>183</v>
      </c>
      <c r="I6" s="13">
        <v>0.30779570094353198</v>
      </c>
    </row>
    <row r="7" spans="1:11" ht="16.149999999999999" thickTop="1" thickBot="1" x14ac:dyDescent="0.5">
      <c r="A7" s="3">
        <v>4</v>
      </c>
      <c r="B7" s="3" t="s">
        <v>260</v>
      </c>
      <c r="C7" s="3">
        <v>0.28131660984760298</v>
      </c>
      <c r="D7" s="3" t="s">
        <v>258</v>
      </c>
      <c r="E7" s="3">
        <v>9.9079991028495906E-2</v>
      </c>
      <c r="F7" s="3" t="s">
        <v>176</v>
      </c>
      <c r="G7" s="13">
        <v>0.282307632174292</v>
      </c>
      <c r="H7" s="3" t="s">
        <v>177</v>
      </c>
      <c r="I7" s="13">
        <v>0.17162338663827301</v>
      </c>
      <c r="K7" s="14"/>
    </row>
    <row r="8" spans="1:11" ht="16.149999999999999" thickTop="1" thickBot="1" x14ac:dyDescent="0.5">
      <c r="A8" s="3">
        <v>5</v>
      </c>
      <c r="B8" s="3" t="s">
        <v>261</v>
      </c>
      <c r="C8" s="3">
        <v>0.191572499638928</v>
      </c>
      <c r="D8" s="3" t="s">
        <v>262</v>
      </c>
      <c r="E8" s="3">
        <v>0.322551000166795</v>
      </c>
      <c r="F8" s="3" t="s">
        <v>178</v>
      </c>
      <c r="G8" s="13">
        <v>0.29162181994090303</v>
      </c>
      <c r="H8" s="3" t="s">
        <v>184</v>
      </c>
      <c r="I8" s="13">
        <v>0.324525167183845</v>
      </c>
      <c r="K8" s="14"/>
    </row>
    <row r="9" spans="1:11" ht="16.149999999999999" thickTop="1" thickBot="1" x14ac:dyDescent="0.5">
      <c r="A9" s="3">
        <v>6</v>
      </c>
      <c r="B9" s="3" t="s">
        <v>263</v>
      </c>
      <c r="C9" s="3">
        <v>0.28288841643648499</v>
      </c>
      <c r="D9" s="3" t="s">
        <v>270</v>
      </c>
      <c r="E9" s="3">
        <v>0.17832530733816401</v>
      </c>
      <c r="F9" s="3" t="s">
        <v>179</v>
      </c>
      <c r="G9" s="13">
        <v>0.29058247259250602</v>
      </c>
      <c r="H9" s="3" t="s">
        <v>185</v>
      </c>
      <c r="I9" s="13">
        <v>0.17841305916205299</v>
      </c>
      <c r="K9" s="14"/>
    </row>
    <row r="10" spans="1:11" ht="16.149999999999999" thickTop="1" thickBot="1" x14ac:dyDescent="0.5">
      <c r="A10" s="3">
        <v>7</v>
      </c>
      <c r="B10" s="3" t="s">
        <v>258</v>
      </c>
      <c r="C10" s="3">
        <v>0.17111775234784099</v>
      </c>
      <c r="D10" s="3" t="s">
        <v>258</v>
      </c>
      <c r="E10" s="3">
        <v>0.151946185649213</v>
      </c>
      <c r="F10" s="3" t="s">
        <v>173</v>
      </c>
      <c r="G10" s="13">
        <v>0.28786129397552301</v>
      </c>
      <c r="H10" s="3" t="s">
        <v>186</v>
      </c>
      <c r="I10" s="13">
        <v>0.21232972408801401</v>
      </c>
      <c r="K10" s="15"/>
    </row>
    <row r="11" spans="1:11" ht="15" thickTop="1" thickBot="1" x14ac:dyDescent="0.5">
      <c r="A11" s="3">
        <v>8</v>
      </c>
      <c r="B11" s="3" t="s">
        <v>258</v>
      </c>
      <c r="C11" s="3">
        <v>0.17607986532658601</v>
      </c>
      <c r="D11" s="3" t="s">
        <v>258</v>
      </c>
      <c r="E11" s="3">
        <v>0.163023925457216</v>
      </c>
      <c r="F11" s="3" t="s">
        <v>181</v>
      </c>
      <c r="G11" s="13">
        <v>0.29235352105370899</v>
      </c>
      <c r="H11" s="3" t="s">
        <v>187</v>
      </c>
      <c r="I11" s="13">
        <v>0.219245508813287</v>
      </c>
    </row>
    <row r="12" spans="1:11" ht="15" thickTop="1" thickBot="1" x14ac:dyDescent="0.5">
      <c r="A12" s="3">
        <v>9</v>
      </c>
      <c r="B12" s="3" t="s">
        <v>258</v>
      </c>
      <c r="C12" s="3">
        <v>0.15399933766878299</v>
      </c>
      <c r="D12" s="3" t="s">
        <v>258</v>
      </c>
      <c r="E12" s="3">
        <v>0.19442303915911399</v>
      </c>
      <c r="F12" s="3" t="s">
        <v>188</v>
      </c>
      <c r="G12" s="13">
        <v>0.27473004551297903</v>
      </c>
      <c r="H12" s="3" t="s">
        <v>189</v>
      </c>
      <c r="I12" s="13">
        <v>0.247153413869168</v>
      </c>
    </row>
    <row r="13" spans="1:11" ht="15" thickTop="1" thickBot="1" x14ac:dyDescent="0.5">
      <c r="A13" s="3">
        <v>10</v>
      </c>
      <c r="B13" s="3" t="s">
        <v>258</v>
      </c>
      <c r="C13" s="3">
        <v>0.152557111031038</v>
      </c>
      <c r="D13" s="3" t="s">
        <v>258</v>
      </c>
      <c r="E13" s="3">
        <v>0.13902612145759499</v>
      </c>
      <c r="F13" s="3" t="s">
        <v>190</v>
      </c>
      <c r="G13" s="13">
        <v>0.27200024239203702</v>
      </c>
      <c r="H13" s="3" t="s">
        <v>191</v>
      </c>
      <c r="I13" s="13">
        <v>0.20406569854068499</v>
      </c>
    </row>
    <row r="14" spans="1:11" ht="15" thickTop="1" thickBot="1" x14ac:dyDescent="0.5">
      <c r="A14" s="3">
        <v>11</v>
      </c>
      <c r="B14" s="3" t="s">
        <v>258</v>
      </c>
      <c r="C14" s="3">
        <v>0.15054052521887401</v>
      </c>
      <c r="D14" s="3" t="s">
        <v>258</v>
      </c>
      <c r="E14" s="3">
        <v>0.14948486196949401</v>
      </c>
      <c r="F14" s="3" t="s">
        <v>187</v>
      </c>
      <c r="G14" s="13">
        <v>0.271910071157419</v>
      </c>
      <c r="H14" s="3" t="s">
        <v>189</v>
      </c>
      <c r="I14" s="13">
        <v>0.209297542692644</v>
      </c>
    </row>
    <row r="15" spans="1:11" ht="15" thickTop="1" thickBot="1" x14ac:dyDescent="0.5">
      <c r="A15" s="3">
        <v>12</v>
      </c>
      <c r="B15" s="3" t="s">
        <v>258</v>
      </c>
      <c r="C15" s="3">
        <v>0.15573193234525101</v>
      </c>
      <c r="D15" s="3" t="s">
        <v>258</v>
      </c>
      <c r="E15" s="3">
        <v>0.16610154146008799</v>
      </c>
      <c r="F15" s="3" t="s">
        <v>178</v>
      </c>
      <c r="G15" s="13">
        <v>0.275400240754758</v>
      </c>
      <c r="H15" s="3" t="s">
        <v>195</v>
      </c>
      <c r="I15" s="13">
        <v>0.224393163873983</v>
      </c>
    </row>
    <row r="16" spans="1:11" ht="15" thickTop="1" thickBot="1" x14ac:dyDescent="0.5">
      <c r="A16" s="3">
        <v>13</v>
      </c>
      <c r="B16" s="3" t="s">
        <v>258</v>
      </c>
      <c r="C16" s="3">
        <v>0.14852700162942101</v>
      </c>
      <c r="D16" s="3" t="s">
        <v>258</v>
      </c>
      <c r="E16" s="3">
        <v>0.135335619421074</v>
      </c>
      <c r="F16" s="3" t="s">
        <v>197</v>
      </c>
      <c r="G16" s="13">
        <v>0.26343427089013</v>
      </c>
      <c r="H16" s="3" t="s">
        <v>189</v>
      </c>
      <c r="I16" s="13">
        <v>0.19799127425270799</v>
      </c>
    </row>
    <row r="17" spans="1:9" ht="15" thickTop="1" thickBot="1" x14ac:dyDescent="0.5">
      <c r="A17" s="3">
        <v>14</v>
      </c>
      <c r="B17" s="3" t="s">
        <v>260</v>
      </c>
      <c r="C17" s="3">
        <v>0.27690407826022201</v>
      </c>
      <c r="D17" s="3" t="s">
        <v>258</v>
      </c>
      <c r="E17" s="3">
        <v>0.15933104133103199</v>
      </c>
      <c r="F17" s="3" t="s">
        <v>198</v>
      </c>
      <c r="G17" s="13">
        <v>0.27581389409059398</v>
      </c>
      <c r="H17" s="3" t="s">
        <v>191</v>
      </c>
      <c r="I17" s="13">
        <v>0.22041052333945099</v>
      </c>
    </row>
    <row r="18" spans="1:9" ht="15" thickTop="1" thickBot="1" x14ac:dyDescent="0.5">
      <c r="A18" s="3">
        <v>15</v>
      </c>
      <c r="B18" s="3" t="s">
        <v>260</v>
      </c>
      <c r="C18" s="3">
        <v>0.272260799142376</v>
      </c>
      <c r="D18" s="3" t="s">
        <v>258</v>
      </c>
      <c r="E18" s="3">
        <v>0.152561540628877</v>
      </c>
      <c r="F18" s="3" t="s">
        <v>199</v>
      </c>
      <c r="G18" s="13">
        <v>0.27616279359635298</v>
      </c>
      <c r="H18" s="3" t="s">
        <v>201</v>
      </c>
      <c r="I18" s="13">
        <v>0.215888733184284</v>
      </c>
    </row>
    <row r="19" spans="1:9" ht="15" thickTop="1" thickBot="1" x14ac:dyDescent="0.5">
      <c r="A19" s="3">
        <v>16</v>
      </c>
      <c r="B19" s="3" t="s">
        <v>260</v>
      </c>
      <c r="C19" s="3">
        <v>0.27975630828341402</v>
      </c>
      <c r="D19" s="3" t="s">
        <v>271</v>
      </c>
      <c r="E19" s="3">
        <v>0.20675424571153</v>
      </c>
      <c r="F19" s="3" t="s">
        <v>174</v>
      </c>
      <c r="G19" s="13">
        <v>0.28145159222506899</v>
      </c>
      <c r="H19" s="3" t="s">
        <v>173</v>
      </c>
      <c r="I19" s="13">
        <v>0.208490678399712</v>
      </c>
    </row>
    <row r="20" spans="1:9" ht="15" thickTop="1" thickBot="1" x14ac:dyDescent="0.5">
      <c r="A20" s="3">
        <v>17</v>
      </c>
      <c r="B20" s="3" t="s">
        <v>260</v>
      </c>
      <c r="C20" s="3">
        <v>0.28444657162565901</v>
      </c>
      <c r="D20" s="3" t="s">
        <v>258</v>
      </c>
      <c r="E20" s="3">
        <v>0.142717070591207</v>
      </c>
      <c r="F20" s="3" t="s">
        <v>178</v>
      </c>
      <c r="G20" s="13">
        <v>0.285399579136489</v>
      </c>
      <c r="H20" s="3" t="s">
        <v>170</v>
      </c>
      <c r="I20" s="13">
        <v>0.20575932016524401</v>
      </c>
    </row>
    <row r="21" spans="1:9" ht="15" thickTop="1" thickBot="1" x14ac:dyDescent="0.5">
      <c r="A21" s="3">
        <v>18</v>
      </c>
      <c r="B21" s="3" t="s">
        <v>260</v>
      </c>
      <c r="C21" s="3">
        <v>0.29047925747459702</v>
      </c>
      <c r="D21" s="3" t="s">
        <v>258</v>
      </c>
      <c r="E21" s="3">
        <v>0.150100178216865</v>
      </c>
      <c r="F21" s="3" t="s">
        <v>174</v>
      </c>
      <c r="G21" s="13">
        <v>0.29195597645553101</v>
      </c>
      <c r="H21" s="3" t="s">
        <v>174</v>
      </c>
      <c r="I21" s="13">
        <v>0.210433572208748</v>
      </c>
    </row>
    <row r="22" spans="1:9" ht="15" thickTop="1" thickBot="1" x14ac:dyDescent="0.5">
      <c r="A22" s="3">
        <v>19</v>
      </c>
      <c r="B22" s="3" t="s">
        <v>264</v>
      </c>
      <c r="C22" s="3">
        <v>0.308024171755025</v>
      </c>
      <c r="D22" s="3" t="s">
        <v>268</v>
      </c>
      <c r="E22" s="3">
        <v>0.10808109217192199</v>
      </c>
      <c r="F22" s="3" t="s">
        <v>203</v>
      </c>
      <c r="G22" s="13">
        <v>0.30618460002592202</v>
      </c>
      <c r="H22" s="3" t="s">
        <v>191</v>
      </c>
      <c r="I22" s="13">
        <v>0.15578357948829399</v>
      </c>
    </row>
    <row r="23" spans="1:9" ht="15" thickTop="1" thickBot="1" x14ac:dyDescent="0.5">
      <c r="A23" s="3">
        <v>20</v>
      </c>
      <c r="B23" s="3" t="s">
        <v>272</v>
      </c>
      <c r="C23" s="3">
        <v>0.108840394147435</v>
      </c>
      <c r="D23" s="3" t="s">
        <v>270</v>
      </c>
      <c r="E23" s="3">
        <v>0.108840394147435</v>
      </c>
      <c r="F23" s="3" t="s">
        <v>191</v>
      </c>
      <c r="G23" s="13">
        <v>0.17390950563202001</v>
      </c>
      <c r="H23" s="3" t="s">
        <v>204</v>
      </c>
      <c r="I23" s="13">
        <v>0.172495776833896</v>
      </c>
    </row>
    <row r="24" spans="1:9" ht="15" thickTop="1" thickBot="1" x14ac:dyDescent="0.5">
      <c r="A24" s="3">
        <v>21</v>
      </c>
      <c r="B24" s="3" t="s">
        <v>258</v>
      </c>
      <c r="C24" s="3">
        <v>0.17432719204261801</v>
      </c>
      <c r="D24" s="3" t="s">
        <v>258</v>
      </c>
      <c r="E24" s="3">
        <v>0.190728281031812</v>
      </c>
      <c r="F24" s="3" t="s">
        <v>175</v>
      </c>
      <c r="G24" s="13">
        <v>0.29173231698386098</v>
      </c>
      <c r="H24" s="3" t="s">
        <v>172</v>
      </c>
      <c r="I24" s="13">
        <v>0.25267256705007002</v>
      </c>
    </row>
    <row r="25" spans="1:9" ht="15" thickTop="1" thickBot="1" x14ac:dyDescent="0.5">
      <c r="A25" s="3">
        <v>22</v>
      </c>
      <c r="B25" s="3" t="s">
        <v>258</v>
      </c>
      <c r="C25" s="3">
        <v>0.18046760947672</v>
      </c>
      <c r="D25" s="3" t="s">
        <v>258</v>
      </c>
      <c r="E25" s="3">
        <v>0.15994650195108401</v>
      </c>
      <c r="F25" s="3" t="s">
        <v>175</v>
      </c>
      <c r="G25" s="13">
        <v>0.297162058411926</v>
      </c>
      <c r="H25" s="3" t="s">
        <v>174</v>
      </c>
      <c r="I25" s="13">
        <v>0.21845953443323399</v>
      </c>
    </row>
    <row r="26" spans="1:9" ht="15" thickTop="1" thickBot="1" x14ac:dyDescent="0.5">
      <c r="A26" s="3">
        <v>23</v>
      </c>
      <c r="B26" s="3" t="s">
        <v>258</v>
      </c>
      <c r="C26" s="3">
        <v>0.18163907803535401</v>
      </c>
      <c r="D26" s="3" t="s">
        <v>258</v>
      </c>
      <c r="E26" s="3">
        <v>0.19811796070402099</v>
      </c>
      <c r="F26" s="3" t="s">
        <v>205</v>
      </c>
      <c r="G26" s="13">
        <v>0.29728189279456502</v>
      </c>
      <c r="H26" s="3" t="s">
        <v>172</v>
      </c>
      <c r="I26" s="13">
        <v>0.259213081526807</v>
      </c>
    </row>
    <row r="27" spans="1:9" ht="15" thickTop="1" thickBot="1" x14ac:dyDescent="0.5">
      <c r="A27" s="3">
        <v>24</v>
      </c>
      <c r="B27" s="3" t="s">
        <v>267</v>
      </c>
      <c r="C27" s="3">
        <v>0.29327215833370501</v>
      </c>
      <c r="D27" s="3" t="s">
        <v>258</v>
      </c>
      <c r="E27" s="3">
        <v>0.190728281031812</v>
      </c>
      <c r="F27" s="3" t="s">
        <v>174</v>
      </c>
      <c r="G27" s="13">
        <v>0.29713474828841302</v>
      </c>
      <c r="H27" s="3" t="s">
        <v>206</v>
      </c>
      <c r="I27" s="13">
        <v>0.24451352924931799</v>
      </c>
    </row>
    <row r="28" spans="1:9" ht="15" thickTop="1" thickBot="1" x14ac:dyDescent="0.5">
      <c r="A28" s="3">
        <v>25</v>
      </c>
      <c r="B28" s="3" t="s">
        <v>258</v>
      </c>
      <c r="C28" s="3">
        <v>0.17607986532658601</v>
      </c>
      <c r="D28" s="3" t="s">
        <v>258</v>
      </c>
      <c r="E28" s="3">
        <v>0.102763155453754</v>
      </c>
      <c r="F28" s="3" t="s">
        <v>175</v>
      </c>
      <c r="G28" s="13">
        <v>0.293279771118024</v>
      </c>
      <c r="H28" s="3" t="s">
        <v>172</v>
      </c>
      <c r="I28" s="13">
        <v>0.179920551019048</v>
      </c>
    </row>
    <row r="29" spans="1:9" ht="15" thickTop="1" thickBot="1" x14ac:dyDescent="0.5">
      <c r="A29" s="3">
        <v>26</v>
      </c>
      <c r="B29" s="3" t="s">
        <v>260</v>
      </c>
      <c r="C29" s="3">
        <v>0.28053606369296802</v>
      </c>
      <c r="D29" s="3" t="s">
        <v>260</v>
      </c>
      <c r="E29" s="3">
        <v>0.194637672340329</v>
      </c>
      <c r="F29" s="3" t="s">
        <v>207</v>
      </c>
      <c r="G29" s="13">
        <v>0.28705961361183102</v>
      </c>
      <c r="H29" s="3" t="s">
        <v>189</v>
      </c>
      <c r="I29" s="13">
        <v>0.19799127425270799</v>
      </c>
    </row>
    <row r="30" spans="1:9" ht="15" thickTop="1" thickBot="1" x14ac:dyDescent="0.5">
      <c r="A30" s="3">
        <v>27</v>
      </c>
      <c r="B30" s="3" t="s">
        <v>258</v>
      </c>
      <c r="C30" s="3">
        <v>0.161231575825421</v>
      </c>
      <c r="D30" s="3" t="s">
        <v>258</v>
      </c>
      <c r="E30" s="3">
        <v>0.11812041940369999</v>
      </c>
      <c r="F30" s="3" t="s">
        <v>174</v>
      </c>
      <c r="G30" s="13">
        <v>0.280943259675278</v>
      </c>
      <c r="H30" s="3" t="s">
        <v>170</v>
      </c>
      <c r="I30" s="13">
        <v>0.18646933621244699</v>
      </c>
    </row>
    <row r="31" spans="1:9" ht="15" thickTop="1" thickBot="1" x14ac:dyDescent="0.5">
      <c r="A31" s="3">
        <v>28</v>
      </c>
      <c r="B31" s="3" t="s">
        <v>258</v>
      </c>
      <c r="C31" s="3">
        <v>0.16065176757857699</v>
      </c>
      <c r="D31" s="3" t="s">
        <v>258</v>
      </c>
      <c r="E31" s="3">
        <v>0.11136132355128101</v>
      </c>
      <c r="F31" s="3" t="s">
        <v>174</v>
      </c>
      <c r="G31" s="13">
        <v>0.28043532185089298</v>
      </c>
      <c r="H31" s="3" t="s">
        <v>191</v>
      </c>
      <c r="I31" s="13">
        <v>0.18307393834538199</v>
      </c>
    </row>
    <row r="32" spans="1:9" ht="15" thickTop="1" thickBot="1" x14ac:dyDescent="0.5">
      <c r="A32" s="3">
        <v>29</v>
      </c>
      <c r="B32" s="3" t="s">
        <v>260</v>
      </c>
      <c r="C32" s="3">
        <v>0.30133541432041699</v>
      </c>
      <c r="D32" s="3" t="s">
        <v>258</v>
      </c>
      <c r="E32" s="3">
        <v>0.131030649192032</v>
      </c>
      <c r="F32" s="3" t="s">
        <v>174</v>
      </c>
      <c r="G32" s="13">
        <v>0.30260834673256098</v>
      </c>
      <c r="H32" s="3" t="s">
        <v>200</v>
      </c>
      <c r="I32" s="13">
        <v>0.19163609204294799</v>
      </c>
    </row>
    <row r="33" spans="1:9" ht="15" thickTop="1" thickBot="1" x14ac:dyDescent="0.5">
      <c r="A33" s="3">
        <v>30</v>
      </c>
      <c r="B33" s="3" t="s">
        <v>260</v>
      </c>
      <c r="C33" s="3">
        <v>0.28261925951884997</v>
      </c>
      <c r="D33" s="3" t="s">
        <v>258</v>
      </c>
      <c r="E33" s="3">
        <v>0.132875551514156</v>
      </c>
      <c r="F33" s="3" t="s">
        <v>194</v>
      </c>
      <c r="G33" s="13">
        <v>0.28460344156415901</v>
      </c>
      <c r="H33" s="3" t="s">
        <v>180</v>
      </c>
      <c r="I33" s="13">
        <v>0.19692089845444</v>
      </c>
    </row>
    <row r="34" spans="1:9" ht="15" thickTop="1" thickBot="1" x14ac:dyDescent="0.5">
      <c r="A34" s="3">
        <v>31</v>
      </c>
      <c r="B34" s="3" t="s">
        <v>260</v>
      </c>
      <c r="C34" s="3">
        <v>0.29814506804572899</v>
      </c>
      <c r="D34" s="3" t="s">
        <v>258</v>
      </c>
      <c r="E34" s="3">
        <v>0.10706157262288001</v>
      </c>
      <c r="F34" s="3" t="s">
        <v>194</v>
      </c>
      <c r="G34" s="13">
        <v>0.29988012997018698</v>
      </c>
      <c r="H34" s="3" t="s">
        <v>184</v>
      </c>
      <c r="I34" s="13">
        <v>0.17751202252360401</v>
      </c>
    </row>
    <row r="35" spans="1:9" ht="15" thickTop="1" thickBot="1" x14ac:dyDescent="0.5">
      <c r="A35" s="3">
        <v>32</v>
      </c>
      <c r="B35" s="3" t="s">
        <v>270</v>
      </c>
      <c r="C35" s="3">
        <v>0.19831893013207599</v>
      </c>
      <c r="D35" s="3" t="s">
        <v>273</v>
      </c>
      <c r="E35" s="3">
        <v>3.69948129331997E-2</v>
      </c>
      <c r="F35" s="3" t="s">
        <v>174</v>
      </c>
      <c r="G35" s="13">
        <v>0.20361951735345599</v>
      </c>
      <c r="H35" s="3" t="s">
        <v>208</v>
      </c>
      <c r="I35" s="13">
        <v>0.133511316918518</v>
      </c>
    </row>
    <row r="36" spans="1:9" ht="15" thickTop="1" thickBot="1" x14ac:dyDescent="0.5">
      <c r="A36" s="3">
        <v>33</v>
      </c>
      <c r="B36" s="3" t="s">
        <v>274</v>
      </c>
      <c r="C36" s="3">
        <v>0.29185248360223998</v>
      </c>
      <c r="D36" s="3" t="s">
        <v>258</v>
      </c>
      <c r="E36" s="3">
        <v>0.12549676641600799</v>
      </c>
      <c r="F36" s="3" t="s">
        <v>196</v>
      </c>
      <c r="G36" s="13">
        <v>0.286863918035072</v>
      </c>
      <c r="H36" s="3" t="s">
        <v>209</v>
      </c>
      <c r="I36" s="13">
        <v>0.19892951211666701</v>
      </c>
    </row>
    <row r="37" spans="1:9" ht="15" thickTop="1" thickBot="1" x14ac:dyDescent="0.5">
      <c r="A37" s="3">
        <v>34</v>
      </c>
      <c r="B37" s="3" t="s">
        <v>258</v>
      </c>
      <c r="C37" s="3">
        <v>0.152268844469751</v>
      </c>
      <c r="D37" s="3" t="s">
        <v>258</v>
      </c>
      <c r="E37" s="3">
        <v>0.15317690500046499</v>
      </c>
      <c r="F37" s="3" t="s">
        <v>181</v>
      </c>
      <c r="G37" s="13">
        <v>0.27129509888171099</v>
      </c>
      <c r="H37" s="3" t="s">
        <v>210</v>
      </c>
      <c r="I37" s="13">
        <v>0.21383987301636301</v>
      </c>
    </row>
    <row r="38" spans="1:9" ht="15" thickTop="1" thickBot="1" x14ac:dyDescent="0.5">
      <c r="A38" s="3">
        <v>35</v>
      </c>
      <c r="B38" s="3" t="s">
        <v>258</v>
      </c>
      <c r="C38" s="3">
        <v>0.16239180046511301</v>
      </c>
      <c r="D38" s="3" t="s">
        <v>270</v>
      </c>
      <c r="E38" s="3">
        <v>0.17352710570549401</v>
      </c>
      <c r="F38" s="3" t="s">
        <v>201</v>
      </c>
      <c r="G38" s="13">
        <v>0.27756438685073898</v>
      </c>
      <c r="H38" s="3" t="s">
        <v>211</v>
      </c>
      <c r="I38" s="13">
        <v>0.17774551863653801</v>
      </c>
    </row>
    <row r="39" spans="1:9" ht="15" thickTop="1" thickBot="1" x14ac:dyDescent="0.5">
      <c r="A39" s="3">
        <v>36</v>
      </c>
      <c r="B39" s="3" t="s">
        <v>258</v>
      </c>
      <c r="C39" s="3">
        <v>0.18017483256959299</v>
      </c>
      <c r="D39" s="3" t="s">
        <v>258</v>
      </c>
      <c r="E39" s="3">
        <v>9.1717519102990905E-2</v>
      </c>
      <c r="F39" s="3" t="s">
        <v>207</v>
      </c>
      <c r="G39" s="13">
        <v>0.30202947188482898</v>
      </c>
      <c r="H39" s="3" t="s">
        <v>184</v>
      </c>
      <c r="I39" s="13">
        <v>0.166888915286592</v>
      </c>
    </row>
    <row r="40" spans="1:9" ht="15" thickTop="1" thickBot="1" x14ac:dyDescent="0.5">
      <c r="A40" s="3">
        <v>37</v>
      </c>
      <c r="B40" s="3" t="s">
        <v>258</v>
      </c>
      <c r="C40" s="3">
        <v>0.17929672123535001</v>
      </c>
      <c r="D40" s="3" t="s">
        <v>258</v>
      </c>
      <c r="E40" s="3">
        <v>0.11136132355128101</v>
      </c>
      <c r="F40" s="3" t="s">
        <v>172</v>
      </c>
      <c r="G40" s="13">
        <v>0.29604313600335103</v>
      </c>
      <c r="H40" s="3" t="s">
        <v>189</v>
      </c>
      <c r="I40" s="13">
        <v>0.17975341549932</v>
      </c>
    </row>
    <row r="41" spans="1:9" ht="15" thickTop="1" thickBot="1" x14ac:dyDescent="0.5">
      <c r="A41" s="3">
        <v>38</v>
      </c>
      <c r="B41" s="3" t="s">
        <v>258</v>
      </c>
      <c r="C41" s="3">
        <v>0.19161848565811901</v>
      </c>
      <c r="D41" s="3" t="s">
        <v>260</v>
      </c>
      <c r="E41" s="3">
        <v>0.16234736187114701</v>
      </c>
      <c r="F41" s="3" t="s">
        <v>202</v>
      </c>
      <c r="G41" s="13">
        <v>0.309633281195412</v>
      </c>
      <c r="H41" s="3" t="s">
        <v>212</v>
      </c>
      <c r="I41" s="13">
        <v>0.165965005027223</v>
      </c>
    </row>
    <row r="42" spans="1:9" ht="15" thickTop="1" thickBot="1" x14ac:dyDescent="0.5">
      <c r="A42" s="3">
        <v>39</v>
      </c>
      <c r="B42" s="3" t="s">
        <v>258</v>
      </c>
      <c r="C42" s="3">
        <v>0.19220665682798099</v>
      </c>
      <c r="D42" s="3" t="s">
        <v>260</v>
      </c>
      <c r="E42" s="3">
        <v>0.16444757354012801</v>
      </c>
      <c r="F42" s="3" t="s">
        <v>212</v>
      </c>
      <c r="G42" s="13">
        <v>0.30801381203561301</v>
      </c>
      <c r="H42" s="3" t="s">
        <v>194</v>
      </c>
      <c r="I42" s="13">
        <v>0.16533132901657099</v>
      </c>
    </row>
    <row r="43" spans="1:9" ht="15" thickTop="1" thickBot="1" x14ac:dyDescent="0.5">
      <c r="A43" s="3">
        <v>40</v>
      </c>
      <c r="B43" s="3" t="s">
        <v>258</v>
      </c>
      <c r="C43" s="3">
        <v>0.18926702420281</v>
      </c>
      <c r="D43" s="3" t="s">
        <v>260</v>
      </c>
      <c r="E43" s="3">
        <v>0.161931092756887</v>
      </c>
      <c r="F43" s="3" t="s">
        <v>170</v>
      </c>
      <c r="G43" s="13">
        <v>0.29327156016867301</v>
      </c>
      <c r="H43" s="3" t="s">
        <v>184</v>
      </c>
      <c r="I43" s="13">
        <v>0.16647957331618601</v>
      </c>
    </row>
    <row r="44" spans="1:9" ht="15" thickTop="1" thickBot="1" x14ac:dyDescent="0.5">
      <c r="A44" s="3">
        <v>41</v>
      </c>
      <c r="B44" s="3" t="s">
        <v>258</v>
      </c>
      <c r="C44" s="3">
        <v>0.20015828875878999</v>
      </c>
      <c r="D44" s="3" t="s">
        <v>258</v>
      </c>
      <c r="E44" s="3">
        <v>0.11013269629604</v>
      </c>
      <c r="F44" s="3" t="s">
        <v>197</v>
      </c>
      <c r="G44" s="13">
        <v>0.31012151496618501</v>
      </c>
      <c r="H44" s="3" t="s">
        <v>191</v>
      </c>
      <c r="I44" s="13">
        <v>0.18218289652087399</v>
      </c>
    </row>
    <row r="45" spans="1:9" ht="15" thickTop="1" thickBot="1" x14ac:dyDescent="0.5">
      <c r="A45" s="3">
        <v>42</v>
      </c>
      <c r="B45" s="3" t="s">
        <v>266</v>
      </c>
      <c r="C45" s="3">
        <v>0.25924286148030801</v>
      </c>
      <c r="D45" s="3" t="s">
        <v>258</v>
      </c>
      <c r="E45" s="3">
        <v>4.2949970963724202E-2</v>
      </c>
      <c r="F45" s="3" t="s">
        <v>194</v>
      </c>
      <c r="G45" s="13">
        <v>0.25997629473605999</v>
      </c>
      <c r="H45" s="3" t="s">
        <v>213</v>
      </c>
      <c r="I45" s="13">
        <v>0.15089850077615399</v>
      </c>
    </row>
    <row r="46" spans="1:9" ht="15" thickTop="1" thickBot="1" x14ac:dyDescent="0.5">
      <c r="A46" s="3">
        <v>43</v>
      </c>
      <c r="B46" s="3" t="s">
        <v>275</v>
      </c>
      <c r="C46" s="3">
        <v>0.33032779273699298</v>
      </c>
      <c r="D46" s="3" t="s">
        <v>276</v>
      </c>
      <c r="E46" s="3">
        <v>0.142999083266907</v>
      </c>
      <c r="F46" s="3" t="s">
        <v>194</v>
      </c>
      <c r="G46" s="13">
        <v>0.33096043751735998</v>
      </c>
      <c r="H46" s="3" t="s">
        <v>214</v>
      </c>
      <c r="I46" s="13">
        <v>0.148544852205612</v>
      </c>
    </row>
    <row r="47" spans="1:9" ht="15" thickTop="1" thickBot="1" x14ac:dyDescent="0.5">
      <c r="A47" s="3">
        <v>44</v>
      </c>
      <c r="B47" s="3" t="s">
        <v>260</v>
      </c>
      <c r="C47" s="3">
        <v>0.28653998104837197</v>
      </c>
      <c r="D47" s="3" t="s">
        <v>260</v>
      </c>
      <c r="E47" s="3">
        <v>0.13346291617245301</v>
      </c>
      <c r="F47" s="3" t="s">
        <v>188</v>
      </c>
      <c r="G47" s="13">
        <v>0.288234093851235</v>
      </c>
      <c r="H47" s="3" t="s">
        <v>174</v>
      </c>
      <c r="I47" s="13">
        <v>0.13851597814439401</v>
      </c>
    </row>
    <row r="48" spans="1:9" ht="15" thickTop="1" thickBot="1" x14ac:dyDescent="0.5">
      <c r="A48" s="3">
        <v>45</v>
      </c>
      <c r="B48" s="3" t="s">
        <v>260</v>
      </c>
      <c r="C48" s="3">
        <v>0.25726844802600402</v>
      </c>
      <c r="D48" s="3" t="s">
        <v>258</v>
      </c>
      <c r="E48" s="3">
        <v>4.8538270096569303E-2</v>
      </c>
      <c r="F48" s="3" t="s">
        <v>213</v>
      </c>
      <c r="G48" s="13">
        <v>0.25795967148633703</v>
      </c>
      <c r="H48" s="3" t="s">
        <v>215</v>
      </c>
      <c r="I48" s="13">
        <v>0.152898354288107</v>
      </c>
    </row>
    <row r="49" spans="1:9" ht="15" thickTop="1" thickBot="1" x14ac:dyDescent="0.5">
      <c r="A49" s="3">
        <v>46</v>
      </c>
      <c r="B49" s="3" t="s">
        <v>258</v>
      </c>
      <c r="C49" s="3">
        <v>5.1051086458429797E-2</v>
      </c>
      <c r="D49" s="3" t="s">
        <v>273</v>
      </c>
      <c r="E49" s="3">
        <v>2.0965219838255202E-2</v>
      </c>
      <c r="F49" s="3" t="s">
        <v>181</v>
      </c>
      <c r="G49" s="13">
        <v>0.17977939964652501</v>
      </c>
      <c r="H49" s="3" t="s">
        <v>181</v>
      </c>
      <c r="I49" s="13">
        <v>0.12630520318834601</v>
      </c>
    </row>
    <row r="50" spans="1:9" ht="15" thickTop="1" thickBot="1" x14ac:dyDescent="0.5">
      <c r="A50" s="3">
        <v>47</v>
      </c>
      <c r="B50" s="3" t="s">
        <v>274</v>
      </c>
      <c r="C50" s="3">
        <v>0.27429604050601802</v>
      </c>
      <c r="D50" s="3" t="s">
        <v>270</v>
      </c>
      <c r="E50" s="3">
        <v>0.180101731138371</v>
      </c>
      <c r="F50" s="3" t="s">
        <v>208</v>
      </c>
      <c r="G50" s="13">
        <v>0.271324823682556</v>
      </c>
      <c r="H50" s="3" t="s">
        <v>206</v>
      </c>
      <c r="I50" s="13">
        <v>0.18126508576296299</v>
      </c>
    </row>
    <row r="51" spans="1:9" ht="15" thickTop="1" thickBot="1" x14ac:dyDescent="0.5">
      <c r="A51" s="3">
        <v>48</v>
      </c>
      <c r="B51" s="3" t="s">
        <v>258</v>
      </c>
      <c r="C51" s="3">
        <v>0.19073645649030699</v>
      </c>
      <c r="D51" s="3" t="s">
        <v>258</v>
      </c>
      <c r="E51" s="3">
        <v>7.4565984235522395E-2</v>
      </c>
      <c r="F51" s="3" t="s">
        <v>197</v>
      </c>
      <c r="G51" s="13">
        <v>0.30150626619218401</v>
      </c>
      <c r="H51" s="3" t="s">
        <v>200</v>
      </c>
      <c r="I51" s="13">
        <v>0.164303932348423</v>
      </c>
    </row>
    <row r="52" spans="1:9" ht="15" thickTop="1" thickBot="1" x14ac:dyDescent="0.5">
      <c r="A52" s="3">
        <v>49</v>
      </c>
      <c r="B52" s="3" t="s">
        <v>274</v>
      </c>
      <c r="C52" s="3">
        <v>0.28683625731767998</v>
      </c>
      <c r="D52" s="3" t="s">
        <v>258</v>
      </c>
      <c r="E52" s="3">
        <v>0.106447427599522</v>
      </c>
      <c r="F52" s="3" t="s">
        <v>201</v>
      </c>
      <c r="G52" s="13">
        <v>0.28352395650877898</v>
      </c>
      <c r="H52" s="3" t="s">
        <v>216</v>
      </c>
      <c r="I52" s="13">
        <v>0.179998312556929</v>
      </c>
    </row>
    <row r="53" spans="1:9" ht="15" thickTop="1" thickBot="1" x14ac:dyDescent="0.5">
      <c r="A53" s="3">
        <v>50</v>
      </c>
      <c r="B53" s="3" t="s">
        <v>264</v>
      </c>
      <c r="C53" s="3">
        <v>0.29565191611679498</v>
      </c>
      <c r="D53" s="3" t="s">
        <v>258</v>
      </c>
      <c r="E53" s="3">
        <v>0.107675744822903</v>
      </c>
      <c r="F53" s="3" t="s">
        <v>217</v>
      </c>
      <c r="G53" s="13">
        <v>0.29303365094247202</v>
      </c>
      <c r="H53" s="3" t="s">
        <v>177</v>
      </c>
      <c r="I53" s="13">
        <v>0.17785028723732199</v>
      </c>
    </row>
    <row r="54" spans="1:9" ht="15" thickTop="1" thickBot="1" x14ac:dyDescent="0.5">
      <c r="A54" s="3">
        <v>51</v>
      </c>
      <c r="B54" s="3" t="s">
        <v>274</v>
      </c>
      <c r="C54" s="3">
        <v>0.288944915404797</v>
      </c>
      <c r="D54" s="3" t="s">
        <v>258</v>
      </c>
      <c r="E54" s="3">
        <v>8.2523434994587405E-2</v>
      </c>
      <c r="F54" s="3" t="s">
        <v>170</v>
      </c>
      <c r="G54" s="13">
        <v>0.27692058221074101</v>
      </c>
      <c r="H54" s="3" t="s">
        <v>174</v>
      </c>
      <c r="I54" s="13">
        <v>0.160887555189171</v>
      </c>
    </row>
    <row r="55" spans="1:9" ht="15" thickTop="1" thickBot="1" x14ac:dyDescent="0.5">
      <c r="A55" s="3">
        <v>52</v>
      </c>
      <c r="B55" s="3" t="s">
        <v>274</v>
      </c>
      <c r="C55" s="3">
        <v>0.29026537940048802</v>
      </c>
      <c r="D55" s="3" t="s">
        <v>270</v>
      </c>
      <c r="E55" s="3">
        <v>0.170966541183387</v>
      </c>
      <c r="F55" s="3" t="s">
        <v>208</v>
      </c>
      <c r="G55" s="13">
        <v>0.28722860995185101</v>
      </c>
      <c r="H55" s="3" t="s">
        <v>209</v>
      </c>
      <c r="I55" s="13">
        <v>0.182286266492073</v>
      </c>
    </row>
    <row r="56" spans="1:9" ht="15" thickTop="1" thickBot="1" x14ac:dyDescent="0.5">
      <c r="A56" s="3">
        <v>53</v>
      </c>
      <c r="B56" s="3" t="s">
        <v>260</v>
      </c>
      <c r="C56" s="3">
        <v>0.29126927316011197</v>
      </c>
      <c r="D56" s="3" t="s">
        <v>258</v>
      </c>
      <c r="E56" s="3">
        <v>9.8466246714686706E-2</v>
      </c>
      <c r="F56" s="3" t="s">
        <v>184</v>
      </c>
      <c r="G56" s="13">
        <v>0.29273059486688102</v>
      </c>
      <c r="H56" s="3" t="s">
        <v>218</v>
      </c>
      <c r="I56" s="13">
        <v>0.171473502761333</v>
      </c>
    </row>
    <row r="57" spans="1:9" ht="15" thickTop="1" thickBot="1" x14ac:dyDescent="0.5">
      <c r="A57" s="3">
        <v>54</v>
      </c>
      <c r="B57" s="3" t="s">
        <v>258</v>
      </c>
      <c r="C57" s="3">
        <v>0.17900409118421001</v>
      </c>
      <c r="D57" s="3" t="s">
        <v>258</v>
      </c>
      <c r="E57" s="3">
        <v>7.3954385637604397E-2</v>
      </c>
      <c r="F57" s="3" t="s">
        <v>219</v>
      </c>
      <c r="G57" s="13">
        <v>0.293418181913075</v>
      </c>
      <c r="H57" s="3" t="s">
        <v>174</v>
      </c>
      <c r="I57" s="13">
        <v>0.15557365408611301</v>
      </c>
    </row>
    <row r="58" spans="1:9" ht="15" thickTop="1" thickBot="1" x14ac:dyDescent="0.5">
      <c r="A58" s="3">
        <v>55</v>
      </c>
      <c r="B58" s="3" t="s">
        <v>258</v>
      </c>
      <c r="C58" s="3">
        <v>0.17082623609799799</v>
      </c>
      <c r="D58" s="3" t="s">
        <v>258</v>
      </c>
      <c r="E58" s="3">
        <v>7.7625145836917306E-2</v>
      </c>
      <c r="F58" s="3" t="s">
        <v>207</v>
      </c>
      <c r="G58" s="13">
        <v>0.29399979840475499</v>
      </c>
      <c r="H58" s="3" t="s">
        <v>200</v>
      </c>
      <c r="I58" s="13">
        <v>0.165406067915223</v>
      </c>
    </row>
    <row r="59" spans="1:9" ht="15" thickTop="1" thickBot="1" x14ac:dyDescent="0.5">
      <c r="A59" s="3">
        <v>56</v>
      </c>
      <c r="B59" s="3" t="s">
        <v>258</v>
      </c>
      <c r="C59" s="3">
        <v>0.16471462234117301</v>
      </c>
      <c r="D59" s="3" t="s">
        <v>258</v>
      </c>
      <c r="E59" s="3">
        <v>9.6011625489305599E-2</v>
      </c>
      <c r="F59" s="3" t="s">
        <v>202</v>
      </c>
      <c r="G59" s="13">
        <v>0.286159001342492</v>
      </c>
      <c r="H59" s="3" t="s">
        <v>174</v>
      </c>
      <c r="I59" s="13">
        <v>0.169789362636806</v>
      </c>
    </row>
    <row r="60" spans="1:9" ht="15" thickTop="1" thickBot="1" x14ac:dyDescent="0.5">
      <c r="A60" s="3">
        <v>57</v>
      </c>
      <c r="B60" s="3" t="s">
        <v>258</v>
      </c>
      <c r="C60" s="3">
        <v>0.16995194480338399</v>
      </c>
      <c r="D60" s="3" t="s">
        <v>258</v>
      </c>
      <c r="E60" s="3">
        <v>8.7425535335239807E-2</v>
      </c>
      <c r="F60" s="3" t="s">
        <v>173</v>
      </c>
      <c r="G60" s="13">
        <v>0.28682119803400102</v>
      </c>
      <c r="H60" s="3" t="s">
        <v>224</v>
      </c>
      <c r="I60" s="13">
        <v>0.16362118756999999</v>
      </c>
    </row>
    <row r="61" spans="1:9" ht="15" thickTop="1" thickBot="1" x14ac:dyDescent="0.5">
      <c r="A61" s="3">
        <v>58</v>
      </c>
      <c r="B61" s="3" t="s">
        <v>274</v>
      </c>
      <c r="C61" s="3">
        <v>0.28868105673132499</v>
      </c>
      <c r="D61" s="3" t="s">
        <v>258</v>
      </c>
      <c r="E61" s="3">
        <v>8.8038534149620207E-2</v>
      </c>
      <c r="F61" s="3" t="s">
        <v>174</v>
      </c>
      <c r="G61" s="13">
        <v>0.28963689484247701</v>
      </c>
      <c r="H61" s="3" t="s">
        <v>178</v>
      </c>
      <c r="I61" s="13">
        <v>0.16402452161078199</v>
      </c>
    </row>
    <row r="62" spans="1:9" ht="15" thickTop="1" thickBot="1" x14ac:dyDescent="0.5">
      <c r="A62" s="3">
        <v>59</v>
      </c>
      <c r="B62" s="3" t="s">
        <v>258</v>
      </c>
      <c r="C62" s="3">
        <v>0.182518053565838</v>
      </c>
      <c r="D62" s="3" t="s">
        <v>258</v>
      </c>
      <c r="E62" s="3">
        <v>0.11320444458250201</v>
      </c>
      <c r="F62" s="3" t="s">
        <v>174</v>
      </c>
      <c r="G62" s="13">
        <v>0.29973675805661898</v>
      </c>
      <c r="H62" s="3" t="s">
        <v>170</v>
      </c>
      <c r="I62" s="13">
        <v>0.18276639459915101</v>
      </c>
    </row>
    <row r="63" spans="1:9" ht="15" thickTop="1" thickBot="1" x14ac:dyDescent="0.5">
      <c r="A63" s="3">
        <v>60</v>
      </c>
      <c r="B63" s="3" t="s">
        <v>258</v>
      </c>
      <c r="C63" s="3">
        <v>0.19073645649030699</v>
      </c>
      <c r="D63" s="3" t="s">
        <v>258</v>
      </c>
      <c r="E63" s="3">
        <v>0.10706157262288001</v>
      </c>
      <c r="F63" s="3" t="s">
        <v>207</v>
      </c>
      <c r="G63" s="13">
        <v>0.31117816381787</v>
      </c>
      <c r="H63" s="3" t="s">
        <v>170</v>
      </c>
      <c r="I63" s="13">
        <v>0.17822149175027499</v>
      </c>
    </row>
    <row r="64" spans="1:9" ht="15" thickTop="1" thickBot="1" x14ac:dyDescent="0.5">
      <c r="A64" s="3">
        <v>61</v>
      </c>
      <c r="B64" s="3" t="s">
        <v>274</v>
      </c>
      <c r="C64" s="3">
        <v>0.28499538133332603</v>
      </c>
      <c r="D64" s="3" t="s">
        <v>258</v>
      </c>
      <c r="E64" s="3">
        <v>0.100921427195207</v>
      </c>
      <c r="F64" s="3" t="s">
        <v>174</v>
      </c>
      <c r="G64" s="13">
        <v>0.28604400004892</v>
      </c>
      <c r="H64" s="3" t="s">
        <v>174</v>
      </c>
      <c r="I64" s="13">
        <v>0.173176383626435</v>
      </c>
    </row>
    <row r="65" spans="1:9" ht="15" thickTop="1" thickBot="1" x14ac:dyDescent="0.5">
      <c r="A65" s="3">
        <v>62</v>
      </c>
      <c r="B65" s="3" t="s">
        <v>274</v>
      </c>
      <c r="C65" s="3">
        <v>0.29556629196442202</v>
      </c>
      <c r="D65" s="3" t="s">
        <v>258</v>
      </c>
      <c r="E65" s="3">
        <v>6.7232737970754006E-2</v>
      </c>
      <c r="F65" s="3" t="s">
        <v>175</v>
      </c>
      <c r="G65" s="13">
        <v>0.29831028697794898</v>
      </c>
      <c r="H65" s="3" t="s">
        <v>175</v>
      </c>
      <c r="I65" s="13">
        <v>0.29831028697794898</v>
      </c>
    </row>
    <row r="66" spans="1:9" ht="15" thickTop="1" thickBot="1" x14ac:dyDescent="0.5">
      <c r="A66" s="3">
        <v>63</v>
      </c>
      <c r="B66" s="3" t="s">
        <v>274</v>
      </c>
      <c r="C66" s="3">
        <v>0.32030495122400598</v>
      </c>
      <c r="D66" s="3" t="s">
        <v>258</v>
      </c>
      <c r="E66" s="3">
        <v>0.10214921455478899</v>
      </c>
      <c r="F66" s="3" t="s">
        <v>174</v>
      </c>
      <c r="G66" s="13">
        <v>0.32056219597383401</v>
      </c>
      <c r="H66" s="3" t="s">
        <v>175</v>
      </c>
      <c r="I66" s="13">
        <v>0.174725671964996</v>
      </c>
    </row>
    <row r="67" spans="1:9" ht="15" thickTop="1" thickBot="1" x14ac:dyDescent="0.5">
      <c r="A67" s="3">
        <v>64</v>
      </c>
      <c r="B67" s="3" t="s">
        <v>270</v>
      </c>
      <c r="C67" s="3">
        <v>0.30420249049783898</v>
      </c>
      <c r="D67" s="3" t="s">
        <v>260</v>
      </c>
      <c r="E67" s="3">
        <v>0.16151610414169801</v>
      </c>
      <c r="F67" s="3" t="s">
        <v>202</v>
      </c>
      <c r="G67" s="13">
        <v>0.30782093676119299</v>
      </c>
      <c r="H67" s="3" t="s">
        <v>213</v>
      </c>
      <c r="I67" s="13">
        <v>0.30782093676119299</v>
      </c>
    </row>
    <row r="68" spans="1:9" ht="15" thickTop="1" thickBot="1" x14ac:dyDescent="0.5">
      <c r="A68" s="3">
        <v>65</v>
      </c>
      <c r="B68" s="3" t="s">
        <v>258</v>
      </c>
      <c r="C68" s="3">
        <v>0.136802099354665</v>
      </c>
      <c r="D68" s="3" t="s">
        <v>260</v>
      </c>
      <c r="E68" s="3">
        <v>0.154667078717076</v>
      </c>
      <c r="F68" s="3" t="s">
        <v>174</v>
      </c>
      <c r="G68" s="13">
        <v>0.25502032220364501</v>
      </c>
      <c r="H68" s="3" t="s">
        <v>174</v>
      </c>
      <c r="I68" s="13">
        <v>0.25502032220364501</v>
      </c>
    </row>
    <row r="69" spans="1:9" ht="15" thickTop="1" thickBot="1" x14ac:dyDescent="0.5">
      <c r="A69" s="3">
        <v>66</v>
      </c>
      <c r="B69" s="3" t="s">
        <v>270</v>
      </c>
      <c r="C69" s="3">
        <v>0.28957138388464099</v>
      </c>
      <c r="D69" s="3" t="s">
        <v>270</v>
      </c>
      <c r="E69" s="3">
        <v>0.15042029304038301</v>
      </c>
      <c r="F69" s="3" t="s">
        <v>223</v>
      </c>
      <c r="G69" s="13">
        <v>0.29368319228044898</v>
      </c>
      <c r="H69" s="3" t="s">
        <v>201</v>
      </c>
      <c r="I69" s="13">
        <v>0.15542012710537501</v>
      </c>
    </row>
    <row r="70" spans="1:9" ht="15" thickTop="1" thickBot="1" x14ac:dyDescent="0.5">
      <c r="A70" s="3">
        <v>67</v>
      </c>
      <c r="B70" s="3" t="s">
        <v>274</v>
      </c>
      <c r="C70" s="3">
        <v>0.29956127713276998</v>
      </c>
      <c r="D70" s="3" t="s">
        <v>260</v>
      </c>
      <c r="E70" s="3">
        <v>0.16402504788716099</v>
      </c>
      <c r="F70" s="3" t="s">
        <v>174</v>
      </c>
      <c r="G70" s="13">
        <v>0.30025814195349398</v>
      </c>
      <c r="H70" s="3" t="s">
        <v>178</v>
      </c>
      <c r="I70" s="13">
        <v>0.168129002285137</v>
      </c>
    </row>
    <row r="71" spans="1:9" ht="15" thickTop="1" thickBot="1" x14ac:dyDescent="0.5">
      <c r="A71" s="3">
        <v>68</v>
      </c>
      <c r="B71" s="3" t="s">
        <v>263</v>
      </c>
      <c r="C71" s="3">
        <v>0.30960739484855698</v>
      </c>
      <c r="D71" s="3" t="s">
        <v>260</v>
      </c>
      <c r="E71" s="3">
        <v>0.150085172483885</v>
      </c>
      <c r="F71" s="3" t="s">
        <v>194</v>
      </c>
      <c r="G71" s="13">
        <v>0.31463835761523801</v>
      </c>
      <c r="H71" s="3" t="s">
        <v>189</v>
      </c>
      <c r="I71" s="13">
        <v>0.15370432656101901</v>
      </c>
    </row>
    <row r="72" spans="1:9" ht="15" thickTop="1" thickBot="1" x14ac:dyDescent="0.5">
      <c r="A72" s="3">
        <v>69</v>
      </c>
      <c r="B72" s="3" t="s">
        <v>274</v>
      </c>
      <c r="C72" s="3">
        <v>0.31379946816495202</v>
      </c>
      <c r="D72" s="3" t="s">
        <v>260</v>
      </c>
      <c r="E72" s="3">
        <v>0.171368029361852</v>
      </c>
      <c r="F72" s="3" t="s">
        <v>207</v>
      </c>
      <c r="G72" s="13">
        <v>0.31811372791008502</v>
      </c>
      <c r="H72" s="3" t="s">
        <v>219</v>
      </c>
      <c r="I72" s="13">
        <v>0.31811372791008502</v>
      </c>
    </row>
    <row r="73" spans="1:9" ht="15" thickTop="1" thickBot="1" x14ac:dyDescent="0.5">
      <c r="A73" s="3">
        <v>70</v>
      </c>
      <c r="B73" s="3" t="s">
        <v>274</v>
      </c>
      <c r="C73" s="3">
        <v>0.29052970483554402</v>
      </c>
      <c r="D73" s="3" t="s">
        <v>260</v>
      </c>
      <c r="E73" s="3">
        <v>0.16743896448048501</v>
      </c>
      <c r="F73" s="3" t="s">
        <v>222</v>
      </c>
      <c r="G73" s="13">
        <v>0.28743888515011101</v>
      </c>
      <c r="H73" s="3" t="s">
        <v>174</v>
      </c>
      <c r="I73" s="13">
        <v>0.17189748768461599</v>
      </c>
    </row>
    <row r="74" spans="1:9" ht="15" thickTop="1" thickBot="1" x14ac:dyDescent="0.5">
      <c r="A74" s="3">
        <v>71</v>
      </c>
      <c r="B74" s="3" t="s">
        <v>274</v>
      </c>
      <c r="C74" s="3">
        <v>0.32112050765182598</v>
      </c>
      <c r="D74" s="3" t="s">
        <v>258</v>
      </c>
      <c r="E74" s="3">
        <v>0.10706157262288001</v>
      </c>
      <c r="F74" s="3" t="s">
        <v>178</v>
      </c>
      <c r="G74" s="13">
        <v>0.32098513692168701</v>
      </c>
      <c r="H74" s="3" t="s">
        <v>221</v>
      </c>
      <c r="I74" s="13">
        <v>0.17766787733916301</v>
      </c>
    </row>
    <row r="75" spans="1:9" ht="15" thickTop="1" thickBot="1" x14ac:dyDescent="0.5">
      <c r="A75" s="3">
        <v>72</v>
      </c>
      <c r="B75" s="3" t="s">
        <v>274</v>
      </c>
      <c r="C75" s="3">
        <v>0.30223342720220597</v>
      </c>
      <c r="D75" s="3" t="s">
        <v>260</v>
      </c>
      <c r="E75" s="3">
        <v>0.16276490165989799</v>
      </c>
      <c r="F75" s="3" t="s">
        <v>200</v>
      </c>
      <c r="G75" s="13">
        <v>0.30482138826764399</v>
      </c>
      <c r="H75" s="3" t="s">
        <v>210</v>
      </c>
      <c r="I75" s="13">
        <v>0.16849053930954699</v>
      </c>
    </row>
    <row r="76" spans="1:9" ht="15" thickTop="1" thickBot="1" x14ac:dyDescent="0.5">
      <c r="A76" s="3">
        <v>73</v>
      </c>
      <c r="B76" s="3" t="s">
        <v>274</v>
      </c>
      <c r="C76" s="3">
        <v>0.30330421391512902</v>
      </c>
      <c r="D76" s="3" t="s">
        <v>258</v>
      </c>
      <c r="E76" s="3">
        <v>8.9877819841262904E-2</v>
      </c>
      <c r="F76" s="3" t="s">
        <v>220</v>
      </c>
      <c r="G76" s="13">
        <v>0.30433544926777301</v>
      </c>
      <c r="H76" s="3" t="s">
        <v>220</v>
      </c>
      <c r="I76" s="13">
        <v>0.30433544926777301</v>
      </c>
    </row>
    <row r="77" spans="1:9" ht="15" thickTop="1" thickBot="1" x14ac:dyDescent="0.5">
      <c r="A77" s="3">
        <v>74</v>
      </c>
      <c r="B77" s="3" t="s">
        <v>260</v>
      </c>
      <c r="C77" s="3">
        <v>0.202339525338221</v>
      </c>
      <c r="D77" s="3" t="s">
        <v>267</v>
      </c>
      <c r="E77" s="3">
        <v>9.8114815437488706E-2</v>
      </c>
      <c r="F77" s="3" t="s">
        <v>191</v>
      </c>
      <c r="G77" s="13">
        <v>0.19867643770163601</v>
      </c>
      <c r="H77" s="3" t="s">
        <v>227</v>
      </c>
      <c r="I77" s="13">
        <v>0.145153024369437</v>
      </c>
    </row>
    <row r="78" spans="1:9" ht="15" thickTop="1" thickBot="1" x14ac:dyDescent="0.5">
      <c r="A78" s="3">
        <v>75</v>
      </c>
      <c r="B78" s="3" t="s">
        <v>260</v>
      </c>
      <c r="C78" s="3">
        <v>0.217026208988571</v>
      </c>
      <c r="D78" s="3" t="s">
        <v>260</v>
      </c>
      <c r="E78" s="3">
        <v>0.128922260024219</v>
      </c>
      <c r="F78" s="3" t="s">
        <v>170</v>
      </c>
      <c r="G78" s="13">
        <v>0.20456778573658099</v>
      </c>
      <c r="H78" s="3" t="s">
        <v>212</v>
      </c>
      <c r="I78" s="13">
        <v>0.13181729499158901</v>
      </c>
    </row>
    <row r="79" spans="1:9" ht="15" thickTop="1" thickBot="1" x14ac:dyDescent="0.5">
      <c r="A79" s="3">
        <v>76</v>
      </c>
      <c r="B79" s="3" t="s">
        <v>263</v>
      </c>
      <c r="C79" s="3">
        <v>0.22074623543324901</v>
      </c>
      <c r="D79" s="3" t="s">
        <v>258</v>
      </c>
      <c r="E79" s="3">
        <v>3.6361552891530403E-2</v>
      </c>
      <c r="F79" s="3" t="s">
        <v>189</v>
      </c>
      <c r="G79" s="13">
        <v>0.22606887691182601</v>
      </c>
      <c r="H79" s="3" t="s">
        <v>212</v>
      </c>
      <c r="I79" s="13">
        <v>0.134088290232008</v>
      </c>
    </row>
    <row r="80" spans="1:9" ht="15" thickTop="1" thickBot="1" x14ac:dyDescent="0.5">
      <c r="A80" s="3">
        <v>77</v>
      </c>
      <c r="B80" s="3" t="s">
        <v>260</v>
      </c>
      <c r="C80" s="3">
        <v>0.19345513828813399</v>
      </c>
      <c r="D80" s="3" t="s">
        <v>258</v>
      </c>
      <c r="E80" s="3">
        <v>2.7529085900907101E-2</v>
      </c>
      <c r="F80" s="3" t="s">
        <v>174</v>
      </c>
      <c r="G80" s="13">
        <v>0.19796827518444801</v>
      </c>
      <c r="H80" s="3" t="s">
        <v>175</v>
      </c>
      <c r="I80" s="13">
        <v>0.13158842645968399</v>
      </c>
    </row>
    <row r="81" spans="1:9" ht="15" thickTop="1" thickBot="1" x14ac:dyDescent="0.5">
      <c r="A81" s="3">
        <v>78</v>
      </c>
      <c r="B81" s="3" t="s">
        <v>260</v>
      </c>
      <c r="C81" s="3">
        <v>0.21187892477578499</v>
      </c>
      <c r="D81" s="3" t="s">
        <v>260</v>
      </c>
      <c r="E81" s="3">
        <v>0.12716327501782401</v>
      </c>
      <c r="F81" s="3" t="s">
        <v>202</v>
      </c>
      <c r="G81" s="13">
        <v>0.219348027955105</v>
      </c>
      <c r="H81" s="3" t="s">
        <v>207</v>
      </c>
      <c r="I81" s="13">
        <v>0.12982475890748099</v>
      </c>
    </row>
    <row r="82" spans="1:9" ht="15" thickTop="1" thickBot="1" x14ac:dyDescent="0.5">
      <c r="A82" s="3">
        <v>79</v>
      </c>
      <c r="B82" s="3" t="s">
        <v>260</v>
      </c>
      <c r="C82" s="3">
        <v>0.20023253285561199</v>
      </c>
      <c r="D82" s="3" t="s">
        <v>258</v>
      </c>
      <c r="E82" s="3">
        <v>2.35168120313121E-2</v>
      </c>
      <c r="F82" s="3" t="s">
        <v>226</v>
      </c>
      <c r="G82" s="13">
        <v>0.201963002006078</v>
      </c>
      <c r="H82" s="3" t="s">
        <v>226</v>
      </c>
      <c r="I82" s="13">
        <v>0.13084831038436201</v>
      </c>
    </row>
    <row r="83" spans="1:9" ht="15" thickTop="1" thickBot="1" x14ac:dyDescent="0.5">
      <c r="A83" s="3">
        <v>80</v>
      </c>
      <c r="B83" s="3" t="s">
        <v>277</v>
      </c>
      <c r="C83" s="3">
        <v>0.15805473172614201</v>
      </c>
      <c r="D83" s="3" t="s">
        <v>273</v>
      </c>
      <c r="E83" s="3">
        <v>1.6649560158847099E-2</v>
      </c>
      <c r="F83" s="3" t="s">
        <v>181</v>
      </c>
      <c r="G83" s="13">
        <v>0.191879325946335</v>
      </c>
      <c r="H83" s="3" t="s">
        <v>172</v>
      </c>
      <c r="I83" s="13">
        <v>0.126342105109224</v>
      </c>
    </row>
    <row r="84" spans="1:9" ht="15" thickTop="1" thickBot="1" x14ac:dyDescent="0.5">
      <c r="A84" s="3">
        <v>81</v>
      </c>
      <c r="B84" s="3" t="s">
        <v>278</v>
      </c>
      <c r="C84" s="3">
        <v>0.209686868731738</v>
      </c>
      <c r="D84" s="3" t="s">
        <v>258</v>
      </c>
      <c r="E84" s="3">
        <v>9.6011625489305599E-2</v>
      </c>
      <c r="F84" s="3" t="s">
        <v>181</v>
      </c>
      <c r="G84" s="13">
        <v>0.180784690885711</v>
      </c>
      <c r="H84" s="3" t="s">
        <v>172</v>
      </c>
      <c r="I84" s="13">
        <v>0.17491246379184899</v>
      </c>
    </row>
    <row r="85" spans="1:9" ht="15" thickTop="1" thickBot="1" x14ac:dyDescent="0.5">
      <c r="A85" s="3">
        <v>82</v>
      </c>
      <c r="B85" s="3" t="s">
        <v>258</v>
      </c>
      <c r="C85" s="3">
        <v>0.21345306679315099</v>
      </c>
      <c r="D85" s="3" t="s">
        <v>260</v>
      </c>
      <c r="E85" s="3">
        <v>0.35960127487959898</v>
      </c>
      <c r="F85" s="3" t="s">
        <v>211</v>
      </c>
      <c r="G85" s="13">
        <v>0.32972805769730201</v>
      </c>
      <c r="H85" s="3" t="s">
        <v>174</v>
      </c>
      <c r="I85" s="13">
        <v>0.362431890912156</v>
      </c>
    </row>
    <row r="86" spans="1:9" ht="15" thickTop="1" thickBot="1" x14ac:dyDescent="0.5">
      <c r="A86" s="3">
        <v>83</v>
      </c>
      <c r="B86" s="3" t="s">
        <v>262</v>
      </c>
      <c r="C86" s="3">
        <v>0.24074725325680499</v>
      </c>
      <c r="D86" s="3" t="s">
        <v>264</v>
      </c>
      <c r="E86" s="3">
        <v>0.32798722224916999</v>
      </c>
      <c r="F86" s="3" t="s">
        <v>172</v>
      </c>
      <c r="G86" s="13">
        <v>0.24052912954334199</v>
      </c>
      <c r="H86" s="3" t="s">
        <v>194</v>
      </c>
      <c r="I86" s="13">
        <v>0.32968016427026198</v>
      </c>
    </row>
    <row r="87" spans="1:9" ht="15" thickTop="1" thickBot="1" x14ac:dyDescent="0.5">
      <c r="A87" s="3">
        <v>84</v>
      </c>
      <c r="B87" s="3" t="s">
        <v>258</v>
      </c>
      <c r="C87" s="3">
        <v>0.21315711229294301</v>
      </c>
      <c r="D87" s="3" t="s">
        <v>269</v>
      </c>
      <c r="E87" s="3">
        <v>9.2131367433735303E-2</v>
      </c>
      <c r="F87" s="3" t="s">
        <v>212</v>
      </c>
      <c r="G87" s="13">
        <v>0.32693101822701198</v>
      </c>
      <c r="H87" s="3" t="s">
        <v>206</v>
      </c>
      <c r="I87" s="13">
        <v>0.13861552574361599</v>
      </c>
    </row>
    <row r="88" spans="1:9" ht="15" thickTop="1" thickBot="1" x14ac:dyDescent="0.5">
      <c r="A88" s="3">
        <v>85</v>
      </c>
      <c r="B88" s="3" t="s">
        <v>274</v>
      </c>
      <c r="C88" s="3">
        <v>0.28473272376902697</v>
      </c>
      <c r="D88" s="3" t="s">
        <v>258</v>
      </c>
      <c r="E88" s="3">
        <v>8.0686092644510807E-2</v>
      </c>
      <c r="F88" s="3" t="s">
        <v>197</v>
      </c>
      <c r="G88" s="13">
        <v>0.27976054281807</v>
      </c>
      <c r="H88" s="3" t="s">
        <v>170</v>
      </c>
      <c r="I88" s="13">
        <v>0.159919770280052</v>
      </c>
    </row>
    <row r="89" spans="1:9" ht="15" thickTop="1" thickBot="1" x14ac:dyDescent="0.5">
      <c r="A89" s="3">
        <v>86</v>
      </c>
      <c r="B89" s="3" t="s">
        <v>258</v>
      </c>
      <c r="C89" s="3">
        <v>0.20163301168539</v>
      </c>
      <c r="D89" s="3" t="s">
        <v>258</v>
      </c>
      <c r="E89" s="3">
        <v>8.0073770291673896E-2</v>
      </c>
      <c r="F89" s="3" t="s">
        <v>200</v>
      </c>
      <c r="G89" s="13">
        <v>0.31875088170078297</v>
      </c>
      <c r="H89" s="3" t="s">
        <v>178</v>
      </c>
      <c r="I89" s="13">
        <v>0.158887950036076</v>
      </c>
    </row>
    <row r="90" spans="1:9" ht="15" thickTop="1" thickBot="1" x14ac:dyDescent="0.5">
      <c r="A90" s="3">
        <v>87</v>
      </c>
      <c r="B90" s="3" t="s">
        <v>274</v>
      </c>
      <c r="C90" s="3">
        <v>0.29876099431386</v>
      </c>
      <c r="D90" s="3" t="s">
        <v>258</v>
      </c>
      <c r="E90" s="3">
        <v>9.1717519102990905E-2</v>
      </c>
      <c r="F90" s="3" t="s">
        <v>170</v>
      </c>
      <c r="G90" s="13">
        <v>0.28680677219093098</v>
      </c>
      <c r="H90" s="3" t="s">
        <v>219</v>
      </c>
      <c r="I90" s="13">
        <v>0.16515884730265701</v>
      </c>
    </row>
    <row r="91" spans="1:9" ht="15" thickTop="1" thickBot="1" x14ac:dyDescent="0.5">
      <c r="A91" s="3">
        <v>88</v>
      </c>
      <c r="B91" s="3" t="s">
        <v>274</v>
      </c>
      <c r="C91" s="3">
        <v>0.27067699383243599</v>
      </c>
      <c r="D91" s="3" t="s">
        <v>270</v>
      </c>
      <c r="E91" s="3">
        <v>0.155444510995527</v>
      </c>
      <c r="F91" s="3" t="s">
        <v>207</v>
      </c>
      <c r="G91" s="13">
        <v>0.27729634906204798</v>
      </c>
      <c r="H91" s="3" t="s">
        <v>208</v>
      </c>
      <c r="I91" s="13">
        <v>0.157838900716539</v>
      </c>
    </row>
    <row r="92" spans="1:9" ht="15" thickTop="1" thickBot="1" x14ac:dyDescent="0.5">
      <c r="A92" s="3">
        <v>89</v>
      </c>
      <c r="B92" s="3" t="s">
        <v>267</v>
      </c>
      <c r="C92" s="3">
        <v>0.26864669531677698</v>
      </c>
      <c r="D92" s="3" t="s">
        <v>276</v>
      </c>
      <c r="E92" s="3">
        <v>0.12954924218293001</v>
      </c>
      <c r="F92" s="3" t="s">
        <v>202</v>
      </c>
      <c r="G92" s="13">
        <v>0.27571991941652102</v>
      </c>
      <c r="H92" s="3" t="s">
        <v>189</v>
      </c>
      <c r="I92" s="13">
        <v>0.133511910120824</v>
      </c>
    </row>
    <row r="93" spans="1:9" ht="15" thickTop="1" thickBot="1" x14ac:dyDescent="0.5">
      <c r="A93" s="3">
        <v>90</v>
      </c>
      <c r="B93" s="3" t="s">
        <v>265</v>
      </c>
      <c r="C93" s="3">
        <v>0.16038118886185501</v>
      </c>
      <c r="D93" s="3" t="s">
        <v>258</v>
      </c>
      <c r="E93" s="3">
        <v>3.04458459849971E-2</v>
      </c>
      <c r="F93" s="3" t="s">
        <v>208</v>
      </c>
      <c r="G93" s="13">
        <v>0.15762650669672201</v>
      </c>
      <c r="H93" s="3" t="s">
        <v>225</v>
      </c>
      <c r="I93" s="13">
        <v>0.13889063459433601</v>
      </c>
    </row>
    <row r="94" spans="1:9" ht="15" thickTop="1" thickBot="1" x14ac:dyDescent="0.5">
      <c r="A94" s="3">
        <v>91</v>
      </c>
      <c r="B94" s="3" t="s">
        <v>267</v>
      </c>
      <c r="C94" s="3">
        <v>0.28711986520835903</v>
      </c>
      <c r="D94" s="3" t="s">
        <v>260</v>
      </c>
      <c r="E94" s="3">
        <v>0.15427690024146601</v>
      </c>
      <c r="F94" s="3" t="s">
        <v>194</v>
      </c>
      <c r="G94" s="13">
        <v>0.291557086006341</v>
      </c>
      <c r="H94" s="3" t="s">
        <v>170</v>
      </c>
      <c r="I94" s="13">
        <v>0.15912479890225301</v>
      </c>
    </row>
    <row r="95" spans="1:9" ht="15" thickTop="1" thickBot="1" x14ac:dyDescent="0.5">
      <c r="A95" s="3">
        <v>92</v>
      </c>
      <c r="B95" s="3" t="s">
        <v>260</v>
      </c>
      <c r="C95" s="3">
        <v>0.16196329499179701</v>
      </c>
      <c r="D95" s="3" t="s">
        <v>258</v>
      </c>
      <c r="E95" s="3">
        <v>2.35168120313121E-2</v>
      </c>
      <c r="F95" s="3" t="s">
        <v>174</v>
      </c>
      <c r="G95" s="13">
        <v>0.168548075896194</v>
      </c>
      <c r="H95" s="3" t="s">
        <v>174</v>
      </c>
      <c r="I95" s="13">
        <v>0.13130988818116399</v>
      </c>
    </row>
    <row r="96" spans="1:9" ht="15" thickTop="1" thickBot="1" x14ac:dyDescent="0.5">
      <c r="A96" s="3">
        <v>93</v>
      </c>
      <c r="B96" s="3" t="s">
        <v>260</v>
      </c>
      <c r="C96" s="3">
        <v>2.35168120313121E-2</v>
      </c>
      <c r="D96" s="3" t="s">
        <v>258</v>
      </c>
      <c r="E96" s="3">
        <v>0.121808260462587</v>
      </c>
      <c r="F96" s="3" t="s">
        <v>174</v>
      </c>
      <c r="G96" s="13">
        <v>0.29765448988885601</v>
      </c>
      <c r="H96" s="3" t="s">
        <v>174</v>
      </c>
      <c r="I96" s="13">
        <v>0.188334224066561</v>
      </c>
    </row>
    <row r="97" spans="1:9" ht="15" thickTop="1" thickBot="1" x14ac:dyDescent="0.5">
      <c r="A97" s="3">
        <v>94</v>
      </c>
      <c r="B97" s="3" t="s">
        <v>258</v>
      </c>
      <c r="C97" s="3">
        <v>0.13452960273029199</v>
      </c>
      <c r="D97" s="3" t="s">
        <v>258</v>
      </c>
      <c r="E97" s="3">
        <v>0.12980078809384801</v>
      </c>
      <c r="F97" s="3" t="s">
        <v>219</v>
      </c>
      <c r="G97" s="13">
        <v>0.25366062624679397</v>
      </c>
      <c r="H97" s="3" t="s">
        <v>191</v>
      </c>
      <c r="I97" s="13">
        <v>0.19688283320650299</v>
      </c>
    </row>
    <row r="98" spans="1:9" ht="15" thickTop="1" thickBot="1" x14ac:dyDescent="0.5">
      <c r="A98" s="3">
        <v>95</v>
      </c>
      <c r="B98" s="3" t="s">
        <v>258</v>
      </c>
      <c r="C98" s="3">
        <v>0.18046760947672</v>
      </c>
      <c r="D98" s="3" t="s">
        <v>258</v>
      </c>
      <c r="E98" s="3">
        <v>0.209203619254794</v>
      </c>
      <c r="F98" s="3" t="s">
        <v>171</v>
      </c>
      <c r="G98" s="13">
        <v>0.30178709559959199</v>
      </c>
      <c r="H98" s="3" t="s">
        <v>191</v>
      </c>
      <c r="I98" s="13">
        <v>0.26290731487680602</v>
      </c>
    </row>
    <row r="99" spans="1:9" ht="15" thickTop="1" thickBot="1" x14ac:dyDescent="0.5">
      <c r="A99" s="3">
        <v>96</v>
      </c>
      <c r="B99" s="3" t="s">
        <v>258</v>
      </c>
      <c r="C99" s="3">
        <v>0.17432719204261801</v>
      </c>
      <c r="D99" s="3" t="s">
        <v>258</v>
      </c>
      <c r="E99" s="3">
        <v>0.18703369600681799</v>
      </c>
      <c r="F99" s="3" t="s">
        <v>235</v>
      </c>
      <c r="G99" s="13">
        <v>0.29205455324455099</v>
      </c>
      <c r="H99" s="3" t="s">
        <v>200</v>
      </c>
      <c r="I99" s="13">
        <v>0.22951485176797801</v>
      </c>
    </row>
    <row r="100" spans="1:9" ht="15" thickTop="1" thickBot="1" x14ac:dyDescent="0.5">
      <c r="A100" s="3">
        <v>97</v>
      </c>
      <c r="B100" s="3" t="s">
        <v>258</v>
      </c>
      <c r="C100" s="3">
        <v>0.18779837799436699</v>
      </c>
      <c r="D100" s="3" t="s">
        <v>258</v>
      </c>
      <c r="E100" s="3">
        <v>0.18149216616092501</v>
      </c>
      <c r="F100" s="3" t="s">
        <v>234</v>
      </c>
      <c r="G100" s="13">
        <v>0.30394463067115401</v>
      </c>
      <c r="H100" s="3" t="s">
        <v>191</v>
      </c>
      <c r="I100" s="13">
        <v>0.238942846574347</v>
      </c>
    </row>
    <row r="101" spans="1:9" ht="15" thickTop="1" thickBot="1" x14ac:dyDescent="0.5">
      <c r="A101" s="3">
        <v>98</v>
      </c>
      <c r="B101" s="3" t="s">
        <v>260</v>
      </c>
      <c r="C101" s="3">
        <v>0.277162920160759</v>
      </c>
      <c r="D101" s="3" t="s">
        <v>258</v>
      </c>
      <c r="E101" s="3">
        <v>0.16363943360559499</v>
      </c>
      <c r="F101" s="3" t="s">
        <v>189</v>
      </c>
      <c r="G101" s="13">
        <v>0.27760297903630499</v>
      </c>
      <c r="H101" s="3" t="s">
        <v>233</v>
      </c>
      <c r="I101" s="13">
        <v>0.27085250487248103</v>
      </c>
    </row>
    <row r="102" spans="1:9" ht="15" thickTop="1" thickBot="1" x14ac:dyDescent="0.5">
      <c r="A102" s="3">
        <v>99</v>
      </c>
      <c r="B102" s="3" t="s">
        <v>258</v>
      </c>
      <c r="C102" s="3">
        <v>0.16704049768506499</v>
      </c>
      <c r="D102" s="3" t="s">
        <v>258</v>
      </c>
      <c r="E102" s="3">
        <v>0.22398630783362899</v>
      </c>
      <c r="F102" s="3" t="s">
        <v>194</v>
      </c>
      <c r="G102" s="13">
        <v>0.28639989675691402</v>
      </c>
      <c r="H102" s="3" t="s">
        <v>174</v>
      </c>
      <c r="I102" s="13">
        <v>0.27357456032720101</v>
      </c>
    </row>
    <row r="103" spans="1:9" ht="15" thickTop="1" thickBot="1" x14ac:dyDescent="0.5">
      <c r="A103" s="3">
        <v>100</v>
      </c>
      <c r="B103" s="3" t="s">
        <v>258</v>
      </c>
      <c r="C103" s="3">
        <v>0.17228424063012299</v>
      </c>
      <c r="D103" s="3" t="s">
        <v>258</v>
      </c>
      <c r="E103" s="3">
        <v>0.16917933945432001</v>
      </c>
      <c r="F103" s="3" t="s">
        <v>180</v>
      </c>
      <c r="G103" s="13">
        <v>0.28790122716806499</v>
      </c>
      <c r="H103" s="3" t="s">
        <v>232</v>
      </c>
      <c r="I103" s="13">
        <v>0.231882513473192</v>
      </c>
    </row>
    <row r="104" spans="1:9" ht="15" thickTop="1" thickBot="1" x14ac:dyDescent="0.5">
      <c r="A104" s="3">
        <v>101</v>
      </c>
      <c r="B104" s="3" t="s">
        <v>258</v>
      </c>
      <c r="C104" s="3">
        <v>0.17228424063012299</v>
      </c>
      <c r="D104" s="3" t="s">
        <v>258</v>
      </c>
      <c r="E104" s="3">
        <v>0.16917933945432001</v>
      </c>
      <c r="F104" s="3" t="s">
        <v>174</v>
      </c>
      <c r="G104" s="13">
        <v>0.29066670750461099</v>
      </c>
      <c r="H104" s="3" t="s">
        <v>177</v>
      </c>
      <c r="I104" s="13">
        <v>0.22695310221352799</v>
      </c>
    </row>
    <row r="105" spans="1:9" ht="15" thickTop="1" thickBot="1" x14ac:dyDescent="0.5">
      <c r="A105" s="3">
        <v>102</v>
      </c>
      <c r="B105" s="3" t="s">
        <v>274</v>
      </c>
      <c r="C105" s="3">
        <v>0.28394524311261199</v>
      </c>
      <c r="D105" s="3" t="s">
        <v>258</v>
      </c>
      <c r="E105" s="3">
        <v>0.11013269629604</v>
      </c>
      <c r="F105" s="3" t="s">
        <v>200</v>
      </c>
      <c r="G105" s="13">
        <v>0.28702716719507998</v>
      </c>
      <c r="H105" s="3" t="s">
        <v>191</v>
      </c>
      <c r="I105" s="13">
        <v>0.18218289652087399</v>
      </c>
    </row>
    <row r="106" spans="1:9" ht="15" thickTop="1" thickBot="1" x14ac:dyDescent="0.5">
      <c r="A106" s="3">
        <v>103</v>
      </c>
      <c r="B106" s="3" t="s">
        <v>258</v>
      </c>
      <c r="C106" s="3">
        <v>0.18926702420281</v>
      </c>
      <c r="D106" s="3" t="s">
        <v>258</v>
      </c>
      <c r="E106" s="3">
        <v>9.4784538175443606E-2</v>
      </c>
      <c r="F106" s="3" t="s">
        <v>174</v>
      </c>
      <c r="G106" s="13">
        <v>0.305751877973302</v>
      </c>
      <c r="H106" s="3" t="s">
        <v>191</v>
      </c>
      <c r="I106" s="13">
        <v>0.17140284881597501</v>
      </c>
    </row>
    <row r="107" spans="1:9" ht="15" thickTop="1" thickBot="1" x14ac:dyDescent="0.5">
      <c r="A107" s="3">
        <v>104</v>
      </c>
      <c r="B107" s="3" t="s">
        <v>274</v>
      </c>
      <c r="C107" s="3">
        <v>0.29238212862785501</v>
      </c>
      <c r="D107" s="3" t="s">
        <v>258</v>
      </c>
      <c r="E107" s="3">
        <v>8.6812586431038202E-2</v>
      </c>
      <c r="F107" s="3" t="s">
        <v>170</v>
      </c>
      <c r="G107" s="13">
        <v>0.28038249060535197</v>
      </c>
      <c r="H107" s="3" t="s">
        <v>219</v>
      </c>
      <c r="I107" s="13">
        <v>0.16181230694028001</v>
      </c>
    </row>
    <row r="108" spans="1:9" ht="15" thickTop="1" thickBot="1" x14ac:dyDescent="0.5">
      <c r="B108" s="3" t="s">
        <v>121</v>
      </c>
      <c r="C108" s="3">
        <f>AVERAGE(C3:C107)</f>
        <v>0.22539306520228725</v>
      </c>
      <c r="D108" s="3" t="s">
        <v>121</v>
      </c>
      <c r="E108" s="3">
        <f>AVERAGE(E3:E107)</f>
        <v>0.13325298401182795</v>
      </c>
      <c r="F108" s="3" t="s">
        <v>121</v>
      </c>
      <c r="G108" s="13">
        <f>AVERAGE(G3:G107)</f>
        <v>0.27903239393887908</v>
      </c>
      <c r="H108" s="3" t="s">
        <v>121</v>
      </c>
      <c r="I108" s="13">
        <f>AVERAGE(I3:I107)</f>
        <v>0.19375988535509206</v>
      </c>
    </row>
    <row r="109" spans="1:9" ht="15" thickTop="1" thickBot="1" x14ac:dyDescent="0.5">
      <c r="B109" s="3" t="s">
        <v>279</v>
      </c>
      <c r="C109" s="3">
        <f>STDEV(C3:C107)</f>
        <v>6.4495916018765226E-2</v>
      </c>
      <c r="D109" s="3" t="s">
        <v>279</v>
      </c>
      <c r="E109" s="3">
        <f>STDEV(E3:E107)</f>
        <v>6.2505076945051918E-2</v>
      </c>
      <c r="F109" s="3" t="s">
        <v>279</v>
      </c>
      <c r="G109" s="13">
        <f>STDEV(G3:G107)</f>
        <v>3.6779388162641091E-2</v>
      </c>
      <c r="H109" s="3" t="s">
        <v>279</v>
      </c>
      <c r="I109" s="13">
        <f>STDEV(I3:I107)</f>
        <v>5.191832812020656E-2</v>
      </c>
    </row>
    <row r="110" spans="1:9" ht="15" thickTop="1" thickBot="1" x14ac:dyDescent="0.5">
      <c r="B110" s="3" t="s">
        <v>280</v>
      </c>
      <c r="C110" s="13">
        <f>C108-1.96*C109/SQRT(105)</f>
        <v>0.21305651764935854</v>
      </c>
      <c r="D110" s="3" t="s">
        <v>280</v>
      </c>
      <c r="E110" s="13">
        <f>E108-1.96*E109/SQRT(105)</f>
        <v>0.1212972370183633</v>
      </c>
      <c r="F110" s="3" t="s">
        <v>280</v>
      </c>
      <c r="G110" s="13">
        <f>G108-1.96*G109/SQRT(105)</f>
        <v>0.27199736445105799</v>
      </c>
      <c r="H110" s="3" t="s">
        <v>280</v>
      </c>
      <c r="I110" s="13">
        <f>I108-1.96*I109/SQRT(105)</f>
        <v>0.18382913371591647</v>
      </c>
    </row>
    <row r="111" spans="1:9" ht="15" thickTop="1" thickBot="1" x14ac:dyDescent="0.5">
      <c r="B111" s="3" t="s">
        <v>281</v>
      </c>
      <c r="C111" s="13">
        <f>C108+1.96*C109/SQRT(105)</f>
        <v>0.23772961275521595</v>
      </c>
      <c r="D111" s="3" t="s">
        <v>281</v>
      </c>
      <c r="E111" s="13">
        <f>E108+1.96*E109/SQRT(105)</f>
        <v>0.14520873100529261</v>
      </c>
      <c r="F111" s="3" t="s">
        <v>281</v>
      </c>
      <c r="G111" s="13">
        <f>G108+1.96*G109/SQRT(105)</f>
        <v>0.28606742342670016</v>
      </c>
      <c r="H111" s="3" t="s">
        <v>281</v>
      </c>
      <c r="I111" s="13">
        <f>I108+1.96*I109/SQRT(105)</f>
        <v>0.20369063699426765</v>
      </c>
    </row>
    <row r="112" spans="1:9" ht="15" thickTop="1" thickBot="1" x14ac:dyDescent="0.5">
      <c r="B112" s="1" t="s">
        <v>258</v>
      </c>
      <c r="C112" s="1">
        <f>COUNTIF(B3:B107, "(1, 0, 0)")</f>
        <v>44</v>
      </c>
      <c r="D112" s="1" t="s">
        <v>258</v>
      </c>
      <c r="E112" s="1">
        <f>COUNTIF(D3:D107, "(1, 0, 0)")</f>
        <v>70</v>
      </c>
      <c r="F112" s="3" t="s">
        <v>208</v>
      </c>
      <c r="G112">
        <f>MIN(G3:G107)</f>
        <v>0.15762650669672201</v>
      </c>
      <c r="H112" s="3" t="s">
        <v>181</v>
      </c>
      <c r="I112">
        <f>MIN(I3:I107)</f>
        <v>0.12630520318834601</v>
      </c>
    </row>
    <row r="113" spans="2:9" ht="14.65" thickTop="1" x14ac:dyDescent="0.45">
      <c r="B113" s="1" t="s">
        <v>260</v>
      </c>
      <c r="C113" s="1">
        <f>COUNTIF(B3:B107, "(11, 0, 1)")</f>
        <v>21</v>
      </c>
      <c r="D113" s="1" t="s">
        <v>260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1"/>
  <sheetViews>
    <sheetView tabSelected="1" topLeftCell="I13" workbookViewId="0">
      <selection activeCell="T19" sqref="T19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9" bestFit="1" customWidth="1"/>
    <col min="13" max="15" width="12.1328125" style="9" customWidth="1"/>
    <col min="16" max="16" width="104.53125" style="9" bestFit="1" customWidth="1"/>
    <col min="17" max="18" width="9.06640625" style="2"/>
    <col min="19" max="19" width="12.1328125" style="9" bestFit="1" customWidth="1"/>
    <col min="20" max="20" width="11.33203125" style="9" bestFit="1" customWidth="1"/>
    <col min="21" max="21" width="12.33203125" style="2" bestFit="1" customWidth="1"/>
    <col min="22" max="22" width="16.46484375" style="9" bestFit="1" customWidth="1"/>
    <col min="23" max="16384" width="9.06640625" style="7"/>
  </cols>
  <sheetData>
    <row r="1" spans="1:22" x14ac:dyDescent="0.45">
      <c r="A1" s="6" t="s">
        <v>0</v>
      </c>
    </row>
    <row r="2" spans="1:22" x14ac:dyDescent="0.45">
      <c r="A2" s="6"/>
    </row>
    <row r="3" spans="1:22" x14ac:dyDescent="0.45">
      <c r="A3" s="6" t="s">
        <v>1</v>
      </c>
    </row>
    <row r="4" spans="1:22" x14ac:dyDescent="0.45">
      <c r="A4" s="6" t="s">
        <v>43</v>
      </c>
    </row>
    <row r="5" spans="1:22" ht="14.65" thickBot="1" x14ac:dyDescent="0.5"/>
    <row r="6" spans="1:22" ht="15" thickTop="1" thickBot="1" x14ac:dyDescent="0.5">
      <c r="A6" s="2" t="s">
        <v>95</v>
      </c>
      <c r="L6" s="22" t="s">
        <v>116</v>
      </c>
      <c r="M6" s="23"/>
      <c r="N6" s="23"/>
      <c r="O6" s="23"/>
      <c r="P6" s="24"/>
      <c r="Q6" s="25" t="s">
        <v>282</v>
      </c>
      <c r="R6" s="26"/>
      <c r="S6" s="26"/>
      <c r="T6" s="26"/>
      <c r="U6" s="26"/>
      <c r="V6" s="24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20</v>
      </c>
      <c r="I7" s="4" t="s">
        <v>13</v>
      </c>
      <c r="J7" s="4" t="s">
        <v>14</v>
      </c>
      <c r="K7" s="4" t="s">
        <v>22</v>
      </c>
      <c r="L7" s="5" t="s">
        <v>35</v>
      </c>
      <c r="M7" s="10" t="s">
        <v>48</v>
      </c>
      <c r="N7" s="10" t="s">
        <v>47</v>
      </c>
      <c r="O7" s="10" t="s">
        <v>46</v>
      </c>
      <c r="P7" s="4" t="s">
        <v>42</v>
      </c>
      <c r="Q7" s="4" t="s">
        <v>5</v>
      </c>
      <c r="R7" s="4" t="s">
        <v>8</v>
      </c>
      <c r="S7" s="5" t="s">
        <v>121</v>
      </c>
      <c r="T7" s="10" t="s">
        <v>122</v>
      </c>
      <c r="U7" s="10" t="s">
        <v>123</v>
      </c>
      <c r="V7" s="5" t="s">
        <v>311</v>
      </c>
    </row>
    <row r="8" spans="1:22" ht="15" thickTop="1" thickBot="1" x14ac:dyDescent="0.5">
      <c r="A8" s="4" t="s">
        <v>7</v>
      </c>
      <c r="B8" s="4" t="s">
        <v>2</v>
      </c>
      <c r="C8" s="4" t="s">
        <v>29</v>
      </c>
      <c r="D8" s="4" t="s">
        <v>24</v>
      </c>
      <c r="E8" s="4" t="s">
        <v>9</v>
      </c>
      <c r="F8" s="5">
        <v>8.4566004249851598E-2</v>
      </c>
      <c r="G8" s="4" t="s">
        <v>18</v>
      </c>
      <c r="H8" s="4" t="s">
        <v>25</v>
      </c>
      <c r="I8" s="4" t="s">
        <v>37</v>
      </c>
      <c r="J8" s="5">
        <v>0.49761129268930199</v>
      </c>
      <c r="K8" s="4" t="s">
        <v>44</v>
      </c>
      <c r="L8" s="5">
        <v>3.0230338498949998E-2</v>
      </c>
      <c r="M8" s="10">
        <v>6.6611281040656698E-3</v>
      </c>
      <c r="N8" s="10">
        <f t="shared" ref="N8:N39" si="0">IF(OR(L8="",M8=""),"",L8-2*M8)</f>
        <v>1.6908082290818659E-2</v>
      </c>
      <c r="O8" s="10">
        <f t="shared" ref="O8:O39" si="1">IF(OR(L8="",M8=""),"",L8+2*M8)</f>
        <v>4.3552594707081338E-2</v>
      </c>
      <c r="P8" s="4" t="s">
        <v>45</v>
      </c>
      <c r="Q8" s="4" t="s">
        <v>29</v>
      </c>
      <c r="R8" s="4" t="s">
        <v>24</v>
      </c>
      <c r="S8" s="10"/>
      <c r="T8" s="10"/>
      <c r="U8" s="10"/>
      <c r="V8" s="5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24</v>
      </c>
      <c r="E9" s="4" t="s">
        <v>9</v>
      </c>
      <c r="F9" s="5">
        <v>2.0125309703437899E-2</v>
      </c>
      <c r="G9" s="4" t="s">
        <v>97</v>
      </c>
      <c r="H9" s="4" t="s">
        <v>25</v>
      </c>
      <c r="I9" s="4" t="s">
        <v>19</v>
      </c>
      <c r="J9" s="5">
        <v>0.24629688890615301</v>
      </c>
      <c r="K9" s="4" t="s">
        <v>96</v>
      </c>
      <c r="L9" s="5">
        <v>3.03194224834442E-2</v>
      </c>
      <c r="M9" s="10">
        <v>6.8496847076139501E-3</v>
      </c>
      <c r="N9" s="10">
        <f t="shared" si="0"/>
        <v>1.66200530682163E-2</v>
      </c>
      <c r="O9" s="10">
        <f t="shared" si="1"/>
        <v>4.4018791898672097E-2</v>
      </c>
      <c r="P9" s="4" t="s">
        <v>98</v>
      </c>
      <c r="Q9" s="4" t="s">
        <v>6</v>
      </c>
      <c r="R9" s="4" t="s">
        <v>24</v>
      </c>
      <c r="S9" s="10"/>
      <c r="T9" s="10"/>
      <c r="U9" s="10"/>
      <c r="V9" s="5"/>
    </row>
    <row r="10" spans="1:22" ht="15" thickTop="1" thickBot="1" x14ac:dyDescent="0.5">
      <c r="A10" s="4" t="s">
        <v>7</v>
      </c>
      <c r="B10" s="4" t="s">
        <v>2</v>
      </c>
      <c r="C10" s="4" t="s">
        <v>23</v>
      </c>
      <c r="D10" s="4" t="s">
        <v>24</v>
      </c>
      <c r="E10" s="4" t="s">
        <v>9</v>
      </c>
      <c r="F10" s="5">
        <v>0.11014893392526801</v>
      </c>
      <c r="G10" s="4" t="s">
        <v>18</v>
      </c>
      <c r="H10" s="4" t="s">
        <v>25</v>
      </c>
      <c r="I10" s="4" t="s">
        <v>37</v>
      </c>
      <c r="J10" s="5">
        <v>0.30928234919484598</v>
      </c>
      <c r="K10" s="4" t="s">
        <v>99</v>
      </c>
      <c r="L10" s="5">
        <v>2.9208427667617699E-2</v>
      </c>
      <c r="M10" s="10">
        <v>6.6422749819725199E-3</v>
      </c>
      <c r="N10" s="10">
        <f t="shared" si="0"/>
        <v>1.5923877703672658E-2</v>
      </c>
      <c r="O10" s="10">
        <f t="shared" si="1"/>
        <v>4.2492977631562741E-2</v>
      </c>
      <c r="P10" s="4" t="s">
        <v>100</v>
      </c>
      <c r="Q10" s="4" t="s">
        <v>23</v>
      </c>
      <c r="R10" s="4" t="s">
        <v>24</v>
      </c>
      <c r="S10" s="10"/>
      <c r="T10" s="10"/>
      <c r="U10" s="10"/>
      <c r="V10" s="5"/>
    </row>
    <row r="11" spans="1:22" ht="15" thickTop="1" thickBot="1" x14ac:dyDescent="0.5">
      <c r="A11" s="4" t="s">
        <v>7</v>
      </c>
      <c r="B11" s="4" t="s">
        <v>2</v>
      </c>
      <c r="C11" s="4" t="s">
        <v>38</v>
      </c>
      <c r="D11" s="4" t="s">
        <v>24</v>
      </c>
      <c r="E11" s="4" t="s">
        <v>9</v>
      </c>
      <c r="F11" s="5">
        <v>6.4232706167529297E-2</v>
      </c>
      <c r="G11" s="4" t="s">
        <v>18</v>
      </c>
      <c r="H11" s="4" t="s">
        <v>25</v>
      </c>
      <c r="I11" s="4" t="s">
        <v>19</v>
      </c>
      <c r="J11" s="5">
        <v>0.179035098736608</v>
      </c>
      <c r="K11" s="4" t="s">
        <v>90</v>
      </c>
      <c r="L11" s="5">
        <v>2.9251535236835401E-2</v>
      </c>
      <c r="M11" s="10">
        <v>6.6433803999254599E-3</v>
      </c>
      <c r="N11" s="10">
        <f t="shared" si="0"/>
        <v>1.5964774436984481E-2</v>
      </c>
      <c r="O11" s="10">
        <f t="shared" si="1"/>
        <v>4.2538296036686324E-2</v>
      </c>
      <c r="P11" s="4" t="s">
        <v>91</v>
      </c>
      <c r="Q11" s="4" t="s">
        <v>38</v>
      </c>
      <c r="R11" s="4" t="s">
        <v>24</v>
      </c>
      <c r="S11" s="10"/>
      <c r="T11" s="10"/>
      <c r="U11" s="10"/>
      <c r="V11" s="5"/>
    </row>
    <row r="12" spans="1:22" ht="15" thickTop="1" thickBot="1" x14ac:dyDescent="0.5">
      <c r="A12" s="4" t="s">
        <v>7</v>
      </c>
      <c r="B12" s="4" t="s">
        <v>2</v>
      </c>
      <c r="C12" s="4" t="s">
        <v>29</v>
      </c>
      <c r="D12" s="4" t="s">
        <v>36</v>
      </c>
      <c r="E12" s="4" t="s">
        <v>9</v>
      </c>
      <c r="F12" s="5">
        <v>3.0627019615005802E-2</v>
      </c>
      <c r="G12" s="4" t="s">
        <v>97</v>
      </c>
      <c r="H12" s="4" t="s">
        <v>25</v>
      </c>
      <c r="I12" s="4" t="s">
        <v>26</v>
      </c>
      <c r="J12" s="5">
        <v>0.27038339771809999</v>
      </c>
      <c r="K12" s="4" t="s">
        <v>101</v>
      </c>
      <c r="L12" s="5">
        <v>7.7344204485416401E-2</v>
      </c>
      <c r="M12" s="10">
        <v>1.5974009075097099E-2</v>
      </c>
      <c r="N12" s="10">
        <f t="shared" si="0"/>
        <v>4.5396186335222202E-2</v>
      </c>
      <c r="O12" s="10">
        <f t="shared" si="1"/>
        <v>0.1092922226356106</v>
      </c>
      <c r="P12" s="8" t="s">
        <v>102</v>
      </c>
      <c r="Q12" s="4" t="s">
        <v>29</v>
      </c>
      <c r="R12" s="4" t="s">
        <v>36</v>
      </c>
      <c r="S12" s="10"/>
      <c r="T12" s="10"/>
      <c r="U12" s="10"/>
      <c r="V12" s="5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36</v>
      </c>
      <c r="E13" s="4" t="s">
        <v>9</v>
      </c>
      <c r="F13" s="5">
        <v>0.30861173110805101</v>
      </c>
      <c r="G13" s="4" t="s">
        <v>18</v>
      </c>
      <c r="H13" s="4" t="s">
        <v>25</v>
      </c>
      <c r="I13" s="4" t="s">
        <v>26</v>
      </c>
      <c r="J13" s="5">
        <v>0.44613235732750101</v>
      </c>
      <c r="K13" s="4" t="s">
        <v>131</v>
      </c>
      <c r="L13" s="5">
        <v>7.7527833729982301E-2</v>
      </c>
      <c r="M13" s="10">
        <v>1.35524859768093E-2</v>
      </c>
      <c r="N13" s="10">
        <f t="shared" si="0"/>
        <v>5.0422861776363702E-2</v>
      </c>
      <c r="O13" s="10">
        <f t="shared" si="1"/>
        <v>0.10463280568360089</v>
      </c>
      <c r="P13" s="8" t="s">
        <v>132</v>
      </c>
      <c r="Q13" s="4" t="s">
        <v>6</v>
      </c>
      <c r="R13" s="4" t="s">
        <v>36</v>
      </c>
      <c r="S13" s="10"/>
      <c r="T13" s="10"/>
      <c r="U13" s="10"/>
      <c r="V13" s="5"/>
    </row>
    <row r="14" spans="1:22" ht="15" thickTop="1" thickBot="1" x14ac:dyDescent="0.5">
      <c r="A14" s="4" t="s">
        <v>7</v>
      </c>
      <c r="B14" s="4" t="s">
        <v>2</v>
      </c>
      <c r="C14" s="4" t="s">
        <v>23</v>
      </c>
      <c r="D14" s="4" t="s">
        <v>36</v>
      </c>
      <c r="E14" s="4" t="s">
        <v>9</v>
      </c>
      <c r="F14" s="5">
        <v>8.6635758205824993E-3</v>
      </c>
      <c r="G14" s="4" t="s">
        <v>15</v>
      </c>
      <c r="H14" s="4" t="s">
        <v>27</v>
      </c>
      <c r="I14" s="4" t="s">
        <v>26</v>
      </c>
      <c r="J14" s="5">
        <v>0.29873396494652799</v>
      </c>
      <c r="K14" s="4" t="s">
        <v>138</v>
      </c>
      <c r="L14" s="5">
        <v>7.8538993000984103E-2</v>
      </c>
      <c r="M14" s="10">
        <v>1.6087673072951801E-2</v>
      </c>
      <c r="N14" s="10">
        <f t="shared" si="0"/>
        <v>4.6363646855080501E-2</v>
      </c>
      <c r="O14" s="10">
        <f t="shared" si="1"/>
        <v>0.11071433914688771</v>
      </c>
      <c r="P14" s="8" t="s">
        <v>139</v>
      </c>
      <c r="Q14" s="4" t="s">
        <v>23</v>
      </c>
      <c r="R14" s="4" t="s">
        <v>36</v>
      </c>
      <c r="S14" s="10"/>
      <c r="T14" s="10"/>
      <c r="U14" s="10"/>
      <c r="V14" s="5"/>
    </row>
    <row r="15" spans="1:22" ht="15" thickTop="1" thickBot="1" x14ac:dyDescent="0.5">
      <c r="A15" s="4" t="s">
        <v>7</v>
      </c>
      <c r="B15" s="4" t="s">
        <v>2</v>
      </c>
      <c r="C15" s="4" t="s">
        <v>38</v>
      </c>
      <c r="D15" s="4" t="s">
        <v>36</v>
      </c>
      <c r="E15" s="4" t="s">
        <v>9</v>
      </c>
      <c r="F15" s="5">
        <v>8.0869256421793503E-2</v>
      </c>
      <c r="G15" s="4" t="s">
        <v>15</v>
      </c>
      <c r="H15" s="4" t="s">
        <v>25</v>
      </c>
      <c r="I15" s="4" t="s">
        <v>26</v>
      </c>
      <c r="J15" s="5">
        <v>0.249038551479658</v>
      </c>
      <c r="K15" s="4" t="s">
        <v>115</v>
      </c>
      <c r="L15" s="5">
        <v>7.7530819922685595E-2</v>
      </c>
      <c r="M15" s="10">
        <v>1.39647491502999E-2</v>
      </c>
      <c r="N15" s="10">
        <f t="shared" si="0"/>
        <v>4.9601321622085796E-2</v>
      </c>
      <c r="O15" s="10">
        <f t="shared" si="1"/>
        <v>0.10546031822328539</v>
      </c>
      <c r="P15" s="8" t="s">
        <v>114</v>
      </c>
      <c r="Q15" s="4" t="s">
        <v>38</v>
      </c>
      <c r="R15" s="4" t="s">
        <v>36</v>
      </c>
      <c r="S15" s="10"/>
      <c r="T15" s="10"/>
      <c r="U15" s="10"/>
      <c r="V15" s="5"/>
    </row>
    <row r="16" spans="1:22" ht="15" thickTop="1" thickBot="1" x14ac:dyDescent="0.5">
      <c r="A16" s="4" t="s">
        <v>7</v>
      </c>
      <c r="B16" s="4" t="s">
        <v>2</v>
      </c>
      <c r="C16" s="4" t="s">
        <v>29</v>
      </c>
      <c r="D16" s="4" t="s">
        <v>39</v>
      </c>
      <c r="E16" s="4" t="s">
        <v>9</v>
      </c>
      <c r="F16" s="5">
        <v>2.20349393162898E-2</v>
      </c>
      <c r="G16" s="4" t="s">
        <v>18</v>
      </c>
      <c r="H16" s="4" t="s">
        <v>25</v>
      </c>
      <c r="I16" s="4" t="s">
        <v>37</v>
      </c>
      <c r="J16" s="5">
        <v>0.48093551450042699</v>
      </c>
      <c r="K16" s="4" t="s">
        <v>136</v>
      </c>
      <c r="L16" s="5">
        <v>6.4039388298988295E-2</v>
      </c>
      <c r="M16" s="10">
        <v>1.22765972329933E-2</v>
      </c>
      <c r="N16" s="10">
        <f t="shared" si="0"/>
        <v>3.9486193833001698E-2</v>
      </c>
      <c r="O16" s="10">
        <f t="shared" si="1"/>
        <v>8.8592582764974892E-2</v>
      </c>
      <c r="P16" s="8" t="s">
        <v>137</v>
      </c>
      <c r="Q16" s="4" t="s">
        <v>29</v>
      </c>
      <c r="R16" s="4" t="s">
        <v>39</v>
      </c>
      <c r="S16" s="10"/>
      <c r="T16" s="10"/>
      <c r="U16" s="10"/>
      <c r="V16" s="5"/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39</v>
      </c>
      <c r="E17" s="4" t="s">
        <v>9</v>
      </c>
      <c r="F17" s="5">
        <v>3.8574970441669201E-2</v>
      </c>
      <c r="G17" s="4" t="s">
        <v>18</v>
      </c>
      <c r="H17" s="4" t="s">
        <v>25</v>
      </c>
      <c r="I17" s="4" t="s">
        <v>37</v>
      </c>
      <c r="J17" s="5">
        <v>0.193868361915666</v>
      </c>
      <c r="K17" s="4" t="s">
        <v>140</v>
      </c>
      <c r="L17" s="5">
        <v>6.4655070006847296E-2</v>
      </c>
      <c r="M17" s="10">
        <v>1.31740950694645E-2</v>
      </c>
      <c r="N17" s="10">
        <f t="shared" si="0"/>
        <v>3.8306879867918295E-2</v>
      </c>
      <c r="O17" s="10">
        <f t="shared" si="1"/>
        <v>9.1003260145776296E-2</v>
      </c>
      <c r="P17" s="8" t="s">
        <v>141</v>
      </c>
      <c r="Q17" s="4" t="s">
        <v>6</v>
      </c>
      <c r="R17" s="4" t="s">
        <v>39</v>
      </c>
      <c r="S17" s="10"/>
      <c r="T17" s="10"/>
      <c r="U17" s="10"/>
      <c r="V17" s="5"/>
    </row>
    <row r="18" spans="1:22" ht="15" thickTop="1" thickBot="1" x14ac:dyDescent="0.5">
      <c r="A18" s="4" t="s">
        <v>7</v>
      </c>
      <c r="B18" s="4" t="s">
        <v>2</v>
      </c>
      <c r="C18" s="4" t="s">
        <v>23</v>
      </c>
      <c r="D18" s="4" t="s">
        <v>39</v>
      </c>
      <c r="E18" s="4" t="s">
        <v>9</v>
      </c>
      <c r="F18" s="5">
        <v>3.6702828800194401E-3</v>
      </c>
      <c r="G18" s="4" t="s">
        <v>18</v>
      </c>
      <c r="H18" s="4" t="s">
        <v>21</v>
      </c>
      <c r="I18" s="4" t="s">
        <v>37</v>
      </c>
      <c r="J18" s="5">
        <v>0.17556384197400199</v>
      </c>
      <c r="K18" s="4" t="s">
        <v>117</v>
      </c>
      <c r="L18" s="5">
        <v>6.4543188363313603E-2</v>
      </c>
      <c r="M18" s="10">
        <v>1.14796169486963E-2</v>
      </c>
      <c r="N18" s="10">
        <f t="shared" si="0"/>
        <v>4.1583954465921003E-2</v>
      </c>
      <c r="O18" s="10">
        <f t="shared" si="1"/>
        <v>8.7502422260706203E-2</v>
      </c>
      <c r="P18" s="8" t="s">
        <v>147</v>
      </c>
      <c r="Q18" s="4" t="s">
        <v>23</v>
      </c>
      <c r="R18" s="4" t="s">
        <v>39</v>
      </c>
      <c r="S18" s="10"/>
      <c r="T18" s="10"/>
      <c r="U18" s="10"/>
      <c r="V18" s="5"/>
    </row>
    <row r="19" spans="1:22" ht="15" thickTop="1" thickBot="1" x14ac:dyDescent="0.5">
      <c r="A19" s="4" t="s">
        <v>7</v>
      </c>
      <c r="B19" s="4" t="s">
        <v>2</v>
      </c>
      <c r="C19" s="4" t="s">
        <v>38</v>
      </c>
      <c r="D19" s="4" t="s">
        <v>39</v>
      </c>
      <c r="E19" s="4" t="s">
        <v>9</v>
      </c>
      <c r="F19" s="5">
        <v>8.1780459091270706E-3</v>
      </c>
      <c r="G19" s="4" t="s">
        <v>15</v>
      </c>
      <c r="H19" s="4" t="s">
        <v>27</v>
      </c>
      <c r="I19" s="4" t="s">
        <v>19</v>
      </c>
      <c r="J19" s="5">
        <v>0.14852115505240601</v>
      </c>
      <c r="K19" s="4" t="s">
        <v>148</v>
      </c>
      <c r="L19" s="5">
        <v>6.3691043853759705E-2</v>
      </c>
      <c r="M19" s="10">
        <v>1.18308326479514E-2</v>
      </c>
      <c r="N19" s="10">
        <f t="shared" si="0"/>
        <v>4.0029378557856904E-2</v>
      </c>
      <c r="O19" s="10">
        <f t="shared" si="1"/>
        <v>8.7352709149662505E-2</v>
      </c>
      <c r="P19" s="8" t="s">
        <v>149</v>
      </c>
      <c r="Q19" s="4" t="s">
        <v>38</v>
      </c>
      <c r="R19" s="4" t="s">
        <v>39</v>
      </c>
      <c r="S19" s="10"/>
      <c r="T19" s="10"/>
      <c r="U19" s="10"/>
      <c r="V19" s="5"/>
    </row>
    <row r="20" spans="1:22" ht="15" thickTop="1" thickBot="1" x14ac:dyDescent="0.5">
      <c r="A20" s="4" t="s">
        <v>7</v>
      </c>
      <c r="B20" s="4" t="s">
        <v>2</v>
      </c>
      <c r="C20" s="4" t="s">
        <v>29</v>
      </c>
      <c r="D20" s="4" t="s">
        <v>40</v>
      </c>
      <c r="E20" s="4" t="s">
        <v>9</v>
      </c>
      <c r="F20" s="5">
        <v>0.15675777140539601</v>
      </c>
      <c r="G20" s="4" t="s">
        <v>18</v>
      </c>
      <c r="H20" s="4" t="s">
        <v>25</v>
      </c>
      <c r="I20" s="4" t="s">
        <v>26</v>
      </c>
      <c r="J20" s="5">
        <v>0.24744236008780399</v>
      </c>
      <c r="K20" s="4" t="s">
        <v>151</v>
      </c>
      <c r="L20" s="5">
        <v>5.9444887936115201E-2</v>
      </c>
      <c r="M20" s="10">
        <v>1.0642163993983799E-2</v>
      </c>
      <c r="N20" s="10">
        <f t="shared" si="0"/>
        <v>3.8160559948147599E-2</v>
      </c>
      <c r="O20" s="10">
        <f t="shared" si="1"/>
        <v>8.0729215924082803E-2</v>
      </c>
      <c r="P20" s="8" t="s">
        <v>150</v>
      </c>
      <c r="Q20" s="4" t="s">
        <v>29</v>
      </c>
      <c r="R20" s="4" t="s">
        <v>40</v>
      </c>
      <c r="S20" s="10"/>
      <c r="T20" s="10"/>
      <c r="U20" s="10"/>
      <c r="V20" s="5"/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40</v>
      </c>
      <c r="E21" s="4" t="s">
        <v>9</v>
      </c>
      <c r="F21" s="5">
        <v>0.107269898806751</v>
      </c>
      <c r="G21" s="4" t="s">
        <v>18</v>
      </c>
      <c r="H21" s="4" t="s">
        <v>25</v>
      </c>
      <c r="I21" s="4" t="s">
        <v>26</v>
      </c>
      <c r="J21" s="5">
        <v>0.28942637953202399</v>
      </c>
      <c r="K21" s="4" t="s">
        <v>163</v>
      </c>
      <c r="L21" s="5">
        <v>5.7791773229837397E-2</v>
      </c>
      <c r="M21" s="10">
        <v>1.34986623386655E-2</v>
      </c>
      <c r="N21" s="10">
        <f t="shared" si="0"/>
        <v>3.0794448552506397E-2</v>
      </c>
      <c r="O21" s="10">
        <f t="shared" si="1"/>
        <v>8.4789097907168404E-2</v>
      </c>
      <c r="P21" s="8" t="s">
        <v>162</v>
      </c>
      <c r="Q21" s="4" t="s">
        <v>6</v>
      </c>
      <c r="R21" s="4" t="s">
        <v>40</v>
      </c>
      <c r="S21" s="10"/>
      <c r="T21" s="10"/>
      <c r="U21" s="10"/>
      <c r="V21" s="5"/>
    </row>
    <row r="22" spans="1:22" ht="15" thickTop="1" thickBot="1" x14ac:dyDescent="0.5">
      <c r="A22" s="4" t="s">
        <v>7</v>
      </c>
      <c r="B22" s="4" t="s">
        <v>2</v>
      </c>
      <c r="C22" s="4" t="s">
        <v>23</v>
      </c>
      <c r="D22" s="4" t="s">
        <v>40</v>
      </c>
      <c r="E22" s="4" t="s">
        <v>9</v>
      </c>
      <c r="F22" s="5">
        <v>9.7324547937974407E-3</v>
      </c>
      <c r="G22" s="4" t="s">
        <v>15</v>
      </c>
      <c r="H22" s="4" t="s">
        <v>27</v>
      </c>
      <c r="I22" s="4" t="s">
        <v>19</v>
      </c>
      <c r="J22" s="5">
        <v>0.242954078427671</v>
      </c>
      <c r="K22" s="4" t="s">
        <v>87</v>
      </c>
      <c r="L22" s="5">
        <v>5.9048081934451997E-2</v>
      </c>
      <c r="M22" s="10">
        <v>1.1615262627406199E-2</v>
      </c>
      <c r="N22" s="10">
        <f t="shared" si="0"/>
        <v>3.5817556679639595E-2</v>
      </c>
      <c r="O22" s="10">
        <f t="shared" si="1"/>
        <v>8.2278607189264399E-2</v>
      </c>
      <c r="P22" s="8" t="s">
        <v>161</v>
      </c>
      <c r="Q22" s="4" t="s">
        <v>23</v>
      </c>
      <c r="R22" s="4" t="s">
        <v>40</v>
      </c>
      <c r="S22" s="10"/>
      <c r="T22" s="10"/>
      <c r="U22" s="10"/>
      <c r="V22" s="5"/>
    </row>
    <row r="23" spans="1:22" ht="15" thickTop="1" thickBot="1" x14ac:dyDescent="0.5">
      <c r="A23" s="4" t="s">
        <v>7</v>
      </c>
      <c r="B23" s="4" t="s">
        <v>2</v>
      </c>
      <c r="C23" s="4" t="s">
        <v>38</v>
      </c>
      <c r="D23" s="4" t="s">
        <v>40</v>
      </c>
      <c r="E23" s="4" t="s">
        <v>9</v>
      </c>
      <c r="F23" s="5">
        <v>1.25838065964624E-2</v>
      </c>
      <c r="G23" s="4" t="s">
        <v>15</v>
      </c>
      <c r="H23" s="4" t="s">
        <v>27</v>
      </c>
      <c r="I23" s="4" t="s">
        <v>37</v>
      </c>
      <c r="J23" s="5">
        <v>0.189333351461137</v>
      </c>
      <c r="K23" s="4" t="s">
        <v>148</v>
      </c>
      <c r="L23" s="5">
        <v>5.8577448129653903E-2</v>
      </c>
      <c r="M23" s="10">
        <v>1.01417133854935E-2</v>
      </c>
      <c r="N23" s="10">
        <f t="shared" si="0"/>
        <v>3.8294021358666899E-2</v>
      </c>
      <c r="O23" s="10">
        <f t="shared" si="1"/>
        <v>7.8860874900640907E-2</v>
      </c>
      <c r="P23" s="8" t="s">
        <v>160</v>
      </c>
      <c r="Q23" s="4" t="s">
        <v>38</v>
      </c>
      <c r="R23" s="4" t="s">
        <v>40</v>
      </c>
      <c r="S23" s="10"/>
      <c r="T23" s="10"/>
      <c r="U23" s="10"/>
      <c r="V23" s="5"/>
    </row>
    <row r="24" spans="1:22" ht="15" thickTop="1" thickBot="1" x14ac:dyDescent="0.5">
      <c r="A24" s="4" t="s">
        <v>7</v>
      </c>
      <c r="B24" s="4" t="s">
        <v>2</v>
      </c>
      <c r="C24" s="4" t="s">
        <v>29</v>
      </c>
      <c r="D24" s="4" t="s">
        <v>41</v>
      </c>
      <c r="E24" s="4" t="s">
        <v>9</v>
      </c>
      <c r="F24" s="5">
        <v>5.7985701700996803E-2</v>
      </c>
      <c r="G24" s="4" t="s">
        <v>15</v>
      </c>
      <c r="H24" s="4" t="s">
        <v>27</v>
      </c>
      <c r="I24" s="4" t="s">
        <v>37</v>
      </c>
      <c r="J24" s="5">
        <v>0.23046020141211099</v>
      </c>
      <c r="K24" s="4" t="s">
        <v>75</v>
      </c>
      <c r="L24" s="5">
        <v>4.9412100762128798E-2</v>
      </c>
      <c r="M24" s="10">
        <v>8.4318950681729794E-3</v>
      </c>
      <c r="N24" s="10">
        <f t="shared" si="0"/>
        <v>3.2548310625782839E-2</v>
      </c>
      <c r="O24" s="10">
        <f t="shared" si="1"/>
        <v>6.6275890898474757E-2</v>
      </c>
      <c r="P24" s="8" t="s">
        <v>76</v>
      </c>
      <c r="Q24" s="4" t="s">
        <v>29</v>
      </c>
      <c r="R24" s="4" t="s">
        <v>41</v>
      </c>
      <c r="S24" s="10">
        <v>3.2680832376776099</v>
      </c>
      <c r="T24" s="10">
        <v>2.6078018858944301</v>
      </c>
      <c r="U24" s="10">
        <v>0.34283817433344399</v>
      </c>
      <c r="V24" s="5">
        <v>0.87025435712228405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41</v>
      </c>
      <c r="E25" s="4" t="s">
        <v>9</v>
      </c>
      <c r="F25" s="5">
        <v>3.78663433359305E-3</v>
      </c>
      <c r="G25" s="4" t="s">
        <v>18</v>
      </c>
      <c r="H25" s="4" t="s">
        <v>21</v>
      </c>
      <c r="I25" s="4" t="s">
        <v>19</v>
      </c>
      <c r="J25" s="5">
        <v>0.196205438965662</v>
      </c>
      <c r="K25" s="4" t="s">
        <v>119</v>
      </c>
      <c r="L25" s="5">
        <v>5.0671391934156401E-2</v>
      </c>
      <c r="M25" s="10">
        <v>7.2293917871023997E-3</v>
      </c>
      <c r="N25" s="10">
        <f t="shared" si="0"/>
        <v>3.6212608359951604E-2</v>
      </c>
      <c r="O25" s="10">
        <f t="shared" si="1"/>
        <v>6.5130175508361199E-2</v>
      </c>
      <c r="P25" s="8" t="s">
        <v>120</v>
      </c>
      <c r="Q25" s="4" t="s">
        <v>6</v>
      </c>
      <c r="R25" s="4" t="s">
        <v>41</v>
      </c>
      <c r="S25" s="10">
        <v>5.6969967728570898</v>
      </c>
      <c r="T25" s="10">
        <v>4.7218322051637998</v>
      </c>
      <c r="U25" s="10">
        <v>4.7218322051637998</v>
      </c>
      <c r="V25" s="5">
        <v>0.69651224199179496</v>
      </c>
    </row>
    <row r="26" spans="1:22" ht="15" thickTop="1" thickBot="1" x14ac:dyDescent="0.5">
      <c r="A26" s="4" t="s">
        <v>7</v>
      </c>
      <c r="B26" s="4" t="s">
        <v>2</v>
      </c>
      <c r="C26" s="4" t="s">
        <v>23</v>
      </c>
      <c r="D26" s="4" t="s">
        <v>41</v>
      </c>
      <c r="E26" s="4" t="s">
        <v>9</v>
      </c>
      <c r="F26" s="5">
        <v>4.9784509261696197E-2</v>
      </c>
      <c r="G26" s="4" t="s">
        <v>15</v>
      </c>
      <c r="H26" s="4" t="s">
        <v>27</v>
      </c>
      <c r="I26" s="4" t="s">
        <v>26</v>
      </c>
      <c r="J26" s="5">
        <v>0.17260976247864299</v>
      </c>
      <c r="K26" s="4" t="s">
        <v>124</v>
      </c>
      <c r="L26" s="5">
        <v>5.08359752595424E-2</v>
      </c>
      <c r="M26" s="10">
        <v>8.4623245569910195E-3</v>
      </c>
      <c r="N26" s="10">
        <f t="shared" si="0"/>
        <v>3.3911326145560361E-2</v>
      </c>
      <c r="O26" s="10">
        <f t="shared" si="1"/>
        <v>6.7760624373524439E-2</v>
      </c>
      <c r="P26" s="8" t="s">
        <v>125</v>
      </c>
      <c r="Q26" s="4" t="s">
        <v>23</v>
      </c>
      <c r="R26" s="4" t="s">
        <v>41</v>
      </c>
      <c r="S26" s="10">
        <v>2.98946063091249</v>
      </c>
      <c r="T26" s="10">
        <v>2.35441219573161</v>
      </c>
      <c r="U26" s="10">
        <v>0.24586157554411001</v>
      </c>
      <c r="V26" s="5">
        <v>0.89427327226203202</v>
      </c>
    </row>
    <row r="27" spans="1:22" ht="15" thickTop="1" thickBot="1" x14ac:dyDescent="0.5">
      <c r="A27" s="4" t="s">
        <v>7</v>
      </c>
      <c r="B27" s="4" t="s">
        <v>2</v>
      </c>
      <c r="C27" s="4" t="s">
        <v>38</v>
      </c>
      <c r="D27" s="4" t="s">
        <v>41</v>
      </c>
      <c r="E27" s="4" t="s">
        <v>9</v>
      </c>
      <c r="F27" s="5">
        <v>5.66818131630568E-3</v>
      </c>
      <c r="G27" s="4" t="s">
        <v>15</v>
      </c>
      <c r="H27" s="4" t="s">
        <v>27</v>
      </c>
      <c r="I27" s="4" t="s">
        <v>26</v>
      </c>
      <c r="J27" s="5">
        <v>0.45502838358743303</v>
      </c>
      <c r="K27" s="4" t="s">
        <v>117</v>
      </c>
      <c r="L27" s="5">
        <v>5.0984546542167601E-2</v>
      </c>
      <c r="M27" s="10">
        <v>7.3670328740347403E-3</v>
      </c>
      <c r="N27" s="10">
        <f t="shared" si="0"/>
        <v>3.6250480794098122E-2</v>
      </c>
      <c r="O27" s="10">
        <f t="shared" si="1"/>
        <v>6.571861229023708E-2</v>
      </c>
      <c r="P27" s="8" t="s">
        <v>118</v>
      </c>
      <c r="Q27" s="4" t="s">
        <v>38</v>
      </c>
      <c r="R27" s="4" t="s">
        <v>41</v>
      </c>
      <c r="S27" s="10">
        <v>2.8988684178126198</v>
      </c>
      <c r="T27" s="10">
        <v>2.3094091810476498</v>
      </c>
      <c r="U27" s="10">
        <v>0.25189452401054901</v>
      </c>
      <c r="V27" s="5">
        <v>0.89504610856090905</v>
      </c>
    </row>
    <row r="28" spans="1:22" ht="15" thickTop="1" thickBot="1" x14ac:dyDescent="0.5">
      <c r="A28" s="4" t="s">
        <v>7</v>
      </c>
      <c r="B28" s="4" t="s">
        <v>17</v>
      </c>
      <c r="C28" s="4" t="s">
        <v>29</v>
      </c>
      <c r="D28" s="4" t="s">
        <v>24</v>
      </c>
      <c r="E28" s="4" t="s">
        <v>9</v>
      </c>
      <c r="F28" s="5">
        <v>3.1100585463278801E-2</v>
      </c>
      <c r="G28" s="4" t="s">
        <v>18</v>
      </c>
      <c r="H28" s="4" t="s">
        <v>25</v>
      </c>
      <c r="I28" s="4" t="s">
        <v>37</v>
      </c>
      <c r="J28" s="5">
        <v>0.26665809118262002</v>
      </c>
      <c r="K28" s="4" t="s">
        <v>60</v>
      </c>
      <c r="L28" s="5">
        <v>2.48258560895919E-2</v>
      </c>
      <c r="M28" s="10">
        <v>5.6700794722876202E-3</v>
      </c>
      <c r="N28" s="10">
        <f t="shared" si="0"/>
        <v>1.348569714501666E-2</v>
      </c>
      <c r="O28" s="10">
        <f t="shared" si="1"/>
        <v>3.6166015034167137E-2</v>
      </c>
      <c r="P28" s="4" t="s">
        <v>61</v>
      </c>
      <c r="Q28" s="4" t="s">
        <v>29</v>
      </c>
      <c r="R28" s="4" t="s">
        <v>24</v>
      </c>
      <c r="S28" s="10"/>
      <c r="T28" s="10"/>
      <c r="U28" s="10"/>
      <c r="V28" s="5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24</v>
      </c>
      <c r="E29" s="4" t="s">
        <v>9</v>
      </c>
      <c r="F29" s="5">
        <v>1.03183322181661E-3</v>
      </c>
      <c r="G29" s="4" t="s">
        <v>15</v>
      </c>
      <c r="H29" s="4" t="s">
        <v>27</v>
      </c>
      <c r="I29" s="4" t="s">
        <v>19</v>
      </c>
      <c r="J29" s="5">
        <v>0.189764745813811</v>
      </c>
      <c r="K29" s="4" t="s">
        <v>53</v>
      </c>
      <c r="L29" s="5">
        <v>2.5252476707100801E-2</v>
      </c>
      <c r="M29" s="10">
        <v>5.38631197626749E-3</v>
      </c>
      <c r="N29" s="10">
        <f t="shared" si="0"/>
        <v>1.4479852754565821E-2</v>
      </c>
      <c r="O29" s="10">
        <f t="shared" si="1"/>
        <v>3.6025100659635781E-2</v>
      </c>
      <c r="P29" s="4" t="s">
        <v>55</v>
      </c>
      <c r="Q29" s="4" t="s">
        <v>6</v>
      </c>
      <c r="R29" s="4" t="s">
        <v>24</v>
      </c>
      <c r="S29" s="10"/>
      <c r="T29" s="10"/>
      <c r="U29" s="10"/>
      <c r="V29" s="5"/>
    </row>
    <row r="30" spans="1:22" ht="15" thickTop="1" thickBot="1" x14ac:dyDescent="0.5">
      <c r="A30" s="4" t="s">
        <v>7</v>
      </c>
      <c r="B30" s="4" t="s">
        <v>17</v>
      </c>
      <c r="C30" s="4" t="s">
        <v>23</v>
      </c>
      <c r="D30" s="4" t="s">
        <v>24</v>
      </c>
      <c r="E30" s="4" t="s">
        <v>9</v>
      </c>
      <c r="F30" s="5">
        <v>2.2669202089606301E-2</v>
      </c>
      <c r="G30" s="4" t="s">
        <v>18</v>
      </c>
      <c r="H30" s="4" t="s">
        <v>25</v>
      </c>
      <c r="I30" s="4" t="s">
        <v>37</v>
      </c>
      <c r="J30" s="5">
        <v>0.39629399439624502</v>
      </c>
      <c r="K30" s="4" t="s">
        <v>53</v>
      </c>
      <c r="L30" s="5">
        <v>2.4648037180304502E-2</v>
      </c>
      <c r="M30" s="10">
        <v>5.9781332722895304E-3</v>
      </c>
      <c r="N30" s="10">
        <f t="shared" si="0"/>
        <v>1.2691770635725441E-2</v>
      </c>
      <c r="O30" s="10">
        <f t="shared" si="1"/>
        <v>3.6604303724883561E-2</v>
      </c>
      <c r="P30" s="4" t="s">
        <v>54</v>
      </c>
      <c r="Q30" s="4" t="s">
        <v>23</v>
      </c>
      <c r="R30" s="4" t="s">
        <v>24</v>
      </c>
      <c r="S30" s="10"/>
      <c r="T30" s="10"/>
      <c r="U30" s="10"/>
      <c r="V30" s="5"/>
    </row>
    <row r="31" spans="1:22" ht="15" thickTop="1" thickBot="1" x14ac:dyDescent="0.5">
      <c r="A31" s="4" t="s">
        <v>7</v>
      </c>
      <c r="B31" s="4" t="s">
        <v>17</v>
      </c>
      <c r="C31" s="4" t="s">
        <v>38</v>
      </c>
      <c r="D31" s="4" t="s">
        <v>24</v>
      </c>
      <c r="E31" s="4" t="s">
        <v>9</v>
      </c>
      <c r="F31" s="5">
        <v>3.9132699815151897E-2</v>
      </c>
      <c r="G31" s="4" t="s">
        <v>18</v>
      </c>
      <c r="H31" s="4" t="s">
        <v>25</v>
      </c>
      <c r="I31" s="4" t="s">
        <v>26</v>
      </c>
      <c r="J31" s="5">
        <v>0.30465317720917501</v>
      </c>
      <c r="K31" s="4" t="s">
        <v>60</v>
      </c>
      <c r="L31" s="5">
        <v>2.4652411788701999E-2</v>
      </c>
      <c r="M31" s="10">
        <v>6.0787373670130197E-3</v>
      </c>
      <c r="N31" s="10">
        <f t="shared" si="0"/>
        <v>1.2494937054675959E-2</v>
      </c>
      <c r="O31" s="10">
        <f t="shared" si="1"/>
        <v>3.6809886522728041E-2</v>
      </c>
      <c r="P31" s="4" t="s">
        <v>79</v>
      </c>
      <c r="Q31" s="4" t="s">
        <v>38</v>
      </c>
      <c r="R31" s="4" t="s">
        <v>24</v>
      </c>
      <c r="S31" s="10"/>
      <c r="T31" s="10"/>
      <c r="U31" s="10"/>
      <c r="V31" s="5"/>
    </row>
    <row r="32" spans="1:22" ht="15" thickTop="1" thickBot="1" x14ac:dyDescent="0.5">
      <c r="A32" s="4" t="s">
        <v>7</v>
      </c>
      <c r="B32" s="4" t="s">
        <v>17</v>
      </c>
      <c r="C32" s="4" t="s">
        <v>29</v>
      </c>
      <c r="D32" s="4" t="s">
        <v>36</v>
      </c>
      <c r="E32" s="4" t="s">
        <v>9</v>
      </c>
      <c r="F32" s="5">
        <v>3.8962408965099401E-3</v>
      </c>
      <c r="G32" s="4" t="s">
        <v>15</v>
      </c>
      <c r="H32" s="4" t="s">
        <v>25</v>
      </c>
      <c r="I32" s="4" t="s">
        <v>19</v>
      </c>
      <c r="J32" s="5">
        <v>0.160233512133126</v>
      </c>
      <c r="K32" s="4" t="s">
        <v>56</v>
      </c>
      <c r="L32" s="5">
        <v>4.2342380434274601E-2</v>
      </c>
      <c r="M32" s="10">
        <v>8.4709934717848295E-3</v>
      </c>
      <c r="N32" s="10">
        <f t="shared" si="0"/>
        <v>2.5400393490704942E-2</v>
      </c>
      <c r="O32" s="10">
        <f t="shared" si="1"/>
        <v>5.928436737784426E-2</v>
      </c>
      <c r="P32" s="4" t="s">
        <v>80</v>
      </c>
      <c r="Q32" s="4" t="s">
        <v>29</v>
      </c>
      <c r="R32" s="4" t="s">
        <v>36</v>
      </c>
      <c r="S32" s="10"/>
      <c r="T32" s="10"/>
      <c r="U32" s="10"/>
      <c r="V32" s="5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36</v>
      </c>
      <c r="E33" s="4" t="s">
        <v>9</v>
      </c>
      <c r="F33" s="5">
        <v>2.9533499173309899E-3</v>
      </c>
      <c r="G33" s="4" t="s">
        <v>15</v>
      </c>
      <c r="H33" s="4" t="s">
        <v>25</v>
      </c>
      <c r="I33" s="4" t="s">
        <v>19</v>
      </c>
      <c r="J33" s="5">
        <v>0.13416040811538699</v>
      </c>
      <c r="K33" s="4" t="s">
        <v>36</v>
      </c>
      <c r="L33" s="5">
        <v>4.3109171092510203E-2</v>
      </c>
      <c r="M33" s="10">
        <v>8.3859349211221502E-3</v>
      </c>
      <c r="N33" s="10">
        <f t="shared" si="0"/>
        <v>2.6337301250265902E-2</v>
      </c>
      <c r="O33" s="10">
        <f t="shared" si="1"/>
        <v>5.9881040934754506E-2</v>
      </c>
      <c r="P33" s="4" t="s">
        <v>105</v>
      </c>
      <c r="Q33" s="4" t="s">
        <v>6</v>
      </c>
      <c r="R33" s="4" t="s">
        <v>36</v>
      </c>
      <c r="S33" s="10"/>
      <c r="T33" s="10"/>
      <c r="U33" s="10"/>
      <c r="V33" s="5"/>
    </row>
    <row r="34" spans="1:22" ht="15" thickTop="1" thickBot="1" x14ac:dyDescent="0.5">
      <c r="A34" s="4" t="s">
        <v>7</v>
      </c>
      <c r="B34" s="4" t="s">
        <v>17</v>
      </c>
      <c r="C34" s="4" t="s">
        <v>23</v>
      </c>
      <c r="D34" s="4" t="s">
        <v>36</v>
      </c>
      <c r="E34" s="4" t="s">
        <v>9</v>
      </c>
      <c r="F34" s="5">
        <v>3.0357832121815898E-3</v>
      </c>
      <c r="G34" s="4" t="s">
        <v>15</v>
      </c>
      <c r="H34" s="4" t="s">
        <v>27</v>
      </c>
      <c r="I34" s="4" t="s">
        <v>19</v>
      </c>
      <c r="J34" s="5">
        <v>0.12743527193059501</v>
      </c>
      <c r="K34" s="4" t="s">
        <v>103</v>
      </c>
      <c r="L34" s="5">
        <v>4.7987391799688299E-2</v>
      </c>
      <c r="M34" s="10">
        <v>5.0416052322678102E-3</v>
      </c>
      <c r="N34" s="10">
        <f t="shared" si="0"/>
        <v>3.7904181335152679E-2</v>
      </c>
      <c r="O34" s="10">
        <f t="shared" si="1"/>
        <v>5.8070602264223919E-2</v>
      </c>
      <c r="P34" s="4" t="s">
        <v>104</v>
      </c>
      <c r="Q34" s="4" t="s">
        <v>23</v>
      </c>
      <c r="R34" s="4" t="s">
        <v>36</v>
      </c>
      <c r="S34" s="10"/>
      <c r="T34" s="10"/>
      <c r="U34" s="10"/>
      <c r="V34" s="5"/>
    </row>
    <row r="35" spans="1:22" ht="15" thickTop="1" thickBot="1" x14ac:dyDescent="0.5">
      <c r="A35" s="4" t="s">
        <v>7</v>
      </c>
      <c r="B35" s="4" t="s">
        <v>17</v>
      </c>
      <c r="C35" s="4" t="s">
        <v>38</v>
      </c>
      <c r="D35" s="4" t="s">
        <v>36</v>
      </c>
      <c r="E35" s="4" t="s">
        <v>9</v>
      </c>
      <c r="F35" s="5">
        <v>1.6633295660330599E-3</v>
      </c>
      <c r="G35" s="4" t="s">
        <v>15</v>
      </c>
      <c r="H35" s="4" t="s">
        <v>25</v>
      </c>
      <c r="I35" s="4" t="s">
        <v>26</v>
      </c>
      <c r="J35" s="5">
        <v>0.10094815217775099</v>
      </c>
      <c r="K35" s="4" t="s">
        <v>85</v>
      </c>
      <c r="L35" s="5">
        <v>4.2748991027474398E-2</v>
      </c>
      <c r="M35" s="5">
        <v>8.0102034327243395E-3</v>
      </c>
      <c r="N35" s="10">
        <f t="shared" si="0"/>
        <v>2.6728584162025719E-2</v>
      </c>
      <c r="O35" s="10">
        <f t="shared" si="1"/>
        <v>5.8769397892923077E-2</v>
      </c>
      <c r="P35" s="4" t="s">
        <v>86</v>
      </c>
      <c r="Q35" s="4" t="s">
        <v>38</v>
      </c>
      <c r="R35" s="4" t="s">
        <v>36</v>
      </c>
      <c r="S35" s="10"/>
      <c r="T35" s="10"/>
      <c r="U35" s="10"/>
      <c r="V35" s="5"/>
    </row>
    <row r="36" spans="1:22" ht="15" thickTop="1" thickBot="1" x14ac:dyDescent="0.5">
      <c r="A36" s="4" t="s">
        <v>7</v>
      </c>
      <c r="B36" s="4" t="s">
        <v>17</v>
      </c>
      <c r="C36" s="4" t="s">
        <v>29</v>
      </c>
      <c r="D36" s="4" t="s">
        <v>39</v>
      </c>
      <c r="E36" s="4" t="s">
        <v>9</v>
      </c>
      <c r="F36" s="5">
        <v>2.9865625955004999E-2</v>
      </c>
      <c r="G36" s="4" t="s">
        <v>18</v>
      </c>
      <c r="H36" s="4" t="s">
        <v>25</v>
      </c>
      <c r="I36" s="4" t="s">
        <v>19</v>
      </c>
      <c r="J36" s="5">
        <v>0.36457102403623498</v>
      </c>
      <c r="K36" s="4" t="s">
        <v>244</v>
      </c>
      <c r="L36" s="5">
        <v>5.2673801779747002E-2</v>
      </c>
      <c r="M36" s="10">
        <v>8.0652944307631896E-3</v>
      </c>
      <c r="N36" s="10">
        <f t="shared" si="0"/>
        <v>3.6543212918220623E-2</v>
      </c>
      <c r="O36" s="10">
        <f t="shared" si="1"/>
        <v>6.8804390641273389E-2</v>
      </c>
      <c r="P36" s="4" t="s">
        <v>252</v>
      </c>
      <c r="Q36" s="4" t="s">
        <v>29</v>
      </c>
      <c r="R36" s="4" t="s">
        <v>39</v>
      </c>
      <c r="S36" s="10"/>
      <c r="T36" s="10"/>
      <c r="U36" s="10"/>
      <c r="V36" s="5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39</v>
      </c>
      <c r="E37" s="4" t="s">
        <v>9</v>
      </c>
      <c r="F37" s="5">
        <v>4.0071338690443803E-3</v>
      </c>
      <c r="G37" s="4" t="s">
        <v>15</v>
      </c>
      <c r="H37" s="4" t="s">
        <v>25</v>
      </c>
      <c r="I37" s="4" t="s">
        <v>26</v>
      </c>
      <c r="J37" s="5">
        <v>0.17483852563158001</v>
      </c>
      <c r="K37" s="4" t="s">
        <v>247</v>
      </c>
      <c r="L37" s="5">
        <v>5.2797178924083699E-2</v>
      </c>
      <c r="M37" s="10">
        <v>9.5806373843809692E-3</v>
      </c>
      <c r="N37" s="10">
        <f t="shared" si="0"/>
        <v>3.3635904155321764E-2</v>
      </c>
      <c r="O37" s="10">
        <f t="shared" si="1"/>
        <v>7.1958453692845634E-2</v>
      </c>
      <c r="P37" s="4" t="s">
        <v>246</v>
      </c>
      <c r="Q37" s="4" t="s">
        <v>6</v>
      </c>
      <c r="R37" s="4" t="s">
        <v>39</v>
      </c>
      <c r="S37" s="10"/>
      <c r="T37" s="10"/>
      <c r="U37" s="10"/>
      <c r="V37" s="5"/>
    </row>
    <row r="38" spans="1:22" ht="15" thickTop="1" thickBot="1" x14ac:dyDescent="0.5">
      <c r="A38" s="4" t="s">
        <v>7</v>
      </c>
      <c r="B38" s="4" t="s">
        <v>17</v>
      </c>
      <c r="C38" s="4" t="s">
        <v>23</v>
      </c>
      <c r="D38" s="4" t="s">
        <v>39</v>
      </c>
      <c r="E38" s="4" t="s">
        <v>9</v>
      </c>
      <c r="F38" s="5">
        <v>1.38295259677367E-2</v>
      </c>
      <c r="G38" s="4" t="s">
        <v>97</v>
      </c>
      <c r="H38" s="4" t="s">
        <v>25</v>
      </c>
      <c r="I38" s="4" t="s">
        <v>37</v>
      </c>
      <c r="J38" s="5">
        <v>0.130941625462764</v>
      </c>
      <c r="K38" s="4" t="s">
        <v>229</v>
      </c>
      <c r="L38" s="5">
        <v>5.1800609380006697E-2</v>
      </c>
      <c r="M38" s="10">
        <v>1.21457807625914E-2</v>
      </c>
      <c r="N38" s="10">
        <f t="shared" si="0"/>
        <v>2.7509047854823897E-2</v>
      </c>
      <c r="O38" s="10">
        <f t="shared" si="1"/>
        <v>7.6092170905189493E-2</v>
      </c>
      <c r="P38" s="4" t="s">
        <v>253</v>
      </c>
      <c r="Q38" s="4" t="s">
        <v>23</v>
      </c>
      <c r="R38" s="4" t="s">
        <v>39</v>
      </c>
      <c r="S38" s="10"/>
      <c r="T38" s="10"/>
      <c r="U38" s="10"/>
      <c r="V38" s="5"/>
    </row>
    <row r="39" spans="1:22" ht="15" thickTop="1" thickBot="1" x14ac:dyDescent="0.5">
      <c r="A39" s="4" t="s">
        <v>7</v>
      </c>
      <c r="B39" s="4" t="s">
        <v>17</v>
      </c>
      <c r="C39" s="4" t="s">
        <v>38</v>
      </c>
      <c r="D39" s="4" t="s">
        <v>39</v>
      </c>
      <c r="E39" s="4" t="s">
        <v>9</v>
      </c>
      <c r="F39" s="5">
        <v>2.2030684358277201E-3</v>
      </c>
      <c r="G39" s="4" t="s">
        <v>18</v>
      </c>
      <c r="H39" s="4" t="s">
        <v>21</v>
      </c>
      <c r="I39" s="4" t="s">
        <v>37</v>
      </c>
      <c r="J39" s="5">
        <v>0.108472704274529</v>
      </c>
      <c r="K39" s="4" t="s">
        <v>250</v>
      </c>
      <c r="L39" s="5">
        <v>5.3188183158636E-2</v>
      </c>
      <c r="M39" s="10">
        <v>8.9890918762982695E-3</v>
      </c>
      <c r="N39" s="10">
        <f t="shared" si="0"/>
        <v>3.5209999406039458E-2</v>
      </c>
      <c r="O39" s="10">
        <f t="shared" si="1"/>
        <v>7.1166366911232543E-2</v>
      </c>
      <c r="P39" s="4" t="s">
        <v>251</v>
      </c>
      <c r="Q39" s="4" t="s">
        <v>38</v>
      </c>
      <c r="R39" s="4" t="s">
        <v>39</v>
      </c>
      <c r="S39" s="10"/>
      <c r="T39" s="10"/>
      <c r="U39" s="10"/>
      <c r="V39" s="5"/>
    </row>
    <row r="40" spans="1:22" ht="15" thickTop="1" thickBot="1" x14ac:dyDescent="0.5">
      <c r="A40" s="4" t="s">
        <v>7</v>
      </c>
      <c r="B40" s="4" t="s">
        <v>17</v>
      </c>
      <c r="C40" s="4" t="s">
        <v>29</v>
      </c>
      <c r="D40" s="4" t="s">
        <v>40</v>
      </c>
      <c r="E40" s="4" t="s">
        <v>9</v>
      </c>
      <c r="F40" s="5">
        <v>0.14221859366311601</v>
      </c>
      <c r="G40" s="4" t="s">
        <v>18</v>
      </c>
      <c r="H40" s="4" t="s">
        <v>25</v>
      </c>
      <c r="I40" s="4" t="s">
        <v>26</v>
      </c>
      <c r="J40" s="5">
        <v>0.21312490207040499</v>
      </c>
      <c r="K40" s="4" t="s">
        <v>41</v>
      </c>
      <c r="L40" s="5">
        <v>6.2213689833879399E-2</v>
      </c>
      <c r="M40" s="10">
        <v>1.0963423532124801E-2</v>
      </c>
      <c r="N40" s="10">
        <f t="shared" ref="N40:N71" si="2">IF(OR(L40="",M40=""),"",L40-2*M40)</f>
        <v>4.0286842769629794E-2</v>
      </c>
      <c r="O40" s="10">
        <f t="shared" ref="O40:O71" si="3">IF(OR(L40="",M40=""),"",L40+2*M40)</f>
        <v>8.4140536898129004E-2</v>
      </c>
      <c r="P40" s="4" t="s">
        <v>249</v>
      </c>
      <c r="Q40" s="4" t="s">
        <v>29</v>
      </c>
      <c r="R40" s="4" t="s">
        <v>40</v>
      </c>
      <c r="S40" s="10"/>
      <c r="T40" s="10"/>
      <c r="U40" s="10"/>
      <c r="V40" s="5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40</v>
      </c>
      <c r="E41" s="4" t="s">
        <v>9</v>
      </c>
      <c r="F41" s="5">
        <v>2.5099140649403998E-2</v>
      </c>
      <c r="G41" s="4" t="s">
        <v>15</v>
      </c>
      <c r="H41" s="4" t="s">
        <v>27</v>
      </c>
      <c r="I41" s="4" t="s">
        <v>26</v>
      </c>
      <c r="J41" s="5">
        <v>0.101557115378874</v>
      </c>
      <c r="K41" s="4" t="s">
        <v>73</v>
      </c>
      <c r="L41" s="5">
        <v>6.2661903351545298E-2</v>
      </c>
      <c r="M41" s="10">
        <v>1.1973815446700601E-2</v>
      </c>
      <c r="N41" s="10">
        <f t="shared" si="2"/>
        <v>3.87142724581441E-2</v>
      </c>
      <c r="O41" s="10">
        <f t="shared" si="3"/>
        <v>8.6609534244946496E-2</v>
      </c>
      <c r="P41" s="4" t="s">
        <v>230</v>
      </c>
      <c r="Q41" s="4" t="s">
        <v>6</v>
      </c>
      <c r="R41" s="4" t="s">
        <v>40</v>
      </c>
      <c r="S41" s="10"/>
      <c r="T41" s="10"/>
      <c r="U41" s="10"/>
      <c r="V41" s="5"/>
    </row>
    <row r="42" spans="1:22" ht="15" thickTop="1" thickBot="1" x14ac:dyDescent="0.5">
      <c r="A42" s="4" t="s">
        <v>7</v>
      </c>
      <c r="B42" s="4" t="s">
        <v>17</v>
      </c>
      <c r="C42" s="4" t="s">
        <v>23</v>
      </c>
      <c r="D42" s="4" t="s">
        <v>40</v>
      </c>
      <c r="E42" s="4" t="s">
        <v>9</v>
      </c>
      <c r="F42" s="5">
        <v>8.6123458964985605E-2</v>
      </c>
      <c r="G42" s="4" t="s">
        <v>18</v>
      </c>
      <c r="H42" s="4" t="s">
        <v>25</v>
      </c>
      <c r="I42" s="4" t="s">
        <v>37</v>
      </c>
      <c r="J42" s="5">
        <v>0.355118907975353</v>
      </c>
      <c r="K42" s="4" t="s">
        <v>229</v>
      </c>
      <c r="L42" s="5">
        <v>6.2326736003160403E-2</v>
      </c>
      <c r="M42" s="10">
        <v>9.7169809509426892E-3</v>
      </c>
      <c r="N42" s="10">
        <f t="shared" si="2"/>
        <v>4.2892774101275025E-2</v>
      </c>
      <c r="O42" s="10">
        <f t="shared" si="3"/>
        <v>8.1760697905045782E-2</v>
      </c>
      <c r="P42" s="4" t="s">
        <v>228</v>
      </c>
      <c r="Q42" s="4" t="s">
        <v>23</v>
      </c>
      <c r="R42" s="4" t="s">
        <v>40</v>
      </c>
      <c r="S42" s="10"/>
      <c r="T42" s="10"/>
      <c r="U42" s="10"/>
      <c r="V42" s="5"/>
    </row>
    <row r="43" spans="1:22" ht="15" thickTop="1" thickBot="1" x14ac:dyDescent="0.5">
      <c r="A43" s="4" t="s">
        <v>7</v>
      </c>
      <c r="B43" s="4" t="s">
        <v>17</v>
      </c>
      <c r="C43" s="4" t="s">
        <v>38</v>
      </c>
      <c r="D43" s="4" t="s">
        <v>40</v>
      </c>
      <c r="E43" s="4" t="s">
        <v>9</v>
      </c>
      <c r="F43" s="5">
        <v>2.6818099745858099E-2</v>
      </c>
      <c r="G43" s="4" t="s">
        <v>15</v>
      </c>
      <c r="H43" s="4" t="s">
        <v>27</v>
      </c>
      <c r="I43" s="4" t="s">
        <v>37</v>
      </c>
      <c r="J43" s="5">
        <v>0.45974141987704598</v>
      </c>
      <c r="K43" s="4" t="s">
        <v>140</v>
      </c>
      <c r="L43" s="5">
        <v>6.8750694394111606E-2</v>
      </c>
      <c r="M43" s="10">
        <v>1.0889898942954499E-2</v>
      </c>
      <c r="N43" s="10">
        <f t="shared" si="2"/>
        <v>4.6970896508202603E-2</v>
      </c>
      <c r="O43" s="10">
        <f t="shared" si="3"/>
        <v>9.0530492280020608E-2</v>
      </c>
      <c r="P43" s="4" t="s">
        <v>231</v>
      </c>
      <c r="Q43" s="4" t="s">
        <v>38</v>
      </c>
      <c r="R43" s="4" t="s">
        <v>40</v>
      </c>
      <c r="S43" s="10"/>
      <c r="T43" s="10"/>
      <c r="U43" s="10"/>
      <c r="V43" s="5"/>
    </row>
    <row r="44" spans="1:22" ht="15" thickTop="1" thickBot="1" x14ac:dyDescent="0.5">
      <c r="A44" s="4" t="s">
        <v>7</v>
      </c>
      <c r="B44" s="4" t="s">
        <v>17</v>
      </c>
      <c r="C44" s="4" t="s">
        <v>29</v>
      </c>
      <c r="D44" s="4" t="s">
        <v>41</v>
      </c>
      <c r="E44" s="4" t="s">
        <v>9</v>
      </c>
      <c r="F44" s="5">
        <v>7.5347879655024699E-3</v>
      </c>
      <c r="G44" s="4" t="s">
        <v>18</v>
      </c>
      <c r="H44" s="4" t="s">
        <v>27</v>
      </c>
      <c r="I44" s="4" t="s">
        <v>26</v>
      </c>
      <c r="J44" s="5">
        <v>0.43153400757767202</v>
      </c>
      <c r="K44" s="4" t="s">
        <v>62</v>
      </c>
      <c r="L44" s="5">
        <v>6.3889848440885494E-2</v>
      </c>
      <c r="M44" s="10">
        <v>7.7346900002947397E-3</v>
      </c>
      <c r="N44" s="10">
        <f t="shared" si="2"/>
        <v>4.8420468440296016E-2</v>
      </c>
      <c r="O44" s="10">
        <f t="shared" si="3"/>
        <v>7.9359228441474972E-2</v>
      </c>
      <c r="P44" s="4" t="s">
        <v>63</v>
      </c>
      <c r="Q44" s="4" t="s">
        <v>29</v>
      </c>
      <c r="R44" s="4" t="s">
        <v>41</v>
      </c>
      <c r="S44" s="10">
        <v>1.9997021244423401</v>
      </c>
      <c r="T44" s="10">
        <v>1.6102230107017901</v>
      </c>
      <c r="U44" s="10">
        <v>0.63196421617702603</v>
      </c>
      <c r="V44" s="5">
        <v>0.78840815441673595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5">
        <v>5.2404657286634203E-2</v>
      </c>
      <c r="G45" s="4" t="s">
        <v>18</v>
      </c>
      <c r="H45" s="4" t="s">
        <v>25</v>
      </c>
      <c r="I45" s="4" t="s">
        <v>37</v>
      </c>
      <c r="J45" s="5">
        <v>0.45234894910170698</v>
      </c>
      <c r="K45" s="4" t="s">
        <v>51</v>
      </c>
      <c r="L45" s="5">
        <v>6.4166623353958105E-2</v>
      </c>
      <c r="M45" s="10">
        <v>6.6548007004157E-3</v>
      </c>
      <c r="N45" s="10">
        <f t="shared" si="2"/>
        <v>5.0857021953126705E-2</v>
      </c>
      <c r="O45" s="10">
        <f t="shared" si="3"/>
        <v>7.7476224754789505E-2</v>
      </c>
      <c r="P45" s="4" t="s">
        <v>66</v>
      </c>
      <c r="Q45" s="4" t="s">
        <v>6</v>
      </c>
      <c r="R45" s="4">
        <v>60</v>
      </c>
      <c r="S45" s="10">
        <v>2.0071119516023201</v>
      </c>
      <c r="T45" s="10">
        <v>1.6574324080081</v>
      </c>
      <c r="U45" s="10">
        <v>0.57624666247114498</v>
      </c>
      <c r="V45" s="5">
        <v>0.78285051942154504</v>
      </c>
    </row>
    <row r="46" spans="1:22" ht="15" thickTop="1" thickBot="1" x14ac:dyDescent="0.5">
      <c r="A46" s="4" t="s">
        <v>7</v>
      </c>
      <c r="B46" s="4" t="s">
        <v>17</v>
      </c>
      <c r="C46" s="4" t="s">
        <v>23</v>
      </c>
      <c r="D46" s="4" t="s">
        <v>41</v>
      </c>
      <c r="E46" s="4" t="s">
        <v>9</v>
      </c>
      <c r="F46" s="5">
        <v>6.1597989345380903E-2</v>
      </c>
      <c r="G46" s="4" t="s">
        <v>15</v>
      </c>
      <c r="H46" s="4" t="s">
        <v>27</v>
      </c>
      <c r="I46" s="4" t="s">
        <v>26</v>
      </c>
      <c r="J46" s="5">
        <v>0.33005465858705701</v>
      </c>
      <c r="K46" s="4" t="s">
        <v>64</v>
      </c>
      <c r="L46" s="5">
        <v>6.4187121391296301E-2</v>
      </c>
      <c r="M46" s="10">
        <v>5.9450571209661096E-3</v>
      </c>
      <c r="N46" s="10">
        <f t="shared" si="2"/>
        <v>5.2297007149364083E-2</v>
      </c>
      <c r="O46" s="10">
        <f t="shared" si="3"/>
        <v>7.6077235633228518E-2</v>
      </c>
      <c r="P46" s="4" t="s">
        <v>65</v>
      </c>
      <c r="Q46" s="4" t="s">
        <v>23</v>
      </c>
      <c r="R46" s="4" t="s">
        <v>41</v>
      </c>
      <c r="S46" s="10">
        <v>1.6269500316468599</v>
      </c>
      <c r="T46" s="10">
        <v>1.2721949574508999</v>
      </c>
      <c r="U46" s="10">
        <v>0.33211237997195098</v>
      </c>
      <c r="V46" s="5">
        <v>0.851452302436565</v>
      </c>
    </row>
    <row r="47" spans="1:22" ht="15" thickTop="1" thickBot="1" x14ac:dyDescent="0.5">
      <c r="A47" s="4" t="s">
        <v>7</v>
      </c>
      <c r="B47" s="4" t="s">
        <v>17</v>
      </c>
      <c r="C47" s="4" t="s">
        <v>38</v>
      </c>
      <c r="D47" s="4" t="s">
        <v>41</v>
      </c>
      <c r="E47" s="4" t="s">
        <v>9</v>
      </c>
      <c r="F47" s="5">
        <v>9.8251916040185502E-2</v>
      </c>
      <c r="G47" s="4" t="s">
        <v>18</v>
      </c>
      <c r="H47" s="4" t="s">
        <v>25</v>
      </c>
      <c r="I47" s="4" t="s">
        <v>37</v>
      </c>
      <c r="J47" s="5">
        <v>0.334652561931301</v>
      </c>
      <c r="K47" s="4" t="s">
        <v>77</v>
      </c>
      <c r="L47" s="5">
        <v>6.4157097786664896E-2</v>
      </c>
      <c r="M47" s="10">
        <v>7.1353560390252204E-3</v>
      </c>
      <c r="N47" s="10">
        <f t="shared" si="2"/>
        <v>4.9886385708614457E-2</v>
      </c>
      <c r="O47" s="10">
        <f t="shared" si="3"/>
        <v>7.8427809864715342E-2</v>
      </c>
      <c r="P47" s="4" t="s">
        <v>78</v>
      </c>
      <c r="Q47" s="4" t="s">
        <v>38</v>
      </c>
      <c r="R47" s="4" t="s">
        <v>41</v>
      </c>
      <c r="S47" s="10">
        <v>2.58990766071663</v>
      </c>
      <c r="T47" s="10">
        <v>2.1147068822397301</v>
      </c>
      <c r="U47" s="10">
        <v>0.63429097663032297</v>
      </c>
      <c r="V47" s="5">
        <v>0.73507907842572096</v>
      </c>
    </row>
    <row r="48" spans="1:22" ht="15" thickTop="1" thickBot="1" x14ac:dyDescent="0.5">
      <c r="A48" s="4" t="s">
        <v>16</v>
      </c>
      <c r="B48" s="4" t="s">
        <v>2</v>
      </c>
      <c r="C48" s="4" t="s">
        <v>29</v>
      </c>
      <c r="D48" s="4" t="s">
        <v>24</v>
      </c>
      <c r="E48" s="4" t="s">
        <v>26</v>
      </c>
      <c r="F48" s="5">
        <v>1.3718815917713901E-3</v>
      </c>
      <c r="G48" s="4" t="s">
        <v>18</v>
      </c>
      <c r="H48" s="4" t="s">
        <v>21</v>
      </c>
      <c r="I48" s="4" t="s">
        <v>19</v>
      </c>
      <c r="J48" s="5">
        <v>0.13972977266384901</v>
      </c>
      <c r="K48" s="4" t="s">
        <v>49</v>
      </c>
      <c r="L48" s="5">
        <v>1.7400306090712501E-2</v>
      </c>
      <c r="M48" s="10">
        <v>1.5858265028333299E-3</v>
      </c>
      <c r="N48" s="10">
        <f t="shared" si="2"/>
        <v>1.4228653085045841E-2</v>
      </c>
      <c r="O48" s="10">
        <f t="shared" si="3"/>
        <v>2.0571959096379162E-2</v>
      </c>
      <c r="P48" s="4" t="s">
        <v>50</v>
      </c>
      <c r="Q48" s="4" t="s">
        <v>29</v>
      </c>
      <c r="R48" s="4" t="s">
        <v>24</v>
      </c>
      <c r="S48" s="10">
        <v>1.12923714351156</v>
      </c>
      <c r="T48" s="10">
        <v>0.95726646622744405</v>
      </c>
      <c r="U48" s="10">
        <v>0.136824767216325</v>
      </c>
      <c r="V48" s="5">
        <v>0.93625240337890103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24</v>
      </c>
      <c r="E49" s="4" t="s">
        <v>19</v>
      </c>
      <c r="F49" s="5">
        <v>1.2897311668345901E-3</v>
      </c>
      <c r="G49" s="4" t="s">
        <v>18</v>
      </c>
      <c r="H49" s="4" t="s">
        <v>21</v>
      </c>
      <c r="I49" s="4" t="s">
        <v>19</v>
      </c>
      <c r="J49" s="5">
        <v>0.20008098662471499</v>
      </c>
      <c r="K49" s="4" t="s">
        <v>107</v>
      </c>
      <c r="L49" s="5">
        <v>1.6947442106902501E-2</v>
      </c>
      <c r="M49" s="10">
        <v>1.8991386347620199E-3</v>
      </c>
      <c r="N49" s="10">
        <f t="shared" si="2"/>
        <v>1.3149164837378461E-2</v>
      </c>
      <c r="O49" s="10">
        <f t="shared" si="3"/>
        <v>2.0745719376426542E-2</v>
      </c>
      <c r="P49" s="4" t="s">
        <v>108</v>
      </c>
      <c r="Q49" s="4" t="s">
        <v>6</v>
      </c>
      <c r="R49" s="4" t="s">
        <v>24</v>
      </c>
      <c r="S49" s="10">
        <v>1.1111383059883699</v>
      </c>
      <c r="T49" s="10">
        <v>0.85329673870585199</v>
      </c>
      <c r="U49" s="10">
        <v>0.123288960671839</v>
      </c>
      <c r="V49" s="5">
        <v>0.93843459929802098</v>
      </c>
    </row>
    <row r="50" spans="1:22" ht="15" thickTop="1" thickBot="1" x14ac:dyDescent="0.5">
      <c r="A50" s="4" t="s">
        <v>16</v>
      </c>
      <c r="B50" s="4" t="s">
        <v>2</v>
      </c>
      <c r="C50" s="4" t="s">
        <v>23</v>
      </c>
      <c r="D50" s="4" t="s">
        <v>24</v>
      </c>
      <c r="E50" s="4" t="s">
        <v>19</v>
      </c>
      <c r="F50" s="5">
        <v>1.1560056879851501E-3</v>
      </c>
      <c r="G50" s="4" t="s">
        <v>18</v>
      </c>
      <c r="H50" s="4" t="s">
        <v>21</v>
      </c>
      <c r="I50" s="4" t="s">
        <v>19</v>
      </c>
      <c r="J50" s="5">
        <v>0.19860037068984199</v>
      </c>
      <c r="K50" s="4" t="s">
        <v>96</v>
      </c>
      <c r="L50" s="5">
        <v>1.84243541210889E-2</v>
      </c>
      <c r="M50" s="10">
        <v>1.8328776188585201E-3</v>
      </c>
      <c r="N50" s="10">
        <f t="shared" si="2"/>
        <v>1.475859888337186E-2</v>
      </c>
      <c r="O50" s="10">
        <f t="shared" si="3"/>
        <v>2.209010935880594E-2</v>
      </c>
      <c r="P50" s="4" t="s">
        <v>109</v>
      </c>
      <c r="Q50" s="4" t="s">
        <v>23</v>
      </c>
      <c r="R50" s="4" t="s">
        <v>24</v>
      </c>
      <c r="S50" s="10">
        <v>1.1070541259196001</v>
      </c>
      <c r="T50" s="10">
        <v>0.93417905078150998</v>
      </c>
      <c r="U50" s="10">
        <v>0.13459476324077499</v>
      </c>
      <c r="V50" s="5">
        <v>0.93586981627814902</v>
      </c>
    </row>
    <row r="51" spans="1:22" ht="15" thickTop="1" thickBot="1" x14ac:dyDescent="0.5">
      <c r="A51" s="4" t="s">
        <v>16</v>
      </c>
      <c r="B51" s="4" t="s">
        <v>2</v>
      </c>
      <c r="C51" s="4" t="s">
        <v>38</v>
      </c>
      <c r="D51" s="4" t="s">
        <v>24</v>
      </c>
      <c r="E51" s="4" t="s">
        <v>37</v>
      </c>
      <c r="F51" s="5">
        <v>1.97547047397581E-3</v>
      </c>
      <c r="G51" s="4" t="s">
        <v>18</v>
      </c>
      <c r="H51" s="4" t="s">
        <v>21</v>
      </c>
      <c r="I51" s="4" t="s">
        <v>19</v>
      </c>
      <c r="J51" s="5">
        <v>0.14699913488704899</v>
      </c>
      <c r="K51" s="4" t="s">
        <v>62</v>
      </c>
      <c r="L51" s="5">
        <v>1.6907527111470699E-2</v>
      </c>
      <c r="M51" s="10">
        <v>2.1123652242705901E-3</v>
      </c>
      <c r="N51" s="10">
        <f t="shared" si="2"/>
        <v>1.268279666292952E-2</v>
      </c>
      <c r="O51" s="10">
        <f t="shared" si="3"/>
        <v>2.1132257560011879E-2</v>
      </c>
      <c r="P51" s="4" t="s">
        <v>92</v>
      </c>
      <c r="Q51" s="4" t="s">
        <v>38</v>
      </c>
      <c r="R51" s="4" t="s">
        <v>24</v>
      </c>
      <c r="S51" s="10">
        <v>1.1291097961644401</v>
      </c>
      <c r="T51" s="10">
        <v>0.90247347713058601</v>
      </c>
      <c r="U51" s="10">
        <v>0.16326140237470399</v>
      </c>
      <c r="V51" s="5">
        <v>0.92584804616671501</v>
      </c>
    </row>
    <row r="52" spans="1:22" ht="15" thickTop="1" thickBot="1" x14ac:dyDescent="0.5">
      <c r="A52" s="4" t="s">
        <v>16</v>
      </c>
      <c r="B52" s="4" t="s">
        <v>2</v>
      </c>
      <c r="C52" s="4" t="s">
        <v>29</v>
      </c>
      <c r="D52" s="4" t="s">
        <v>36</v>
      </c>
      <c r="E52" s="4" t="s">
        <v>37</v>
      </c>
      <c r="F52" s="5">
        <v>1.4316349648581901E-3</v>
      </c>
      <c r="G52" s="4" t="s">
        <v>18</v>
      </c>
      <c r="H52" s="4" t="s">
        <v>21</v>
      </c>
      <c r="I52" s="4" t="s">
        <v>19</v>
      </c>
      <c r="J52" s="5">
        <v>0.12576068505893601</v>
      </c>
      <c r="K52" s="4" t="s">
        <v>36</v>
      </c>
      <c r="L52" s="5">
        <v>2.6739645376801398E-2</v>
      </c>
      <c r="M52" s="10">
        <v>5.6771983782391601E-3</v>
      </c>
      <c r="N52" s="10">
        <f t="shared" si="2"/>
        <v>1.5385248620323078E-2</v>
      </c>
      <c r="O52" s="10">
        <f t="shared" si="3"/>
        <v>3.8094042133279715E-2</v>
      </c>
      <c r="P52" s="4" t="s">
        <v>106</v>
      </c>
      <c r="Q52" s="4" t="s">
        <v>29</v>
      </c>
      <c r="R52" s="4" t="s">
        <v>36</v>
      </c>
      <c r="S52" s="10"/>
      <c r="T52" s="10"/>
      <c r="U52" s="10"/>
      <c r="V52" s="5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36</v>
      </c>
      <c r="E53" s="4" t="s">
        <v>19</v>
      </c>
      <c r="F53" s="5">
        <v>4.1375766681849703E-2</v>
      </c>
      <c r="G53" s="4" t="s">
        <v>15</v>
      </c>
      <c r="H53" s="4" t="s">
        <v>21</v>
      </c>
      <c r="I53" s="4" t="s">
        <v>26</v>
      </c>
      <c r="J53" s="5">
        <v>0.156686443776829</v>
      </c>
      <c r="K53" s="4" t="s">
        <v>130</v>
      </c>
      <c r="L53" s="5">
        <v>6.6117052733898105E-2</v>
      </c>
      <c r="M53" s="10">
        <v>1.2160114696852299E-2</v>
      </c>
      <c r="N53" s="10">
        <f t="shared" si="2"/>
        <v>4.1796823340193509E-2</v>
      </c>
      <c r="O53" s="10">
        <f t="shared" si="3"/>
        <v>9.04372821276027E-2</v>
      </c>
      <c r="P53" s="4" t="s">
        <v>129</v>
      </c>
      <c r="Q53" s="4" t="s">
        <v>6</v>
      </c>
      <c r="R53" s="4" t="s">
        <v>36</v>
      </c>
      <c r="S53" s="10"/>
      <c r="T53" s="10"/>
      <c r="U53" s="10"/>
      <c r="V53" s="5"/>
    </row>
    <row r="54" spans="1:22" ht="15" thickTop="1" thickBot="1" x14ac:dyDescent="0.5">
      <c r="A54" s="4" t="s">
        <v>16</v>
      </c>
      <c r="B54" s="4" t="s">
        <v>2</v>
      </c>
      <c r="C54" s="4" t="s">
        <v>23</v>
      </c>
      <c r="D54" s="4" t="s">
        <v>36</v>
      </c>
      <c r="E54" s="4" t="s">
        <v>26</v>
      </c>
      <c r="F54" s="5">
        <v>7.1322500106832706E-2</v>
      </c>
      <c r="G54" s="4" t="s">
        <v>15</v>
      </c>
      <c r="H54" s="4" t="s">
        <v>25</v>
      </c>
      <c r="I54" s="4" t="s">
        <v>19</v>
      </c>
      <c r="J54" s="5">
        <v>0.16079535852270399</v>
      </c>
      <c r="K54" s="4" t="s">
        <v>87</v>
      </c>
      <c r="L54" s="5">
        <v>6.5713389217853496E-2</v>
      </c>
      <c r="M54" s="10">
        <v>1.43477047020499E-2</v>
      </c>
      <c r="N54" s="10">
        <f t="shared" si="2"/>
        <v>3.7017979813753696E-2</v>
      </c>
      <c r="O54" s="10">
        <f t="shared" si="3"/>
        <v>9.4408798621953297E-2</v>
      </c>
      <c r="P54" s="4" t="s">
        <v>133</v>
      </c>
      <c r="Q54" s="4" t="s">
        <v>23</v>
      </c>
      <c r="R54" s="4" t="s">
        <v>36</v>
      </c>
      <c r="S54" s="10"/>
      <c r="T54" s="10"/>
      <c r="U54" s="10"/>
      <c r="V54" s="5"/>
    </row>
    <row r="55" spans="1:22" ht="15" thickTop="1" thickBot="1" x14ac:dyDescent="0.5">
      <c r="A55" s="4" t="s">
        <v>16</v>
      </c>
      <c r="B55" s="4" t="s">
        <v>2</v>
      </c>
      <c r="C55" s="4" t="s">
        <v>38</v>
      </c>
      <c r="D55" s="4" t="s">
        <v>36</v>
      </c>
      <c r="E55" s="4" t="s">
        <v>26</v>
      </c>
      <c r="F55" s="5">
        <v>3.5389231055355998E-2</v>
      </c>
      <c r="G55" s="4" t="s">
        <v>15</v>
      </c>
      <c r="H55" s="4" t="s">
        <v>21</v>
      </c>
      <c r="I55" s="4" t="s">
        <v>26</v>
      </c>
      <c r="J55" s="5">
        <v>0.19828711467502899</v>
      </c>
      <c r="K55" s="4" t="s">
        <v>103</v>
      </c>
      <c r="L55" s="5">
        <v>6.3001682609319598E-2</v>
      </c>
      <c r="M55" s="10">
        <v>9.9274488339909997E-3</v>
      </c>
      <c r="N55" s="10">
        <f t="shared" si="2"/>
        <v>4.3146784941337599E-2</v>
      </c>
      <c r="O55" s="10">
        <f t="shared" si="3"/>
        <v>8.2856580277301597E-2</v>
      </c>
      <c r="P55" s="4" t="s">
        <v>110</v>
      </c>
      <c r="Q55" s="4" t="s">
        <v>38</v>
      </c>
      <c r="R55" s="4" t="s">
        <v>36</v>
      </c>
      <c r="S55" s="10"/>
      <c r="T55" s="10"/>
      <c r="U55" s="10"/>
      <c r="V55" s="5"/>
    </row>
    <row r="56" spans="1:22" ht="15" thickTop="1" thickBot="1" x14ac:dyDescent="0.5">
      <c r="A56" s="4" t="s">
        <v>16</v>
      </c>
      <c r="B56" s="4" t="s">
        <v>2</v>
      </c>
      <c r="C56" s="4" t="s">
        <v>29</v>
      </c>
      <c r="D56" s="4" t="s">
        <v>39</v>
      </c>
      <c r="E56" s="4" t="s">
        <v>19</v>
      </c>
      <c r="F56" s="5">
        <v>5.5894697755093099E-2</v>
      </c>
      <c r="G56" s="4" t="s">
        <v>15</v>
      </c>
      <c r="H56" s="4" t="s">
        <v>21</v>
      </c>
      <c r="I56" s="4" t="s">
        <v>19</v>
      </c>
      <c r="J56" s="5">
        <v>0.273986074649267</v>
      </c>
      <c r="K56" s="4" t="s">
        <v>134</v>
      </c>
      <c r="L56" s="5">
        <v>5.5366221815347602E-2</v>
      </c>
      <c r="M56" s="10">
        <v>8.1601359559920292E-3</v>
      </c>
      <c r="N56" s="10">
        <f t="shared" si="2"/>
        <v>3.9045949903363547E-2</v>
      </c>
      <c r="O56" s="10">
        <f t="shared" si="3"/>
        <v>7.1686493727331657E-2</v>
      </c>
      <c r="P56" s="4" t="s">
        <v>135</v>
      </c>
      <c r="Q56" s="4" t="s">
        <v>29</v>
      </c>
      <c r="R56" s="4" t="s">
        <v>39</v>
      </c>
      <c r="S56" s="10"/>
      <c r="T56" s="10"/>
      <c r="U56" s="10"/>
      <c r="V56" s="5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39</v>
      </c>
      <c r="E57" s="4" t="s">
        <v>26</v>
      </c>
      <c r="F57" s="5">
        <v>6.0770659627901798E-2</v>
      </c>
      <c r="G57" s="4" t="s">
        <v>15</v>
      </c>
      <c r="H57" s="4" t="s">
        <v>21</v>
      </c>
      <c r="I57" s="4" t="s">
        <v>37</v>
      </c>
      <c r="J57" s="5">
        <v>0.28693073271555403</v>
      </c>
      <c r="K57" s="4" t="s">
        <v>142</v>
      </c>
      <c r="L57" s="5">
        <v>5.1908043771982097E-2</v>
      </c>
      <c r="M57" s="10">
        <v>8.8052118526808394E-3</v>
      </c>
      <c r="N57" s="10">
        <f t="shared" si="2"/>
        <v>3.4297620066620418E-2</v>
      </c>
      <c r="O57" s="10">
        <f t="shared" si="3"/>
        <v>6.9518467477343776E-2</v>
      </c>
      <c r="P57" s="4" t="s">
        <v>143</v>
      </c>
      <c r="Q57" s="4" t="s">
        <v>6</v>
      </c>
      <c r="R57" s="4" t="s">
        <v>39</v>
      </c>
      <c r="S57" s="10"/>
      <c r="T57" s="10"/>
      <c r="U57" s="10"/>
      <c r="V57" s="5"/>
    </row>
    <row r="58" spans="1:22" ht="15" thickTop="1" thickBot="1" x14ac:dyDescent="0.5">
      <c r="A58" s="4" t="s">
        <v>16</v>
      </c>
      <c r="B58" s="4" t="s">
        <v>2</v>
      </c>
      <c r="C58" s="4" t="s">
        <v>23</v>
      </c>
      <c r="D58" s="4" t="s">
        <v>39</v>
      </c>
      <c r="E58" s="4" t="s">
        <v>26</v>
      </c>
      <c r="F58" s="5">
        <v>0.21903465162979599</v>
      </c>
      <c r="G58" s="4" t="s">
        <v>15</v>
      </c>
      <c r="H58" s="4" t="s">
        <v>25</v>
      </c>
      <c r="I58" s="4" t="s">
        <v>26</v>
      </c>
      <c r="J58" s="5">
        <v>0.49088846084547999</v>
      </c>
      <c r="K58" s="4" t="s">
        <v>146</v>
      </c>
      <c r="L58" s="5">
        <v>5.8136474341154099E-2</v>
      </c>
      <c r="M58" s="10">
        <v>1.1278367874087401E-2</v>
      </c>
      <c r="N58" s="10">
        <f t="shared" si="2"/>
        <v>3.5579738592979297E-2</v>
      </c>
      <c r="O58" s="10">
        <f t="shared" si="3"/>
        <v>8.0693210089328893E-2</v>
      </c>
      <c r="P58" s="4" t="s">
        <v>145</v>
      </c>
      <c r="Q58" s="4" t="s">
        <v>23</v>
      </c>
      <c r="R58" s="4" t="s">
        <v>39</v>
      </c>
      <c r="S58" s="10"/>
      <c r="T58" s="10"/>
      <c r="U58" s="10"/>
      <c r="V58" s="5"/>
    </row>
    <row r="59" spans="1:22" ht="15" thickTop="1" thickBot="1" x14ac:dyDescent="0.5">
      <c r="A59" s="4" t="s">
        <v>16</v>
      </c>
      <c r="B59" s="4" t="s">
        <v>2</v>
      </c>
      <c r="C59" s="4" t="s">
        <v>38</v>
      </c>
      <c r="D59" s="4" t="s">
        <v>39</v>
      </c>
      <c r="E59" s="4" t="s">
        <v>26</v>
      </c>
      <c r="F59" s="5">
        <v>9.7276147553062797E-2</v>
      </c>
      <c r="G59" s="4" t="s">
        <v>15</v>
      </c>
      <c r="H59" s="4" t="s">
        <v>25</v>
      </c>
      <c r="I59" s="4" t="s">
        <v>26</v>
      </c>
      <c r="J59" s="5">
        <v>0.11844994511316401</v>
      </c>
      <c r="K59" s="4" t="s">
        <v>87</v>
      </c>
      <c r="L59" s="5">
        <v>5.69791264832019E-2</v>
      </c>
      <c r="M59" s="10">
        <v>9.2513184450840492E-3</v>
      </c>
      <c r="N59" s="10">
        <f t="shared" si="2"/>
        <v>3.8476489593033805E-2</v>
      </c>
      <c r="O59" s="10">
        <f t="shared" si="3"/>
        <v>7.5481763373369995E-2</v>
      </c>
      <c r="P59" s="4" t="s">
        <v>144</v>
      </c>
      <c r="Q59" s="4" t="s">
        <v>38</v>
      </c>
      <c r="R59" s="4" t="s">
        <v>39</v>
      </c>
      <c r="S59" s="10"/>
      <c r="T59" s="10"/>
      <c r="U59" s="10"/>
      <c r="V59" s="5"/>
    </row>
    <row r="60" spans="1:22" ht="15" thickTop="1" thickBot="1" x14ac:dyDescent="0.5">
      <c r="A60" s="4" t="s">
        <v>16</v>
      </c>
      <c r="B60" s="4" t="s">
        <v>2</v>
      </c>
      <c r="C60" s="4" t="s">
        <v>29</v>
      </c>
      <c r="D60" s="4" t="s">
        <v>40</v>
      </c>
      <c r="E60" s="4" t="s">
        <v>19</v>
      </c>
      <c r="F60" s="5">
        <v>8.99833684841225E-2</v>
      </c>
      <c r="G60" s="4" t="s">
        <v>15</v>
      </c>
      <c r="H60" s="4" t="s">
        <v>21</v>
      </c>
      <c r="I60" s="4" t="s">
        <v>37</v>
      </c>
      <c r="J60" s="5">
        <v>0.133571236318824</v>
      </c>
      <c r="K60" s="4" t="s">
        <v>152</v>
      </c>
      <c r="L60" s="5">
        <v>5.1919240504503202E-2</v>
      </c>
      <c r="M60" s="10">
        <v>1.3070900623814399E-2</v>
      </c>
      <c r="N60" s="10">
        <f t="shared" si="2"/>
        <v>2.5777439256874403E-2</v>
      </c>
      <c r="O60" s="10">
        <f t="shared" si="3"/>
        <v>7.8061041752131993E-2</v>
      </c>
      <c r="P60" s="4" t="s">
        <v>153</v>
      </c>
      <c r="Q60" s="4" t="s">
        <v>29</v>
      </c>
      <c r="R60" s="4" t="s">
        <v>40</v>
      </c>
      <c r="S60" s="10"/>
      <c r="T60" s="10"/>
      <c r="U60" s="10"/>
      <c r="V60" s="5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40</v>
      </c>
      <c r="E61" s="4" t="s">
        <v>19</v>
      </c>
      <c r="F61" s="5">
        <v>0.18576917071132801</v>
      </c>
      <c r="G61" s="4" t="s">
        <v>15</v>
      </c>
      <c r="H61" s="4" t="s">
        <v>25</v>
      </c>
      <c r="I61" s="4" t="s">
        <v>19</v>
      </c>
      <c r="J61" s="5">
        <v>0.44247848669552498</v>
      </c>
      <c r="K61" s="4" t="s">
        <v>154</v>
      </c>
      <c r="L61" s="5">
        <v>5.64313806593418E-2</v>
      </c>
      <c r="M61" s="10">
        <v>1.12782604715448E-2</v>
      </c>
      <c r="N61" s="10">
        <f t="shared" si="2"/>
        <v>3.3874859716252204E-2</v>
      </c>
      <c r="O61" s="10">
        <f t="shared" si="3"/>
        <v>7.8987901602431396E-2</v>
      </c>
      <c r="P61" s="4" t="s">
        <v>155</v>
      </c>
      <c r="Q61" s="4" t="s">
        <v>6</v>
      </c>
      <c r="R61" s="4" t="s">
        <v>40</v>
      </c>
      <c r="S61" s="10"/>
      <c r="T61" s="10"/>
      <c r="U61" s="10"/>
      <c r="V61" s="5"/>
    </row>
    <row r="62" spans="1:22" ht="15" thickTop="1" thickBot="1" x14ac:dyDescent="0.5">
      <c r="A62" s="4" t="s">
        <v>16</v>
      </c>
      <c r="B62" s="4" t="s">
        <v>2</v>
      </c>
      <c r="C62" s="4" t="s">
        <v>23</v>
      </c>
      <c r="D62" s="4" t="s">
        <v>40</v>
      </c>
      <c r="E62" s="4" t="s">
        <v>37</v>
      </c>
      <c r="F62" s="5">
        <v>1.2502657102749701E-3</v>
      </c>
      <c r="G62" s="4" t="s">
        <v>18</v>
      </c>
      <c r="H62" s="4" t="s">
        <v>21</v>
      </c>
      <c r="I62" s="4" t="s">
        <v>19</v>
      </c>
      <c r="J62" s="5">
        <v>0.33547357378065501</v>
      </c>
      <c r="K62" s="4" t="s">
        <v>157</v>
      </c>
      <c r="L62" s="5">
        <v>3.07986661791801E-2</v>
      </c>
      <c r="M62" s="10">
        <v>7.0481347975278504E-3</v>
      </c>
      <c r="N62" s="10">
        <f t="shared" si="2"/>
        <v>1.6702396584124399E-2</v>
      </c>
      <c r="O62" s="10">
        <f t="shared" si="3"/>
        <v>4.4894935774235797E-2</v>
      </c>
      <c r="P62" s="4" t="s">
        <v>158</v>
      </c>
      <c r="Q62" s="4" t="s">
        <v>23</v>
      </c>
      <c r="R62" s="4" t="s">
        <v>40</v>
      </c>
      <c r="S62" s="10"/>
      <c r="T62" s="10"/>
      <c r="U62" s="10"/>
      <c r="V62" s="5"/>
    </row>
    <row r="63" spans="1:22" ht="15" thickTop="1" thickBot="1" x14ac:dyDescent="0.5">
      <c r="A63" s="4" t="s">
        <v>16</v>
      </c>
      <c r="B63" s="4" t="s">
        <v>2</v>
      </c>
      <c r="C63" s="4" t="s">
        <v>38</v>
      </c>
      <c r="D63" s="4" t="s">
        <v>40</v>
      </c>
      <c r="E63" s="4" t="s">
        <v>26</v>
      </c>
      <c r="F63" s="5">
        <v>0.44426829565229797</v>
      </c>
      <c r="G63" s="4" t="s">
        <v>15</v>
      </c>
      <c r="H63" s="4" t="s">
        <v>25</v>
      </c>
      <c r="I63" s="4" t="s">
        <v>19</v>
      </c>
      <c r="J63" s="5">
        <v>0.154835524528635</v>
      </c>
      <c r="K63" s="4" t="s">
        <v>156</v>
      </c>
      <c r="L63" s="5">
        <v>5.3681629151105803E-2</v>
      </c>
      <c r="M63" s="10">
        <v>1.23876048773848E-2</v>
      </c>
      <c r="N63" s="10">
        <f t="shared" si="2"/>
        <v>2.8906419396336203E-2</v>
      </c>
      <c r="O63" s="10">
        <f t="shared" si="3"/>
        <v>7.8456838905875403E-2</v>
      </c>
      <c r="P63" s="4" t="s">
        <v>159</v>
      </c>
      <c r="Q63" s="4" t="s">
        <v>38</v>
      </c>
      <c r="R63" s="4" t="s">
        <v>40</v>
      </c>
      <c r="S63" s="10"/>
      <c r="T63" s="10"/>
      <c r="U63" s="10"/>
      <c r="V63" s="5"/>
    </row>
    <row r="64" spans="1:22" ht="15" thickTop="1" thickBot="1" x14ac:dyDescent="0.5">
      <c r="A64" s="4" t="s">
        <v>16</v>
      </c>
      <c r="B64" s="4" t="s">
        <v>2</v>
      </c>
      <c r="C64" s="4" t="s">
        <v>29</v>
      </c>
      <c r="D64" s="4" t="s">
        <v>41</v>
      </c>
      <c r="E64" s="4" t="s">
        <v>26</v>
      </c>
      <c r="F64" s="5">
        <v>0.19234474220376699</v>
      </c>
      <c r="G64" s="4" t="s">
        <v>15</v>
      </c>
      <c r="H64" s="4" t="s">
        <v>21</v>
      </c>
      <c r="I64" s="4" t="s">
        <v>19</v>
      </c>
      <c r="J64" s="5">
        <v>0.38382301488750498</v>
      </c>
      <c r="K64" s="4" t="s">
        <v>73</v>
      </c>
      <c r="L64" s="5">
        <v>4.8579138517379702E-2</v>
      </c>
      <c r="M64" s="10">
        <v>7.7788288356444597E-3</v>
      </c>
      <c r="N64" s="10">
        <f t="shared" si="2"/>
        <v>3.3021480846090787E-2</v>
      </c>
      <c r="O64" s="10">
        <f t="shared" si="3"/>
        <v>6.4136796188668618E-2</v>
      </c>
      <c r="P64" s="4" t="s">
        <v>74</v>
      </c>
      <c r="Q64" s="4" t="s">
        <v>29</v>
      </c>
      <c r="R64" s="4" t="s">
        <v>41</v>
      </c>
      <c r="S64" s="10">
        <v>4.3648544315624296</v>
      </c>
      <c r="T64" s="10">
        <v>0.25520127230080403</v>
      </c>
      <c r="U64" s="10">
        <v>3.7041386807213601</v>
      </c>
      <c r="V64" s="5">
        <v>0.84538328792899498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41</v>
      </c>
      <c r="E65" s="4" t="s">
        <v>37</v>
      </c>
      <c r="F65" s="5">
        <v>1.4335369627198099E-3</v>
      </c>
      <c r="G65" s="4" t="s">
        <v>18</v>
      </c>
      <c r="H65" s="4" t="s">
        <v>21</v>
      </c>
      <c r="I65" s="4" t="s">
        <v>26</v>
      </c>
      <c r="J65" s="5">
        <v>0.119450201262226</v>
      </c>
      <c r="K65" s="4" t="s">
        <v>60</v>
      </c>
      <c r="L65" s="5">
        <v>2.89289198815822E-2</v>
      </c>
      <c r="M65" s="10">
        <v>5.8521715749912202E-3</v>
      </c>
      <c r="N65" s="10">
        <f t="shared" si="2"/>
        <v>1.7224576731599758E-2</v>
      </c>
      <c r="O65" s="10">
        <f t="shared" si="3"/>
        <v>4.0633263031564643E-2</v>
      </c>
      <c r="P65" s="4" t="s">
        <v>113</v>
      </c>
      <c r="Q65" s="4" t="s">
        <v>6</v>
      </c>
      <c r="R65" s="4" t="s">
        <v>41</v>
      </c>
      <c r="S65" s="10">
        <v>7.0442013947276703</v>
      </c>
      <c r="T65" s="10">
        <v>5.9426131342083597</v>
      </c>
      <c r="U65" s="10">
        <v>0.77806715721069897</v>
      </c>
      <c r="V65" s="5">
        <v>0.54585229889991504</v>
      </c>
    </row>
    <row r="66" spans="1:22" ht="15" thickTop="1" thickBot="1" x14ac:dyDescent="0.5">
      <c r="A66" s="4" t="s">
        <v>16</v>
      </c>
      <c r="B66" s="4" t="s">
        <v>2</v>
      </c>
      <c r="C66" s="4" t="s">
        <v>23</v>
      </c>
      <c r="D66" s="4" t="s">
        <v>41</v>
      </c>
      <c r="E66" s="4" t="s">
        <v>19</v>
      </c>
      <c r="F66" s="5">
        <v>1.28217268380924E-3</v>
      </c>
      <c r="G66" s="4" t="s">
        <v>18</v>
      </c>
      <c r="H66" s="4" t="s">
        <v>21</v>
      </c>
      <c r="I66" s="4" t="s">
        <v>26</v>
      </c>
      <c r="J66" s="5">
        <v>0.150530717531978</v>
      </c>
      <c r="K66" s="4" t="s">
        <v>49</v>
      </c>
      <c r="L66" s="5">
        <v>2.87149377167224E-2</v>
      </c>
      <c r="M66" s="10">
        <v>5.0602660253001204E-3</v>
      </c>
      <c r="N66" s="10">
        <f t="shared" si="2"/>
        <v>1.8594405666122159E-2</v>
      </c>
      <c r="O66" s="10">
        <f t="shared" si="3"/>
        <v>3.883546976732264E-2</v>
      </c>
      <c r="P66" s="4" t="s">
        <v>128</v>
      </c>
      <c r="Q66" s="4" t="s">
        <v>23</v>
      </c>
      <c r="R66" s="4" t="s">
        <v>41</v>
      </c>
      <c r="S66" s="10">
        <v>6.4143559768973297</v>
      </c>
      <c r="T66" s="10">
        <v>5.3259801654568903</v>
      </c>
      <c r="U66" s="10">
        <v>0.70878486610460101</v>
      </c>
      <c r="V66" s="5">
        <v>0.65698437089954598</v>
      </c>
    </row>
    <row r="67" spans="1:22" ht="15" thickTop="1" thickBot="1" x14ac:dyDescent="0.5">
      <c r="A67" s="4" t="s">
        <v>16</v>
      </c>
      <c r="B67" s="4" t="s">
        <v>2</v>
      </c>
      <c r="C67" s="4" t="s">
        <v>38</v>
      </c>
      <c r="D67" s="4" t="s">
        <v>41</v>
      </c>
      <c r="E67" s="4" t="s">
        <v>26</v>
      </c>
      <c r="F67" s="5">
        <v>0.22687330685163601</v>
      </c>
      <c r="G67" s="4" t="s">
        <v>15</v>
      </c>
      <c r="H67" s="4" t="s">
        <v>21</v>
      </c>
      <c r="I67" s="4" t="s">
        <v>37</v>
      </c>
      <c r="J67" s="5">
        <v>0.28713470692398402</v>
      </c>
      <c r="K67" s="4" t="s">
        <v>112</v>
      </c>
      <c r="L67" s="5">
        <v>4.8241648077964702E-2</v>
      </c>
      <c r="M67" s="10">
        <v>8.0872044320746701E-3</v>
      </c>
      <c r="N67" s="10">
        <f t="shared" si="2"/>
        <v>3.2067239213815366E-2</v>
      </c>
      <c r="O67" s="10">
        <f t="shared" si="3"/>
        <v>6.4416056942114039E-2</v>
      </c>
      <c r="P67" s="4" t="s">
        <v>111</v>
      </c>
      <c r="Q67" s="4" t="s">
        <v>38</v>
      </c>
      <c r="R67" s="4" t="s">
        <v>41</v>
      </c>
      <c r="S67" s="10">
        <v>3.1221679363355701</v>
      </c>
      <c r="T67" s="10">
        <v>2.4840435701289998</v>
      </c>
      <c r="U67" s="10">
        <v>0.26374434101253202</v>
      </c>
      <c r="V67" s="5">
        <v>0.87410996880430902</v>
      </c>
    </row>
    <row r="68" spans="1:22" ht="15" thickTop="1" thickBot="1" x14ac:dyDescent="0.5">
      <c r="A68" s="4" t="s">
        <v>16</v>
      </c>
      <c r="B68" s="4" t="s">
        <v>17</v>
      </c>
      <c r="C68" s="4" t="s">
        <v>29</v>
      </c>
      <c r="D68" s="4" t="s">
        <v>24</v>
      </c>
      <c r="E68" s="4" t="s">
        <v>19</v>
      </c>
      <c r="F68" s="5">
        <v>3.91631651376267E-3</v>
      </c>
      <c r="G68" s="4" t="s">
        <v>15</v>
      </c>
      <c r="H68" s="4" t="s">
        <v>21</v>
      </c>
      <c r="I68" s="4" t="s">
        <v>26</v>
      </c>
      <c r="J68" s="5">
        <v>0.246885700384226</v>
      </c>
      <c r="K68" s="4" t="s">
        <v>58</v>
      </c>
      <c r="L68" s="5">
        <v>2.33405344188213E-2</v>
      </c>
      <c r="M68" s="10">
        <v>5.6762783643436801E-3</v>
      </c>
      <c r="N68" s="10">
        <f t="shared" si="2"/>
        <v>1.198797769013394E-2</v>
      </c>
      <c r="O68" s="10">
        <f t="shared" si="3"/>
        <v>3.469309114750866E-2</v>
      </c>
      <c r="P68" s="4" t="s">
        <v>59</v>
      </c>
      <c r="Q68" s="4" t="s">
        <v>29</v>
      </c>
      <c r="R68" s="4" t="s">
        <v>24</v>
      </c>
      <c r="S68" s="10"/>
      <c r="T68" s="10"/>
      <c r="U68" s="10"/>
      <c r="V68" s="5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24</v>
      </c>
      <c r="E69" s="4" t="s">
        <v>26</v>
      </c>
      <c r="F69" s="5">
        <v>1.88055516500826E-3</v>
      </c>
      <c r="G69" s="4" t="s">
        <v>18</v>
      </c>
      <c r="H69" s="4" t="s">
        <v>21</v>
      </c>
      <c r="I69" s="4" t="s">
        <v>26</v>
      </c>
      <c r="J69" s="5">
        <v>0.209009539993816</v>
      </c>
      <c r="K69" s="4" t="s">
        <v>51</v>
      </c>
      <c r="L69" s="5">
        <v>1.5211693756282301E-2</v>
      </c>
      <c r="M69" s="10">
        <v>2.45734843548837E-3</v>
      </c>
      <c r="N69" s="10">
        <f t="shared" si="2"/>
        <v>1.0296996885305561E-2</v>
      </c>
      <c r="O69" s="10">
        <f t="shared" si="3"/>
        <v>2.0126390627259041E-2</v>
      </c>
      <c r="P69" s="4" t="s">
        <v>52</v>
      </c>
      <c r="Q69" s="4" t="s">
        <v>6</v>
      </c>
      <c r="R69" s="4" t="s">
        <v>24</v>
      </c>
      <c r="S69" s="10"/>
      <c r="T69" s="10"/>
      <c r="U69" s="10"/>
      <c r="V69" s="5"/>
    </row>
    <row r="70" spans="1:22" ht="15" thickTop="1" thickBot="1" x14ac:dyDescent="0.5">
      <c r="A70" s="4" t="s">
        <v>16</v>
      </c>
      <c r="B70" s="4" t="s">
        <v>17</v>
      </c>
      <c r="C70" s="4" t="s">
        <v>23</v>
      </c>
      <c r="D70" s="4" t="s">
        <v>24</v>
      </c>
      <c r="E70" s="4" t="s">
        <v>26</v>
      </c>
      <c r="F70" s="5">
        <v>9.77782860883635E-3</v>
      </c>
      <c r="G70" s="4" t="s">
        <v>15</v>
      </c>
      <c r="H70" s="4" t="s">
        <v>25</v>
      </c>
      <c r="I70" s="4" t="s">
        <v>19</v>
      </c>
      <c r="J70" s="5">
        <v>0.131285289629504</v>
      </c>
      <c r="K70" s="4" t="s">
        <v>56</v>
      </c>
      <c r="L70" s="5">
        <v>2.2255120053887301E-2</v>
      </c>
      <c r="M70" s="10">
        <v>5.5587759654508696E-3</v>
      </c>
      <c r="N70" s="10">
        <f t="shared" si="2"/>
        <v>1.1137568122985561E-2</v>
      </c>
      <c r="O70" s="10">
        <f t="shared" si="3"/>
        <v>3.3372671984789042E-2</v>
      </c>
      <c r="P70" s="4" t="s">
        <v>57</v>
      </c>
      <c r="Q70" s="4" t="s">
        <v>23</v>
      </c>
      <c r="R70" s="4" t="s">
        <v>24</v>
      </c>
      <c r="S70" s="10"/>
      <c r="T70" s="10"/>
      <c r="U70" s="10"/>
      <c r="V70" s="5"/>
    </row>
    <row r="71" spans="1:22" ht="15" thickTop="1" thickBot="1" x14ac:dyDescent="0.5">
      <c r="A71" s="4" t="s">
        <v>16</v>
      </c>
      <c r="B71" s="4" t="s">
        <v>17</v>
      </c>
      <c r="C71" s="4" t="s">
        <v>38</v>
      </c>
      <c r="D71" s="4" t="s">
        <v>24</v>
      </c>
      <c r="E71" s="4" t="s">
        <v>37</v>
      </c>
      <c r="F71" s="5">
        <v>1.0070430958316E-3</v>
      </c>
      <c r="G71" s="4" t="s">
        <v>18</v>
      </c>
      <c r="H71" s="4" t="s">
        <v>21</v>
      </c>
      <c r="I71" s="4" t="s">
        <v>26</v>
      </c>
      <c r="J71" s="5">
        <v>0.28840183199670999</v>
      </c>
      <c r="K71" s="4" t="s">
        <v>67</v>
      </c>
      <c r="L71" s="5">
        <v>1.7037345282733402E-2</v>
      </c>
      <c r="M71" s="10">
        <v>3.8343275498706501E-3</v>
      </c>
      <c r="N71" s="10">
        <f t="shared" si="2"/>
        <v>9.3686901829921013E-3</v>
      </c>
      <c r="O71" s="10">
        <f t="shared" si="3"/>
        <v>2.4706000382474703E-2</v>
      </c>
      <c r="P71" s="4" t="s">
        <v>83</v>
      </c>
      <c r="Q71" s="4" t="s">
        <v>38</v>
      </c>
      <c r="R71" s="4" t="s">
        <v>24</v>
      </c>
      <c r="S71" s="10"/>
      <c r="T71" s="10"/>
      <c r="U71" s="10"/>
      <c r="V71" s="5"/>
    </row>
    <row r="72" spans="1:22" ht="15" thickTop="1" thickBot="1" x14ac:dyDescent="0.5">
      <c r="A72" s="4" t="s">
        <v>16</v>
      </c>
      <c r="B72" s="4" t="s">
        <v>17</v>
      </c>
      <c r="C72" s="4" t="s">
        <v>29</v>
      </c>
      <c r="D72" s="4" t="s">
        <v>36</v>
      </c>
      <c r="E72" s="4" t="s">
        <v>19</v>
      </c>
      <c r="F72" s="5">
        <v>2.73040792261144E-2</v>
      </c>
      <c r="G72" s="4" t="s">
        <v>15</v>
      </c>
      <c r="H72" s="4" t="s">
        <v>21</v>
      </c>
      <c r="I72" s="4" t="s">
        <v>26</v>
      </c>
      <c r="J72" s="5">
        <v>0.31826102039211901</v>
      </c>
      <c r="K72" s="4" t="s">
        <v>81</v>
      </c>
      <c r="L72" s="5">
        <v>3.9805786311626401E-2</v>
      </c>
      <c r="M72" s="10">
        <v>7.01124318502413E-3</v>
      </c>
      <c r="N72" s="10">
        <f t="shared" ref="N72:N87" si="4">IF(OR(L72="",M72=""),"",L72-2*M72)</f>
        <v>2.5783299941578141E-2</v>
      </c>
      <c r="O72" s="10">
        <f t="shared" ref="O72:O87" si="5">IF(OR(L72="",M72=""),"",L72+2*M72)</f>
        <v>5.3828272681674658E-2</v>
      </c>
      <c r="P72" s="4" t="s">
        <v>82</v>
      </c>
      <c r="Q72" s="4" t="s">
        <v>29</v>
      </c>
      <c r="R72" s="4" t="s">
        <v>36</v>
      </c>
      <c r="S72" s="10"/>
      <c r="T72" s="10"/>
      <c r="U72" s="10"/>
      <c r="V72" s="5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36</v>
      </c>
      <c r="E73" s="4" t="s">
        <v>19</v>
      </c>
      <c r="F73" s="5">
        <v>1.4499068387407001E-3</v>
      </c>
      <c r="G73" s="4" t="s">
        <v>18</v>
      </c>
      <c r="H73" s="4" t="s">
        <v>21</v>
      </c>
      <c r="I73" s="4" t="s">
        <v>19</v>
      </c>
      <c r="J73" s="5">
        <v>0.26802352848095301</v>
      </c>
      <c r="K73" s="4" t="s">
        <v>87</v>
      </c>
      <c r="L73" s="5">
        <v>2.29038143530488E-2</v>
      </c>
      <c r="M73" s="10">
        <v>4.7737350319561698E-3</v>
      </c>
      <c r="N73" s="10">
        <f t="shared" si="4"/>
        <v>1.335634428913646E-2</v>
      </c>
      <c r="O73" s="10">
        <f t="shared" si="5"/>
        <v>3.2451284416961143E-2</v>
      </c>
      <c r="P73" s="4" t="s">
        <v>88</v>
      </c>
      <c r="Q73" s="4" t="s">
        <v>6</v>
      </c>
      <c r="R73" s="4" t="s">
        <v>36</v>
      </c>
      <c r="S73" s="10"/>
      <c r="T73" s="10"/>
      <c r="U73" s="10"/>
      <c r="V73" s="5"/>
    </row>
    <row r="74" spans="1:22" ht="15" thickTop="1" thickBot="1" x14ac:dyDescent="0.5">
      <c r="A74" s="4" t="s">
        <v>16</v>
      </c>
      <c r="B74" s="4" t="s">
        <v>17</v>
      </c>
      <c r="C74" s="4" t="s">
        <v>23</v>
      </c>
      <c r="D74" s="4" t="s">
        <v>36</v>
      </c>
      <c r="E74" s="4" t="s">
        <v>19</v>
      </c>
      <c r="F74" s="5">
        <v>1.21569007020592E-3</v>
      </c>
      <c r="G74" s="4" t="s">
        <v>18</v>
      </c>
      <c r="H74" s="4" t="s">
        <v>21</v>
      </c>
      <c r="I74" s="4" t="s">
        <v>26</v>
      </c>
      <c r="J74" s="5">
        <v>0.127159229722001</v>
      </c>
      <c r="K74" s="4" t="s">
        <v>67</v>
      </c>
      <c r="L74" s="5">
        <v>2.00282275676727E-2</v>
      </c>
      <c r="M74" s="10">
        <v>3.5897180816403E-3</v>
      </c>
      <c r="N74" s="10">
        <f t="shared" si="4"/>
        <v>1.28487914043921E-2</v>
      </c>
      <c r="O74" s="10">
        <f t="shared" si="5"/>
        <v>2.7207663730953298E-2</v>
      </c>
      <c r="P74" s="4" t="s">
        <v>89</v>
      </c>
      <c r="Q74" s="4" t="s">
        <v>23</v>
      </c>
      <c r="R74" s="4" t="s">
        <v>36</v>
      </c>
      <c r="S74" s="10"/>
      <c r="T74" s="10"/>
      <c r="U74" s="10"/>
      <c r="V74" s="5"/>
    </row>
    <row r="75" spans="1:22" ht="15" thickTop="1" thickBot="1" x14ac:dyDescent="0.5">
      <c r="A75" s="4" t="s">
        <v>16</v>
      </c>
      <c r="B75" s="4" t="s">
        <v>17</v>
      </c>
      <c r="C75" s="4" t="s">
        <v>38</v>
      </c>
      <c r="D75" s="4" t="s">
        <v>36</v>
      </c>
      <c r="E75" s="4" t="s">
        <v>19</v>
      </c>
      <c r="F75" s="5">
        <v>1.04427458471685E-3</v>
      </c>
      <c r="G75" s="4" t="s">
        <v>18</v>
      </c>
      <c r="H75" s="4" t="s">
        <v>21</v>
      </c>
      <c r="I75" s="4" t="s">
        <v>37</v>
      </c>
      <c r="J75" s="5">
        <v>0.154662484494974</v>
      </c>
      <c r="K75" s="4" t="s">
        <v>126</v>
      </c>
      <c r="L75" s="5">
        <v>1.9710740260779801E-2</v>
      </c>
      <c r="M75" s="10">
        <v>4.0718373029910203E-3</v>
      </c>
      <c r="N75" s="10">
        <f t="shared" si="4"/>
        <v>1.1567065654797761E-2</v>
      </c>
      <c r="O75" s="10">
        <f t="shared" si="5"/>
        <v>2.7854414866761844E-2</v>
      </c>
      <c r="P75" s="4" t="s">
        <v>127</v>
      </c>
      <c r="Q75" s="4" t="s">
        <v>38</v>
      </c>
      <c r="R75" s="4" t="s">
        <v>36</v>
      </c>
      <c r="S75" s="10"/>
      <c r="T75" s="10"/>
      <c r="U75" s="10"/>
      <c r="V75" s="5"/>
    </row>
    <row r="76" spans="1:22" ht="15" thickTop="1" thickBot="1" x14ac:dyDescent="0.5">
      <c r="A76" s="4" t="s">
        <v>16</v>
      </c>
      <c r="B76" s="4" t="s">
        <v>17</v>
      </c>
      <c r="C76" s="4" t="s">
        <v>29</v>
      </c>
      <c r="D76" s="4" t="s">
        <v>39</v>
      </c>
      <c r="E76" s="4" t="s">
        <v>37</v>
      </c>
      <c r="F76" s="5">
        <v>1.3981310767678899E-3</v>
      </c>
      <c r="G76" s="4" t="s">
        <v>18</v>
      </c>
      <c r="H76" s="4" t="s">
        <v>25</v>
      </c>
      <c r="I76" s="4" t="s">
        <v>26</v>
      </c>
      <c r="J76" s="5">
        <v>0.19419075632399199</v>
      </c>
      <c r="K76" s="4" t="s">
        <v>247</v>
      </c>
      <c r="L76" s="5">
        <v>3.09958387166261E-2</v>
      </c>
      <c r="M76" s="10">
        <v>3.9493841603515803E-3</v>
      </c>
      <c r="N76" s="10">
        <f t="shared" si="4"/>
        <v>2.3097070395922938E-2</v>
      </c>
      <c r="O76" s="10">
        <f t="shared" si="5"/>
        <v>3.8894607037329262E-2</v>
      </c>
      <c r="P76" s="4" t="s">
        <v>256</v>
      </c>
      <c r="Q76" s="4" t="s">
        <v>29</v>
      </c>
      <c r="R76" s="4" t="s">
        <v>39</v>
      </c>
      <c r="S76" s="10"/>
      <c r="T76" s="10"/>
      <c r="U76" s="10"/>
      <c r="V76" s="5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39</v>
      </c>
      <c r="E77" s="4" t="s">
        <v>19</v>
      </c>
      <c r="F77" s="5">
        <v>5.95461418591334E-2</v>
      </c>
      <c r="G77" s="4" t="s">
        <v>15</v>
      </c>
      <c r="H77" s="4" t="s">
        <v>21</v>
      </c>
      <c r="I77" s="4" t="s">
        <v>19</v>
      </c>
      <c r="J77" s="5">
        <v>0.42983708497932399</v>
      </c>
      <c r="K77" s="4" t="s">
        <v>151</v>
      </c>
      <c r="L77" s="5">
        <v>4.7539166361093503E-2</v>
      </c>
      <c r="M77" s="10">
        <v>9.4716133769195202E-3</v>
      </c>
      <c r="N77" s="10">
        <f t="shared" si="4"/>
        <v>2.8595939607254463E-2</v>
      </c>
      <c r="O77" s="10">
        <f t="shared" si="5"/>
        <v>6.6482393114932536E-2</v>
      </c>
      <c r="P77" s="4" t="s">
        <v>248</v>
      </c>
      <c r="Q77" s="4" t="s">
        <v>6</v>
      </c>
      <c r="R77" s="4" t="s">
        <v>39</v>
      </c>
      <c r="S77" s="10"/>
      <c r="T77" s="10"/>
      <c r="U77" s="10"/>
      <c r="V77" s="5"/>
    </row>
    <row r="78" spans="1:22" ht="15" thickTop="1" thickBot="1" x14ac:dyDescent="0.5">
      <c r="A78" s="4" t="s">
        <v>16</v>
      </c>
      <c r="B78" s="4" t="s">
        <v>17</v>
      </c>
      <c r="C78" s="4" t="s">
        <v>23</v>
      </c>
      <c r="D78" s="4" t="s">
        <v>39</v>
      </c>
      <c r="E78" s="4" t="s">
        <v>37</v>
      </c>
      <c r="F78" s="5">
        <v>2.0345003959972301E-3</v>
      </c>
      <c r="G78" s="4" t="s">
        <v>18</v>
      </c>
      <c r="H78" s="4" t="s">
        <v>21</v>
      </c>
      <c r="I78" s="4" t="s">
        <v>19</v>
      </c>
      <c r="J78" s="5">
        <v>0.156363323893765</v>
      </c>
      <c r="K78" s="4" t="s">
        <v>242</v>
      </c>
      <c r="L78" s="5">
        <v>3.1410015001892999E-2</v>
      </c>
      <c r="M78" s="10">
        <v>4.93658050937054E-3</v>
      </c>
      <c r="N78" s="10">
        <f t="shared" si="4"/>
        <v>2.1536853983151919E-2</v>
      </c>
      <c r="O78" s="10">
        <f t="shared" si="5"/>
        <v>4.1283176020634083E-2</v>
      </c>
      <c r="P78" s="4" t="s">
        <v>243</v>
      </c>
      <c r="Q78" s="4" t="s">
        <v>23</v>
      </c>
      <c r="R78" s="4" t="s">
        <v>39</v>
      </c>
      <c r="S78" s="10"/>
      <c r="T78" s="10"/>
      <c r="U78" s="10"/>
      <c r="V78" s="5"/>
    </row>
    <row r="79" spans="1:22" ht="15" thickTop="1" thickBot="1" x14ac:dyDescent="0.5">
      <c r="A79" s="4" t="s">
        <v>16</v>
      </c>
      <c r="B79" s="4" t="s">
        <v>17</v>
      </c>
      <c r="C79" s="4" t="s">
        <v>38</v>
      </c>
      <c r="D79" s="4" t="s">
        <v>39</v>
      </c>
      <c r="E79" s="4" t="s">
        <v>19</v>
      </c>
      <c r="F79" s="5">
        <v>4.8083034964633599E-2</v>
      </c>
      <c r="G79" s="4" t="s">
        <v>15</v>
      </c>
      <c r="H79" s="4" t="s">
        <v>21</v>
      </c>
      <c r="I79" s="4" t="s">
        <v>19</v>
      </c>
      <c r="J79" s="5">
        <v>0.29752279393568098</v>
      </c>
      <c r="K79" s="4" t="s">
        <v>244</v>
      </c>
      <c r="L79" s="5">
        <v>4.7860596328973701E-2</v>
      </c>
      <c r="M79" s="10">
        <v>6.8435987086565902E-3</v>
      </c>
      <c r="N79" s="10">
        <f t="shared" si="4"/>
        <v>3.4173398911660519E-2</v>
      </c>
      <c r="O79" s="10">
        <f t="shared" si="5"/>
        <v>6.1547793746286883E-2</v>
      </c>
      <c r="P79" s="4" t="s">
        <v>245</v>
      </c>
      <c r="Q79" s="4" t="s">
        <v>38</v>
      </c>
      <c r="R79" s="4" t="s">
        <v>39</v>
      </c>
      <c r="S79" s="10"/>
      <c r="T79" s="10"/>
      <c r="U79" s="10"/>
      <c r="V79" s="5"/>
    </row>
    <row r="80" spans="1:22" ht="15" thickTop="1" thickBot="1" x14ac:dyDescent="0.5">
      <c r="A80" s="4" t="s">
        <v>16</v>
      </c>
      <c r="B80" s="4" t="s">
        <v>17</v>
      </c>
      <c r="C80" s="4" t="s">
        <v>29</v>
      </c>
      <c r="D80" s="4" t="s">
        <v>40</v>
      </c>
      <c r="E80" s="4" t="s">
        <v>19</v>
      </c>
      <c r="F80" s="5">
        <v>1.0258156731939899E-3</v>
      </c>
      <c r="G80" s="4" t="s">
        <v>18</v>
      </c>
      <c r="H80" s="4" t="s">
        <v>21</v>
      </c>
      <c r="I80" s="4" t="s">
        <v>19</v>
      </c>
      <c r="J80" s="5">
        <v>0.11965226595197</v>
      </c>
      <c r="K80" s="4" t="s">
        <v>254</v>
      </c>
      <c r="L80" s="5">
        <v>3.3747767284512502E-2</v>
      </c>
      <c r="M80" s="10">
        <v>9.12679455583249E-3</v>
      </c>
      <c r="N80" s="10">
        <f t="shared" si="4"/>
        <v>1.5494178172847522E-2</v>
      </c>
      <c r="O80" s="10">
        <f t="shared" si="5"/>
        <v>5.2001356396177478E-2</v>
      </c>
      <c r="P80" s="4" t="s">
        <v>255</v>
      </c>
      <c r="Q80" s="4" t="s">
        <v>29</v>
      </c>
      <c r="R80" s="4" t="s">
        <v>40</v>
      </c>
      <c r="S80" s="10"/>
      <c r="T80" s="10"/>
      <c r="U80" s="10"/>
      <c r="V80" s="5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40</v>
      </c>
      <c r="E81" s="4" t="s">
        <v>26</v>
      </c>
      <c r="F81" s="5">
        <v>0.114868044179431</v>
      </c>
      <c r="G81" s="4" t="s">
        <v>15</v>
      </c>
      <c r="H81" s="4" t="s">
        <v>21</v>
      </c>
      <c r="I81" s="4" t="s">
        <v>37</v>
      </c>
      <c r="J81" s="5">
        <v>0.29997327270694901</v>
      </c>
      <c r="K81" s="4" t="s">
        <v>240</v>
      </c>
      <c r="L81" s="5">
        <v>5.5607812851667403E-2</v>
      </c>
      <c r="M81" s="10">
        <v>7.7336798493934699E-3</v>
      </c>
      <c r="N81" s="10">
        <f t="shared" si="4"/>
        <v>4.0140453152880465E-2</v>
      </c>
      <c r="O81" s="10">
        <f t="shared" si="5"/>
        <v>7.1075172550454341E-2</v>
      </c>
      <c r="P81" s="4" t="s">
        <v>241</v>
      </c>
      <c r="Q81" s="4" t="s">
        <v>6</v>
      </c>
      <c r="R81" s="4" t="s">
        <v>40</v>
      </c>
      <c r="S81" s="10"/>
      <c r="T81" s="10"/>
      <c r="U81" s="10"/>
      <c r="V81" s="5"/>
    </row>
    <row r="82" spans="1:22" ht="15" thickTop="1" thickBot="1" x14ac:dyDescent="0.5">
      <c r="A82" s="4" t="s">
        <v>16</v>
      </c>
      <c r="B82" s="4" t="s">
        <v>17</v>
      </c>
      <c r="C82" s="4" t="s">
        <v>23</v>
      </c>
      <c r="D82" s="4" t="s">
        <v>40</v>
      </c>
      <c r="E82" s="4" t="s">
        <v>19</v>
      </c>
      <c r="F82" s="5">
        <v>0.12979507641643601</v>
      </c>
      <c r="G82" s="4" t="s">
        <v>15</v>
      </c>
      <c r="H82" s="4" t="s">
        <v>21</v>
      </c>
      <c r="I82" s="4" t="s">
        <v>19</v>
      </c>
      <c r="J82" s="5">
        <v>0.17343799773232199</v>
      </c>
      <c r="K82" s="4" t="s">
        <v>239</v>
      </c>
      <c r="L82" s="5">
        <v>5.81162132322788E-2</v>
      </c>
      <c r="M82" s="10">
        <v>1.1067992311610099E-2</v>
      </c>
      <c r="N82" s="10">
        <f t="shared" si="4"/>
        <v>3.5980228609058598E-2</v>
      </c>
      <c r="O82" s="10">
        <f t="shared" si="5"/>
        <v>8.0252197855499002E-2</v>
      </c>
      <c r="P82" s="4" t="s">
        <v>238</v>
      </c>
      <c r="Q82" s="4" t="s">
        <v>23</v>
      </c>
      <c r="R82" s="4" t="s">
        <v>40</v>
      </c>
      <c r="S82" s="10"/>
      <c r="T82" s="10"/>
      <c r="U82" s="10"/>
      <c r="V82" s="5"/>
    </row>
    <row r="83" spans="1:22" ht="15" thickTop="1" thickBot="1" x14ac:dyDescent="0.5">
      <c r="A83" s="4" t="s">
        <v>16</v>
      </c>
      <c r="B83" s="4" t="s">
        <v>17</v>
      </c>
      <c r="C83" s="4" t="s">
        <v>38</v>
      </c>
      <c r="D83" s="4" t="s">
        <v>40</v>
      </c>
      <c r="E83" s="4" t="s">
        <v>26</v>
      </c>
      <c r="F83" s="5">
        <v>9.7179949658388595E-2</v>
      </c>
      <c r="G83" s="4" t="s">
        <v>15</v>
      </c>
      <c r="H83" s="4" t="s">
        <v>21</v>
      </c>
      <c r="I83" s="4" t="s">
        <v>26</v>
      </c>
      <c r="J83" s="5">
        <v>0.18158906212107701</v>
      </c>
      <c r="K83" s="4" t="s">
        <v>237</v>
      </c>
      <c r="L83" s="5">
        <v>5.54400935769081E-2</v>
      </c>
      <c r="M83" s="10">
        <v>1.01145998203935E-2</v>
      </c>
      <c r="N83" s="10">
        <f t="shared" si="4"/>
        <v>3.5210893936121104E-2</v>
      </c>
      <c r="O83" s="10">
        <f t="shared" si="5"/>
        <v>7.5669293217695097E-2</v>
      </c>
      <c r="P83" s="4" t="s">
        <v>236</v>
      </c>
      <c r="Q83" s="4" t="s">
        <v>38</v>
      </c>
      <c r="R83" s="4" t="s">
        <v>40</v>
      </c>
      <c r="S83" s="10"/>
      <c r="T83" s="10"/>
      <c r="U83" s="10"/>
      <c r="V83" s="5"/>
    </row>
    <row r="84" spans="1:22" ht="15" thickTop="1" thickBot="1" x14ac:dyDescent="0.5">
      <c r="A84" s="4" t="s">
        <v>16</v>
      </c>
      <c r="B84" s="4" t="s">
        <v>17</v>
      </c>
      <c r="C84" s="4" t="s">
        <v>29</v>
      </c>
      <c r="D84" s="4" t="s">
        <v>41</v>
      </c>
      <c r="E84" s="4" t="s">
        <v>19</v>
      </c>
      <c r="F84" s="5">
        <v>2.5800768317241702E-3</v>
      </c>
      <c r="G84" s="4" t="s">
        <v>18</v>
      </c>
      <c r="H84" s="4" t="s">
        <v>25</v>
      </c>
      <c r="I84" s="4" t="s">
        <v>26</v>
      </c>
      <c r="J84" s="5">
        <v>0.362684286718711</v>
      </c>
      <c r="K84" s="4" t="s">
        <v>71</v>
      </c>
      <c r="L84" s="5">
        <v>6.0124675184488198E-2</v>
      </c>
      <c r="M84" s="10">
        <v>7.3849208638697601E-3</v>
      </c>
      <c r="N84" s="10">
        <f t="shared" si="4"/>
        <v>4.5354833456748678E-2</v>
      </c>
      <c r="O84" s="10">
        <f t="shared" si="5"/>
        <v>7.4894516912227718E-2</v>
      </c>
      <c r="P84" s="4" t="s">
        <v>72</v>
      </c>
      <c r="Q84" s="4" t="s">
        <v>29</v>
      </c>
      <c r="R84" s="4" t="s">
        <v>41</v>
      </c>
      <c r="S84" s="10">
        <v>1.8701400392643199</v>
      </c>
      <c r="T84" s="10">
        <v>1.5152192723474001</v>
      </c>
      <c r="U84" s="5">
        <v>0.34071243480895402</v>
      </c>
      <c r="V84" s="5">
        <v>0.82751129809789403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26</v>
      </c>
      <c r="F85" s="5">
        <v>0.29999887991116397</v>
      </c>
      <c r="G85" s="4" t="s">
        <v>15</v>
      </c>
      <c r="H85" s="4" t="s">
        <v>21</v>
      </c>
      <c r="I85" s="4" t="s">
        <v>19</v>
      </c>
      <c r="J85" s="5">
        <v>0.36944959061462002</v>
      </c>
      <c r="K85" s="4" t="s">
        <v>67</v>
      </c>
      <c r="L85" s="5">
        <v>6.1281017214059798E-2</v>
      </c>
      <c r="M85" s="10">
        <v>5.6262057271695802E-3</v>
      </c>
      <c r="N85" s="10">
        <f t="shared" si="4"/>
        <v>5.0028605759720637E-2</v>
      </c>
      <c r="O85" s="10">
        <f t="shared" si="5"/>
        <v>7.2533428668398958E-2</v>
      </c>
      <c r="P85" s="4" t="s">
        <v>68</v>
      </c>
      <c r="Q85" s="4" t="s">
        <v>6</v>
      </c>
      <c r="R85" s="4">
        <v>60</v>
      </c>
      <c r="S85" s="10">
        <v>1.97628617342763</v>
      </c>
      <c r="T85" s="10">
        <v>1.5978160441257501</v>
      </c>
      <c r="U85" s="10">
        <v>0.47500943281660601</v>
      </c>
      <c r="V85" s="5">
        <v>0.78604462179452494</v>
      </c>
    </row>
    <row r="86" spans="1:22" ht="15" thickTop="1" thickBot="1" x14ac:dyDescent="0.5">
      <c r="A86" s="4" t="s">
        <v>16</v>
      </c>
      <c r="B86" s="4" t="s">
        <v>17</v>
      </c>
      <c r="C86" s="4" t="s">
        <v>23</v>
      </c>
      <c r="D86" s="4">
        <v>60</v>
      </c>
      <c r="E86" s="4" t="s">
        <v>26</v>
      </c>
      <c r="F86" s="5">
        <v>0.28287453942324098</v>
      </c>
      <c r="G86" s="4" t="s">
        <v>15</v>
      </c>
      <c r="H86" s="4" t="s">
        <v>21</v>
      </c>
      <c r="I86" s="4" t="s">
        <v>19</v>
      </c>
      <c r="J86" s="5">
        <v>0.28163213752842198</v>
      </c>
      <c r="K86" s="4" t="s">
        <v>70</v>
      </c>
      <c r="L86" s="5">
        <v>6.2436234951019201E-2</v>
      </c>
      <c r="M86" s="10">
        <v>6.0537433442488702E-3</v>
      </c>
      <c r="N86" s="10">
        <f t="shared" si="4"/>
        <v>5.0328748262521462E-2</v>
      </c>
      <c r="O86" s="10">
        <f t="shared" si="5"/>
        <v>7.4543721639516947E-2</v>
      </c>
      <c r="P86" s="4" t="s">
        <v>69</v>
      </c>
      <c r="Q86" s="4" t="s">
        <v>23</v>
      </c>
      <c r="R86" s="4">
        <v>60</v>
      </c>
      <c r="S86" s="10">
        <v>2.3059098821602602</v>
      </c>
      <c r="T86" s="5">
        <v>1.92132732243899</v>
      </c>
      <c r="U86" s="10">
        <v>0.35201224220487798</v>
      </c>
      <c r="V86" s="5">
        <v>0.75994317275096901</v>
      </c>
    </row>
    <row r="87" spans="1:22" ht="15" thickTop="1" thickBot="1" x14ac:dyDescent="0.5">
      <c r="A87" s="4" t="s">
        <v>16</v>
      </c>
      <c r="B87" s="4" t="s">
        <v>17</v>
      </c>
      <c r="C87" s="4" t="s">
        <v>38</v>
      </c>
      <c r="D87" s="4">
        <v>60</v>
      </c>
      <c r="E87" s="4" t="s">
        <v>19</v>
      </c>
      <c r="F87" s="5">
        <v>2.0251169132599199E-3</v>
      </c>
      <c r="G87" s="4" t="s">
        <v>18</v>
      </c>
      <c r="H87" s="4" t="s">
        <v>21</v>
      </c>
      <c r="I87" s="4" t="s">
        <v>19</v>
      </c>
      <c r="J87" s="5">
        <v>0.140422682361351</v>
      </c>
      <c r="K87" s="4" t="s">
        <v>81</v>
      </c>
      <c r="L87" s="5">
        <v>3.8152105361223203E-2</v>
      </c>
      <c r="M87" s="10">
        <v>5.0818124143602204E-3</v>
      </c>
      <c r="N87" s="10">
        <f t="shared" si="4"/>
        <v>2.798848053250276E-2</v>
      </c>
      <c r="O87" s="10">
        <f t="shared" si="5"/>
        <v>4.8315730189943645E-2</v>
      </c>
      <c r="P87" s="4" t="s">
        <v>84</v>
      </c>
      <c r="Q87" s="4" t="s">
        <v>38</v>
      </c>
      <c r="R87" s="4">
        <v>60</v>
      </c>
      <c r="S87" s="10">
        <v>2.2561209855108801</v>
      </c>
      <c r="T87" s="10">
        <v>1.7677428371392401</v>
      </c>
      <c r="U87" s="10">
        <v>0.61574911181463499</v>
      </c>
      <c r="V87" s="5">
        <v>0.75562322673284499</v>
      </c>
    </row>
    <row r="88" spans="1:22" ht="14.65" thickTop="1" x14ac:dyDescent="0.45">
      <c r="K88" s="2" t="s">
        <v>7</v>
      </c>
      <c r="L88" s="9">
        <f>AVERAGE(L8,L47)</f>
        <v>4.7193718142807449E-2</v>
      </c>
      <c r="M88" s="9">
        <f>AVERAGE(M8,M47)</f>
        <v>6.8982420715454455E-3</v>
      </c>
      <c r="N88" s="9">
        <f>L88-1.96*M88/SQRT(40)</f>
        <v>4.505593077667383E-2</v>
      </c>
      <c r="O88" s="9">
        <f>L88+1.96*M88/SQRT(40)</f>
        <v>4.9331505508941068E-2</v>
      </c>
      <c r="P88" s="2"/>
      <c r="U88" s="9"/>
    </row>
    <row r="89" spans="1:22" ht="14.65" thickBot="1" x14ac:dyDescent="0.5">
      <c r="K89" s="2" t="s">
        <v>16</v>
      </c>
      <c r="L89" s="9">
        <f>AVERAGE(L48,L87)</f>
        <v>2.7776205725967854E-2</v>
      </c>
      <c r="M89" s="9">
        <f>AVERAGE(M48,M87)</f>
        <v>3.3338194585967752E-3</v>
      </c>
      <c r="N89" s="9">
        <f>L89-1.96*M89/SQRT(40)</f>
        <v>2.6743044371866243E-2</v>
      </c>
      <c r="O89" s="9">
        <f>L89+1.96*M89/SQRT(40)</f>
        <v>2.8809367080069464E-2</v>
      </c>
      <c r="P89" s="2"/>
      <c r="U89" s="9"/>
    </row>
    <row r="90" spans="1:22" ht="15" thickTop="1" thickBot="1" x14ac:dyDescent="0.5">
      <c r="A90" s="2" t="s">
        <v>93</v>
      </c>
      <c r="L90" s="22" t="s">
        <v>116</v>
      </c>
      <c r="M90" s="23"/>
      <c r="N90" s="23"/>
      <c r="O90" s="23"/>
      <c r="P90" s="24"/>
      <c r="Q90" s="25" t="s">
        <v>28</v>
      </c>
      <c r="R90" s="26"/>
      <c r="S90" s="26"/>
      <c r="T90" s="26"/>
      <c r="U90" s="26"/>
      <c r="V90" s="24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20</v>
      </c>
      <c r="I91" s="4" t="s">
        <v>13</v>
      </c>
      <c r="J91" s="4" t="s">
        <v>14</v>
      </c>
      <c r="K91" s="4" t="s">
        <v>22</v>
      </c>
      <c r="L91" s="5" t="s">
        <v>35</v>
      </c>
      <c r="M91" s="10" t="s">
        <v>48</v>
      </c>
      <c r="N91" s="10" t="s">
        <v>47</v>
      </c>
      <c r="O91" s="10" t="s">
        <v>46</v>
      </c>
      <c r="P91" s="4" t="s">
        <v>42</v>
      </c>
      <c r="Q91" s="4" t="s">
        <v>5</v>
      </c>
      <c r="R91" s="4" t="s">
        <v>8</v>
      </c>
      <c r="S91" s="5" t="s">
        <v>121</v>
      </c>
      <c r="T91" s="10" t="s">
        <v>122</v>
      </c>
      <c r="U91" s="10" t="s">
        <v>123</v>
      </c>
      <c r="V91" s="5" t="s">
        <v>311</v>
      </c>
    </row>
    <row r="92" spans="1:22" ht="15" thickTop="1" thickBot="1" x14ac:dyDescent="0.5">
      <c r="A92" s="4" t="s">
        <v>7</v>
      </c>
      <c r="B92" s="4" t="s">
        <v>2</v>
      </c>
      <c r="C92" s="4" t="s">
        <v>29</v>
      </c>
      <c r="D92" s="4" t="s">
        <v>24</v>
      </c>
      <c r="E92" s="4" t="s">
        <v>9</v>
      </c>
      <c r="F92" s="5">
        <v>1.7884462854274601E-3</v>
      </c>
      <c r="G92" s="4" t="s">
        <v>18</v>
      </c>
      <c r="H92" s="4" t="s">
        <v>27</v>
      </c>
      <c r="I92" s="4" t="s">
        <v>37</v>
      </c>
      <c r="J92" s="5">
        <v>0.24151358736199499</v>
      </c>
      <c r="K92" s="4" t="s">
        <v>62</v>
      </c>
      <c r="L92" s="5">
        <v>4.2130655050277702E-2</v>
      </c>
      <c r="M92" s="10">
        <v>1.3855763041747401E-2</v>
      </c>
      <c r="N92" s="10">
        <f t="shared" ref="N92" si="6">IF(OR(L92="",M92=""),"",L92-2*M92)</f>
        <v>1.44191289667829E-2</v>
      </c>
      <c r="O92" s="10">
        <f t="shared" ref="O92" si="7">IF(OR(L92="",M92=""),"",L92+2*M92)</f>
        <v>6.9842181133772496E-2</v>
      </c>
      <c r="P92" s="4" t="s">
        <v>319</v>
      </c>
      <c r="Q92" s="4" t="s">
        <v>29</v>
      </c>
      <c r="R92" s="4" t="s">
        <v>24</v>
      </c>
      <c r="S92" s="10">
        <v>0.61799186078656598</v>
      </c>
      <c r="T92" s="10">
        <v>0.57578227186202902</v>
      </c>
      <c r="U92" s="10">
        <v>3.3812014735435901E-2</v>
      </c>
      <c r="V92" s="5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24</v>
      </c>
      <c r="E93" s="4" t="s">
        <v>9</v>
      </c>
      <c r="F93" s="5">
        <v>3.0471480598844099E-3</v>
      </c>
      <c r="G93" s="4" t="s">
        <v>18</v>
      </c>
      <c r="H93" s="4" t="s">
        <v>25</v>
      </c>
      <c r="I93" s="4" t="s">
        <v>37</v>
      </c>
      <c r="J93" s="5">
        <v>0.26876821543893598</v>
      </c>
      <c r="K93" s="4" t="s">
        <v>284</v>
      </c>
      <c r="L93" s="5">
        <v>4.9121578410267798E-2</v>
      </c>
      <c r="M93" s="10">
        <v>2.05503394311508E-2</v>
      </c>
      <c r="N93" s="10">
        <f t="shared" ref="N93" si="8">IF(OR(L93="",M93=""),"",L93-2*M93)</f>
        <v>8.0208995479661982E-3</v>
      </c>
      <c r="O93" s="10">
        <f t="shared" ref="O93" si="9">IF(OR(L93="",M93=""),"",L93+2*M93)</f>
        <v>9.0222257272569398E-2</v>
      </c>
      <c r="P93" s="4" t="s">
        <v>320</v>
      </c>
      <c r="Q93" s="4" t="s">
        <v>6</v>
      </c>
      <c r="R93" s="4" t="s">
        <v>24</v>
      </c>
      <c r="S93" s="10">
        <v>0.53101578429668095</v>
      </c>
      <c r="T93" s="10">
        <v>0.46023704490065498</v>
      </c>
      <c r="U93" s="10">
        <v>2.6565342860430399E-2</v>
      </c>
      <c r="V93" s="5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23</v>
      </c>
      <c r="D94" s="4" t="s">
        <v>24</v>
      </c>
      <c r="E94" s="4" t="s">
        <v>9</v>
      </c>
      <c r="F94" s="5">
        <v>5.4899358372257102E-3</v>
      </c>
      <c r="G94" s="4" t="s">
        <v>15</v>
      </c>
      <c r="H94" s="4" t="s">
        <v>21</v>
      </c>
      <c r="I94" s="4" t="s">
        <v>26</v>
      </c>
      <c r="J94" s="5">
        <v>0.120034411618253</v>
      </c>
      <c r="K94" s="4" t="s">
        <v>321</v>
      </c>
      <c r="L94" s="5">
        <v>5.1188469305634497E-2</v>
      </c>
      <c r="M94" s="10">
        <v>2.1521918495425601E-2</v>
      </c>
      <c r="N94" s="10">
        <f t="shared" ref="N94" si="10">IF(OR(L94="",M94=""),"",L94-2*M94)</f>
        <v>8.1446323147832955E-3</v>
      </c>
      <c r="O94" s="10">
        <f t="shared" ref="O94" si="11">IF(OR(L94="",M94=""),"",L94+2*M94)</f>
        <v>9.4232306296485699E-2</v>
      </c>
      <c r="P94" s="4" t="s">
        <v>322</v>
      </c>
      <c r="Q94" s="4" t="s">
        <v>23</v>
      </c>
      <c r="R94" s="4" t="s">
        <v>24</v>
      </c>
      <c r="S94" s="10">
        <v>0.52752561257500197</v>
      </c>
      <c r="T94" s="10">
        <v>0.48096585582196699</v>
      </c>
      <c r="U94" s="10">
        <v>2.7884539819563799E-2</v>
      </c>
      <c r="V94" s="5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38</v>
      </c>
      <c r="D95" s="4" t="s">
        <v>24</v>
      </c>
      <c r="E95" s="4" t="s">
        <v>9</v>
      </c>
      <c r="F95" s="5">
        <v>3.1239767595069501E-3</v>
      </c>
      <c r="G95" s="4" t="s">
        <v>15</v>
      </c>
      <c r="H95" s="4" t="s">
        <v>27</v>
      </c>
      <c r="I95" s="4" t="s">
        <v>37</v>
      </c>
      <c r="J95" s="5">
        <v>0.149225350006123</v>
      </c>
      <c r="K95" s="4" t="s">
        <v>318</v>
      </c>
      <c r="L95" s="5">
        <v>5.6644426286220503E-2</v>
      </c>
      <c r="M95" s="10">
        <v>2.80008507128366E-2</v>
      </c>
      <c r="N95" s="10">
        <f t="shared" ref="N95" si="12">IF(OR(L95="",M95=""),"",L95-2*M95)</f>
        <v>6.4272486054730432E-4</v>
      </c>
      <c r="O95" s="10">
        <f t="shared" ref="O95" si="13">IF(OR(L95="",M95=""),"",L95+2*M95)</f>
        <v>0.1126461277118937</v>
      </c>
      <c r="P95" s="4" t="s">
        <v>317</v>
      </c>
      <c r="Q95" s="4" t="s">
        <v>38</v>
      </c>
      <c r="R95" s="4" t="s">
        <v>24</v>
      </c>
      <c r="S95" s="10">
        <v>0.32532452212775598</v>
      </c>
      <c r="T95" s="10">
        <v>0.28425075028091601</v>
      </c>
      <c r="U95" s="10">
        <v>1.8140274088482799E-2</v>
      </c>
      <c r="V95" s="5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29</v>
      </c>
      <c r="D96" s="4" t="s">
        <v>94</v>
      </c>
      <c r="E96" s="4" t="s">
        <v>9</v>
      </c>
      <c r="F96" s="5">
        <v>2.2763626333226199E-2</v>
      </c>
      <c r="G96" s="4" t="s">
        <v>15</v>
      </c>
      <c r="H96" s="4" t="s">
        <v>27</v>
      </c>
      <c r="I96" s="4" t="s">
        <v>26</v>
      </c>
      <c r="J96" s="5">
        <v>0.36001854631052899</v>
      </c>
      <c r="K96" s="4" t="s">
        <v>85</v>
      </c>
      <c r="L96" s="5">
        <v>9.1376443207263902E-2</v>
      </c>
      <c r="M96" s="10">
        <v>3.1835722915698701E-2</v>
      </c>
      <c r="N96" s="10">
        <f t="shared" ref="N96:N104" si="14">IF(OR(L96="",M96=""),"",L96-2*M96)</f>
        <v>2.77049973758665E-2</v>
      </c>
      <c r="O96" s="10">
        <f t="shared" ref="O96:O104" si="15">IF(OR(L96="",M96=""),"",L96+2*M96)</f>
        <v>0.15504788903866129</v>
      </c>
      <c r="P96" s="8" t="s">
        <v>290</v>
      </c>
      <c r="Q96" s="4" t="s">
        <v>29</v>
      </c>
      <c r="R96" s="4" t="s">
        <v>94</v>
      </c>
      <c r="S96" s="10">
        <v>0.91905434194247904</v>
      </c>
      <c r="T96" s="10">
        <v>0.76697168585434505</v>
      </c>
      <c r="U96" s="10">
        <v>4.6751053367154599E-2</v>
      </c>
      <c r="V96" s="5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94</v>
      </c>
      <c r="E97" s="4" t="s">
        <v>9</v>
      </c>
      <c r="F97" s="5">
        <v>5.9663899252212597E-2</v>
      </c>
      <c r="G97" s="4" t="s">
        <v>97</v>
      </c>
      <c r="H97" s="4" t="s">
        <v>25</v>
      </c>
      <c r="I97" s="4" t="s">
        <v>19</v>
      </c>
      <c r="J97" s="5">
        <v>0.30348256166836302</v>
      </c>
      <c r="K97" s="4" t="s">
        <v>53</v>
      </c>
      <c r="L97" s="5">
        <v>9.3347102403640705E-2</v>
      </c>
      <c r="M97" s="10">
        <v>2.4215173813082198E-2</v>
      </c>
      <c r="N97" s="10">
        <f t="shared" si="14"/>
        <v>4.4916754777476309E-2</v>
      </c>
      <c r="O97" s="10">
        <f t="shared" si="15"/>
        <v>0.1417774500298051</v>
      </c>
      <c r="P97" s="8" t="s">
        <v>283</v>
      </c>
      <c r="Q97" s="4" t="s">
        <v>6</v>
      </c>
      <c r="R97" s="4" t="s">
        <v>94</v>
      </c>
      <c r="S97" s="10">
        <v>0.78630897456693805</v>
      </c>
      <c r="T97" s="10">
        <v>0.63572372024059298</v>
      </c>
      <c r="U97" s="10">
        <v>3.8860561219338501E-2</v>
      </c>
      <c r="V97" s="5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23</v>
      </c>
      <c r="D98" s="4" t="s">
        <v>94</v>
      </c>
      <c r="E98" s="4" t="s">
        <v>9</v>
      </c>
      <c r="F98" s="5">
        <v>2.20109759105605E-3</v>
      </c>
      <c r="G98" s="4" t="s">
        <v>18</v>
      </c>
      <c r="H98" s="4" t="s">
        <v>21</v>
      </c>
      <c r="I98" s="4" t="s">
        <v>26</v>
      </c>
      <c r="J98" s="5">
        <v>0.42198902674361799</v>
      </c>
      <c r="K98" s="4" t="s">
        <v>288</v>
      </c>
      <c r="L98" s="5">
        <v>8.9063967764377597E-2</v>
      </c>
      <c r="M98" s="10">
        <v>2.0146266244057201E-2</v>
      </c>
      <c r="N98" s="10">
        <f t="shared" si="14"/>
        <v>4.8771435276263195E-2</v>
      </c>
      <c r="O98" s="10">
        <f t="shared" si="15"/>
        <v>0.12935650025249201</v>
      </c>
      <c r="P98" s="8" t="s">
        <v>289</v>
      </c>
      <c r="Q98" s="4" t="s">
        <v>23</v>
      </c>
      <c r="R98" s="4" t="s">
        <v>94</v>
      </c>
      <c r="S98" s="10">
        <v>0.94033202583602704</v>
      </c>
      <c r="T98" s="10">
        <v>4.8222964566135798E-2</v>
      </c>
      <c r="U98" s="10">
        <v>4.8222964566135798E-2</v>
      </c>
      <c r="V98" s="5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38</v>
      </c>
      <c r="D99" s="4" t="s">
        <v>94</v>
      </c>
      <c r="E99" s="4" t="s">
        <v>9</v>
      </c>
      <c r="F99" s="5">
        <v>8.7074985991275906E-3</v>
      </c>
      <c r="G99" s="4" t="s">
        <v>18</v>
      </c>
      <c r="H99" s="4" t="s">
        <v>27</v>
      </c>
      <c r="I99" s="4" t="s">
        <v>19</v>
      </c>
      <c r="J99" s="5">
        <v>0.29733064212048899</v>
      </c>
      <c r="K99" s="4" t="s">
        <v>284</v>
      </c>
      <c r="L99" s="5">
        <v>9.1591117531061098E-2</v>
      </c>
      <c r="M99" s="10">
        <v>2.6728043027333798E-2</v>
      </c>
      <c r="N99" s="10">
        <f t="shared" si="14"/>
        <v>3.8135031476393501E-2</v>
      </c>
      <c r="O99" s="10">
        <f t="shared" si="15"/>
        <v>0.1450472035857287</v>
      </c>
      <c r="P99" s="8" t="s">
        <v>285</v>
      </c>
      <c r="Q99" s="4" t="s">
        <v>38</v>
      </c>
      <c r="R99" s="4" t="s">
        <v>94</v>
      </c>
      <c r="S99" s="10">
        <v>0.89591264103733603</v>
      </c>
      <c r="T99" s="10">
        <v>0.74655012911260099</v>
      </c>
      <c r="U99" s="10">
        <v>4.5301277161739699E-2</v>
      </c>
      <c r="V99" s="5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29</v>
      </c>
      <c r="D100" s="4" t="s">
        <v>44</v>
      </c>
      <c r="E100" s="4" t="s">
        <v>9</v>
      </c>
      <c r="F100" s="5">
        <v>4.3881020590751203E-3</v>
      </c>
      <c r="G100" s="4" t="s">
        <v>18</v>
      </c>
      <c r="H100" s="4" t="s">
        <v>27</v>
      </c>
      <c r="I100" s="4" t="s">
        <v>37</v>
      </c>
      <c r="J100" s="5">
        <v>0.29690301319884899</v>
      </c>
      <c r="K100" s="4" t="s">
        <v>237</v>
      </c>
      <c r="L100" s="5">
        <v>8.8793116807937597E-2</v>
      </c>
      <c r="M100" s="10">
        <v>1.84428310177134E-2</v>
      </c>
      <c r="N100" s="10">
        <f t="shared" si="14"/>
        <v>5.1907454772510797E-2</v>
      </c>
      <c r="O100" s="10">
        <f t="shared" si="15"/>
        <v>0.1256787788433644</v>
      </c>
      <c r="P100" s="8" t="s">
        <v>316</v>
      </c>
      <c r="Q100" s="4" t="s">
        <v>29</v>
      </c>
      <c r="R100" s="4" t="s">
        <v>44</v>
      </c>
      <c r="S100" s="10">
        <v>0.778354332188674</v>
      </c>
      <c r="T100" s="10">
        <v>0.63337856558263295</v>
      </c>
      <c r="U100" s="10">
        <v>3.71602484298129E-2</v>
      </c>
      <c r="V100" s="5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44</v>
      </c>
      <c r="E101" s="4" t="s">
        <v>9</v>
      </c>
      <c r="F101" s="5">
        <v>0.112813200297748</v>
      </c>
      <c r="G101" s="4" t="s">
        <v>18</v>
      </c>
      <c r="H101" s="4" t="s">
        <v>25</v>
      </c>
      <c r="I101" s="4" t="s">
        <v>19</v>
      </c>
      <c r="J101" s="5">
        <v>0.33120545917502198</v>
      </c>
      <c r="K101" s="4" t="s">
        <v>117</v>
      </c>
      <c r="L101" s="5">
        <v>8.9090013504028301E-2</v>
      </c>
      <c r="M101" s="10">
        <v>1.8259257316142901E-2</v>
      </c>
      <c r="N101" s="10">
        <f t="shared" si="14"/>
        <v>5.2571498871742499E-2</v>
      </c>
      <c r="O101" s="10">
        <f t="shared" si="15"/>
        <v>0.1256085281363141</v>
      </c>
      <c r="P101" s="8" t="s">
        <v>312</v>
      </c>
      <c r="Q101" s="4" t="s">
        <v>6</v>
      </c>
      <c r="R101" s="4" t="s">
        <v>44</v>
      </c>
      <c r="S101" s="10">
        <v>0.827602514848228</v>
      </c>
      <c r="T101" s="10">
        <v>0.68243091903328801</v>
      </c>
      <c r="U101" s="10">
        <v>3.9077708840990898E-2</v>
      </c>
      <c r="V101" s="5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23</v>
      </c>
      <c r="D102" s="4" t="s">
        <v>44</v>
      </c>
      <c r="E102" s="4" t="s">
        <v>9</v>
      </c>
      <c r="F102" s="5">
        <v>3.7546595747005203E-2</v>
      </c>
      <c r="G102" s="4" t="s">
        <v>15</v>
      </c>
      <c r="H102" s="4" t="s">
        <v>27</v>
      </c>
      <c r="I102" s="4" t="s">
        <v>19</v>
      </c>
      <c r="J102" s="5">
        <v>0.28457398794288702</v>
      </c>
      <c r="K102" s="4" t="s">
        <v>313</v>
      </c>
      <c r="L102" s="5">
        <v>8.9191415905952406E-2</v>
      </c>
      <c r="M102" s="10">
        <v>2.0218110457985002E-2</v>
      </c>
      <c r="N102" s="10">
        <f t="shared" si="14"/>
        <v>4.8755194989982403E-2</v>
      </c>
      <c r="O102" s="10">
        <f t="shared" si="15"/>
        <v>0.12962763682192241</v>
      </c>
      <c r="P102" s="8" t="s">
        <v>314</v>
      </c>
      <c r="Q102" s="4" t="s">
        <v>23</v>
      </c>
      <c r="R102" s="4" t="s">
        <v>44</v>
      </c>
      <c r="S102" s="10">
        <v>0.71944547832512595</v>
      </c>
      <c r="T102" s="10">
        <v>0.54975728590860895</v>
      </c>
      <c r="U102" s="10">
        <v>3.1740496693514399E-2</v>
      </c>
      <c r="V102" s="5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38</v>
      </c>
      <c r="D103" s="4" t="s">
        <v>44</v>
      </c>
      <c r="E103" s="4" t="s">
        <v>9</v>
      </c>
      <c r="F103" s="5">
        <v>1.9400126797785199E-2</v>
      </c>
      <c r="G103" s="4" t="s">
        <v>15</v>
      </c>
      <c r="H103" s="4" t="s">
        <v>27</v>
      </c>
      <c r="I103" s="4" t="s">
        <v>26</v>
      </c>
      <c r="J103" s="5">
        <v>0.45842217405400598</v>
      </c>
      <c r="K103" s="4" t="s">
        <v>136</v>
      </c>
      <c r="L103" s="5">
        <v>8.9827890694141294E-2</v>
      </c>
      <c r="M103" s="10">
        <v>1.6863614905018299E-2</v>
      </c>
      <c r="N103" s="10">
        <f t="shared" si="14"/>
        <v>5.6100660884104696E-2</v>
      </c>
      <c r="O103" s="10">
        <f t="shared" si="15"/>
        <v>0.12355512050417788</v>
      </c>
      <c r="P103" s="8" t="s">
        <v>315</v>
      </c>
      <c r="Q103" s="4" t="s">
        <v>38</v>
      </c>
      <c r="R103" s="4" t="s">
        <v>44</v>
      </c>
      <c r="S103" s="10">
        <v>0.596779017447435</v>
      </c>
      <c r="T103" s="10">
        <v>0.45660931507647001</v>
      </c>
      <c r="U103" s="10">
        <v>2.5803021982251501E-2</v>
      </c>
      <c r="V103" s="5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29</v>
      </c>
      <c r="D104" s="4" t="s">
        <v>24</v>
      </c>
      <c r="E104" s="4" t="s">
        <v>9</v>
      </c>
      <c r="F104" s="5">
        <v>3.4898628634083199E-3</v>
      </c>
      <c r="G104" s="4" t="s">
        <v>18</v>
      </c>
      <c r="H104" s="4" t="s">
        <v>25</v>
      </c>
      <c r="I104" s="4" t="s">
        <v>26</v>
      </c>
      <c r="J104" s="5">
        <v>0.143912263283453</v>
      </c>
      <c r="K104" s="4" t="s">
        <v>326</v>
      </c>
      <c r="L104" s="5">
        <v>6.89626072533428E-2</v>
      </c>
      <c r="M104" s="10">
        <v>4.4818651375087303E-2</v>
      </c>
      <c r="N104" s="10">
        <f t="shared" si="14"/>
        <v>-2.0674695496831805E-2</v>
      </c>
      <c r="O104" s="10">
        <f t="shared" si="15"/>
        <v>0.15859991000351742</v>
      </c>
      <c r="P104" s="4" t="s">
        <v>325</v>
      </c>
      <c r="Q104" s="4" t="s">
        <v>29</v>
      </c>
      <c r="R104" s="4" t="s">
        <v>24</v>
      </c>
      <c r="S104" s="10">
        <v>0.42415186300720498</v>
      </c>
      <c r="T104" s="10">
        <v>0.38905987902544398</v>
      </c>
      <c r="U104" s="10">
        <v>5.0951115955961301E-2</v>
      </c>
      <c r="V104" s="5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24</v>
      </c>
      <c r="E105" s="4" t="s">
        <v>9</v>
      </c>
      <c r="F105" s="5">
        <v>5.7734285152515399E-3</v>
      </c>
      <c r="G105" s="4" t="s">
        <v>18</v>
      </c>
      <c r="H105" s="4" t="s">
        <v>25</v>
      </c>
      <c r="I105" s="4" t="s">
        <v>37</v>
      </c>
      <c r="J105" s="5">
        <v>0.35634844108699698</v>
      </c>
      <c r="K105" s="4" t="s">
        <v>130</v>
      </c>
      <c r="L105" s="5">
        <v>7.2652396839111996E-2</v>
      </c>
      <c r="M105" s="10">
        <v>4.18136888210189E-2</v>
      </c>
      <c r="N105" s="10">
        <f t="shared" ref="N105" si="16">IF(OR(L105="",M105=""),"",L105-2*M105)</f>
        <v>-1.0974980802925804E-2</v>
      </c>
      <c r="O105" s="10">
        <f t="shared" ref="O105" si="17">IF(OR(L105="",M105=""),"",L105+2*M105)</f>
        <v>0.1562797744811498</v>
      </c>
      <c r="P105" s="4" t="s">
        <v>323</v>
      </c>
      <c r="Q105" s="4" t="s">
        <v>6</v>
      </c>
      <c r="R105" s="4" t="s">
        <v>24</v>
      </c>
      <c r="S105" s="10">
        <v>0.457609010855063</v>
      </c>
      <c r="T105" s="10">
        <v>0.41953850202262399</v>
      </c>
      <c r="U105" s="10">
        <v>5.0487454772586801E-2</v>
      </c>
      <c r="V105" s="5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23</v>
      </c>
      <c r="D106" s="4" t="s">
        <v>24</v>
      </c>
      <c r="E106" s="4" t="s">
        <v>9</v>
      </c>
      <c r="F106" s="5">
        <v>1.47785456626286E-2</v>
      </c>
      <c r="G106" s="4" t="s">
        <v>18</v>
      </c>
      <c r="H106" s="4" t="s">
        <v>25</v>
      </c>
      <c r="I106" s="4" t="s">
        <v>37</v>
      </c>
      <c r="J106" s="5">
        <v>0.17291248840804499</v>
      </c>
      <c r="K106" s="4" t="s">
        <v>329</v>
      </c>
      <c r="L106" s="5">
        <v>6.8152624834328795E-2</v>
      </c>
      <c r="M106" s="10">
        <v>4.0303010437177697E-2</v>
      </c>
      <c r="N106" s="10">
        <f t="shared" ref="N106:N109" si="18">IF(OR(L106="",M106=""),"",L106-2*M106)</f>
        <v>-1.2453396040026599E-2</v>
      </c>
      <c r="O106" s="10">
        <f t="shared" ref="O106:O109" si="19">IF(OR(L106="",M106=""),"",L106+2*M106)</f>
        <v>0.14875864570868419</v>
      </c>
      <c r="P106" s="4" t="s">
        <v>330</v>
      </c>
      <c r="Q106" s="4" t="s">
        <v>23</v>
      </c>
      <c r="R106" s="4" t="s">
        <v>24</v>
      </c>
      <c r="S106" s="10">
        <v>0.454626779416685</v>
      </c>
      <c r="T106" s="10">
        <v>0.41687782555818498</v>
      </c>
      <c r="U106" s="10">
        <v>5.0783098155067798E-2</v>
      </c>
      <c r="V106" s="5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38</v>
      </c>
      <c r="D107" s="4" t="s">
        <v>24</v>
      </c>
      <c r="E107" s="4" t="s">
        <v>9</v>
      </c>
      <c r="F107" s="5">
        <v>6.3184396703647394E-2</v>
      </c>
      <c r="G107" s="4" t="s">
        <v>15</v>
      </c>
      <c r="H107" s="4" t="s">
        <v>21</v>
      </c>
      <c r="I107" s="4" t="s">
        <v>19</v>
      </c>
      <c r="J107" s="5">
        <v>0.30801763552048</v>
      </c>
      <c r="K107" s="4" t="s">
        <v>56</v>
      </c>
      <c r="L107" s="5">
        <v>6.8937454745173404E-2</v>
      </c>
      <c r="M107" s="10">
        <v>5.0866379215173202E-2</v>
      </c>
      <c r="N107" s="10">
        <f t="shared" si="18"/>
        <v>-3.2795303685173E-2</v>
      </c>
      <c r="O107" s="10">
        <f t="shared" si="19"/>
        <v>0.17067021317551981</v>
      </c>
      <c r="P107" s="4" t="s">
        <v>324</v>
      </c>
      <c r="Q107" s="4" t="s">
        <v>38</v>
      </c>
      <c r="R107" s="4" t="s">
        <v>24</v>
      </c>
      <c r="S107" s="10">
        <v>0.46040508689231602</v>
      </c>
      <c r="T107" s="10">
        <v>0.40730324041843402</v>
      </c>
      <c r="U107" s="10">
        <v>5.7814764331212999E-2</v>
      </c>
      <c r="V107" s="5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29</v>
      </c>
      <c r="D108" s="4" t="s">
        <v>94</v>
      </c>
      <c r="E108" s="4" t="s">
        <v>9</v>
      </c>
      <c r="F108" s="5">
        <v>1.4927362441588001E-3</v>
      </c>
      <c r="G108" s="4" t="s">
        <v>18</v>
      </c>
      <c r="H108" s="4" t="s">
        <v>27</v>
      </c>
      <c r="I108" s="4" t="s">
        <v>37</v>
      </c>
      <c r="J108" s="5">
        <v>0.47937215085440599</v>
      </c>
      <c r="K108" s="4" t="s">
        <v>115</v>
      </c>
      <c r="L108" s="5">
        <v>7.2527299821376803E-2</v>
      </c>
      <c r="M108" s="10">
        <v>2.3517289695089101E-2</v>
      </c>
      <c r="N108" s="10">
        <f t="shared" si="18"/>
        <v>2.5492720431198601E-2</v>
      </c>
      <c r="O108" s="10">
        <f t="shared" si="19"/>
        <v>0.11956187921155501</v>
      </c>
      <c r="P108" s="8" t="s">
        <v>341</v>
      </c>
      <c r="Q108" s="4" t="s">
        <v>29</v>
      </c>
      <c r="R108" s="4" t="s">
        <v>94</v>
      </c>
      <c r="S108" s="10">
        <v>0.43879751039485498</v>
      </c>
      <c r="T108" s="10">
        <v>0.37058107809498902</v>
      </c>
      <c r="U108" s="10">
        <v>4.6103827715274798E-2</v>
      </c>
      <c r="V108" s="5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94</v>
      </c>
      <c r="E109" s="4" t="s">
        <v>9</v>
      </c>
      <c r="F109" s="5">
        <v>1.7524405379772401E-2</v>
      </c>
      <c r="G109" s="4" t="s">
        <v>15</v>
      </c>
      <c r="H109" s="4" t="s">
        <v>21</v>
      </c>
      <c r="I109" s="4" t="s">
        <v>19</v>
      </c>
      <c r="J109" s="5">
        <v>0.18336857861132999</v>
      </c>
      <c r="K109" s="4" t="s">
        <v>41</v>
      </c>
      <c r="L109" s="5">
        <v>7.0086232572793894E-2</v>
      </c>
      <c r="M109" s="10">
        <v>1.95569274808647E-2</v>
      </c>
      <c r="N109" s="10">
        <f t="shared" si="18"/>
        <v>3.0972377611064493E-2</v>
      </c>
      <c r="O109" s="10">
        <f t="shared" si="19"/>
        <v>0.10920008753452329</v>
      </c>
      <c r="P109" s="8" t="s">
        <v>342</v>
      </c>
      <c r="Q109" s="4" t="s">
        <v>6</v>
      </c>
      <c r="R109" s="4" t="s">
        <v>94</v>
      </c>
      <c r="S109" s="10">
        <v>0.48323536742050499</v>
      </c>
      <c r="T109" s="10">
        <v>0.411775420287251</v>
      </c>
      <c r="U109" s="10">
        <v>4.9885370276372701E-2</v>
      </c>
      <c r="V109" s="5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23</v>
      </c>
      <c r="D110" s="4" t="s">
        <v>94</v>
      </c>
      <c r="E110" s="4" t="s">
        <v>9</v>
      </c>
      <c r="F110" s="5">
        <v>3.3178782855916397E-2</v>
      </c>
      <c r="G110" s="4" t="s">
        <v>15</v>
      </c>
      <c r="H110" s="4" t="s">
        <v>25</v>
      </c>
      <c r="I110" s="4" t="s">
        <v>37</v>
      </c>
      <c r="J110" s="5">
        <v>0.49975379498036299</v>
      </c>
      <c r="K110" s="4" t="s">
        <v>119</v>
      </c>
      <c r="L110" s="5">
        <v>7.1742799878120406E-2</v>
      </c>
      <c r="M110" s="10">
        <v>1.65537962475144E-2</v>
      </c>
      <c r="N110" s="10">
        <f t="shared" ref="N110:N115" si="20">IF(OR(L110="",M110=""),"",L110-2*M110)</f>
        <v>3.8635207383091605E-2</v>
      </c>
      <c r="O110" s="10">
        <f t="shared" ref="O110:O115" si="21">IF(OR(L110="",M110=""),"",L110+2*M110)</f>
        <v>0.10485039237314921</v>
      </c>
      <c r="P110" s="8" t="s">
        <v>343</v>
      </c>
      <c r="Q110" s="4" t="s">
        <v>23</v>
      </c>
      <c r="R110" s="4" t="s">
        <v>94</v>
      </c>
      <c r="S110" s="10">
        <v>0.38906891290449602</v>
      </c>
      <c r="T110" s="10">
        <v>0.33670125946160401</v>
      </c>
      <c r="U110" s="10">
        <v>4.3018435402535103E-2</v>
      </c>
      <c r="V110" s="5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38</v>
      </c>
      <c r="D111" s="4" t="s">
        <v>94</v>
      </c>
      <c r="E111" s="4" t="s">
        <v>9</v>
      </c>
      <c r="F111" s="5">
        <v>0.23784980743911899</v>
      </c>
      <c r="G111" s="4" t="s">
        <v>15</v>
      </c>
      <c r="H111" s="4" t="s">
        <v>25</v>
      </c>
      <c r="I111" s="4" t="s">
        <v>37</v>
      </c>
      <c r="J111" s="5">
        <v>0.408833507239446</v>
      </c>
      <c r="K111" s="4" t="s">
        <v>53</v>
      </c>
      <c r="L111" s="5">
        <v>7.4408669024705804E-2</v>
      </c>
      <c r="M111" s="10">
        <v>1.48261831858466E-2</v>
      </c>
      <c r="N111" s="10">
        <f t="shared" si="20"/>
        <v>4.47563026530126E-2</v>
      </c>
      <c r="O111" s="10">
        <f t="shared" si="21"/>
        <v>0.10406103539639901</v>
      </c>
      <c r="P111" s="8" t="s">
        <v>340</v>
      </c>
      <c r="Q111" s="4" t="s">
        <v>38</v>
      </c>
      <c r="R111" s="4" t="s">
        <v>94</v>
      </c>
      <c r="S111" s="10">
        <v>0.48786213392092098</v>
      </c>
      <c r="T111" s="10">
        <v>0.40520635207891398</v>
      </c>
      <c r="U111" s="10">
        <v>4.8681782271312098E-2</v>
      </c>
      <c r="V111" s="5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29</v>
      </c>
      <c r="D112" s="4" t="s">
        <v>44</v>
      </c>
      <c r="E112" s="4" t="s">
        <v>9</v>
      </c>
      <c r="F112" s="5">
        <v>6.36063494021946E-3</v>
      </c>
      <c r="G112" s="4" t="s">
        <v>18</v>
      </c>
      <c r="H112" s="4" t="s">
        <v>27</v>
      </c>
      <c r="I112" s="4" t="s">
        <v>26</v>
      </c>
      <c r="J112" s="5">
        <v>0.31036775919298598</v>
      </c>
      <c r="K112" s="4" t="s">
        <v>326</v>
      </c>
      <c r="L112" s="5">
        <v>8.8093265891075107E-2</v>
      </c>
      <c r="M112" s="10">
        <v>1.0105988252493399E-2</v>
      </c>
      <c r="N112" s="10">
        <f t="shared" si="20"/>
        <v>6.7881289386088312E-2</v>
      </c>
      <c r="O112" s="10">
        <f t="shared" si="21"/>
        <v>0.1083052423960619</v>
      </c>
      <c r="P112" s="8" t="s">
        <v>332</v>
      </c>
      <c r="Q112" s="4" t="s">
        <v>29</v>
      </c>
      <c r="R112" s="4" t="s">
        <v>44</v>
      </c>
      <c r="S112" s="10">
        <v>0.63945470093600698</v>
      </c>
      <c r="T112" s="10">
        <v>0.52174476021937999</v>
      </c>
      <c r="U112" s="10">
        <v>5.7292493201479402E-2</v>
      </c>
      <c r="V112" s="5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44</v>
      </c>
      <c r="E113" s="4" t="s">
        <v>9</v>
      </c>
      <c r="F113" s="5">
        <v>3.4327457558556401E-2</v>
      </c>
      <c r="G113" s="4" t="s">
        <v>15</v>
      </c>
      <c r="H113" s="4" t="s">
        <v>27</v>
      </c>
      <c r="I113" s="4" t="s">
        <v>19</v>
      </c>
      <c r="J113" s="5">
        <v>0.310423361033768</v>
      </c>
      <c r="K113" s="4" t="s">
        <v>339</v>
      </c>
      <c r="L113" s="5">
        <v>8.76353830099105E-2</v>
      </c>
      <c r="M113" s="10">
        <v>1.30379611786054E-2</v>
      </c>
      <c r="N113" s="10">
        <f t="shared" si="20"/>
        <v>6.1559460652699696E-2</v>
      </c>
      <c r="O113" s="10">
        <f t="shared" si="21"/>
        <v>0.1137113053671213</v>
      </c>
      <c r="P113" s="8" t="s">
        <v>338</v>
      </c>
      <c r="Q113" s="4" t="s">
        <v>6</v>
      </c>
      <c r="R113" s="4" t="s">
        <v>44</v>
      </c>
      <c r="S113" s="10">
        <v>0.48467297295321199</v>
      </c>
      <c r="T113" s="10">
        <v>0.37551215034090002</v>
      </c>
      <c r="U113" s="10">
        <v>4.1050476207507597E-2</v>
      </c>
      <c r="V113" s="5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23</v>
      </c>
      <c r="D114" s="4" t="s">
        <v>44</v>
      </c>
      <c r="E114" s="4" t="s">
        <v>9</v>
      </c>
      <c r="F114" s="5">
        <v>3.8844392388824103E-2</v>
      </c>
      <c r="G114" s="4" t="s">
        <v>15</v>
      </c>
      <c r="H114" s="4" t="s">
        <v>21</v>
      </c>
      <c r="I114" s="4" t="s">
        <v>26</v>
      </c>
      <c r="J114" s="5">
        <v>0.230192003237253</v>
      </c>
      <c r="K114" s="4" t="s">
        <v>117</v>
      </c>
      <c r="L114" s="5">
        <v>8.60868379473686E-2</v>
      </c>
      <c r="M114" s="10">
        <v>1.4103752415970601E-2</v>
      </c>
      <c r="N114" s="10">
        <f t="shared" si="20"/>
        <v>5.7879333115427395E-2</v>
      </c>
      <c r="O114" s="10">
        <f t="shared" si="21"/>
        <v>0.1142943427793098</v>
      </c>
      <c r="P114" s="8" t="s">
        <v>331</v>
      </c>
      <c r="Q114" s="4" t="s">
        <v>23</v>
      </c>
      <c r="R114" s="4" t="s">
        <v>44</v>
      </c>
      <c r="S114" s="10">
        <v>0.43762199488453601</v>
      </c>
      <c r="T114" s="10">
        <v>0.34565875551700598</v>
      </c>
      <c r="U114" s="10">
        <v>3.7714148409971802E-2</v>
      </c>
      <c r="V114" s="5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38</v>
      </c>
      <c r="D115" s="4" t="s">
        <v>44</v>
      </c>
      <c r="E115" s="4" t="s">
        <v>9</v>
      </c>
      <c r="F115" s="5">
        <v>1.44636680452747E-2</v>
      </c>
      <c r="G115" s="4" t="s">
        <v>18</v>
      </c>
      <c r="H115" s="4" t="s">
        <v>27</v>
      </c>
      <c r="I115" s="4" t="s">
        <v>37</v>
      </c>
      <c r="J115" s="5">
        <v>0.23143443114202999</v>
      </c>
      <c r="K115" s="4" t="s">
        <v>239</v>
      </c>
      <c r="L115" s="5">
        <v>8.6331446468830106E-2</v>
      </c>
      <c r="M115" s="10">
        <v>1.2394741325527101E-2</v>
      </c>
      <c r="N115" s="10">
        <f t="shared" si="20"/>
        <v>6.1541963817775908E-2</v>
      </c>
      <c r="O115" s="10">
        <f t="shared" si="21"/>
        <v>0.1111209291198843</v>
      </c>
      <c r="P115" s="8" t="s">
        <v>337</v>
      </c>
      <c r="Q115" s="4" t="s">
        <v>38</v>
      </c>
      <c r="R115" s="4" t="s">
        <v>44</v>
      </c>
      <c r="S115" s="10">
        <v>0.51003774073836805</v>
      </c>
      <c r="T115" s="10">
        <v>0.42723514185324302</v>
      </c>
      <c r="U115" s="10">
        <v>4.9079604706621198E-2</v>
      </c>
      <c r="V115" s="5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29</v>
      </c>
      <c r="D116" s="4" t="s">
        <v>24</v>
      </c>
      <c r="E116" s="4" t="s">
        <v>26</v>
      </c>
      <c r="F116" s="5">
        <v>1.98339137875457E-3</v>
      </c>
      <c r="G116" s="4" t="s">
        <v>18</v>
      </c>
      <c r="H116" s="4" t="s">
        <v>27</v>
      </c>
      <c r="I116" s="4" t="s">
        <v>26</v>
      </c>
      <c r="J116" s="5">
        <v>0.16833622442667001</v>
      </c>
      <c r="K116" s="4" t="s">
        <v>156</v>
      </c>
      <c r="L116" s="5">
        <v>4.8411660641431799E-2</v>
      </c>
      <c r="M116" s="10">
        <v>2.0499227565560701E-2</v>
      </c>
      <c r="N116" s="10">
        <f t="shared" ref="N116:N139" si="22">IF(OR(L116="",M116=""),"",L116-2*M116)</f>
        <v>7.4132055103103972E-3</v>
      </c>
      <c r="O116" s="10">
        <f t="shared" ref="O116:O139" si="23">IF(OR(L116="",M116=""),"",L116+2*M116)</f>
        <v>8.94101157725532E-2</v>
      </c>
      <c r="P116" s="4" t="s">
        <v>352</v>
      </c>
      <c r="Q116" s="4" t="s">
        <v>29</v>
      </c>
      <c r="R116" s="4" t="s">
        <v>24</v>
      </c>
      <c r="S116" s="10">
        <v>0.482462496183034</v>
      </c>
      <c r="T116" s="10">
        <v>0.41408473905920901</v>
      </c>
      <c r="U116" s="10">
        <v>2.4977936408325199E-2</v>
      </c>
      <c r="V116" s="5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24</v>
      </c>
      <c r="E117" s="4" t="s">
        <v>19</v>
      </c>
      <c r="F117" s="5">
        <v>5.1771723369219199E-3</v>
      </c>
      <c r="G117" s="4" t="s">
        <v>18</v>
      </c>
      <c r="H117" s="4" t="s">
        <v>27</v>
      </c>
      <c r="I117" s="4" t="s">
        <v>37</v>
      </c>
      <c r="J117" s="5">
        <v>0.29194130137192698</v>
      </c>
      <c r="K117" s="4" t="s">
        <v>345</v>
      </c>
      <c r="L117" s="5">
        <v>4.7339076548814703E-2</v>
      </c>
      <c r="M117" s="10">
        <v>2.3759685692791299E-2</v>
      </c>
      <c r="N117" s="10">
        <f t="shared" si="22"/>
        <v>-1.8029483676789554E-4</v>
      </c>
      <c r="O117" s="10">
        <f t="shared" si="23"/>
        <v>9.4858447934397294E-2</v>
      </c>
      <c r="P117" s="4" t="s">
        <v>344</v>
      </c>
      <c r="Q117" s="4" t="s">
        <v>6</v>
      </c>
      <c r="R117" s="4" t="s">
        <v>24</v>
      </c>
      <c r="S117" s="10">
        <v>0.72084250051069498</v>
      </c>
      <c r="T117" s="10">
        <v>0.67218169355392399</v>
      </c>
      <c r="U117" s="10">
        <v>4.1549147033112403E-2</v>
      </c>
      <c r="V117" s="5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23</v>
      </c>
      <c r="D118" s="4" t="s">
        <v>24</v>
      </c>
      <c r="E118" s="4" t="s">
        <v>37</v>
      </c>
      <c r="F118" s="5">
        <v>1.3560643010393E-2</v>
      </c>
      <c r="G118" s="4" t="s">
        <v>97</v>
      </c>
      <c r="H118" s="4" t="s">
        <v>25</v>
      </c>
      <c r="I118" s="4" t="s">
        <v>26</v>
      </c>
      <c r="J118" s="5">
        <v>0.225448023400869</v>
      </c>
      <c r="K118" s="4" t="s">
        <v>347</v>
      </c>
      <c r="L118" s="5">
        <v>5.1215808838605797E-2</v>
      </c>
      <c r="M118" s="10">
        <v>1.40301777651844E-2</v>
      </c>
      <c r="N118" s="10">
        <f t="shared" si="22"/>
        <v>2.3155453308236998E-2</v>
      </c>
      <c r="O118" s="10">
        <f t="shared" si="23"/>
        <v>7.9276164368974597E-2</v>
      </c>
      <c r="P118" s="4" t="s">
        <v>348</v>
      </c>
      <c r="Q118" s="4" t="s">
        <v>23</v>
      </c>
      <c r="R118" s="4" t="s">
        <v>24</v>
      </c>
      <c r="S118" s="10">
        <v>0.53496952862212699</v>
      </c>
      <c r="T118" s="10">
        <v>0.51510498929023696</v>
      </c>
      <c r="U118" s="10">
        <v>2.9568376961257799E-2</v>
      </c>
      <c r="V118" s="5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38</v>
      </c>
      <c r="D119" s="4" t="s">
        <v>24</v>
      </c>
      <c r="E119" s="4" t="s">
        <v>37</v>
      </c>
      <c r="F119" s="5">
        <v>1.3869132477504101E-3</v>
      </c>
      <c r="G119" s="4" t="s">
        <v>18</v>
      </c>
      <c r="H119" s="4" t="s">
        <v>21</v>
      </c>
      <c r="I119" s="4" t="s">
        <v>26</v>
      </c>
      <c r="J119" s="5">
        <v>0.42056018678615997</v>
      </c>
      <c r="K119" s="4" t="s">
        <v>151</v>
      </c>
      <c r="L119" s="5">
        <v>4.7073468193411801E-2</v>
      </c>
      <c r="M119" s="10">
        <v>2.4817777357266899E-2</v>
      </c>
      <c r="N119" s="10">
        <f t="shared" si="22"/>
        <v>-2.5620865211219979E-3</v>
      </c>
      <c r="O119" s="10">
        <f t="shared" si="23"/>
        <v>9.6709022907945599E-2</v>
      </c>
      <c r="P119" s="4" t="s">
        <v>350</v>
      </c>
      <c r="Q119" s="4" t="s">
        <v>38</v>
      </c>
      <c r="R119" s="4" t="s">
        <v>24</v>
      </c>
      <c r="S119" s="10">
        <v>0.43314780918944401</v>
      </c>
      <c r="T119" s="10">
        <v>0.39041645793616703</v>
      </c>
      <c r="U119" s="10">
        <v>2.3211206831288699E-2</v>
      </c>
      <c r="V119" s="5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29</v>
      </c>
      <c r="D120" s="4" t="s">
        <v>94</v>
      </c>
      <c r="E120" s="4" t="s">
        <v>19</v>
      </c>
      <c r="F120" s="5">
        <v>1.2981813030285101E-3</v>
      </c>
      <c r="G120" s="4" t="s">
        <v>18</v>
      </c>
      <c r="H120" s="4" t="s">
        <v>21</v>
      </c>
      <c r="I120" s="4" t="s">
        <v>19</v>
      </c>
      <c r="J120" s="5">
        <v>0.12065980367523101</v>
      </c>
      <c r="K120" s="4" t="s">
        <v>244</v>
      </c>
      <c r="L120" s="5">
        <v>6.0526005178689897E-2</v>
      </c>
      <c r="M120" s="10">
        <v>1.3617817591823501E-2</v>
      </c>
      <c r="N120" s="10">
        <f t="shared" si="22"/>
        <v>3.3290369995042896E-2</v>
      </c>
      <c r="O120" s="10">
        <f t="shared" si="23"/>
        <v>8.7761640362336898E-2</v>
      </c>
      <c r="P120" s="4" t="s">
        <v>371</v>
      </c>
      <c r="Q120" s="4" t="s">
        <v>29</v>
      </c>
      <c r="R120" s="4" t="s">
        <v>94</v>
      </c>
      <c r="S120" s="10">
        <v>0.66125212392603805</v>
      </c>
      <c r="T120" s="10">
        <v>0.55893001740090598</v>
      </c>
      <c r="U120" s="10">
        <v>3.39891306855786E-2</v>
      </c>
      <c r="V120" s="5">
        <v>0.95882636558589796</v>
      </c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94</v>
      </c>
      <c r="E121" s="4" t="s">
        <v>37</v>
      </c>
      <c r="F121" s="5">
        <v>1.38160949890168E-3</v>
      </c>
      <c r="G121" s="4" t="s">
        <v>18</v>
      </c>
      <c r="H121" s="4" t="s">
        <v>21</v>
      </c>
      <c r="I121" s="4" t="s">
        <v>37</v>
      </c>
      <c r="J121" s="5">
        <v>0.23184814975125401</v>
      </c>
      <c r="K121" s="4" t="s">
        <v>357</v>
      </c>
      <c r="L121" s="5">
        <v>6.3201707601547197E-2</v>
      </c>
      <c r="M121" s="10">
        <v>6.19600861528323E-3</v>
      </c>
      <c r="N121" s="10">
        <f t="shared" si="22"/>
        <v>5.0809690370980737E-2</v>
      </c>
      <c r="O121" s="10">
        <f t="shared" si="23"/>
        <v>7.5593724832113657E-2</v>
      </c>
      <c r="P121" s="4" t="s">
        <v>366</v>
      </c>
      <c r="Q121" s="4" t="s">
        <v>6</v>
      </c>
      <c r="R121" s="4" t="s">
        <v>94</v>
      </c>
      <c r="S121" s="10">
        <v>0.56817102117720597</v>
      </c>
      <c r="T121" s="10">
        <v>0.475601178587228</v>
      </c>
      <c r="U121" s="10">
        <v>2.8642831686026701E-2</v>
      </c>
      <c r="V121" s="5">
        <v>0.96820016633283901</v>
      </c>
    </row>
    <row r="122" spans="1:22" ht="15" thickTop="1" thickBot="1" x14ac:dyDescent="0.5">
      <c r="A122" s="4" t="s">
        <v>16</v>
      </c>
      <c r="B122" s="4" t="s">
        <v>2</v>
      </c>
      <c r="C122" s="4" t="s">
        <v>23</v>
      </c>
      <c r="D122" s="4" t="s">
        <v>94</v>
      </c>
      <c r="E122" s="4" t="s">
        <v>19</v>
      </c>
      <c r="F122" s="5">
        <v>2.18916621669286E-3</v>
      </c>
      <c r="G122" s="4" t="s">
        <v>18</v>
      </c>
      <c r="H122" s="4" t="s">
        <v>21</v>
      </c>
      <c r="I122" s="4" t="s">
        <v>19</v>
      </c>
      <c r="J122" s="5">
        <v>0.37878948747397001</v>
      </c>
      <c r="K122" s="4" t="s">
        <v>242</v>
      </c>
      <c r="L122" s="5">
        <v>6.3940434902906407E-2</v>
      </c>
      <c r="M122" s="10">
        <v>4.5079484807927497E-3</v>
      </c>
      <c r="N122" s="10">
        <f t="shared" si="22"/>
        <v>5.4924537941320906E-2</v>
      </c>
      <c r="O122" s="10">
        <f t="shared" si="23"/>
        <v>7.2956331864491908E-2</v>
      </c>
      <c r="P122" s="4" t="s">
        <v>370</v>
      </c>
      <c r="Q122" s="4" t="s">
        <v>23</v>
      </c>
      <c r="R122" s="4" t="s">
        <v>94</v>
      </c>
      <c r="S122" s="10">
        <v>0.67995207243729905</v>
      </c>
      <c r="T122" s="10">
        <v>0.56000630164146403</v>
      </c>
      <c r="U122" s="10">
        <v>3.4644377153942398E-2</v>
      </c>
      <c r="V122" s="5">
        <v>0.95542589571053604</v>
      </c>
    </row>
    <row r="123" spans="1:22" ht="15" thickTop="1" thickBot="1" x14ac:dyDescent="0.5">
      <c r="A123" s="4" t="s">
        <v>16</v>
      </c>
      <c r="B123" s="4" t="s">
        <v>2</v>
      </c>
      <c r="C123" s="4" t="s">
        <v>38</v>
      </c>
      <c r="D123" s="4" t="s">
        <v>94</v>
      </c>
      <c r="E123" s="4" t="s">
        <v>37</v>
      </c>
      <c r="F123" s="5">
        <v>1.54830974074054E-3</v>
      </c>
      <c r="G123" s="4" t="s">
        <v>18</v>
      </c>
      <c r="H123" s="4" t="s">
        <v>21</v>
      </c>
      <c r="I123" s="4" t="s">
        <v>26</v>
      </c>
      <c r="J123" s="5">
        <v>0.20533022907050999</v>
      </c>
      <c r="K123" s="4" t="s">
        <v>239</v>
      </c>
      <c r="L123" s="5">
        <v>6.1399556696414899E-2</v>
      </c>
      <c r="M123" s="10">
        <v>1.0989203957449499E-2</v>
      </c>
      <c r="N123" s="10">
        <f t="shared" si="22"/>
        <v>3.9421148781515897E-2</v>
      </c>
      <c r="O123" s="10">
        <f t="shared" si="23"/>
        <v>8.3377964611313901E-2</v>
      </c>
      <c r="P123" s="4" t="s">
        <v>372</v>
      </c>
      <c r="Q123" s="4" t="s">
        <v>38</v>
      </c>
      <c r="R123" s="4" t="s">
        <v>94</v>
      </c>
      <c r="S123" s="10">
        <v>0.56705665390627402</v>
      </c>
      <c r="T123" s="10">
        <v>0.44991341853737798</v>
      </c>
      <c r="U123" s="10">
        <v>2.7488694592187401E-2</v>
      </c>
      <c r="V123" s="5">
        <v>0.96858566657457901</v>
      </c>
    </row>
    <row r="124" spans="1:22" ht="15" thickTop="1" thickBot="1" x14ac:dyDescent="0.5">
      <c r="A124" s="4" t="s">
        <v>16</v>
      </c>
      <c r="B124" s="4" t="s">
        <v>2</v>
      </c>
      <c r="C124" s="4" t="s">
        <v>29</v>
      </c>
      <c r="D124" s="4" t="s">
        <v>44</v>
      </c>
      <c r="E124" s="4" t="s">
        <v>37</v>
      </c>
      <c r="F124" s="5">
        <v>0.24073610196074199</v>
      </c>
      <c r="G124" s="4" t="s">
        <v>15</v>
      </c>
      <c r="H124" s="4" t="s">
        <v>25</v>
      </c>
      <c r="I124" s="4" t="s">
        <v>37</v>
      </c>
      <c r="J124" s="5">
        <v>0.135566131473249</v>
      </c>
      <c r="K124" s="4" t="s">
        <v>247</v>
      </c>
      <c r="L124" s="5">
        <v>8.9348638057708707E-2</v>
      </c>
      <c r="M124" s="10">
        <v>1.7495874644230899E-2</v>
      </c>
      <c r="N124" s="10">
        <f t="shared" si="22"/>
        <v>5.4356888769246908E-2</v>
      </c>
      <c r="O124" s="10">
        <f t="shared" si="23"/>
        <v>0.12434038734617051</v>
      </c>
      <c r="P124" s="4" t="s">
        <v>362</v>
      </c>
      <c r="Q124" s="4" t="s">
        <v>29</v>
      </c>
      <c r="R124" s="4" t="s">
        <v>44</v>
      </c>
      <c r="S124" s="10">
        <v>0.68992979435518598</v>
      </c>
      <c r="T124" s="10">
        <v>0.55514783894307895</v>
      </c>
      <c r="U124" s="10">
        <v>3.2527848128369598E-2</v>
      </c>
      <c r="V124" s="5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44</v>
      </c>
      <c r="E125" s="4" t="s">
        <v>19</v>
      </c>
      <c r="F125" s="5">
        <v>2.5481898960211498E-3</v>
      </c>
      <c r="G125" s="4" t="s">
        <v>18</v>
      </c>
      <c r="H125" s="4" t="s">
        <v>21</v>
      </c>
      <c r="I125" s="4" t="s">
        <v>37</v>
      </c>
      <c r="J125" s="5">
        <v>0.27879037015196501</v>
      </c>
      <c r="K125" s="4" t="s">
        <v>357</v>
      </c>
      <c r="L125" s="5">
        <v>6.8877597153186795E-2</v>
      </c>
      <c r="M125" s="10">
        <v>1.1755906719445E-2</v>
      </c>
      <c r="N125" s="10">
        <f t="shared" si="22"/>
        <v>4.5365783714296795E-2</v>
      </c>
      <c r="O125" s="10">
        <f t="shared" si="23"/>
        <v>9.2389410592076796E-2</v>
      </c>
      <c r="P125" s="4" t="s">
        <v>358</v>
      </c>
      <c r="Q125" s="4" t="s">
        <v>6</v>
      </c>
      <c r="R125" s="4" t="s">
        <v>44</v>
      </c>
      <c r="S125" s="10">
        <v>0.68028967261909901</v>
      </c>
      <c r="T125" s="10">
        <v>0.55076390340498704</v>
      </c>
      <c r="U125" s="10">
        <v>3.2633790527913098E-2</v>
      </c>
      <c r="V125" s="5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23</v>
      </c>
      <c r="D126" s="4" t="s">
        <v>44</v>
      </c>
      <c r="E126" s="4" t="s">
        <v>26</v>
      </c>
      <c r="F126" s="5">
        <v>1.32494657714542E-3</v>
      </c>
      <c r="G126" s="4" t="s">
        <v>18</v>
      </c>
      <c r="H126" s="4" t="s">
        <v>21</v>
      </c>
      <c r="I126" s="4" t="s">
        <v>19</v>
      </c>
      <c r="J126" s="5">
        <v>0.10297735831789601</v>
      </c>
      <c r="K126" s="4" t="s">
        <v>90</v>
      </c>
      <c r="L126" s="5">
        <v>6.9675770401954606E-2</v>
      </c>
      <c r="M126" s="10">
        <v>1.59370055944228E-2</v>
      </c>
      <c r="N126" s="10">
        <f t="shared" si="22"/>
        <v>3.7801759213109007E-2</v>
      </c>
      <c r="O126" s="10">
        <f t="shared" si="23"/>
        <v>0.10154978159080021</v>
      </c>
      <c r="P126" s="4" t="s">
        <v>355</v>
      </c>
      <c r="Q126" s="4" t="s">
        <v>23</v>
      </c>
      <c r="R126" s="4" t="s">
        <v>44</v>
      </c>
      <c r="S126" s="10">
        <v>0.90907116776770303</v>
      </c>
      <c r="T126" s="10">
        <v>0.78534265360273303</v>
      </c>
      <c r="U126" s="10">
        <v>4.45543535013911E-2</v>
      </c>
      <c r="V126" s="5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38</v>
      </c>
      <c r="D127" s="4" t="s">
        <v>44</v>
      </c>
      <c r="E127" s="4" t="s">
        <v>37</v>
      </c>
      <c r="F127" s="5">
        <v>1.70990659575712E-3</v>
      </c>
      <c r="G127" s="4" t="s">
        <v>18</v>
      </c>
      <c r="H127" s="4" t="s">
        <v>21</v>
      </c>
      <c r="I127" s="4" t="s">
        <v>26</v>
      </c>
      <c r="J127" s="5">
        <v>0.30063283093064602</v>
      </c>
      <c r="K127" s="4" t="s">
        <v>247</v>
      </c>
      <c r="L127" s="5">
        <v>6.6613430529832804E-2</v>
      </c>
      <c r="M127" s="10">
        <v>1.1525181746260601E-2</v>
      </c>
      <c r="N127" s="10">
        <f t="shared" si="22"/>
        <v>4.3563067037311602E-2</v>
      </c>
      <c r="O127" s="10">
        <f t="shared" si="23"/>
        <v>8.9663794022353999E-2</v>
      </c>
      <c r="P127" s="4" t="s">
        <v>359</v>
      </c>
      <c r="Q127" s="4" t="s">
        <v>38</v>
      </c>
      <c r="R127" s="4" t="s">
        <v>44</v>
      </c>
      <c r="S127" s="10">
        <v>0.73057620913396704</v>
      </c>
      <c r="T127" s="10">
        <v>0.60456085491925404</v>
      </c>
      <c r="U127" s="10">
        <v>3.43713655985785E-2</v>
      </c>
      <c r="V127" s="5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29</v>
      </c>
      <c r="D128" s="4" t="s">
        <v>24</v>
      </c>
      <c r="E128" s="4" t="s">
        <v>19</v>
      </c>
      <c r="F128" s="5">
        <v>1.0064538487192E-3</v>
      </c>
      <c r="G128" s="4" t="s">
        <v>18</v>
      </c>
      <c r="H128" s="4" t="s">
        <v>21</v>
      </c>
      <c r="I128" s="4" t="s">
        <v>37</v>
      </c>
      <c r="J128" s="5">
        <v>0.143604487685591</v>
      </c>
      <c r="K128" s="4" t="s">
        <v>131</v>
      </c>
      <c r="L128" s="5">
        <v>5.47772735357284E-2</v>
      </c>
      <c r="M128" s="10">
        <v>3.2363166721073498E-2</v>
      </c>
      <c r="N128" s="10">
        <f t="shared" si="22"/>
        <v>-9.9490599064185961E-3</v>
      </c>
      <c r="O128" s="10">
        <f t="shared" si="23"/>
        <v>0.1195036069778754</v>
      </c>
      <c r="P128" s="4" t="s">
        <v>351</v>
      </c>
      <c r="Q128" s="4" t="s">
        <v>29</v>
      </c>
      <c r="R128" s="4" t="s">
        <v>24</v>
      </c>
      <c r="S128" s="10">
        <v>0.35099783245005201</v>
      </c>
      <c r="T128" s="10">
        <v>0.32169744844734599</v>
      </c>
      <c r="U128" s="10">
        <v>4.2484394670566999E-2</v>
      </c>
      <c r="V128" s="5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24</v>
      </c>
      <c r="E129" s="4" t="s">
        <v>19</v>
      </c>
      <c r="F129" s="5">
        <v>2.9882612438570199E-3</v>
      </c>
      <c r="G129" s="4" t="s">
        <v>18</v>
      </c>
      <c r="H129" s="4" t="s">
        <v>25</v>
      </c>
      <c r="I129" s="4" t="s">
        <v>37</v>
      </c>
      <c r="J129" s="5">
        <v>0.26584079840425101</v>
      </c>
      <c r="K129" s="4" t="s">
        <v>354</v>
      </c>
      <c r="L129" s="5">
        <v>4.8840704374015297E-2</v>
      </c>
      <c r="M129" s="10">
        <v>3.7417889292823997E-2</v>
      </c>
      <c r="N129" s="10">
        <f t="shared" si="22"/>
        <v>-2.5995074211632697E-2</v>
      </c>
      <c r="O129" s="10">
        <f t="shared" si="23"/>
        <v>0.1236764829596633</v>
      </c>
      <c r="P129" s="4" t="s">
        <v>353</v>
      </c>
      <c r="Q129" s="4" t="s">
        <v>6</v>
      </c>
      <c r="R129" s="4" t="s">
        <v>24</v>
      </c>
      <c r="S129" s="10">
        <v>0.40321161540806</v>
      </c>
      <c r="T129" s="10">
        <v>0.35657381340861299</v>
      </c>
      <c r="U129" s="10">
        <v>4.4657476791472098E-2</v>
      </c>
      <c r="V129" s="5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23</v>
      </c>
      <c r="D130" s="4" t="s">
        <v>24</v>
      </c>
      <c r="E130" s="4" t="s">
        <v>19</v>
      </c>
      <c r="F130" s="5">
        <v>0.105733429609067</v>
      </c>
      <c r="G130" s="4" t="s">
        <v>15</v>
      </c>
      <c r="H130" s="4" t="s">
        <v>21</v>
      </c>
      <c r="I130" s="4" t="s">
        <v>37</v>
      </c>
      <c r="J130" s="5">
        <v>0.39153212440566498</v>
      </c>
      <c r="K130" s="4" t="s">
        <v>62</v>
      </c>
      <c r="L130" s="5">
        <v>8.1564696133136702E-2</v>
      </c>
      <c r="M130" s="10">
        <v>2.8758511459427101E-2</v>
      </c>
      <c r="N130" s="10">
        <f t="shared" si="22"/>
        <v>2.40476732142825E-2</v>
      </c>
      <c r="O130" s="10">
        <f t="shared" si="23"/>
        <v>0.1390817190519909</v>
      </c>
      <c r="P130" s="4" t="s">
        <v>346</v>
      </c>
      <c r="Q130" s="4" t="s">
        <v>23</v>
      </c>
      <c r="R130" s="4" t="s">
        <v>24</v>
      </c>
      <c r="S130" s="10">
        <v>0.39154359528585703</v>
      </c>
      <c r="T130" s="10">
        <v>0.369983579345047</v>
      </c>
      <c r="U130" s="10">
        <v>4.6699980565191097E-2</v>
      </c>
      <c r="V130" s="5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38</v>
      </c>
      <c r="D131" s="4" t="s">
        <v>24</v>
      </c>
      <c r="E131" s="4" t="s">
        <v>19</v>
      </c>
      <c r="F131" s="5">
        <v>1.3429593146905301E-3</v>
      </c>
      <c r="G131" s="4" t="s">
        <v>18</v>
      </c>
      <c r="H131" s="4" t="s">
        <v>25</v>
      </c>
      <c r="I131" s="4" t="s">
        <v>19</v>
      </c>
      <c r="J131" s="5">
        <v>0.280557661724957</v>
      </c>
      <c r="K131" s="4" t="s">
        <v>49</v>
      </c>
      <c r="L131" s="5">
        <v>4.5152523741126001E-2</v>
      </c>
      <c r="M131" s="10">
        <v>3.2160003033015E-2</v>
      </c>
      <c r="N131" s="10">
        <f t="shared" si="22"/>
        <v>-1.9167482324903999E-2</v>
      </c>
      <c r="O131" s="10">
        <f t="shared" si="23"/>
        <v>0.10947252980715599</v>
      </c>
      <c r="P131" s="4" t="s">
        <v>349</v>
      </c>
      <c r="Q131" s="4" t="s">
        <v>38</v>
      </c>
      <c r="R131" s="4" t="s">
        <v>24</v>
      </c>
      <c r="S131" s="10">
        <v>0.35326911981334103</v>
      </c>
      <c r="T131" s="10">
        <v>0.32443234416842398</v>
      </c>
      <c r="U131" s="10">
        <v>3.8353227627883603E-2</v>
      </c>
      <c r="V131" s="5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29</v>
      </c>
      <c r="D132" s="4" t="s">
        <v>94</v>
      </c>
      <c r="E132" s="4" t="s">
        <v>37</v>
      </c>
      <c r="F132" s="5">
        <v>1.83404928265922E-3</v>
      </c>
      <c r="G132" s="4" t="s">
        <v>18</v>
      </c>
      <c r="H132" s="4" t="s">
        <v>25</v>
      </c>
      <c r="I132" s="4" t="s">
        <v>19</v>
      </c>
      <c r="J132" s="5">
        <v>0.14569832363832499</v>
      </c>
      <c r="K132" s="4" t="s">
        <v>345</v>
      </c>
      <c r="L132" s="5">
        <v>6.6729665547609299E-2</v>
      </c>
      <c r="M132" s="10">
        <v>1.3954223552872101E-2</v>
      </c>
      <c r="N132" s="10">
        <f t="shared" si="22"/>
        <v>3.8821218441865098E-2</v>
      </c>
      <c r="O132" s="10">
        <f t="shared" si="23"/>
        <v>9.4638112653353507E-2</v>
      </c>
      <c r="P132" s="4" t="s">
        <v>365</v>
      </c>
      <c r="Q132" s="4" t="s">
        <v>29</v>
      </c>
      <c r="R132" s="4" t="s">
        <v>94</v>
      </c>
      <c r="S132" s="10">
        <v>0.45169285319118802</v>
      </c>
      <c r="T132" s="10">
        <v>0.390878779247403</v>
      </c>
      <c r="U132" s="10">
        <v>4.89981361638442E-2</v>
      </c>
      <c r="V132" s="5">
        <v>0.95731426505789097</v>
      </c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94</v>
      </c>
      <c r="E133" s="4" t="s">
        <v>37</v>
      </c>
      <c r="F133" s="5">
        <v>1.6097723085038401E-3</v>
      </c>
      <c r="G133" s="4" t="s">
        <v>18</v>
      </c>
      <c r="H133" s="4" t="s">
        <v>25</v>
      </c>
      <c r="I133" s="4" t="s">
        <v>37</v>
      </c>
      <c r="J133" s="5">
        <v>0.165344441432353</v>
      </c>
      <c r="K133" s="4" t="s">
        <v>96</v>
      </c>
      <c r="L133" s="5">
        <v>7.0336165279150001E-2</v>
      </c>
      <c r="M133" s="10">
        <v>2.11429883653333E-2</v>
      </c>
      <c r="N133" s="10">
        <f t="shared" si="22"/>
        <v>2.8050188548483401E-2</v>
      </c>
      <c r="O133" s="10">
        <f t="shared" si="23"/>
        <v>0.1126221420098166</v>
      </c>
      <c r="P133" s="4" t="s">
        <v>367</v>
      </c>
      <c r="Q133" s="4" t="s">
        <v>6</v>
      </c>
      <c r="R133" s="4" t="s">
        <v>94</v>
      </c>
      <c r="S133" s="10">
        <v>0.35492186058798703</v>
      </c>
      <c r="T133" s="10">
        <v>0.29612357588112298</v>
      </c>
      <c r="U133" s="10">
        <v>3.4435260382281202E-2</v>
      </c>
      <c r="V133" s="5">
        <v>0.97391781432019897</v>
      </c>
    </row>
    <row r="134" spans="1:22" ht="15" thickTop="1" thickBot="1" x14ac:dyDescent="0.5">
      <c r="A134" s="4" t="s">
        <v>16</v>
      </c>
      <c r="B134" s="4" t="s">
        <v>17</v>
      </c>
      <c r="C134" s="4" t="s">
        <v>23</v>
      </c>
      <c r="D134" s="4" t="s">
        <v>94</v>
      </c>
      <c r="E134" s="4" t="s">
        <v>26</v>
      </c>
      <c r="F134" s="5">
        <v>1.0035095721684299E-3</v>
      </c>
      <c r="G134" s="4" t="s">
        <v>18</v>
      </c>
      <c r="H134" s="4" t="s">
        <v>25</v>
      </c>
      <c r="I134" s="4" t="s">
        <v>19</v>
      </c>
      <c r="J134" s="5">
        <v>0.13700828044399399</v>
      </c>
      <c r="K134" s="4" t="s">
        <v>368</v>
      </c>
      <c r="L134" s="5">
        <v>6.9467150419950399E-2</v>
      </c>
      <c r="M134" s="10">
        <v>2.00226049506185E-2</v>
      </c>
      <c r="N134" s="10">
        <f t="shared" si="22"/>
        <v>2.9421940518713399E-2</v>
      </c>
      <c r="O134" s="10">
        <f t="shared" si="23"/>
        <v>0.1095123603211874</v>
      </c>
      <c r="P134" s="4" t="s">
        <v>369</v>
      </c>
      <c r="Q134" s="4" t="s">
        <v>23</v>
      </c>
      <c r="R134" s="4" t="s">
        <v>94</v>
      </c>
      <c r="S134" s="10">
        <v>0.43999476155790301</v>
      </c>
      <c r="T134" s="10">
        <v>0.38163150614500002</v>
      </c>
      <c r="U134" s="10">
        <v>4.6221887331645603E-2</v>
      </c>
      <c r="V134" s="5">
        <v>0.96106487827987097</v>
      </c>
    </row>
    <row r="135" spans="1:22" ht="15" thickTop="1" thickBot="1" x14ac:dyDescent="0.5">
      <c r="A135" s="4" t="s">
        <v>16</v>
      </c>
      <c r="B135" s="4" t="s">
        <v>17</v>
      </c>
      <c r="C135" s="4" t="s">
        <v>38</v>
      </c>
      <c r="D135" s="4" t="s">
        <v>94</v>
      </c>
      <c r="E135" s="4" t="s">
        <v>19</v>
      </c>
      <c r="F135" s="5">
        <v>3.78879115570819E-3</v>
      </c>
      <c r="G135" s="4" t="s">
        <v>18</v>
      </c>
      <c r="H135" s="4" t="s">
        <v>27</v>
      </c>
      <c r="I135" s="4" t="s">
        <v>26</v>
      </c>
      <c r="J135" s="5">
        <v>0.14562954245961299</v>
      </c>
      <c r="K135" s="4" t="s">
        <v>363</v>
      </c>
      <c r="L135" s="5">
        <v>7.2383476048707901E-2</v>
      </c>
      <c r="M135" s="10">
        <v>2.1267026069405701E-2</v>
      </c>
      <c r="N135" s="10">
        <f t="shared" si="22"/>
        <v>2.9849423909896498E-2</v>
      </c>
      <c r="O135" s="10">
        <f t="shared" si="23"/>
        <v>0.1149175281875193</v>
      </c>
      <c r="P135" s="4" t="s">
        <v>373</v>
      </c>
      <c r="Q135" s="4" t="s">
        <v>38</v>
      </c>
      <c r="R135" s="4" t="s">
        <v>94</v>
      </c>
      <c r="S135" s="10">
        <v>0.46838228072531302</v>
      </c>
      <c r="T135" s="10">
        <v>0.390620731472969</v>
      </c>
      <c r="U135" s="10">
        <v>5.1494359368873997E-2</v>
      </c>
      <c r="V135" s="5">
        <v>0.95730340778849998</v>
      </c>
    </row>
    <row r="136" spans="1:22" ht="15" thickTop="1" thickBot="1" x14ac:dyDescent="0.5">
      <c r="A136" s="4" t="s">
        <v>16</v>
      </c>
      <c r="B136" s="4" t="s">
        <v>17</v>
      </c>
      <c r="C136" s="4" t="s">
        <v>29</v>
      </c>
      <c r="D136" s="4" t="s">
        <v>44</v>
      </c>
      <c r="E136" s="4" t="s">
        <v>37</v>
      </c>
      <c r="F136" s="5">
        <v>3.1552294049323601E-3</v>
      </c>
      <c r="G136" s="4" t="s">
        <v>18</v>
      </c>
      <c r="H136" s="4" t="s">
        <v>25</v>
      </c>
      <c r="I136" s="4" t="s">
        <v>26</v>
      </c>
      <c r="J136" s="5">
        <v>0.41111161657307299</v>
      </c>
      <c r="K136" s="4" t="s">
        <v>56</v>
      </c>
      <c r="L136" s="5">
        <v>7.9528218507766701E-2</v>
      </c>
      <c r="M136" s="10">
        <v>1.41888729149201E-2</v>
      </c>
      <c r="N136" s="10">
        <f t="shared" si="22"/>
        <v>5.1150472677926502E-2</v>
      </c>
      <c r="O136" s="10">
        <f t="shared" si="23"/>
        <v>0.10790596433760691</v>
      </c>
      <c r="P136" s="4" t="s">
        <v>361</v>
      </c>
      <c r="Q136" s="4" t="s">
        <v>29</v>
      </c>
      <c r="R136" s="4" t="s">
        <v>44</v>
      </c>
      <c r="S136" s="10">
        <v>0.51256855000639101</v>
      </c>
      <c r="T136" s="10">
        <v>0.41884675225019402</v>
      </c>
      <c r="U136" s="10">
        <v>4.7062464542913102E-2</v>
      </c>
      <c r="V136" s="5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44</v>
      </c>
      <c r="E137" s="4" t="s">
        <v>26</v>
      </c>
      <c r="F137" s="5">
        <v>1.19689253248443E-3</v>
      </c>
      <c r="G137" s="4" t="s">
        <v>18</v>
      </c>
      <c r="H137" s="4" t="s">
        <v>21</v>
      </c>
      <c r="I137" s="4" t="s">
        <v>37</v>
      </c>
      <c r="J137" s="5">
        <v>0.111320492360371</v>
      </c>
      <c r="K137" s="4" t="s">
        <v>49</v>
      </c>
      <c r="L137" s="5">
        <v>7.7794198691844896E-2</v>
      </c>
      <c r="M137" s="10">
        <v>1.3333193076404799E-2</v>
      </c>
      <c r="N137" s="10">
        <f t="shared" si="22"/>
        <v>5.1127812539035297E-2</v>
      </c>
      <c r="O137" s="10">
        <f t="shared" si="23"/>
        <v>0.10446058484465449</v>
      </c>
      <c r="P137" s="4" t="s">
        <v>360</v>
      </c>
      <c r="Q137" s="4" t="s">
        <v>6</v>
      </c>
      <c r="R137" s="4" t="s">
        <v>44</v>
      </c>
      <c r="S137" s="10">
        <v>0.46211468314529303</v>
      </c>
      <c r="T137" s="10">
        <v>0.36337092477646599</v>
      </c>
      <c r="U137" s="10">
        <v>4.22045875422703E-2</v>
      </c>
      <c r="V137" s="5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23</v>
      </c>
      <c r="D138" s="4" t="s">
        <v>44</v>
      </c>
      <c r="E138" s="4" t="s">
        <v>26</v>
      </c>
      <c r="F138" s="5">
        <v>1.6238629162217499E-3</v>
      </c>
      <c r="G138" s="4" t="s">
        <v>18</v>
      </c>
      <c r="H138" s="4" t="s">
        <v>21</v>
      </c>
      <c r="I138" s="4" t="s">
        <v>26</v>
      </c>
      <c r="J138" s="5">
        <v>0.10518005059716699</v>
      </c>
      <c r="K138" s="4" t="s">
        <v>363</v>
      </c>
      <c r="L138" s="5">
        <v>7.7206194400787298E-2</v>
      </c>
      <c r="M138" s="10">
        <v>1.02618252033918E-2</v>
      </c>
      <c r="N138" s="10">
        <f t="shared" ref="N138" si="24">IF(OR(L138="",M138=""),"",L138-2*M138)</f>
        <v>5.6682543994003701E-2</v>
      </c>
      <c r="O138" s="10">
        <f t="shared" ref="O138" si="25">IF(OR(L138="",M138=""),"",L138+2*M138)</f>
        <v>9.7729844807570895E-2</v>
      </c>
      <c r="P138" s="4" t="s">
        <v>364</v>
      </c>
      <c r="Q138" s="4" t="s">
        <v>23</v>
      </c>
      <c r="R138" s="4" t="s">
        <v>44</v>
      </c>
      <c r="S138" s="10">
        <v>0.46449699113195397</v>
      </c>
      <c r="T138" s="10">
        <v>0.35369033938795302</v>
      </c>
      <c r="U138" s="10">
        <v>4.0244257996436501E-2</v>
      </c>
      <c r="V138" s="5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38</v>
      </c>
      <c r="D139" s="4" t="s">
        <v>44</v>
      </c>
      <c r="E139" s="4" t="s">
        <v>37</v>
      </c>
      <c r="F139" s="5">
        <v>1.03663184283964E-3</v>
      </c>
      <c r="G139" s="4" t="s">
        <v>18</v>
      </c>
      <c r="H139" s="4" t="s">
        <v>21</v>
      </c>
      <c r="I139" s="4" t="s">
        <v>37</v>
      </c>
      <c r="J139" s="5">
        <v>0.170367077582394</v>
      </c>
      <c r="K139" s="4" t="s">
        <v>146</v>
      </c>
      <c r="L139" s="5">
        <v>7.6654990017413993E-2</v>
      </c>
      <c r="M139" s="10">
        <v>1.0856513075497801E-2</v>
      </c>
      <c r="N139" s="10">
        <f t="shared" si="22"/>
        <v>5.4941963866418392E-2</v>
      </c>
      <c r="O139" s="10">
        <f t="shared" si="23"/>
        <v>9.8368016168409594E-2</v>
      </c>
      <c r="P139" s="4" t="s">
        <v>356</v>
      </c>
      <c r="Q139" s="4" t="s">
        <v>38</v>
      </c>
      <c r="R139" s="4" t="s">
        <v>44</v>
      </c>
      <c r="S139" s="10">
        <v>0.46711416342877399</v>
      </c>
      <c r="T139" s="10">
        <v>0.38315694634597702</v>
      </c>
      <c r="U139" s="10">
        <v>4.1137733070707998E-2</v>
      </c>
      <c r="V139" s="5">
        <v>0.96745103937491905</v>
      </c>
    </row>
    <row r="140" spans="1:22" ht="14.65" thickTop="1" x14ac:dyDescent="0.45">
      <c r="K140" s="2" t="s">
        <v>7</v>
      </c>
      <c r="L140" s="9">
        <f>AVERAGE(L92,L115)</f>
        <v>6.4231050759553904E-2</v>
      </c>
      <c r="M140" s="9">
        <f>AVERAGE(M92,M115)</f>
        <v>1.3125252183637252E-2</v>
      </c>
      <c r="N140" s="9">
        <f>L140-1.96*M140/SQRT(24)</f>
        <v>5.8979856228994453E-2</v>
      </c>
      <c r="O140" s="9">
        <f>L140+1.96*M140/SQRT(24)</f>
        <v>6.9482245290113362E-2</v>
      </c>
    </row>
    <row r="141" spans="1:22" x14ac:dyDescent="0.45">
      <c r="K141" s="2" t="s">
        <v>16</v>
      </c>
      <c r="L141" s="9">
        <f>AVERAGE(L116,L139)</f>
        <v>6.2533325329422892E-2</v>
      </c>
      <c r="M141" s="9">
        <f>AVERAGE(M116,M139)</f>
        <v>1.5677870320529252E-2</v>
      </c>
      <c r="N141" s="9">
        <f>L141-1.96*M141/SQRT(24)</f>
        <v>5.6260870848082095E-2</v>
      </c>
      <c r="O141" s="9">
        <f>L141+1.96*M141/SQRT(24)</f>
        <v>6.880577981076369E-2</v>
      </c>
    </row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2"/>
  <sheetViews>
    <sheetView workbookViewId="0">
      <selection activeCell="B29" sqref="B29"/>
    </sheetView>
  </sheetViews>
  <sheetFormatPr defaultRowHeight="14.25" x14ac:dyDescent="0.45"/>
  <cols>
    <col min="1" max="1" width="19" style="1" bestFit="1" customWidth="1"/>
    <col min="2" max="2" width="9.06640625" style="1"/>
    <col min="3" max="3" width="9.19921875" style="1" bestFit="1" customWidth="1"/>
    <col min="4" max="4" width="9.06640625" style="1"/>
    <col min="5" max="5" width="9.19921875" style="1" bestFit="1" customWidth="1"/>
    <col min="6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164</v>
      </c>
      <c r="B2" s="28"/>
      <c r="C2" s="28"/>
      <c r="D2" s="28"/>
      <c r="E2" s="28"/>
      <c r="F2" s="28"/>
      <c r="G2" s="29"/>
      <c r="J2" s="27" t="s">
        <v>300</v>
      </c>
      <c r="K2" s="28"/>
      <c r="L2" s="28"/>
      <c r="M2" s="28"/>
      <c r="N2" s="28"/>
      <c r="O2" s="28"/>
      <c r="P2" s="29"/>
    </row>
    <row r="3" spans="1:16" ht="14.65" customHeight="1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J4" s="11" t="s">
        <v>293</v>
      </c>
      <c r="K4" s="12">
        <v>0.50585122922222903</v>
      </c>
      <c r="L4" s="12">
        <v>0.63747210729246695</v>
      </c>
      <c r="M4" s="12">
        <v>0.57475061834840002</v>
      </c>
      <c r="N4" s="12">
        <v>0.30404354558442898</v>
      </c>
      <c r="O4" s="12">
        <v>1.0678418034852999</v>
      </c>
      <c r="P4" s="12">
        <f>AVERAGE(K4:O4)</f>
        <v>0.61799186078656498</v>
      </c>
    </row>
    <row r="5" spans="1:16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J5" s="11" t="s">
        <v>294</v>
      </c>
      <c r="K5" s="12">
        <v>0.53032132613881</v>
      </c>
      <c r="L5" s="12">
        <v>0.56915374891579695</v>
      </c>
      <c r="M5" s="12">
        <v>0.52894149669329504</v>
      </c>
      <c r="N5" s="12">
        <v>0.36973319199025301</v>
      </c>
      <c r="O5" s="12">
        <v>0.65692915774524896</v>
      </c>
      <c r="P5" s="12">
        <f>AVERAGE(K5:O5)</f>
        <v>0.53101578429668073</v>
      </c>
    </row>
    <row r="6" spans="1:16" ht="14.65" customHeight="1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J6" s="11" t="s">
        <v>295</v>
      </c>
      <c r="K6" s="12">
        <v>0.529510567084713</v>
      </c>
      <c r="L6" s="12">
        <v>0.81246481753378996</v>
      </c>
      <c r="M6" s="12">
        <v>0.374098043516982</v>
      </c>
      <c r="N6" s="12">
        <v>0.29026835493586101</v>
      </c>
      <c r="O6" s="12">
        <v>0.63128627980366203</v>
      </c>
      <c r="P6" s="12">
        <f>AVERAGE(K6:O6)</f>
        <v>0.52752561257500152</v>
      </c>
    </row>
    <row r="7" spans="1:16" ht="14.65" customHeight="1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J7" s="11" t="s">
        <v>296</v>
      </c>
      <c r="K7" s="12">
        <v>0.24549633703634499</v>
      </c>
      <c r="L7" s="12">
        <v>0.315586334828654</v>
      </c>
      <c r="M7" s="12">
        <v>0.36973615756621397</v>
      </c>
      <c r="N7" s="12">
        <v>0.27349353853309599</v>
      </c>
      <c r="O7" s="12">
        <v>0.42231024267447298</v>
      </c>
      <c r="P7" s="12">
        <f>AVERAGE(K7:O7)</f>
        <v>0.32532452212775642</v>
      </c>
    </row>
    <row r="8" spans="1:16" ht="14.65" thickBot="1" x14ac:dyDescent="0.5">
      <c r="A8" s="11" t="s">
        <v>121</v>
      </c>
      <c r="B8" s="12" t="e">
        <f t="shared" ref="B8:G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J8" s="11" t="s">
        <v>121</v>
      </c>
      <c r="K8" s="12">
        <f t="shared" ref="K8:P8" si="1">AVERAGE(K4:K7)</f>
        <v>0.45279486487052428</v>
      </c>
      <c r="L8" s="12">
        <f t="shared" si="1"/>
        <v>0.58366925214267695</v>
      </c>
      <c r="M8" s="12">
        <f t="shared" si="1"/>
        <v>0.46188157903122273</v>
      </c>
      <c r="N8" s="12">
        <f t="shared" si="1"/>
        <v>0.30938465776090973</v>
      </c>
      <c r="O8" s="12">
        <f t="shared" si="1"/>
        <v>0.69459187092717101</v>
      </c>
      <c r="P8" s="12">
        <f t="shared" si="1"/>
        <v>0.50046444494650089</v>
      </c>
    </row>
    <row r="9" spans="1:16" ht="14.65" customHeight="1" thickBot="1" x14ac:dyDescent="0.5">
      <c r="A9" s="27" t="s">
        <v>374</v>
      </c>
      <c r="B9" s="28"/>
      <c r="C9" s="28"/>
      <c r="D9" s="28"/>
      <c r="E9" s="28"/>
      <c r="F9" s="28"/>
      <c r="G9" s="29"/>
      <c r="J9" s="27" t="s">
        <v>301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0.87633472028640902</v>
      </c>
      <c r="L10" s="12">
        <v>0.98108292895446303</v>
      </c>
      <c r="M10" s="12">
        <v>0.98576953056977801</v>
      </c>
      <c r="N10" s="12">
        <v>1.0731805862361199</v>
      </c>
      <c r="O10" s="12">
        <v>0.67890394366562301</v>
      </c>
      <c r="P10" s="12">
        <f>AVERAGE(K10:O10)</f>
        <v>0.91905434194247859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0.776855743283697</v>
      </c>
      <c r="L11" s="12">
        <v>0.79302661965385302</v>
      </c>
      <c r="M11" s="12">
        <v>0.82690839443094</v>
      </c>
      <c r="N11" s="12">
        <v>0.50943945697779303</v>
      </c>
      <c r="O11" s="12">
        <v>1.0253146584884001</v>
      </c>
      <c r="P11" s="12">
        <f>AVERAGE(K11:O11)</f>
        <v>0.7863089745669366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0.995758689176092</v>
      </c>
      <c r="L12" s="12">
        <v>0.56015802714292495</v>
      </c>
      <c r="M12" s="12">
        <v>1.21327658683856</v>
      </c>
      <c r="N12" s="12">
        <v>0.96180113065612505</v>
      </c>
      <c r="O12" s="12">
        <v>0.97066569536643099</v>
      </c>
      <c r="P12" s="12">
        <f>AVERAGE(K12:O12)</f>
        <v>0.9403320258360266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0.60021011246673495</v>
      </c>
      <c r="L13" s="12">
        <v>1.1833824762299601</v>
      </c>
      <c r="M13" s="12">
        <v>0.70972826644009601</v>
      </c>
      <c r="N13" s="12">
        <v>1.04558703451914</v>
      </c>
      <c r="O13" s="12">
        <v>0.94065531553074</v>
      </c>
      <c r="P13" s="12">
        <f>AVERAGE(K13:O13)</f>
        <v>0.89591264103733415</v>
      </c>
    </row>
    <row r="14" spans="1:16" ht="14.65" customHeight="1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0.81228981630323327</v>
      </c>
      <c r="L14" s="12">
        <f t="shared" si="3"/>
        <v>0.87941251299530032</v>
      </c>
      <c r="M14" s="12">
        <f t="shared" si="3"/>
        <v>0.9339206945698435</v>
      </c>
      <c r="N14" s="12">
        <f t="shared" si="3"/>
        <v>0.8975020520972945</v>
      </c>
      <c r="O14" s="12">
        <f t="shared" si="3"/>
        <v>0.90388490326279847</v>
      </c>
      <c r="P14" s="12">
        <f t="shared" si="3"/>
        <v>0.88540199584569401</v>
      </c>
    </row>
    <row r="15" spans="1:16" ht="14.65" customHeight="1" thickBot="1" x14ac:dyDescent="0.5">
      <c r="A15" s="27" t="s">
        <v>377</v>
      </c>
      <c r="B15" s="28"/>
      <c r="C15" s="28"/>
      <c r="D15" s="28"/>
      <c r="E15" s="28"/>
      <c r="F15" s="28"/>
      <c r="G15" s="29"/>
      <c r="J15" s="27" t="s">
        <v>299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0.591743995214846</v>
      </c>
      <c r="L16" s="12">
        <v>0.69828442035193505</v>
      </c>
      <c r="M16" s="12">
        <v>0.95146453501383599</v>
      </c>
      <c r="N16" s="12">
        <v>0.99360196095061903</v>
      </c>
      <c r="O16" s="12">
        <v>0.65667674941213094</v>
      </c>
      <c r="P16" s="12">
        <f>AVERAGE(K16:O16)</f>
        <v>0.77835433218867345</v>
      </c>
    </row>
    <row r="17" spans="1:16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0.614760065457439</v>
      </c>
      <c r="L17" s="12">
        <v>0.79477804621805603</v>
      </c>
      <c r="M17" s="12">
        <v>0.51781768600053102</v>
      </c>
      <c r="N17" s="12">
        <v>0.67677922760672604</v>
      </c>
      <c r="O17" s="12">
        <v>1.53387754895838</v>
      </c>
      <c r="P17" s="12">
        <f>AVERAGE(K17:O17)</f>
        <v>0.82760251484822656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0.66047720612863403</v>
      </c>
      <c r="L18" s="12">
        <v>0.741583983121331</v>
      </c>
      <c r="M18" s="12">
        <v>0.79959167306618695</v>
      </c>
      <c r="N18" s="12">
        <v>0.78579638243396599</v>
      </c>
      <c r="O18" s="12">
        <v>0.60977814687550902</v>
      </c>
      <c r="P18" s="12">
        <f>AVERAGE(K18:O18)</f>
        <v>0.7194454783251254</v>
      </c>
    </row>
    <row r="19" spans="1:16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0.69274617182463305</v>
      </c>
      <c r="L19" s="12">
        <v>0.66756941087158295</v>
      </c>
      <c r="M19" s="12">
        <v>0.29199976401640898</v>
      </c>
      <c r="N19" s="12">
        <v>0.683945666399699</v>
      </c>
      <c r="O19" s="12">
        <v>0.64763407412485097</v>
      </c>
      <c r="P19" s="12">
        <f>AVERAGE(K19:O19)</f>
        <v>0.596779017447435</v>
      </c>
    </row>
    <row r="20" spans="1:16" ht="14.65" customHeight="1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0.6399318596563881</v>
      </c>
      <c r="L20" s="12">
        <f t="shared" si="5"/>
        <v>0.72555396514072623</v>
      </c>
      <c r="M20" s="12">
        <f t="shared" si="5"/>
        <v>0.64021841452424066</v>
      </c>
      <c r="N20" s="12">
        <f t="shared" si="5"/>
        <v>0.7850308093477526</v>
      </c>
      <c r="O20" s="12">
        <f t="shared" si="5"/>
        <v>0.86199162984271771</v>
      </c>
      <c r="P20" s="12">
        <f t="shared" si="5"/>
        <v>0.73054533570236524</v>
      </c>
    </row>
    <row r="21" spans="1:16" ht="14.65" thickBot="1" x14ac:dyDescent="0.5">
      <c r="A21" s="27" t="s">
        <v>376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customHeight="1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thickBot="1" x14ac:dyDescent="0.5">
      <c r="A27" s="27" t="s">
        <v>375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3.3485404094964202</v>
      </c>
      <c r="C28" s="12">
        <v>2.9424261291465599</v>
      </c>
      <c r="D28" s="12">
        <v>3.1210794005874498</v>
      </c>
      <c r="E28" s="12">
        <v>3.97638316262187</v>
      </c>
      <c r="F28" s="12">
        <v>2.9519870865357198</v>
      </c>
      <c r="G28" s="12">
        <f>AVERAGE(B28:F28)</f>
        <v>3.2680832376776037</v>
      </c>
    </row>
    <row r="29" spans="1:16" ht="14.65" thickBot="1" x14ac:dyDescent="0.5">
      <c r="A29" s="11" t="s">
        <v>379</v>
      </c>
      <c r="B29" s="12">
        <v>2.4789382818557701</v>
      </c>
      <c r="C29" s="12">
        <v>4.37813095801729</v>
      </c>
      <c r="D29" s="12">
        <v>5.6622081321408997</v>
      </c>
      <c r="E29" s="12">
        <v>10.6466234086322</v>
      </c>
      <c r="F29" s="12">
        <v>5.31908308363926</v>
      </c>
      <c r="G29" s="12">
        <f>AVERAGE(B29:F29)</f>
        <v>5.6969967728570845</v>
      </c>
    </row>
    <row r="30" spans="1:16" ht="14.65" thickBot="1" x14ac:dyDescent="0.5">
      <c r="A30" s="11" t="s">
        <v>380</v>
      </c>
      <c r="B30" s="12">
        <v>2.2966482702536202</v>
      </c>
      <c r="C30" s="12">
        <v>2.9719122407266498</v>
      </c>
      <c r="D30" s="12">
        <v>3.4015997340872</v>
      </c>
      <c r="E30" s="12">
        <v>3.5984660458986699</v>
      </c>
      <c r="F30" s="12">
        <v>2.6786768635963298</v>
      </c>
      <c r="G30" s="12">
        <f>AVERAGE(B30:F30)</f>
        <v>2.989460630912494</v>
      </c>
    </row>
    <row r="31" spans="1:16" ht="15" thickTop="1" thickBot="1" x14ac:dyDescent="0.5">
      <c r="A31" s="11" t="s">
        <v>381</v>
      </c>
      <c r="B31" s="10">
        <v>2.6436398379330002</v>
      </c>
      <c r="C31" s="12">
        <v>2.6565719224234301</v>
      </c>
      <c r="D31" s="12">
        <v>2.9241184172700199</v>
      </c>
      <c r="E31" s="12">
        <v>3.5829173302860799</v>
      </c>
      <c r="F31" s="12">
        <v>2.6870945811505602</v>
      </c>
      <c r="G31" s="12">
        <f>AVERAGE(B31:F31)</f>
        <v>2.8988684178126181</v>
      </c>
    </row>
    <row r="32" spans="1:16" ht="14.65" customHeight="1" thickBot="1" x14ac:dyDescent="0.5">
      <c r="A32" s="11" t="s">
        <v>121</v>
      </c>
      <c r="B32" s="12">
        <f t="shared" ref="B32:G32" si="7">AVERAGE(B28:B31)</f>
        <v>2.6919416998847026</v>
      </c>
      <c r="C32" s="12">
        <f t="shared" si="7"/>
        <v>3.2372603125784827</v>
      </c>
      <c r="D32" s="12">
        <f t="shared" si="7"/>
        <v>3.7772514210213926</v>
      </c>
      <c r="E32" s="12">
        <f t="shared" si="7"/>
        <v>5.4510974868597053</v>
      </c>
      <c r="F32" s="12">
        <f t="shared" si="7"/>
        <v>3.4092104037304676</v>
      </c>
      <c r="G32" s="12">
        <f t="shared" si="7"/>
        <v>3.71335226481495</v>
      </c>
    </row>
  </sheetData>
  <mergeCells count="8">
    <mergeCell ref="A21:G21"/>
    <mergeCell ref="A27:G27"/>
    <mergeCell ref="J9:P9"/>
    <mergeCell ref="J15:P15"/>
    <mergeCell ref="J2:P2"/>
    <mergeCell ref="A2:G2"/>
    <mergeCell ref="A9:G9"/>
    <mergeCell ref="A15:G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137"/>
  <sheetViews>
    <sheetView workbookViewId="0">
      <selection activeCell="B32" sqref="B32"/>
    </sheetView>
  </sheetViews>
  <sheetFormatPr defaultRowHeight="14.25" x14ac:dyDescent="0.45"/>
  <cols>
    <col min="1" max="1" width="19" style="1" bestFit="1" customWidth="1"/>
    <col min="2" max="4" width="9.06640625" style="1"/>
    <col min="5" max="6" width="9.19921875" style="1" bestFit="1" customWidth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165</v>
      </c>
      <c r="B2" s="28"/>
      <c r="C2" s="28"/>
      <c r="D2" s="28"/>
      <c r="E2" s="28"/>
      <c r="F2" s="28"/>
      <c r="G2" s="29"/>
      <c r="J2" s="27" t="s">
        <v>302</v>
      </c>
      <c r="K2" s="28"/>
      <c r="L2" s="28"/>
      <c r="M2" s="28"/>
      <c r="N2" s="28"/>
      <c r="O2" s="28"/>
      <c r="P2" s="29"/>
    </row>
    <row r="3" spans="1:16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>
        <v>0.83690267742142899</v>
      </c>
      <c r="C4" s="12">
        <v>1.5692053575428699</v>
      </c>
      <c r="D4" s="12">
        <v>1.0489737280124101</v>
      </c>
      <c r="E4" s="12">
        <v>1.29972370300888</v>
      </c>
      <c r="F4" s="12">
        <v>0.89138025157219603</v>
      </c>
      <c r="G4" s="12">
        <f>AVERAGE(B4:F4)</f>
        <v>1.1292371435115569</v>
      </c>
      <c r="J4" s="11" t="s">
        <v>293</v>
      </c>
      <c r="K4" s="12">
        <v>0.47883802087628602</v>
      </c>
      <c r="L4" s="12">
        <v>0.358746504447085</v>
      </c>
      <c r="M4" s="12">
        <v>0.34908360712129499</v>
      </c>
      <c r="N4" s="12">
        <v>0.67065804976422705</v>
      </c>
      <c r="O4" s="12">
        <v>0.55498629870627803</v>
      </c>
      <c r="P4" s="12">
        <f>AVERAGE(K4:O4)</f>
        <v>0.48246249618303416</v>
      </c>
    </row>
    <row r="5" spans="1:16" ht="14.65" thickBot="1" x14ac:dyDescent="0.5">
      <c r="A5" s="11" t="s">
        <v>294</v>
      </c>
      <c r="B5" s="12">
        <v>1.25992635306227</v>
      </c>
      <c r="C5" s="12">
        <v>0.73271052725812502</v>
      </c>
      <c r="D5" s="12">
        <v>1.0026810553621699</v>
      </c>
      <c r="E5" s="12">
        <v>1.6496686011058399</v>
      </c>
      <c r="F5" s="12">
        <v>0.910704993153441</v>
      </c>
      <c r="G5" s="12">
        <f>AVERAGE(B5:F5)</f>
        <v>1.1111383059883693</v>
      </c>
      <c r="J5" s="11" t="s">
        <v>294</v>
      </c>
      <c r="K5" s="12">
        <v>0.88474432274033299</v>
      </c>
      <c r="L5" s="12">
        <v>1.0312533875046499</v>
      </c>
      <c r="M5" s="12">
        <v>0.29285856458788001</v>
      </c>
      <c r="N5" s="12">
        <v>0.75672610131479601</v>
      </c>
      <c r="O5" s="12">
        <v>0.63863012640581096</v>
      </c>
      <c r="P5" s="12">
        <f>AVERAGE(K5:O5)</f>
        <v>0.72084250051069387</v>
      </c>
    </row>
    <row r="6" spans="1:16" ht="14.65" thickBot="1" x14ac:dyDescent="0.5">
      <c r="A6" s="11" t="s">
        <v>295</v>
      </c>
      <c r="B6" s="12">
        <v>0.95212770653436596</v>
      </c>
      <c r="C6" s="12">
        <v>0.68724413741380896</v>
      </c>
      <c r="D6" s="12">
        <v>1.49788305545662</v>
      </c>
      <c r="E6" s="12">
        <v>1.51099349399341</v>
      </c>
      <c r="F6" s="12">
        <v>0.88702223619980902</v>
      </c>
      <c r="G6" s="12">
        <f>AVERAGE(B6:F6)</f>
        <v>1.1070541259196029</v>
      </c>
      <c r="J6" s="11" t="s">
        <v>295</v>
      </c>
      <c r="K6" s="12">
        <v>0.760222114082727</v>
      </c>
      <c r="L6" s="12">
        <v>0.99603580808231695</v>
      </c>
      <c r="M6" s="12">
        <v>0.27452677057923902</v>
      </c>
      <c r="N6" s="12">
        <v>0.26029080761426598</v>
      </c>
      <c r="O6" s="12">
        <v>0.38377214275208799</v>
      </c>
      <c r="P6" s="12">
        <f>AVERAGE(K6:O6)</f>
        <v>0.53496952862212743</v>
      </c>
    </row>
    <row r="7" spans="1:16" ht="14.65" thickBot="1" x14ac:dyDescent="0.5">
      <c r="A7" s="11" t="s">
        <v>296</v>
      </c>
      <c r="B7" s="12">
        <v>1.25934803130091</v>
      </c>
      <c r="C7" s="12">
        <v>0.73292875441049998</v>
      </c>
      <c r="D7" s="12">
        <v>1.0152979289601201</v>
      </c>
      <c r="E7" s="12">
        <v>1.67578201230695</v>
      </c>
      <c r="F7" s="12">
        <v>0.96219225384374596</v>
      </c>
      <c r="G7" s="12">
        <f>AVERAGE(B7:F7)</f>
        <v>1.1291097961644452</v>
      </c>
      <c r="J7" s="11" t="s">
        <v>296</v>
      </c>
      <c r="K7" s="12">
        <v>0.33588912539763999</v>
      </c>
      <c r="L7" s="12">
        <v>0.85667739533647003</v>
      </c>
      <c r="M7" s="12">
        <v>0.15108249137619401</v>
      </c>
      <c r="N7" s="12">
        <v>0.43808566816760303</v>
      </c>
      <c r="O7" s="12">
        <v>0.38400436566931001</v>
      </c>
      <c r="P7" s="12">
        <f>AVERAGE(K7:O7)</f>
        <v>0.4331478091894434</v>
      </c>
    </row>
    <row r="8" spans="1:16" ht="14.65" thickBot="1" x14ac:dyDescent="0.5">
      <c r="A8" s="11" t="s">
        <v>121</v>
      </c>
      <c r="B8" s="12">
        <f t="shared" ref="B8:G8" si="0">AVERAGE(B4:B7)</f>
        <v>1.0770761920797436</v>
      </c>
      <c r="C8" s="12">
        <f t="shared" si="0"/>
        <v>0.93052219415632598</v>
      </c>
      <c r="D8" s="12">
        <f t="shared" si="0"/>
        <v>1.14120894194783</v>
      </c>
      <c r="E8" s="12">
        <f t="shared" si="0"/>
        <v>1.5340419526037699</v>
      </c>
      <c r="F8" s="12">
        <f t="shared" si="0"/>
        <v>0.912824933692298</v>
      </c>
      <c r="G8" s="12">
        <f t="shared" si="0"/>
        <v>1.1191348428959937</v>
      </c>
      <c r="J8" s="11" t="s">
        <v>121</v>
      </c>
      <c r="K8" s="12">
        <f t="shared" ref="K8:P8" si="1">AVERAGE(K4:K7)</f>
        <v>0.61492339577424648</v>
      </c>
      <c r="L8" s="12">
        <f t="shared" si="1"/>
        <v>0.81067827384263047</v>
      </c>
      <c r="M8" s="12">
        <f t="shared" si="1"/>
        <v>0.26688785841615204</v>
      </c>
      <c r="N8" s="12">
        <f t="shared" si="1"/>
        <v>0.53144015671522304</v>
      </c>
      <c r="O8" s="12">
        <f t="shared" si="1"/>
        <v>0.49034823338337175</v>
      </c>
      <c r="P8" s="12">
        <f t="shared" si="1"/>
        <v>0.54285558362632469</v>
      </c>
    </row>
    <row r="9" spans="1:16" ht="14.65" customHeight="1" thickBot="1" x14ac:dyDescent="0.5">
      <c r="A9" s="27" t="s">
        <v>394</v>
      </c>
      <c r="B9" s="28"/>
      <c r="C9" s="28"/>
      <c r="D9" s="28"/>
      <c r="E9" s="28"/>
      <c r="F9" s="28"/>
      <c r="G9" s="29"/>
      <c r="J9" s="27" t="s">
        <v>303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0.71469257137204301</v>
      </c>
      <c r="L10" s="12">
        <v>0.47133810948357702</v>
      </c>
      <c r="M10" s="12">
        <v>1.0991741570237401</v>
      </c>
      <c r="N10" s="12">
        <v>0.46113949476277999</v>
      </c>
      <c r="O10" s="12">
        <v>0.55991628698804796</v>
      </c>
      <c r="P10" s="12">
        <f>AVERAGE(K10:O10)</f>
        <v>0.66125212392603749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0.70106929374455795</v>
      </c>
      <c r="L11" s="12">
        <v>0.66938640814009298</v>
      </c>
      <c r="M11" s="12">
        <v>0.46640883479358702</v>
      </c>
      <c r="N11" s="12">
        <v>0.50598047077147201</v>
      </c>
      <c r="O11" s="12">
        <v>0.498010098436316</v>
      </c>
      <c r="P11" s="12">
        <f>AVERAGE(K11:O11)</f>
        <v>0.56817102117720519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0.52759799712564404</v>
      </c>
      <c r="L12" s="12">
        <v>0.57681296959427197</v>
      </c>
      <c r="M12" s="12">
        <v>0.63339815687795997</v>
      </c>
      <c r="N12" s="12">
        <v>0.99990299198547905</v>
      </c>
      <c r="O12" s="12">
        <v>0.66204824660313799</v>
      </c>
      <c r="P12" s="12">
        <f>AVERAGE(K12:O12)</f>
        <v>0.6799520724372986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0.65886552414301003</v>
      </c>
      <c r="L13" s="12">
        <v>0.62648904718480802</v>
      </c>
      <c r="M13" s="12">
        <v>0.44590401800039797</v>
      </c>
      <c r="N13" s="12">
        <v>0.58396226830990505</v>
      </c>
      <c r="O13" s="12">
        <v>0.52006241189324698</v>
      </c>
      <c r="P13" s="12">
        <f>AVERAGE(K13:O13)</f>
        <v>0.56705665390627358</v>
      </c>
    </row>
    <row r="14" spans="1:16" ht="14.65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0.65055634659631367</v>
      </c>
      <c r="L14" s="12">
        <f t="shared" si="3"/>
        <v>0.5860066336006875</v>
      </c>
      <c r="M14" s="12">
        <f t="shared" si="3"/>
        <v>0.6612212916739213</v>
      </c>
      <c r="N14" s="12">
        <f t="shared" si="3"/>
        <v>0.63774630645740904</v>
      </c>
      <c r="O14" s="12">
        <f t="shared" si="3"/>
        <v>0.56000926098018722</v>
      </c>
      <c r="P14" s="12">
        <f t="shared" si="3"/>
        <v>0.61910796786170375</v>
      </c>
    </row>
    <row r="15" spans="1:16" ht="14.65" customHeight="1" thickBot="1" x14ac:dyDescent="0.5">
      <c r="A15" s="27" t="s">
        <v>395</v>
      </c>
      <c r="B15" s="28"/>
      <c r="C15" s="28"/>
      <c r="D15" s="28"/>
      <c r="E15" s="28"/>
      <c r="F15" s="28"/>
      <c r="G15" s="29"/>
      <c r="J15" s="27" t="s">
        <v>304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0.55751505219758102</v>
      </c>
      <c r="L16" s="12">
        <v>0.787282573980152</v>
      </c>
      <c r="M16" s="12">
        <v>0.54885547433597304</v>
      </c>
      <c r="N16" s="12">
        <v>1.0298613658017299</v>
      </c>
      <c r="O16" s="12">
        <v>0.526134505460496</v>
      </c>
      <c r="P16" s="12">
        <f>AVERAGE(K16:O16)</f>
        <v>0.68992979435518642</v>
      </c>
    </row>
    <row r="17" spans="1:16" ht="14.65" customHeight="1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0.53461969984511803</v>
      </c>
      <c r="L17" s="12">
        <v>0.46071743660140202</v>
      </c>
      <c r="M17" s="12">
        <v>0.97718375963999105</v>
      </c>
      <c r="N17" s="12">
        <v>0.90651572462572905</v>
      </c>
      <c r="O17" s="12">
        <v>0.52241174238325505</v>
      </c>
      <c r="P17" s="12">
        <f>AVERAGE(K17:O17)</f>
        <v>0.68028967261909901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1.5125447986717599</v>
      </c>
      <c r="L18" s="12">
        <v>0.84815585858881604</v>
      </c>
      <c r="M18" s="12">
        <v>0.52929916961733503</v>
      </c>
      <c r="N18" s="12">
        <v>1.0174083958712701</v>
      </c>
      <c r="O18" s="12">
        <v>0.63794761608932704</v>
      </c>
      <c r="P18" s="12">
        <f>AVERAGE(K18:O18)</f>
        <v>0.90907116776770169</v>
      </c>
    </row>
    <row r="19" spans="1:16" ht="14.65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0.70734281826080703</v>
      </c>
      <c r="L19" s="12">
        <v>0.76459402158350298</v>
      </c>
      <c r="M19" s="12">
        <v>0.45716787538607201</v>
      </c>
      <c r="N19" s="12">
        <v>0.72927581484894999</v>
      </c>
      <c r="O19" s="12">
        <v>0.99450051559050101</v>
      </c>
      <c r="P19" s="12">
        <f>AVERAGE(K19:O19)</f>
        <v>0.73057620913396648</v>
      </c>
    </row>
    <row r="20" spans="1:16" ht="14.65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0.82800559224381654</v>
      </c>
      <c r="L20" s="12">
        <f t="shared" si="5"/>
        <v>0.71518747268846816</v>
      </c>
      <c r="M20" s="12">
        <f t="shared" si="5"/>
        <v>0.62812656974484282</v>
      </c>
      <c r="N20" s="12">
        <f t="shared" si="5"/>
        <v>0.92076532528691979</v>
      </c>
      <c r="O20" s="12">
        <f t="shared" si="5"/>
        <v>0.67024859488089472</v>
      </c>
      <c r="P20" s="12">
        <f t="shared" si="5"/>
        <v>0.75246671096898843</v>
      </c>
    </row>
    <row r="21" spans="1:16" ht="14.65" customHeight="1" thickBot="1" x14ac:dyDescent="0.5">
      <c r="A21" s="27" t="s">
        <v>396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customHeight="1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customHeight="1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customHeight="1" thickBot="1" x14ac:dyDescent="0.5">
      <c r="A27" s="27" t="s">
        <v>397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3.81841178976758</v>
      </c>
      <c r="C28" s="12">
        <v>2.09723504205266</v>
      </c>
      <c r="D28" s="12">
        <v>6.4299495427995703</v>
      </c>
      <c r="E28" s="12">
        <v>5.9045828709466504</v>
      </c>
      <c r="F28" s="12">
        <v>3.5740929122456899</v>
      </c>
      <c r="G28" s="12">
        <f>AVERAGE(B28:F28)</f>
        <v>4.3648544315624296</v>
      </c>
    </row>
    <row r="29" spans="1:16" ht="14.65" thickBot="1" x14ac:dyDescent="0.5">
      <c r="A29" s="11" t="s">
        <v>379</v>
      </c>
      <c r="B29" s="12">
        <v>2.7018977411540899</v>
      </c>
      <c r="C29" s="12">
        <v>4.8769280991678299</v>
      </c>
      <c r="D29" s="12">
        <v>5.7207318619009202</v>
      </c>
      <c r="E29" s="12">
        <v>5.7004082841725596</v>
      </c>
      <c r="F29" s="12">
        <v>16.221040987242901</v>
      </c>
      <c r="G29" s="12">
        <f>AVERAGE(B29:F29)</f>
        <v>7.0442013947276596</v>
      </c>
    </row>
    <row r="30" spans="1:16" ht="14.65" thickBot="1" x14ac:dyDescent="0.5">
      <c r="A30" s="11" t="s">
        <v>380</v>
      </c>
      <c r="B30" s="12">
        <v>5.6911228512099798</v>
      </c>
      <c r="C30" s="12">
        <v>3.3871540084537299</v>
      </c>
      <c r="D30" s="12">
        <v>6.5664492650054802</v>
      </c>
      <c r="E30" s="12">
        <v>11.3894475028813</v>
      </c>
      <c r="F30" s="12">
        <v>5.0376062569361304</v>
      </c>
      <c r="G30" s="12">
        <f>AVERAGE(B30:F30)</f>
        <v>6.4143559768973244</v>
      </c>
    </row>
    <row r="31" spans="1:16" ht="14.65" thickBot="1" x14ac:dyDescent="0.5">
      <c r="A31" s="11" t="s">
        <v>381</v>
      </c>
      <c r="B31" s="12">
        <v>2.2034614417755898</v>
      </c>
      <c r="C31" s="12">
        <v>2.6161874797014999</v>
      </c>
      <c r="D31" s="12">
        <v>2.8134907906869899</v>
      </c>
      <c r="E31" s="12">
        <v>4.29717797322275</v>
      </c>
      <c r="F31" s="12">
        <v>3.6805219962910098</v>
      </c>
      <c r="G31" s="12">
        <f>AVERAGE(B31:F31)</f>
        <v>3.1221679363355674</v>
      </c>
    </row>
    <row r="32" spans="1:16" ht="14.65" thickBot="1" x14ac:dyDescent="0.5">
      <c r="A32" s="11" t="s">
        <v>121</v>
      </c>
      <c r="B32" s="12">
        <f t="shared" ref="B32:G32" si="7">AVERAGE(B28:B31)</f>
        <v>3.6037234559768101</v>
      </c>
      <c r="C32" s="12">
        <f t="shared" si="7"/>
        <v>3.2443761573439303</v>
      </c>
      <c r="D32" s="12">
        <f t="shared" si="7"/>
        <v>5.3826553650982403</v>
      </c>
      <c r="E32" s="12">
        <f t="shared" si="7"/>
        <v>6.8229041578058158</v>
      </c>
      <c r="F32" s="12">
        <f t="shared" si="7"/>
        <v>7.1283155381789323</v>
      </c>
      <c r="G32" s="12">
        <f t="shared" si="7"/>
        <v>5.236394934880745</v>
      </c>
    </row>
    <row r="33" ht="14.65" customHeight="1" x14ac:dyDescent="0.45"/>
    <row r="42" ht="14.65" customHeight="1" x14ac:dyDescent="0.45"/>
    <row r="43" ht="14.65" customHeight="1" x14ac:dyDescent="0.45"/>
    <row r="58" ht="14.65" customHeight="1" x14ac:dyDescent="0.45"/>
    <row r="73" ht="14.65" customHeight="1" x14ac:dyDescent="0.45"/>
    <row r="74" ht="14.65" customHeight="1" x14ac:dyDescent="0.45"/>
    <row r="137" ht="14.65" customHeight="1" x14ac:dyDescent="0.45"/>
  </sheetData>
  <mergeCells count="8">
    <mergeCell ref="A2:G2"/>
    <mergeCell ref="A9:G9"/>
    <mergeCell ref="A15:G15"/>
    <mergeCell ref="A27:G27"/>
    <mergeCell ref="J2:P2"/>
    <mergeCell ref="J9:P9"/>
    <mergeCell ref="J15:P15"/>
    <mergeCell ref="A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142"/>
  <sheetViews>
    <sheetView workbookViewId="0">
      <selection activeCell="B31" sqref="B31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166</v>
      </c>
      <c r="B2" s="28"/>
      <c r="C2" s="28"/>
      <c r="D2" s="28"/>
      <c r="E2" s="28"/>
      <c r="F2" s="28"/>
      <c r="G2" s="28"/>
      <c r="H2" s="30"/>
      <c r="I2" s="31"/>
      <c r="K2" s="27" t="s">
        <v>308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H4" s="12"/>
      <c r="I4" s="12"/>
      <c r="K4" s="11" t="s">
        <v>293</v>
      </c>
      <c r="L4" s="12">
        <v>0.33197303240716802</v>
      </c>
      <c r="M4" s="12">
        <v>0.58487014655940905</v>
      </c>
      <c r="N4" s="12">
        <v>0.39228948195290497</v>
      </c>
      <c r="O4" s="12">
        <v>0.55147224411566398</v>
      </c>
      <c r="P4" s="12">
        <v>0.26015441000088002</v>
      </c>
      <c r="Q4" s="12">
        <f>AVERAGE(L4:P4)</f>
        <v>0.42415186300720514</v>
      </c>
      <c r="R4" s="12">
        <v>9.1649999999999991</v>
      </c>
      <c r="S4" s="12">
        <v>4.6279526787474698E-2</v>
      </c>
    </row>
    <row r="5" spans="1:19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H5" s="12"/>
      <c r="I5" s="12"/>
      <c r="K5" s="11" t="s">
        <v>294</v>
      </c>
      <c r="L5" s="12">
        <v>0.58363776454961103</v>
      </c>
      <c r="M5" s="12">
        <v>0.58680348273955996</v>
      </c>
      <c r="N5" s="12">
        <v>0.39700487137829799</v>
      </c>
      <c r="O5" s="12">
        <v>0.39185481998483501</v>
      </c>
      <c r="P5" s="12">
        <v>0.32874411562300998</v>
      </c>
      <c r="Q5" s="12">
        <f>AVERAGE(L5:P5)</f>
        <v>0.45760901085506289</v>
      </c>
      <c r="R5" s="12">
        <v>9.1649999999999991</v>
      </c>
      <c r="S5" s="12">
        <v>4.9930061195315102E-2</v>
      </c>
    </row>
    <row r="6" spans="1:19" ht="14.65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H6" s="12"/>
      <c r="I6" s="12"/>
      <c r="K6" s="11" t="s">
        <v>295</v>
      </c>
      <c r="L6" s="12">
        <v>0.577449261185222</v>
      </c>
      <c r="M6" s="12">
        <v>0.59685238761161796</v>
      </c>
      <c r="N6" s="12">
        <v>0.426677926100473</v>
      </c>
      <c r="O6" s="12">
        <v>0.42059700605567901</v>
      </c>
      <c r="P6" s="12">
        <v>0.25155731613043297</v>
      </c>
      <c r="Q6" s="12">
        <f>AVERAGE(L6:P6)</f>
        <v>0.454626779416685</v>
      </c>
      <c r="R6" s="12">
        <v>9.1649999999999991</v>
      </c>
      <c r="S6" s="12">
        <v>4.9604667694128197E-2</v>
      </c>
    </row>
    <row r="7" spans="1:19" ht="14.65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H7" s="12"/>
      <c r="I7" s="12"/>
      <c r="K7" s="11" t="s">
        <v>296</v>
      </c>
      <c r="L7" s="12">
        <v>0.145532456051225</v>
      </c>
      <c r="M7" s="12">
        <v>0.71705194602858202</v>
      </c>
      <c r="N7" s="12">
        <v>0.57698797968484805</v>
      </c>
      <c r="O7" s="12">
        <v>0.84493308520985599</v>
      </c>
      <c r="P7" s="12">
        <v>1.75199674870683E-2</v>
      </c>
      <c r="Q7" s="12">
        <f>AVERAGE(L7:P7)</f>
        <v>0.46040508689231585</v>
      </c>
      <c r="R7" s="12">
        <v>9.1649999999999991</v>
      </c>
      <c r="S7" s="12">
        <v>5.02351431415511E-2</v>
      </c>
    </row>
    <row r="8" spans="1:19" ht="14.65" thickBot="1" x14ac:dyDescent="0.5">
      <c r="A8" s="11" t="s">
        <v>121</v>
      </c>
      <c r="B8" s="12" t="e">
        <f t="shared" ref="B8:I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H8" s="12" t="e">
        <f t="shared" si="0"/>
        <v>#DIV/0!</v>
      </c>
      <c r="I8" s="12" t="e">
        <f t="shared" si="0"/>
        <v>#DIV/0!</v>
      </c>
      <c r="K8" s="17" t="s">
        <v>121</v>
      </c>
      <c r="L8" s="18">
        <f t="shared" ref="L8:S8" si="1">AVERAGE(L4:L7)</f>
        <v>0.40964812854830651</v>
      </c>
      <c r="M8" s="18">
        <f t="shared" si="1"/>
        <v>0.62139449073479236</v>
      </c>
      <c r="N8" s="18">
        <f t="shared" si="1"/>
        <v>0.44824006477913098</v>
      </c>
      <c r="O8" s="18">
        <f t="shared" si="1"/>
        <v>0.55221428884150847</v>
      </c>
      <c r="P8" s="18">
        <f t="shared" si="1"/>
        <v>0.21449395231034782</v>
      </c>
      <c r="Q8" s="18">
        <f t="shared" si="1"/>
        <v>0.44919818504281717</v>
      </c>
      <c r="R8" s="18">
        <f t="shared" si="1"/>
        <v>9.1649999999999991</v>
      </c>
      <c r="S8" s="18">
        <f t="shared" si="1"/>
        <v>4.9012349704617278E-2</v>
      </c>
    </row>
    <row r="9" spans="1:19" ht="14.65" customHeight="1" thickBot="1" x14ac:dyDescent="0.5">
      <c r="A9" s="27" t="s">
        <v>398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309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H10" s="12"/>
      <c r="I10" s="12"/>
      <c r="K10" s="11" t="s">
        <v>291</v>
      </c>
      <c r="L10" s="12">
        <v>0.28480452594210098</v>
      </c>
      <c r="M10" s="12">
        <v>0.356802569448681</v>
      </c>
      <c r="N10" s="12">
        <v>0.72917210864953697</v>
      </c>
      <c r="O10" s="12">
        <v>0.40843748320041301</v>
      </c>
      <c r="P10" s="12">
        <v>0.41477086473354402</v>
      </c>
      <c r="Q10" s="12">
        <f>AVERAGE(L10:P10)</f>
        <v>0.43879751039485521</v>
      </c>
      <c r="R10" s="11">
        <v>8.8065999999999995</v>
      </c>
      <c r="S10" s="11">
        <v>4.9825983965986302E-2</v>
      </c>
    </row>
    <row r="11" spans="1:19" ht="14.65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H11" s="12"/>
      <c r="I11" s="12"/>
      <c r="K11" s="11" t="s">
        <v>292</v>
      </c>
      <c r="L11" s="12">
        <v>0.37133574305150702</v>
      </c>
      <c r="M11" s="12">
        <v>0.54819043904206599</v>
      </c>
      <c r="N11" s="12">
        <v>0.66441094438543202</v>
      </c>
      <c r="O11" s="12">
        <v>0.38891019056259202</v>
      </c>
      <c r="P11" s="12">
        <v>0.44332952006093002</v>
      </c>
      <c r="Q11" s="12">
        <f>AVERAGE(L11:P11)</f>
        <v>0.48323536742050538</v>
      </c>
      <c r="R11" s="12">
        <v>8.8065999999999995</v>
      </c>
      <c r="S11" s="12">
        <v>5.4871955967173001E-2</v>
      </c>
    </row>
    <row r="12" spans="1:19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H12" s="12"/>
      <c r="I12" s="12"/>
      <c r="K12" s="11" t="s">
        <v>297</v>
      </c>
      <c r="L12" s="12">
        <v>0.29919261630696597</v>
      </c>
      <c r="M12" s="12">
        <v>0.36198594435841902</v>
      </c>
      <c r="N12" s="12">
        <v>0.43946520484712098</v>
      </c>
      <c r="O12" s="12">
        <v>0.46710977960705202</v>
      </c>
      <c r="P12" s="12">
        <v>0.377591019402922</v>
      </c>
      <c r="Q12" s="12">
        <f>AVERAGE(L12:P12)</f>
        <v>0.38906891290449602</v>
      </c>
      <c r="R12" s="12">
        <v>8.8065999999999995</v>
      </c>
      <c r="S12" s="12">
        <v>4.4179242034893797E-2</v>
      </c>
    </row>
    <row r="13" spans="1:19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H13" s="12"/>
      <c r="I13" s="12"/>
      <c r="K13" s="11" t="s">
        <v>298</v>
      </c>
      <c r="L13" s="12">
        <v>0.51875188305035003</v>
      </c>
      <c r="M13" s="12">
        <v>0.43719246316343602</v>
      </c>
      <c r="N13" s="12">
        <v>0.66402852320254602</v>
      </c>
      <c r="O13" s="12">
        <v>0.34588502558645101</v>
      </c>
      <c r="P13" s="12">
        <v>0.473452774601821</v>
      </c>
      <c r="Q13" s="12">
        <f>AVERAGE(L13:P13)</f>
        <v>0.48786213392092082</v>
      </c>
      <c r="R13" s="12">
        <v>8.8065999999999995</v>
      </c>
      <c r="S13" s="12">
        <v>5.53973308565077E-2</v>
      </c>
    </row>
    <row r="14" spans="1:19" ht="14.65" thickBot="1" x14ac:dyDescent="0.5">
      <c r="A14" s="11" t="s">
        <v>121</v>
      </c>
      <c r="B14" s="12" t="e">
        <f t="shared" ref="B14:I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K14" s="17" t="s">
        <v>121</v>
      </c>
      <c r="L14" s="18">
        <f t="shared" ref="L14:S14" si="3">AVERAGE(L10:L13)</f>
        <v>0.36852119208773104</v>
      </c>
      <c r="M14" s="18">
        <f t="shared" si="3"/>
        <v>0.42604285400315051</v>
      </c>
      <c r="N14" s="18">
        <f t="shared" si="3"/>
        <v>0.62426919527115898</v>
      </c>
      <c r="O14" s="18">
        <f t="shared" si="3"/>
        <v>0.40258561973912699</v>
      </c>
      <c r="P14" s="18">
        <f t="shared" si="3"/>
        <v>0.42728604469980425</v>
      </c>
      <c r="Q14" s="18">
        <f t="shared" si="3"/>
        <v>0.44974098116019434</v>
      </c>
      <c r="R14" s="18">
        <f t="shared" si="3"/>
        <v>8.8065999999999995</v>
      </c>
      <c r="S14" s="18">
        <f t="shared" si="3"/>
        <v>5.10686282061402E-2</v>
      </c>
    </row>
    <row r="15" spans="1:19" ht="14.65" customHeight="1" thickBot="1" x14ac:dyDescent="0.5">
      <c r="A15" s="27" t="s">
        <v>399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310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/>
      <c r="I16" s="12"/>
      <c r="K16" s="11" t="s">
        <v>333</v>
      </c>
      <c r="L16" s="12">
        <v>0.58059666545050603</v>
      </c>
      <c r="M16" s="12">
        <v>1.0931566968225901</v>
      </c>
      <c r="N16" s="12">
        <v>0.53266491851284803</v>
      </c>
      <c r="O16" s="12">
        <v>0.52628162210995499</v>
      </c>
      <c r="P16" s="12">
        <v>0.46457360178413298</v>
      </c>
      <c r="Q16" s="12">
        <f>AVERAGE(L16:P16)</f>
        <v>0.63945470093600643</v>
      </c>
      <c r="R16" s="12">
        <v>9.7700999999999993</v>
      </c>
      <c r="S16" s="12">
        <v>6.5450169490179996E-2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/>
      <c r="I17" s="12"/>
      <c r="K17" s="11" t="s">
        <v>334</v>
      </c>
      <c r="L17" s="12">
        <v>0.46258830685788499</v>
      </c>
      <c r="M17" s="12">
        <v>0.67188592563399796</v>
      </c>
      <c r="N17" s="12">
        <v>0.52555010360203902</v>
      </c>
      <c r="O17" s="12">
        <v>0.39906549554312498</v>
      </c>
      <c r="P17" s="12">
        <v>0.36427503312901099</v>
      </c>
      <c r="Q17" s="12">
        <f>AVERAGE(L17:P17)</f>
        <v>0.48467297295321166</v>
      </c>
      <c r="R17" s="12">
        <v>9.7700999999999993</v>
      </c>
      <c r="S17" s="12">
        <v>4.9607780161227799E-2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H18" s="12"/>
      <c r="I18" s="12"/>
      <c r="K18" s="11" t="s">
        <v>335</v>
      </c>
      <c r="L18" s="12">
        <v>0.48816547227049201</v>
      </c>
      <c r="M18" s="12">
        <v>0.51201081798418802</v>
      </c>
      <c r="N18" s="12">
        <v>0.45826096999489702</v>
      </c>
      <c r="O18" s="12">
        <v>0.41007724380948501</v>
      </c>
      <c r="P18" s="12">
        <v>0.31959547036361602</v>
      </c>
      <c r="Q18" s="12">
        <f>AVERAGE(L18:P18)</f>
        <v>0.43762199488453557</v>
      </c>
      <c r="R18" s="12">
        <v>9.7700999999999993</v>
      </c>
      <c r="S18" s="12">
        <v>4.4791966805307601E-2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/>
      <c r="I19" s="12"/>
      <c r="K19" s="11" t="s">
        <v>336</v>
      </c>
      <c r="L19" s="12">
        <v>0.49981481454356802</v>
      </c>
      <c r="M19" s="12">
        <v>0.586837977927268</v>
      </c>
      <c r="N19" s="12">
        <v>0.45593253466763001</v>
      </c>
      <c r="O19" s="12">
        <v>0.63113485722501605</v>
      </c>
      <c r="P19" s="12">
        <v>0.37646851932835501</v>
      </c>
      <c r="Q19" s="12">
        <f>AVERAGE(L19:P19)</f>
        <v>0.51003774073836738</v>
      </c>
      <c r="R19" s="12">
        <v>9.7700999999999993</v>
      </c>
      <c r="S19" s="12">
        <v>5.2203942716898301E-2</v>
      </c>
    </row>
    <row r="20" spans="1:19" ht="14.65" thickBot="1" x14ac:dyDescent="0.5">
      <c r="A20" s="11" t="s">
        <v>121</v>
      </c>
      <c r="B20" s="12" t="e">
        <f t="shared" ref="B20:I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H20" s="12" t="e">
        <f t="shared" si="4"/>
        <v>#DIV/0!</v>
      </c>
      <c r="I20" s="12" t="e">
        <f t="shared" si="4"/>
        <v>#DIV/0!</v>
      </c>
      <c r="K20" s="11" t="s">
        <v>121</v>
      </c>
      <c r="L20" s="12">
        <f t="shared" ref="L20:S20" si="5">AVERAGE(L16:L19)</f>
        <v>0.50779131478061279</v>
      </c>
      <c r="M20" s="12">
        <f t="shared" si="5"/>
        <v>0.71597285459201099</v>
      </c>
      <c r="N20" s="12">
        <f t="shared" si="5"/>
        <v>0.49310213169435346</v>
      </c>
      <c r="O20" s="12">
        <f t="shared" si="5"/>
        <v>0.49163980467189528</v>
      </c>
      <c r="P20" s="12">
        <f t="shared" si="5"/>
        <v>0.38122815615127875</v>
      </c>
      <c r="Q20" s="12">
        <f t="shared" si="5"/>
        <v>0.51794685237803018</v>
      </c>
      <c r="R20" s="12">
        <f t="shared" si="5"/>
        <v>9.7700999999999993</v>
      </c>
      <c r="S20" s="12">
        <f t="shared" si="5"/>
        <v>5.3013464793403423E-2</v>
      </c>
    </row>
    <row r="21" spans="1:19" ht="14.65" customHeight="1" thickBot="1" x14ac:dyDescent="0.5">
      <c r="A21" s="27" t="s">
        <v>400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/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/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/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/>
      <c r="I25" s="12"/>
    </row>
    <row r="26" spans="1:19" ht="14.65" thickBot="1" x14ac:dyDescent="0.5">
      <c r="A26" s="11" t="s">
        <v>121</v>
      </c>
      <c r="B26" s="12" t="e">
        <f t="shared" ref="B26:I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  <c r="H26" s="12" t="e">
        <f t="shared" si="6"/>
        <v>#DIV/0!</v>
      </c>
      <c r="I26" s="12" t="e">
        <f t="shared" si="6"/>
        <v>#DIV/0!</v>
      </c>
    </row>
    <row r="27" spans="1:19" ht="14.65" customHeight="1" thickBot="1" x14ac:dyDescent="0.5">
      <c r="A27" s="27" t="s">
        <v>401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1.79313112459016</v>
      </c>
      <c r="C28" s="12">
        <v>2.4049451871796399</v>
      </c>
      <c r="D28" s="12">
        <v>1.7214829558753599</v>
      </c>
      <c r="E28" s="12">
        <v>2.0937095058965598</v>
      </c>
      <c r="F28" s="12">
        <v>1.9852418486699599</v>
      </c>
      <c r="G28" s="12">
        <f>AVERAGE(B28:F28)</f>
        <v>1.9997021244423359</v>
      </c>
      <c r="H28" s="12">
        <v>4.6976515151515104</v>
      </c>
      <c r="I28" s="12">
        <v>0.42568124050764999</v>
      </c>
    </row>
    <row r="29" spans="1:19" ht="14.65" thickBot="1" x14ac:dyDescent="0.5">
      <c r="A29" s="11" t="s">
        <v>379</v>
      </c>
      <c r="B29" s="12">
        <v>1.7049438571530799</v>
      </c>
      <c r="C29" s="12">
        <v>1.8538150696300899</v>
      </c>
      <c r="D29" s="12">
        <v>1.8040153745999601</v>
      </c>
      <c r="E29" s="12">
        <v>2.4404213941545501</v>
      </c>
      <c r="F29" s="12">
        <v>2.2323640624739101</v>
      </c>
      <c r="G29" s="12">
        <f>AVERAGE(B29:F29)</f>
        <v>2.0071119516023179</v>
      </c>
      <c r="H29" s="12">
        <v>4.6976515151515104</v>
      </c>
      <c r="I29" s="12">
        <v>0.42725858764293301</v>
      </c>
    </row>
    <row r="30" spans="1:19" ht="14.65" thickBot="1" x14ac:dyDescent="0.5">
      <c r="A30" s="11" t="s">
        <v>380</v>
      </c>
      <c r="B30" s="12">
        <v>1.4399798146884999</v>
      </c>
      <c r="C30" s="12">
        <v>1.42226139033153</v>
      </c>
      <c r="D30" s="12">
        <v>1.65645232874881</v>
      </c>
      <c r="E30" s="12">
        <v>2.09400278687805</v>
      </c>
      <c r="F30" s="12">
        <v>1.52205383758741</v>
      </c>
      <c r="G30" s="12">
        <f>AVERAGE(B30:F30)</f>
        <v>1.6269500316468601</v>
      </c>
      <c r="H30" s="12">
        <v>4.6976515151515104</v>
      </c>
      <c r="I30" s="12">
        <v>0.34633263587122198</v>
      </c>
    </row>
    <row r="31" spans="1:19" ht="14.65" thickBot="1" x14ac:dyDescent="0.5">
      <c r="A31" s="11" t="s">
        <v>381</v>
      </c>
      <c r="B31" s="12">
        <v>3.2527633987726201</v>
      </c>
      <c r="C31" s="12">
        <v>1.5833647224285501</v>
      </c>
      <c r="D31" s="12">
        <v>2.8161407259157398</v>
      </c>
      <c r="E31" s="12">
        <v>2.5859592368127799</v>
      </c>
      <c r="F31" s="12">
        <v>2.71131021965344</v>
      </c>
      <c r="G31" s="12">
        <f>AVERAGE(B31:F31)</f>
        <v>2.589907660716626</v>
      </c>
      <c r="H31" s="12">
        <v>4.6976515151515104</v>
      </c>
      <c r="I31" s="12">
        <v>0.55131966523342602</v>
      </c>
    </row>
    <row r="32" spans="1:19" ht="14.65" thickBot="1" x14ac:dyDescent="0.5">
      <c r="A32" s="11" t="s">
        <v>121</v>
      </c>
      <c r="B32" s="12">
        <f t="shared" ref="B32:I32" si="7">AVERAGE(B28:B31)</f>
        <v>2.0477045488010899</v>
      </c>
      <c r="C32" s="12">
        <f t="shared" si="7"/>
        <v>1.8160965923924524</v>
      </c>
      <c r="D32" s="12">
        <f t="shared" si="7"/>
        <v>1.9995228462849675</v>
      </c>
      <c r="E32" s="12">
        <f t="shared" si="7"/>
        <v>2.3035232309354852</v>
      </c>
      <c r="F32" s="12">
        <f t="shared" si="7"/>
        <v>2.1127424920961801</v>
      </c>
      <c r="G32" s="12">
        <f t="shared" si="7"/>
        <v>2.055917942102035</v>
      </c>
      <c r="H32" s="12">
        <f t="shared" si="7"/>
        <v>4.6976515151515104</v>
      </c>
      <c r="I32" s="12">
        <f t="shared" si="7"/>
        <v>0.43764803231380778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A2:I2"/>
    <mergeCell ref="K2:S2"/>
    <mergeCell ref="K9:S9"/>
    <mergeCell ref="K15:S15"/>
    <mergeCell ref="A9:G9"/>
    <mergeCell ref="A15:G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142"/>
  <sheetViews>
    <sheetView workbookViewId="0">
      <selection activeCell="B30" sqref="B30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167</v>
      </c>
      <c r="B2" s="28"/>
      <c r="C2" s="28"/>
      <c r="D2" s="28"/>
      <c r="E2" s="28"/>
      <c r="F2" s="28"/>
      <c r="G2" s="28"/>
      <c r="H2" s="30"/>
      <c r="I2" s="31"/>
      <c r="K2" s="27" t="s">
        <v>305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H4" s="12"/>
      <c r="I4" s="12"/>
      <c r="K4" s="11" t="s">
        <v>293</v>
      </c>
      <c r="L4" s="12">
        <v>0.37667669078615101</v>
      </c>
      <c r="M4" s="12">
        <v>0.59414888499854301</v>
      </c>
      <c r="N4" s="12">
        <v>0.161509881880947</v>
      </c>
      <c r="O4" s="12">
        <v>0.480627689196231</v>
      </c>
      <c r="P4" s="12">
        <v>0.142026015388386</v>
      </c>
      <c r="Q4" s="12">
        <f>AVERAGE(L4:P4)</f>
        <v>0.35099783245005167</v>
      </c>
      <c r="R4" s="12">
        <v>9.1649999999999991</v>
      </c>
      <c r="S4" s="12">
        <v>3.8297635837430601E-2</v>
      </c>
    </row>
    <row r="5" spans="1:19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H5" s="12"/>
      <c r="I5" s="12"/>
      <c r="K5" s="11" t="s">
        <v>294</v>
      </c>
      <c r="L5" s="12">
        <v>0.48668520768221402</v>
      </c>
      <c r="M5" s="12">
        <v>0.62112623129468603</v>
      </c>
      <c r="N5" s="12">
        <v>0.35470409861716601</v>
      </c>
      <c r="O5" s="12">
        <v>0.42966307118431502</v>
      </c>
      <c r="P5" s="12">
        <v>0.12387946826191699</v>
      </c>
      <c r="Q5" s="12">
        <f>AVERAGE(L5:P5)</f>
        <v>0.40321161540805955</v>
      </c>
      <c r="R5" s="12">
        <v>9.1649999999999991</v>
      </c>
      <c r="S5" s="12">
        <v>4.3994720721010301E-2</v>
      </c>
    </row>
    <row r="6" spans="1:19" ht="14.65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H6" s="12"/>
      <c r="I6" s="12"/>
      <c r="K6" s="11" t="s">
        <v>295</v>
      </c>
      <c r="L6" s="12">
        <v>0.31983982394760202</v>
      </c>
      <c r="M6" s="12">
        <v>0.55549326224316598</v>
      </c>
      <c r="N6" s="12">
        <v>0.25791883696155898</v>
      </c>
      <c r="O6" s="12">
        <v>0.40205828321382397</v>
      </c>
      <c r="P6" s="12">
        <v>0.42240777006313601</v>
      </c>
      <c r="Q6" s="12">
        <f>AVERAGE(L6:P6)</f>
        <v>0.39154359528585736</v>
      </c>
      <c r="R6" s="12">
        <v>9.1649999999999991</v>
      </c>
      <c r="S6" s="12">
        <v>4.2721614324698003E-2</v>
      </c>
    </row>
    <row r="7" spans="1:19" ht="14.65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H7" s="12"/>
      <c r="I7" s="12"/>
      <c r="K7" s="11" t="s">
        <v>296</v>
      </c>
      <c r="L7" s="12">
        <v>0.53892215722918402</v>
      </c>
      <c r="M7" s="12">
        <v>0.60533940329507596</v>
      </c>
      <c r="N7" s="12">
        <v>0.30334749844143999</v>
      </c>
      <c r="O7" s="12">
        <v>0.28646926209908302</v>
      </c>
      <c r="P7" s="12">
        <v>3.2267278001923597E-2</v>
      </c>
      <c r="Q7" s="12">
        <f>AVERAGE(L7:P7)</f>
        <v>0.3532691198133413</v>
      </c>
      <c r="R7" s="12">
        <v>9.1649999999999991</v>
      </c>
      <c r="S7" s="12">
        <v>3.8545457699218903E-2</v>
      </c>
    </row>
    <row r="8" spans="1:19" ht="14.65" thickBot="1" x14ac:dyDescent="0.5">
      <c r="A8" s="11" t="s">
        <v>121</v>
      </c>
      <c r="B8" s="12" t="e">
        <f t="shared" ref="B8:I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H8" s="12" t="e">
        <f t="shared" si="0"/>
        <v>#DIV/0!</v>
      </c>
      <c r="I8" s="12" t="e">
        <f t="shared" si="0"/>
        <v>#DIV/0!</v>
      </c>
      <c r="K8" s="17" t="s">
        <v>121</v>
      </c>
      <c r="L8" s="18">
        <f t="shared" ref="L8:S8" si="1">AVERAGE(L4:L7)</f>
        <v>0.43053096991128775</v>
      </c>
      <c r="M8" s="18">
        <f t="shared" si="1"/>
        <v>0.59402694545786772</v>
      </c>
      <c r="N8" s="18">
        <f t="shared" si="1"/>
        <v>0.26937007897527798</v>
      </c>
      <c r="O8" s="18">
        <f t="shared" si="1"/>
        <v>0.39970457642336327</v>
      </c>
      <c r="P8" s="18">
        <f t="shared" si="1"/>
        <v>0.18014513292884066</v>
      </c>
      <c r="Q8" s="18">
        <f t="shared" si="1"/>
        <v>0.37475554073932743</v>
      </c>
      <c r="R8" s="18">
        <f t="shared" si="1"/>
        <v>9.1649999999999991</v>
      </c>
      <c r="S8" s="18">
        <f t="shared" si="1"/>
        <v>4.0889857145589452E-2</v>
      </c>
    </row>
    <row r="9" spans="1:19" ht="14.65" customHeight="1" thickBot="1" x14ac:dyDescent="0.5">
      <c r="A9" s="27" t="s">
        <v>405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307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H10" s="12"/>
      <c r="I10" s="12"/>
      <c r="K10" s="11" t="s">
        <v>291</v>
      </c>
      <c r="L10" s="12">
        <v>0.33508180721230102</v>
      </c>
      <c r="M10" s="12">
        <v>0.38551009656790802</v>
      </c>
      <c r="N10" s="12">
        <v>0.75048480840189102</v>
      </c>
      <c r="O10" s="12">
        <v>0.39891776884260099</v>
      </c>
      <c r="P10" s="12">
        <v>0.38846978493124001</v>
      </c>
      <c r="Q10" s="12">
        <f>AVERAGE(L10:P10)</f>
        <v>0.45169285319118824</v>
      </c>
      <c r="R10" s="11">
        <v>8.8065999999999995</v>
      </c>
      <c r="S10" s="11">
        <v>5.1290265617966999E-2</v>
      </c>
    </row>
    <row r="11" spans="1:19" ht="14.65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H11" s="12"/>
      <c r="I11" s="12"/>
      <c r="K11" s="11" t="s">
        <v>292</v>
      </c>
      <c r="L11" s="12">
        <v>0.314159630480288</v>
      </c>
      <c r="M11" s="12">
        <v>0.30245795201282599</v>
      </c>
      <c r="N11" s="12">
        <v>0.47587437867925803</v>
      </c>
      <c r="O11" s="12">
        <v>0.289014580618978</v>
      </c>
      <c r="P11" s="12">
        <v>0.393102761148585</v>
      </c>
      <c r="Q11" s="12">
        <f>AVERAGE(L11:P11)</f>
        <v>0.35492186058798697</v>
      </c>
      <c r="R11" s="12">
        <v>8.8065999999999995</v>
      </c>
      <c r="S11" s="12">
        <v>4.0301803259826401E-2</v>
      </c>
    </row>
    <row r="12" spans="1:19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H12" s="12"/>
      <c r="I12" s="12"/>
      <c r="K12" s="11" t="s">
        <v>297</v>
      </c>
      <c r="L12" s="12">
        <v>0.45560367923634398</v>
      </c>
      <c r="M12" s="12">
        <v>0.56500441693951198</v>
      </c>
      <c r="N12" s="12">
        <v>0.41655435729020601</v>
      </c>
      <c r="O12" s="12">
        <v>0.37218030228082499</v>
      </c>
      <c r="P12" s="12">
        <v>0.39063105204262699</v>
      </c>
      <c r="Q12" s="12">
        <f>AVERAGE(L12:P12)</f>
        <v>0.43999476155790279</v>
      </c>
      <c r="R12" s="12">
        <v>8.8065999999999995</v>
      </c>
      <c r="S12" s="12">
        <v>4.9961933272534599E-2</v>
      </c>
    </row>
    <row r="13" spans="1:19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H13" s="12"/>
      <c r="I13" s="12"/>
      <c r="K13" s="11" t="s">
        <v>298</v>
      </c>
      <c r="L13" s="12">
        <v>0.478245109165716</v>
      </c>
      <c r="M13" s="12">
        <v>0.32941924101235398</v>
      </c>
      <c r="N13" s="12">
        <v>0.50065174527826795</v>
      </c>
      <c r="O13" s="12">
        <v>0.58771375869353903</v>
      </c>
      <c r="P13" s="12">
        <v>0.44588154947668901</v>
      </c>
      <c r="Q13" s="12">
        <f>AVERAGE(L13:P13)</f>
        <v>0.46838228072531318</v>
      </c>
      <c r="R13" s="12">
        <v>8.8065999999999995</v>
      </c>
      <c r="S13" s="12">
        <v>5.3185370145721798E-2</v>
      </c>
    </row>
    <row r="14" spans="1:19" ht="14.65" thickBot="1" x14ac:dyDescent="0.5">
      <c r="A14" s="11" t="s">
        <v>121</v>
      </c>
      <c r="B14" s="12" t="e">
        <f t="shared" ref="B14:I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K14" s="17" t="s">
        <v>121</v>
      </c>
      <c r="L14" s="18">
        <f t="shared" ref="L14:S14" si="3">AVERAGE(L10:L13)</f>
        <v>0.39577255652366228</v>
      </c>
      <c r="M14" s="18">
        <f t="shared" si="3"/>
        <v>0.39559792663315002</v>
      </c>
      <c r="N14" s="18">
        <f t="shared" si="3"/>
        <v>0.53589132241240578</v>
      </c>
      <c r="O14" s="18">
        <f t="shared" si="3"/>
        <v>0.41195660260898576</v>
      </c>
      <c r="P14" s="18">
        <f t="shared" si="3"/>
        <v>0.40452128689978528</v>
      </c>
      <c r="Q14" s="18">
        <f t="shared" si="3"/>
        <v>0.42874793901559782</v>
      </c>
      <c r="R14" s="18">
        <f t="shared" si="3"/>
        <v>8.8065999999999995</v>
      </c>
      <c r="S14" s="18">
        <f t="shared" si="3"/>
        <v>4.8684843074012447E-2</v>
      </c>
    </row>
    <row r="15" spans="1:19" ht="14.65" customHeight="1" thickBot="1" x14ac:dyDescent="0.5">
      <c r="A15" s="27" t="s">
        <v>404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306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/>
      <c r="I16" s="12"/>
      <c r="K16" s="11" t="s">
        <v>333</v>
      </c>
      <c r="L16" s="12">
        <v>0.577549610073812</v>
      </c>
      <c r="M16" s="12">
        <v>0.49928735488352399</v>
      </c>
      <c r="N16" s="12">
        <v>0.46542947458608103</v>
      </c>
      <c r="O16" s="12">
        <v>0.58104653926595595</v>
      </c>
      <c r="P16" s="12">
        <v>0.43952977122258102</v>
      </c>
      <c r="Q16" s="12">
        <f>AVERAGE(L16:P16)</f>
        <v>0.51256855000639079</v>
      </c>
      <c r="R16" s="11">
        <v>9.7700999999999993</v>
      </c>
      <c r="S16" s="11">
        <v>5.24629788852101E-2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/>
      <c r="I17" s="12"/>
      <c r="K17" s="11" t="s">
        <v>334</v>
      </c>
      <c r="L17" s="12">
        <v>0.29939526822269702</v>
      </c>
      <c r="M17" s="12">
        <v>0.56411882620916898</v>
      </c>
      <c r="N17" s="12">
        <v>0.325869470757438</v>
      </c>
      <c r="O17" s="12">
        <v>0.611125891350636</v>
      </c>
      <c r="P17" s="12">
        <v>0.51006395918652403</v>
      </c>
      <c r="Q17" s="12">
        <f>AVERAGE(L17:P17)</f>
        <v>0.4621146831452928</v>
      </c>
      <c r="R17" s="12">
        <v>9.7700999999999993</v>
      </c>
      <c r="S17" s="12">
        <v>4.72988693202007E-2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H18" s="12"/>
      <c r="I18" s="12"/>
      <c r="K18" s="11" t="s">
        <v>335</v>
      </c>
      <c r="L18" s="12">
        <v>0.41704541144888002</v>
      </c>
      <c r="M18" s="12">
        <v>0.55414468480218804</v>
      </c>
      <c r="N18" s="12">
        <v>0.44836101759679697</v>
      </c>
      <c r="O18" s="12">
        <v>0.50993538416231099</v>
      </c>
      <c r="P18" s="12">
        <v>0.39299845764959601</v>
      </c>
      <c r="Q18" s="12">
        <f>AVERAGE(L18:P18)</f>
        <v>0.46449699113195442</v>
      </c>
      <c r="R18" s="12">
        <v>9.7700999999999993</v>
      </c>
      <c r="S18" s="12">
        <v>4.7542705922350298E-2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/>
      <c r="I19" s="12"/>
      <c r="K19" s="11" t="s">
        <v>336</v>
      </c>
      <c r="L19" s="12">
        <v>0.63156185411292498</v>
      </c>
      <c r="M19" s="12">
        <v>0.42972738310171399</v>
      </c>
      <c r="N19" s="12">
        <v>0.46922415263836598</v>
      </c>
      <c r="O19" s="12">
        <v>0.38438589551055402</v>
      </c>
      <c r="P19" s="12">
        <v>0.42067153178031302</v>
      </c>
      <c r="Q19" s="12">
        <f>AVERAGE(L19:P19)</f>
        <v>0.46711416342877443</v>
      </c>
      <c r="R19" s="12">
        <v>9.7700999999999993</v>
      </c>
      <c r="S19" s="12">
        <v>4.7810581614187601E-2</v>
      </c>
    </row>
    <row r="20" spans="1:19" ht="14.65" thickBot="1" x14ac:dyDescent="0.5">
      <c r="A20" s="11" t="s">
        <v>121</v>
      </c>
      <c r="B20" s="12" t="e">
        <f t="shared" ref="B20:I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H20" s="12" t="e">
        <f t="shared" si="4"/>
        <v>#DIV/0!</v>
      </c>
      <c r="I20" s="12" t="e">
        <f t="shared" si="4"/>
        <v>#DIV/0!</v>
      </c>
      <c r="K20" s="11" t="s">
        <v>121</v>
      </c>
      <c r="L20" s="12">
        <f t="shared" ref="L20:S20" si="5">AVERAGE(L16:L19)</f>
        <v>0.48138803596457846</v>
      </c>
      <c r="M20" s="12">
        <f t="shared" si="5"/>
        <v>0.51181956224914871</v>
      </c>
      <c r="N20" s="12">
        <f t="shared" si="5"/>
        <v>0.42722102889467051</v>
      </c>
      <c r="O20" s="12">
        <f t="shared" si="5"/>
        <v>0.52162342757236424</v>
      </c>
      <c r="P20" s="12">
        <f t="shared" si="5"/>
        <v>0.44081592995975349</v>
      </c>
      <c r="Q20" s="12">
        <f t="shared" si="5"/>
        <v>0.47657359692810308</v>
      </c>
      <c r="R20" s="12">
        <f t="shared" si="5"/>
        <v>9.7700999999999993</v>
      </c>
      <c r="S20" s="12">
        <f t="shared" si="5"/>
        <v>4.877878393548718E-2</v>
      </c>
    </row>
    <row r="21" spans="1:19" ht="14.65" thickBot="1" x14ac:dyDescent="0.5">
      <c r="A21" s="27" t="s">
        <v>403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/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/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/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/>
      <c r="I25" s="12"/>
    </row>
    <row r="26" spans="1:19" ht="14.65" thickBot="1" x14ac:dyDescent="0.5">
      <c r="A26" s="11" t="s">
        <v>121</v>
      </c>
      <c r="B26" s="12" t="e">
        <f t="shared" ref="B26:I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  <c r="H26" s="12" t="e">
        <f t="shared" si="6"/>
        <v>#DIV/0!</v>
      </c>
      <c r="I26" s="12" t="e">
        <f t="shared" si="6"/>
        <v>#DIV/0!</v>
      </c>
    </row>
    <row r="27" spans="1:19" ht="14.65" thickBot="1" x14ac:dyDescent="0.5">
      <c r="A27" s="27" t="s">
        <v>402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2.4347765870651501</v>
      </c>
      <c r="C28" s="12">
        <v>1.38966709876744</v>
      </c>
      <c r="D28" s="12">
        <v>2.0344752432260602</v>
      </c>
      <c r="E28" s="12">
        <v>2.0582439816801501</v>
      </c>
      <c r="F28" s="12">
        <v>1.4335372855827799</v>
      </c>
      <c r="G28" s="12">
        <f>AVERAGE(B28:F28)</f>
        <v>1.8701400392643162</v>
      </c>
      <c r="H28" s="12">
        <v>4.6976515151515104</v>
      </c>
      <c r="I28" s="12">
        <v>0.39810105820588998</v>
      </c>
    </row>
    <row r="29" spans="1:19" ht="14.65" thickBot="1" x14ac:dyDescent="0.5">
      <c r="A29" s="11" t="s">
        <v>379</v>
      </c>
      <c r="B29" s="12">
        <v>1.2079553519175601</v>
      </c>
      <c r="C29" s="12">
        <v>1.43939100691721</v>
      </c>
      <c r="D29" s="12">
        <v>1.61138770213703</v>
      </c>
      <c r="E29" s="12">
        <v>3.53687193641509</v>
      </c>
      <c r="F29" s="12">
        <v>2.08582486975128</v>
      </c>
      <c r="G29" s="12">
        <f>AVERAGE(B29:F29)</f>
        <v>1.9762861734276342</v>
      </c>
      <c r="H29" s="12">
        <v>4.6976515151515104</v>
      </c>
      <c r="I29" s="12">
        <v>0.420696632573414</v>
      </c>
    </row>
    <row r="30" spans="1:19" ht="14.65" thickBot="1" x14ac:dyDescent="0.5">
      <c r="A30" s="11" t="s">
        <v>380</v>
      </c>
      <c r="B30" s="12">
        <v>4.6277966310537897</v>
      </c>
      <c r="C30" s="12">
        <v>0.97300070002561301</v>
      </c>
      <c r="D30" s="12">
        <v>3.0574809152775</v>
      </c>
      <c r="E30" s="12">
        <v>1.4518236180939099</v>
      </c>
      <c r="F30" s="12">
        <v>1.4194475463505101</v>
      </c>
      <c r="G30" s="12">
        <f>AVERAGE(B30:F30)</f>
        <v>2.3059098821602646</v>
      </c>
      <c r="H30" s="12">
        <v>4.6976515151515104</v>
      </c>
      <c r="I30" s="12">
        <v>0.49086439782153402</v>
      </c>
    </row>
    <row r="31" spans="1:19" ht="14.65" thickBot="1" x14ac:dyDescent="0.5">
      <c r="A31" s="11" t="s">
        <v>381</v>
      </c>
      <c r="B31" s="12">
        <v>1.94948640995637</v>
      </c>
      <c r="C31" s="12">
        <v>3.9995394133970001</v>
      </c>
      <c r="D31" s="12">
        <v>1.64238435188572</v>
      </c>
      <c r="E31" s="12">
        <v>2.1702282677902001</v>
      </c>
      <c r="F31" s="12">
        <v>1.5189664845251001</v>
      </c>
      <c r="G31" s="12">
        <f>AVERAGE(B31:F31)</f>
        <v>2.2561209855108784</v>
      </c>
      <c r="H31" s="12">
        <v>4.6976515151515104</v>
      </c>
      <c r="I31" s="12">
        <v>0.48026571963333797</v>
      </c>
    </row>
    <row r="32" spans="1:19" ht="14.65" thickBot="1" x14ac:dyDescent="0.5">
      <c r="A32" s="11" t="s">
        <v>121</v>
      </c>
      <c r="B32" s="12">
        <f t="shared" ref="B32:I32" si="7">AVERAGE(B28:B31)</f>
        <v>2.5550037449982175</v>
      </c>
      <c r="C32" s="12">
        <f t="shared" si="7"/>
        <v>1.9503995547768158</v>
      </c>
      <c r="D32" s="12">
        <f t="shared" si="7"/>
        <v>2.0864320531315776</v>
      </c>
      <c r="E32" s="12">
        <f t="shared" si="7"/>
        <v>2.3042919509948376</v>
      </c>
      <c r="F32" s="12">
        <f t="shared" si="7"/>
        <v>1.6144440465524175</v>
      </c>
      <c r="G32" s="12">
        <f t="shared" si="7"/>
        <v>2.1021142700907731</v>
      </c>
      <c r="H32" s="12">
        <f t="shared" si="7"/>
        <v>4.6976515151515104</v>
      </c>
      <c r="I32" s="12">
        <f t="shared" si="7"/>
        <v>0.44748195205854402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K2:S2"/>
    <mergeCell ref="K9:S9"/>
    <mergeCell ref="K15:S15"/>
    <mergeCell ref="A2:I2"/>
    <mergeCell ref="A9:G9"/>
    <mergeCell ref="A15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SARIMAX</vt:lpstr>
      <vt:lpstr>Hyperparameter Optimization</vt:lpstr>
      <vt:lpstr>LSTM Temp</vt:lpstr>
      <vt:lpstr>CNNLSTM Temp</vt:lpstr>
      <vt:lpstr>LSTM SH</vt:lpstr>
      <vt:lpstr>CNNLSTM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2025-06-10T04:37:27Z</dcterms:modified>
</cp:coreProperties>
</file>