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espinosa/Mi unidad/Clases Unirremington/Modelos de simulacion/"/>
    </mc:Choice>
  </mc:AlternateContent>
  <xr:revisionPtr revIDLastSave="0" documentId="13_ncr:1_{100E99B0-F832-6342-BC19-46265B6712BE}" xr6:coauthVersionLast="47" xr6:coauthVersionMax="47" xr10:uidLastSave="{00000000-0000-0000-0000-000000000000}"/>
  <bookViews>
    <workbookView xWindow="0" yWindow="500" windowWidth="33600" windowHeight="20500" activeTab="3" xr2:uid="{256B1CAB-CF7F-4EC9-9A52-9F22D08FB0EF}"/>
  </bookViews>
  <sheets>
    <sheet name="Punto 1.a" sheetId="1" r:id="rId1"/>
    <sheet name="Punto 1.b" sheetId="4" r:id="rId2"/>
    <sheet name="Punto 1.c" sheetId="2" r:id="rId3"/>
    <sheet name="Taller 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  <c r="B14" i="3"/>
  <c r="D5" i="3"/>
  <c r="D4" i="3"/>
  <c r="B13" i="3"/>
  <c r="E11" i="3"/>
  <c r="D11" i="3"/>
  <c r="E10" i="3"/>
  <c r="D10" i="3"/>
  <c r="E9" i="3"/>
  <c r="D9" i="3"/>
  <c r="E8" i="3"/>
  <c r="D8" i="3"/>
  <c r="E7" i="3"/>
  <c r="D7" i="3"/>
  <c r="E6" i="3"/>
  <c r="E5" i="3"/>
  <c r="E4" i="3"/>
  <c r="C17" i="2"/>
  <c r="C16" i="2"/>
  <c r="D6" i="2"/>
  <c r="D7" i="2"/>
  <c r="E7" i="2" s="1"/>
  <c r="D8" i="2"/>
  <c r="D9" i="2"/>
  <c r="D10" i="2"/>
  <c r="E10" i="2" s="1"/>
  <c r="D11" i="2"/>
  <c r="E11" i="2" s="1"/>
  <c r="D12" i="2"/>
  <c r="E12" i="2" s="1"/>
  <c r="D13" i="2"/>
  <c r="E13" i="2" s="1"/>
  <c r="D14" i="2"/>
  <c r="E14" i="2" s="1"/>
  <c r="D5" i="2"/>
  <c r="E5" i="2" s="1"/>
  <c r="F6" i="2"/>
  <c r="F7" i="2"/>
  <c r="F8" i="2"/>
  <c r="F9" i="2"/>
  <c r="F10" i="2"/>
  <c r="F11" i="2"/>
  <c r="F12" i="2"/>
  <c r="F13" i="2"/>
  <c r="F14" i="2"/>
  <c r="F5" i="2"/>
  <c r="E8" i="2"/>
  <c r="E9" i="2"/>
  <c r="B2" i="1"/>
  <c r="B3" i="1"/>
  <c r="B4" i="1"/>
  <c r="B5" i="1"/>
  <c r="B6" i="1"/>
  <c r="B7" i="1"/>
  <c r="B8" i="1"/>
  <c r="B9" i="1"/>
  <c r="B10" i="1"/>
  <c r="B11" i="1"/>
  <c r="A13" i="1"/>
  <c r="C9" i="1" s="1"/>
  <c r="E14" i="3" l="1"/>
  <c r="F16" i="2"/>
  <c r="H8" i="2" s="1"/>
  <c r="F17" i="2"/>
  <c r="D16" i="2"/>
  <c r="D17" i="2"/>
  <c r="E13" i="3"/>
  <c r="G6" i="3" s="1"/>
  <c r="C13" i="3"/>
  <c r="D6" i="3"/>
  <c r="D14" i="3" s="1"/>
  <c r="E6" i="2"/>
  <c r="E17" i="2" s="1"/>
  <c r="B13" i="1"/>
  <c r="D4" i="1" s="1"/>
  <c r="C11" i="1"/>
  <c r="F11" i="1" s="1"/>
  <c r="C4" i="1"/>
  <c r="F4" i="1" s="1"/>
  <c r="C3" i="1"/>
  <c r="F3" i="1" s="1"/>
  <c r="C5" i="1"/>
  <c r="F5" i="1" s="1"/>
  <c r="C8" i="1"/>
  <c r="F8" i="1" s="1"/>
  <c r="C6" i="1"/>
  <c r="F6" i="1" s="1"/>
  <c r="C10" i="1"/>
  <c r="F10" i="1" s="1"/>
  <c r="C7" i="1"/>
  <c r="F7" i="1" s="1"/>
  <c r="C2" i="1"/>
  <c r="F2" i="1" s="1"/>
  <c r="F9" i="1"/>
  <c r="E16" i="2" l="1"/>
  <c r="H7" i="2" s="1"/>
  <c r="H9" i="2" s="1"/>
  <c r="H16" i="2" s="1"/>
  <c r="H17" i="2" s="1"/>
  <c r="D13" i="3"/>
  <c r="D9" i="1"/>
  <c r="E9" i="1" s="1"/>
  <c r="D8" i="1"/>
  <c r="D2" i="1"/>
  <c r="E2" i="1" s="1"/>
  <c r="D10" i="1"/>
  <c r="E10" i="1" s="1"/>
  <c r="D7" i="1"/>
  <c r="E7" i="1" s="1"/>
  <c r="D11" i="1"/>
  <c r="E11" i="1" s="1"/>
  <c r="D5" i="1"/>
  <c r="D3" i="1"/>
  <c r="E3" i="1" s="1"/>
  <c r="D6" i="1"/>
  <c r="E6" i="1" s="1"/>
  <c r="E5" i="1"/>
  <c r="E4" i="1"/>
  <c r="E8" i="1"/>
  <c r="F13" i="1"/>
  <c r="G5" i="3" l="1"/>
  <c r="G7" i="3" s="1"/>
  <c r="E13" i="1"/>
  <c r="G13" i="1" s="1"/>
  <c r="G13" i="3" l="1"/>
  <c r="L4" i="3" s="1"/>
  <c r="O6" i="3"/>
  <c r="L10" i="3" l="1"/>
  <c r="I8" i="3"/>
  <c r="J8" i="3" s="1"/>
  <c r="I6" i="3"/>
  <c r="J6" i="3" s="1"/>
  <c r="I11" i="3"/>
  <c r="J11" i="3" s="1"/>
  <c r="L8" i="3"/>
  <c r="L11" i="3"/>
  <c r="L5" i="3"/>
  <c r="I9" i="3"/>
  <c r="J9" i="3" s="1"/>
  <c r="I7" i="3"/>
  <c r="J7" i="3" s="1"/>
  <c r="I5" i="3"/>
  <c r="J5" i="3" s="1"/>
  <c r="I4" i="3"/>
  <c r="J4" i="3" s="1"/>
  <c r="I10" i="3"/>
  <c r="J10" i="3" s="1"/>
  <c r="L9" i="3"/>
  <c r="L7" i="3"/>
  <c r="L6" i="3"/>
  <c r="O7" i="3"/>
  <c r="J13" i="3" l="1"/>
  <c r="L13" i="3"/>
</calcChain>
</file>

<file path=xl/sharedStrings.xml><?xml version="1.0" encoding="utf-8"?>
<sst xmlns="http://schemas.openxmlformats.org/spreadsheetml/2006/main" count="36" uniqueCount="26">
  <si>
    <t>X</t>
  </si>
  <si>
    <t>x1-xprom</t>
  </si>
  <si>
    <t>y1-yprom</t>
  </si>
  <si>
    <t>x*y</t>
  </si>
  <si>
    <t>(x1-xprom)^2</t>
  </si>
  <si>
    <t>M=E14/F14</t>
  </si>
  <si>
    <t xml:space="preserve">Sumastorias </t>
  </si>
  <si>
    <t>Y =3X+2</t>
  </si>
  <si>
    <t>Y =-2X-3</t>
  </si>
  <si>
    <t>x^2</t>
  </si>
  <si>
    <t>M=</t>
  </si>
  <si>
    <t>b=</t>
  </si>
  <si>
    <t>n=10</t>
  </si>
  <si>
    <t>n=8</t>
  </si>
  <si>
    <t>x</t>
  </si>
  <si>
    <t>Y=mx+b</t>
  </si>
  <si>
    <t>Y</t>
  </si>
  <si>
    <t>SR=</t>
  </si>
  <si>
    <t>(Yi-Î)^2</t>
  </si>
  <si>
    <t>MXi+B(Î)</t>
  </si>
  <si>
    <t>Como se puede notar en la gráfica, si los valores correspondiente a la x cuando son positivos suben hacia la parte superior derecha del cuadro cartesiano, siempre que se cambie ese valor que acompaña a la x se puede notar un cambio en la dirección de la recta, por ejemplo el primero que era -2 la recta estaba orientada a la parte negativa de la x es decir al lado superior izquierdo.</t>
  </si>
  <si>
    <t>Sumatoria</t>
  </si>
  <si>
    <t>Promedio</t>
  </si>
  <si>
    <t>Numerador</t>
  </si>
  <si>
    <t>Denominador</t>
  </si>
  <si>
    <t>Formula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</si>
</sst>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2" borderId="2" xfId="0" applyFill="1" applyBorder="1"/>
    <xf numFmtId="0" fontId="3" fillId="4" borderId="1" xfId="0" applyFont="1" applyFill="1" applyBorder="1"/>
    <xf numFmtId="0" fontId="0" fillId="2" borderId="6" xfId="0" applyFill="1" applyBorder="1"/>
    <xf numFmtId="0" fontId="0" fillId="2" borderId="0" xfId="0" applyFill="1"/>
    <xf numFmtId="0" fontId="3" fillId="4" borderId="4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" fontId="0" fillId="2" borderId="1" xfId="0" applyNumberFormat="1" applyFill="1" applyBorder="1"/>
    <xf numFmtId="0" fontId="1" fillId="2" borderId="4" xfId="0" applyFont="1" applyFill="1" applyBorder="1"/>
    <xf numFmtId="165" fontId="0" fillId="2" borderId="4" xfId="0" applyNumberFormat="1" applyFill="1" applyBorder="1"/>
    <xf numFmtId="165" fontId="0" fillId="2" borderId="1" xfId="0" applyNumberFormat="1" applyFill="1" applyBorder="1"/>
    <xf numFmtId="0" fontId="2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50800</xdr:rowOff>
    </xdr:from>
    <xdr:to>
      <xdr:col>10</xdr:col>
      <xdr:colOff>520700</xdr:colOff>
      <xdr:row>37</xdr:row>
      <xdr:rowOff>57834</xdr:rowOff>
    </xdr:to>
    <xdr:pic>
      <xdr:nvPicPr>
        <xdr:cNvPr id="2" name="Picture 1" descr="A graph on a graph paper&#10;&#10;Description automatically generated">
          <a:extLst>
            <a:ext uri="{FF2B5EF4-FFF2-40B4-BE49-F238E27FC236}">
              <a16:creationId xmlns:a16="http://schemas.microsoft.com/office/drawing/2014/main" id="{952CBBD1-2E64-45BC-CE3C-F6CA45261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27300"/>
          <a:ext cx="9601200" cy="4579034"/>
        </a:xfrm>
        <a:prstGeom prst="rect">
          <a:avLst/>
        </a:prstGeom>
      </xdr:spPr>
    </xdr:pic>
    <xdr:clientData/>
  </xdr:twoCellAnchor>
  <xdr:twoCellAnchor editAs="oneCell">
    <xdr:from>
      <xdr:col>7</xdr:col>
      <xdr:colOff>50800</xdr:colOff>
      <xdr:row>1</xdr:row>
      <xdr:rowOff>25400</xdr:rowOff>
    </xdr:from>
    <xdr:to>
      <xdr:col>12</xdr:col>
      <xdr:colOff>635000</xdr:colOff>
      <xdr:row>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2EB568-B632-02F7-8424-6D2B6F6D2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2400" y="215900"/>
          <a:ext cx="4965700" cy="157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12700</xdr:colOff>
      <xdr:row>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E509A-4451-208C-0C9F-D11CF1BDC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657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</xdr:row>
      <xdr:rowOff>127000</xdr:rowOff>
    </xdr:from>
    <xdr:to>
      <xdr:col>11</xdr:col>
      <xdr:colOff>127000</xdr:colOff>
      <xdr:row>27</xdr:row>
      <xdr:rowOff>113520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32858-2021-2DF6-95BC-C3E639FCE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" y="889000"/>
          <a:ext cx="9156700" cy="4368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292100</xdr:colOff>
      <xdr:row>0</xdr:row>
      <xdr:rowOff>152400</xdr:rowOff>
    </xdr:from>
    <xdr:to>
      <xdr:col>19</xdr:col>
      <xdr:colOff>381000</xdr:colOff>
      <xdr:row>23</xdr:row>
      <xdr:rowOff>18847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B9EF9FB-ED96-586C-03C9-63A71C2DD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3400" y="152400"/>
          <a:ext cx="7772400" cy="4247947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17</xdr:row>
      <xdr:rowOff>177800</xdr:rowOff>
    </xdr:from>
    <xdr:to>
      <xdr:col>7</xdr:col>
      <xdr:colOff>177800</xdr:colOff>
      <xdr:row>35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0D61F7B-6648-DF18-7F81-A896CAC7D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9600" y="3416300"/>
          <a:ext cx="4965700" cy="3327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19049</xdr:colOff>
      <xdr:row>1</xdr:row>
      <xdr:rowOff>9524</xdr:rowOff>
    </xdr:from>
    <xdr:to>
      <xdr:col>7</xdr:col>
      <xdr:colOff>337932</xdr:colOff>
      <xdr:row>3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F199F0-4B7F-4518-B22B-8FE0BA5CD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49" y="390524"/>
          <a:ext cx="1842883" cy="5619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9</xdr:row>
      <xdr:rowOff>26182</xdr:rowOff>
    </xdr:from>
    <xdr:to>
      <xdr:col>7</xdr:col>
      <xdr:colOff>133350</xdr:colOff>
      <xdr:row>11</xdr:row>
      <xdr:rowOff>114355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C6CFD1-1DF4-B912-98C3-CDCC2BB61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43525" y="1740682"/>
          <a:ext cx="1647825" cy="469173"/>
        </a:xfrm>
        <a:prstGeom prst="rect">
          <a:avLst/>
        </a:prstGeom>
      </xdr:spPr>
    </xdr:pic>
    <xdr:clientData/>
  </xdr:twoCellAnchor>
  <xdr:twoCellAnchor editAs="oneCell">
    <xdr:from>
      <xdr:col>0</xdr:col>
      <xdr:colOff>711200</xdr:colOff>
      <xdr:row>15</xdr:row>
      <xdr:rowOff>165100</xdr:rowOff>
    </xdr:from>
    <xdr:to>
      <xdr:col>8</xdr:col>
      <xdr:colOff>355600</xdr:colOff>
      <xdr:row>43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A47E6-5B38-E29F-5FAB-9BE86DD93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200" y="3136900"/>
          <a:ext cx="6375400" cy="5334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177800</xdr:colOff>
      <xdr:row>0</xdr:row>
      <xdr:rowOff>12700</xdr:rowOff>
    </xdr:from>
    <xdr:to>
      <xdr:col>22</xdr:col>
      <xdr:colOff>774700</xdr:colOff>
      <xdr:row>21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73B544-07E3-E2E7-74E1-7B6D2383A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77800" y="12700"/>
          <a:ext cx="6375400" cy="4140200"/>
        </a:xfrm>
        <a:prstGeom prst="rect">
          <a:avLst/>
        </a:prstGeom>
      </xdr:spPr>
    </xdr:pic>
    <xdr:clientData/>
  </xdr:twoCellAnchor>
  <xdr:twoCellAnchor editAs="oneCell">
    <xdr:from>
      <xdr:col>11</xdr:col>
      <xdr:colOff>673100</xdr:colOff>
      <xdr:row>23</xdr:row>
      <xdr:rowOff>101600</xdr:rowOff>
    </xdr:from>
    <xdr:to>
      <xdr:col>20</xdr:col>
      <xdr:colOff>444500</xdr:colOff>
      <xdr:row>45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4676B3-812B-2D7A-2DAC-D71273047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4900" y="4597400"/>
          <a:ext cx="7277100" cy="410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F35E-9432-457A-A220-B17B989D25AD}">
  <dimension ref="A1:K13"/>
  <sheetViews>
    <sheetView workbookViewId="0">
      <selection activeCell="Q37" sqref="Q37"/>
    </sheetView>
  </sheetViews>
  <sheetFormatPr baseColWidth="10" defaultColWidth="11.5" defaultRowHeight="15" x14ac:dyDescent="0.2"/>
  <cols>
    <col min="4" max="4" width="13.1640625" customWidth="1"/>
    <col min="6" max="6" width="13" customWidth="1"/>
    <col min="7" max="7" width="12.5" customWidth="1"/>
  </cols>
  <sheetData>
    <row r="1" spans="1:11" x14ac:dyDescent="0.2">
      <c r="A1" s="4" t="s">
        <v>0</v>
      </c>
      <c r="B1" s="4" t="s">
        <v>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"/>
      <c r="I1" s="1"/>
      <c r="J1" s="1"/>
      <c r="K1" s="1"/>
    </row>
    <row r="2" spans="1:11" x14ac:dyDescent="0.2">
      <c r="A2" s="3">
        <v>1</v>
      </c>
      <c r="B2" s="3">
        <f t="shared" ref="B2:B11" si="0">3*A2+2</f>
        <v>5</v>
      </c>
      <c r="C2" s="3">
        <f t="shared" ref="C2:C11" si="1">A2 - $A$13</f>
        <v>-4.5</v>
      </c>
      <c r="D2" s="3">
        <f t="shared" ref="D2:D11" si="2">B2 -$B$13</f>
        <v>-13.5</v>
      </c>
      <c r="E2" s="3">
        <f t="shared" ref="E2:E11" si="3">C2*D2</f>
        <v>60.75</v>
      </c>
      <c r="F2" s="3">
        <f t="shared" ref="F2:F11" si="4">C2^2</f>
        <v>20.25</v>
      </c>
      <c r="G2" s="3"/>
    </row>
    <row r="3" spans="1:11" x14ac:dyDescent="0.2">
      <c r="A3" s="3">
        <v>2</v>
      </c>
      <c r="B3" s="3">
        <f t="shared" si="0"/>
        <v>8</v>
      </c>
      <c r="C3" s="3">
        <f t="shared" si="1"/>
        <v>-3.5</v>
      </c>
      <c r="D3" s="3">
        <f t="shared" si="2"/>
        <v>-10.5</v>
      </c>
      <c r="E3" s="3">
        <f t="shared" si="3"/>
        <v>36.75</v>
      </c>
      <c r="F3" s="3">
        <f t="shared" si="4"/>
        <v>12.25</v>
      </c>
      <c r="G3" s="3"/>
    </row>
    <row r="4" spans="1:11" x14ac:dyDescent="0.2">
      <c r="A4" s="3">
        <v>3</v>
      </c>
      <c r="B4" s="3">
        <f t="shared" si="0"/>
        <v>11</v>
      </c>
      <c r="C4" s="3">
        <f t="shared" si="1"/>
        <v>-2.5</v>
      </c>
      <c r="D4" s="3">
        <f t="shared" si="2"/>
        <v>-7.5</v>
      </c>
      <c r="E4" s="3">
        <f t="shared" si="3"/>
        <v>18.75</v>
      </c>
      <c r="F4" s="3">
        <f t="shared" si="4"/>
        <v>6.25</v>
      </c>
      <c r="G4" s="3"/>
    </row>
    <row r="5" spans="1:11" x14ac:dyDescent="0.2">
      <c r="A5" s="3">
        <v>4</v>
      </c>
      <c r="B5" s="3">
        <f t="shared" si="0"/>
        <v>14</v>
      </c>
      <c r="C5" s="3">
        <f t="shared" si="1"/>
        <v>-1.5</v>
      </c>
      <c r="D5" s="3">
        <f t="shared" si="2"/>
        <v>-4.5</v>
      </c>
      <c r="E5" s="3">
        <f t="shared" si="3"/>
        <v>6.75</v>
      </c>
      <c r="F5" s="3">
        <f t="shared" si="4"/>
        <v>2.25</v>
      </c>
      <c r="G5" s="3"/>
    </row>
    <row r="6" spans="1:11" x14ac:dyDescent="0.2">
      <c r="A6" s="3">
        <v>5</v>
      </c>
      <c r="B6" s="3">
        <f t="shared" si="0"/>
        <v>17</v>
      </c>
      <c r="C6" s="3">
        <f t="shared" si="1"/>
        <v>-0.5</v>
      </c>
      <c r="D6" s="3">
        <f t="shared" si="2"/>
        <v>-1.5</v>
      </c>
      <c r="E6" s="3">
        <f t="shared" si="3"/>
        <v>0.75</v>
      </c>
      <c r="F6" s="3">
        <f t="shared" si="4"/>
        <v>0.25</v>
      </c>
      <c r="G6" s="3"/>
    </row>
    <row r="7" spans="1:11" x14ac:dyDescent="0.2">
      <c r="A7" s="3">
        <v>6</v>
      </c>
      <c r="B7" s="3">
        <f t="shared" si="0"/>
        <v>20</v>
      </c>
      <c r="C7" s="3">
        <f t="shared" si="1"/>
        <v>0.5</v>
      </c>
      <c r="D7" s="3">
        <f t="shared" si="2"/>
        <v>1.5</v>
      </c>
      <c r="E7" s="3">
        <f t="shared" si="3"/>
        <v>0.75</v>
      </c>
      <c r="F7" s="3">
        <f t="shared" si="4"/>
        <v>0.25</v>
      </c>
      <c r="G7" s="3"/>
    </row>
    <row r="8" spans="1:11" x14ac:dyDescent="0.2">
      <c r="A8" s="3">
        <v>7</v>
      </c>
      <c r="B8" s="3">
        <f t="shared" si="0"/>
        <v>23</v>
      </c>
      <c r="C8" s="3">
        <f t="shared" si="1"/>
        <v>1.5</v>
      </c>
      <c r="D8" s="3">
        <f t="shared" si="2"/>
        <v>4.5</v>
      </c>
      <c r="E8" s="3">
        <f t="shared" si="3"/>
        <v>6.75</v>
      </c>
      <c r="F8" s="3">
        <f t="shared" si="4"/>
        <v>2.25</v>
      </c>
      <c r="G8" s="3"/>
    </row>
    <row r="9" spans="1:11" x14ac:dyDescent="0.2">
      <c r="A9" s="3">
        <v>8</v>
      </c>
      <c r="B9" s="3">
        <f t="shared" si="0"/>
        <v>26</v>
      </c>
      <c r="C9" s="3">
        <f t="shared" si="1"/>
        <v>2.5</v>
      </c>
      <c r="D9" s="3">
        <f t="shared" si="2"/>
        <v>7.5</v>
      </c>
      <c r="E9" s="3">
        <f t="shared" si="3"/>
        <v>18.75</v>
      </c>
      <c r="F9" s="3">
        <f t="shared" si="4"/>
        <v>6.25</v>
      </c>
      <c r="G9" s="3"/>
    </row>
    <row r="10" spans="1:11" x14ac:dyDescent="0.2">
      <c r="A10" s="3">
        <v>9</v>
      </c>
      <c r="B10" s="3">
        <f t="shared" si="0"/>
        <v>29</v>
      </c>
      <c r="C10" s="3">
        <f t="shared" si="1"/>
        <v>3.5</v>
      </c>
      <c r="D10" s="3">
        <f t="shared" si="2"/>
        <v>10.5</v>
      </c>
      <c r="E10" s="3">
        <f t="shared" si="3"/>
        <v>36.75</v>
      </c>
      <c r="F10" s="3">
        <f t="shared" si="4"/>
        <v>12.25</v>
      </c>
      <c r="G10" s="3"/>
    </row>
    <row r="11" spans="1:11" x14ac:dyDescent="0.2">
      <c r="A11" s="3">
        <v>10</v>
      </c>
      <c r="B11" s="3">
        <f t="shared" si="0"/>
        <v>32</v>
      </c>
      <c r="C11" s="3">
        <f t="shared" si="1"/>
        <v>4.5</v>
      </c>
      <c r="D11" s="3">
        <f t="shared" si="2"/>
        <v>13.5</v>
      </c>
      <c r="E11" s="3">
        <f t="shared" si="3"/>
        <v>60.75</v>
      </c>
      <c r="F11" s="3">
        <f t="shared" si="4"/>
        <v>20.25</v>
      </c>
      <c r="G11" s="3"/>
    </row>
    <row r="12" spans="1:11" x14ac:dyDescent="0.2">
      <c r="A12" s="3"/>
      <c r="B12" s="3"/>
      <c r="C12" s="3"/>
      <c r="D12" s="3"/>
      <c r="E12" s="3"/>
      <c r="F12" s="3"/>
      <c r="G12" s="3"/>
    </row>
    <row r="13" spans="1:11" x14ac:dyDescent="0.2">
      <c r="A13" s="3">
        <f>AVERAGE(A2:A11)</f>
        <v>5.5</v>
      </c>
      <c r="B13" s="3">
        <f>AVERAGE(B2:B11)</f>
        <v>18.5</v>
      </c>
      <c r="C13" s="23" t="s">
        <v>6</v>
      </c>
      <c r="D13" s="24"/>
      <c r="E13" s="3">
        <f>SUM(E2:E11)</f>
        <v>247.5</v>
      </c>
      <c r="F13" s="3">
        <f>SUM(F2:F11)</f>
        <v>82.5</v>
      </c>
      <c r="G13" s="3">
        <f>E13/F13</f>
        <v>3</v>
      </c>
    </row>
  </sheetData>
  <mergeCells count="1">
    <mergeCell ref="C13:D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100F-6896-6243-A249-0AB7CB9511CA}">
  <dimension ref="A29:K31"/>
  <sheetViews>
    <sheetView workbookViewId="0">
      <selection activeCell="I39" sqref="I39"/>
    </sheetView>
  </sheetViews>
  <sheetFormatPr baseColWidth="10" defaultRowHeight="15" x14ac:dyDescent="0.2"/>
  <sheetData>
    <row r="29" spans="1:11" x14ac:dyDescent="0.2">
      <c r="A29" s="25" t="s">
        <v>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</sheetData>
  <mergeCells count="1">
    <mergeCell ref="A29:K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F7AF-6CDC-407B-98EB-288F3389BACF}">
  <dimension ref="B3:H17"/>
  <sheetViews>
    <sheetView workbookViewId="0">
      <selection activeCell="M30" sqref="M30"/>
    </sheetView>
  </sheetViews>
  <sheetFormatPr baseColWidth="10" defaultColWidth="9.1640625" defaultRowHeight="15" x14ac:dyDescent="0.2"/>
  <cols>
    <col min="1" max="1" width="3.83203125" customWidth="1"/>
    <col min="2" max="2" width="10.5" customWidth="1"/>
    <col min="3" max="3" width="10.6640625" customWidth="1"/>
    <col min="4" max="4" width="12.33203125" customWidth="1"/>
    <col min="7" max="7" width="11.83203125" customWidth="1"/>
  </cols>
  <sheetData>
    <row r="3" spans="2:8" x14ac:dyDescent="0.2">
      <c r="B3" s="26" t="s">
        <v>12</v>
      </c>
      <c r="C3" s="26" t="s">
        <v>0</v>
      </c>
      <c r="D3" s="26" t="s">
        <v>8</v>
      </c>
      <c r="E3" s="26" t="s">
        <v>3</v>
      </c>
      <c r="F3" s="30" t="s">
        <v>9</v>
      </c>
      <c r="G3" s="8"/>
      <c r="H3" s="8"/>
    </row>
    <row r="4" spans="2:8" x14ac:dyDescent="0.2">
      <c r="B4" s="27"/>
      <c r="C4" s="27"/>
      <c r="D4" s="27"/>
      <c r="E4" s="27"/>
      <c r="F4" s="31"/>
      <c r="G4" s="8"/>
      <c r="H4" s="8"/>
    </row>
    <row r="5" spans="2:8" x14ac:dyDescent="0.2">
      <c r="B5" s="3"/>
      <c r="C5" s="3">
        <v>-3</v>
      </c>
      <c r="D5" s="3">
        <f>SUM(-2*C5-3)</f>
        <v>3</v>
      </c>
      <c r="E5" s="3">
        <f>C5*D5</f>
        <v>-9</v>
      </c>
      <c r="F5" s="5">
        <f>C5^2</f>
        <v>9</v>
      </c>
      <c r="G5" s="8"/>
      <c r="H5" s="8"/>
    </row>
    <row r="6" spans="2:8" x14ac:dyDescent="0.2">
      <c r="B6" s="3"/>
      <c r="C6" s="3">
        <v>-2</v>
      </c>
      <c r="D6" s="3">
        <f t="shared" ref="D6:D14" si="0">SUM(-2*C6-3)</f>
        <v>1</v>
      </c>
      <c r="E6" s="3">
        <f t="shared" ref="E6:E14" si="1">C6*D6</f>
        <v>-2</v>
      </c>
      <c r="F6" s="5">
        <f t="shared" ref="F6:F14" si="2">C6^2</f>
        <v>4</v>
      </c>
      <c r="G6" s="8"/>
      <c r="H6" s="8"/>
    </row>
    <row r="7" spans="2:8" x14ac:dyDescent="0.2">
      <c r="B7" s="3"/>
      <c r="C7" s="3">
        <v>-1</v>
      </c>
      <c r="D7" s="3">
        <f t="shared" si="0"/>
        <v>-1</v>
      </c>
      <c r="E7" s="3">
        <f t="shared" si="1"/>
        <v>1</v>
      </c>
      <c r="F7" s="3">
        <f t="shared" si="2"/>
        <v>1</v>
      </c>
      <c r="G7" s="3" t="s">
        <v>23</v>
      </c>
      <c r="H7" s="3">
        <f>10*(E16)-(C16)*(D16)</f>
        <v>-1650</v>
      </c>
    </row>
    <row r="8" spans="2:8" x14ac:dyDescent="0.2">
      <c r="B8" s="3"/>
      <c r="C8" s="3">
        <v>0</v>
      </c>
      <c r="D8" s="3">
        <f t="shared" si="0"/>
        <v>-3</v>
      </c>
      <c r="E8" s="3">
        <f t="shared" si="1"/>
        <v>0</v>
      </c>
      <c r="F8" s="3">
        <f t="shared" si="2"/>
        <v>0</v>
      </c>
      <c r="G8" s="3" t="s">
        <v>24</v>
      </c>
      <c r="H8" s="3">
        <f>10*(F16)-(C16^2)</f>
        <v>825</v>
      </c>
    </row>
    <row r="9" spans="2:8" x14ac:dyDescent="0.2">
      <c r="B9" s="3"/>
      <c r="C9" s="3">
        <v>1</v>
      </c>
      <c r="D9" s="3">
        <f t="shared" si="0"/>
        <v>-5</v>
      </c>
      <c r="E9" s="3">
        <f t="shared" si="1"/>
        <v>-5</v>
      </c>
      <c r="F9" s="3">
        <f t="shared" si="2"/>
        <v>1</v>
      </c>
      <c r="G9" s="9" t="s">
        <v>10</v>
      </c>
      <c r="H9" s="9">
        <f>H7/H8</f>
        <v>-2</v>
      </c>
    </row>
    <row r="10" spans="2:8" x14ac:dyDescent="0.2">
      <c r="B10" s="3"/>
      <c r="C10" s="3">
        <v>2</v>
      </c>
      <c r="D10" s="3">
        <f t="shared" si="0"/>
        <v>-7</v>
      </c>
      <c r="E10" s="3">
        <f t="shared" si="1"/>
        <v>-14</v>
      </c>
      <c r="F10" s="5">
        <f t="shared" si="2"/>
        <v>4</v>
      </c>
      <c r="G10" s="8"/>
      <c r="H10" s="8"/>
    </row>
    <row r="11" spans="2:8" x14ac:dyDescent="0.2">
      <c r="B11" s="3"/>
      <c r="C11" s="3">
        <v>3</v>
      </c>
      <c r="D11" s="3">
        <f t="shared" si="0"/>
        <v>-9</v>
      </c>
      <c r="E11" s="3">
        <f t="shared" si="1"/>
        <v>-27</v>
      </c>
      <c r="F11" s="5">
        <f t="shared" si="2"/>
        <v>9</v>
      </c>
      <c r="G11" s="8"/>
      <c r="H11" s="8"/>
    </row>
    <row r="12" spans="2:8" x14ac:dyDescent="0.2">
      <c r="B12" s="3"/>
      <c r="C12" s="3">
        <v>4</v>
      </c>
      <c r="D12" s="3">
        <f t="shared" si="0"/>
        <v>-11</v>
      </c>
      <c r="E12" s="3">
        <f t="shared" si="1"/>
        <v>-44</v>
      </c>
      <c r="F12" s="5">
        <f t="shared" si="2"/>
        <v>16</v>
      </c>
      <c r="G12" s="8"/>
      <c r="H12" s="8"/>
    </row>
    <row r="13" spans="2:8" x14ac:dyDescent="0.2">
      <c r="B13" s="3"/>
      <c r="C13" s="3">
        <v>5</v>
      </c>
      <c r="D13" s="3">
        <f t="shared" si="0"/>
        <v>-13</v>
      </c>
      <c r="E13" s="3">
        <f t="shared" si="1"/>
        <v>-65</v>
      </c>
      <c r="F13" s="5">
        <f t="shared" si="2"/>
        <v>25</v>
      </c>
      <c r="G13" s="8"/>
      <c r="H13" s="8"/>
    </row>
    <row r="14" spans="2:8" x14ac:dyDescent="0.2">
      <c r="B14" s="3"/>
      <c r="C14" s="3">
        <v>6</v>
      </c>
      <c r="D14" s="3">
        <f t="shared" si="0"/>
        <v>-15</v>
      </c>
      <c r="E14" s="3">
        <f t="shared" si="1"/>
        <v>-90</v>
      </c>
      <c r="F14" s="5">
        <f t="shared" si="2"/>
        <v>36</v>
      </c>
      <c r="G14" s="8"/>
      <c r="H14" s="8"/>
    </row>
    <row r="15" spans="2:8" x14ac:dyDescent="0.2">
      <c r="B15" s="3"/>
      <c r="C15" s="3"/>
      <c r="D15" s="3"/>
      <c r="E15" s="28" t="s">
        <v>6</v>
      </c>
      <c r="F15" s="29"/>
      <c r="G15" s="8"/>
      <c r="H15" s="8"/>
    </row>
    <row r="16" spans="2:8" x14ac:dyDescent="0.2">
      <c r="B16" s="6" t="s">
        <v>21</v>
      </c>
      <c r="C16" s="3">
        <f>SUM(C5:C14)</f>
        <v>15</v>
      </c>
      <c r="D16" s="3">
        <f>SUM(D5:D14)</f>
        <v>-60</v>
      </c>
      <c r="E16" s="3">
        <f>SUM(E5:E14)</f>
        <v>-255</v>
      </c>
      <c r="F16" s="3">
        <f>SUM(F5:F14)</f>
        <v>105</v>
      </c>
      <c r="G16" s="3" t="s">
        <v>25</v>
      </c>
      <c r="H16" s="3">
        <f>D16-(H9*C16)</f>
        <v>-30</v>
      </c>
    </row>
    <row r="17" spans="2:8" x14ac:dyDescent="0.2">
      <c r="B17" s="6" t="s">
        <v>22</v>
      </c>
      <c r="C17" s="3">
        <f>AVERAGE(C5:C15)</f>
        <v>1.5</v>
      </c>
      <c r="D17" s="3">
        <f>AVERAGE(D5:D15)</f>
        <v>-6</v>
      </c>
      <c r="E17" s="3">
        <f>SUM(E6:E15)</f>
        <v>-246</v>
      </c>
      <c r="F17" s="3">
        <f>SUM(F6:F15)</f>
        <v>96</v>
      </c>
      <c r="G17" s="6" t="s">
        <v>11</v>
      </c>
      <c r="H17" s="6">
        <f>H16/10</f>
        <v>-3</v>
      </c>
    </row>
  </sheetData>
  <mergeCells count="6">
    <mergeCell ref="B3:B4"/>
    <mergeCell ref="E15:F15"/>
    <mergeCell ref="F3:F4"/>
    <mergeCell ref="E3:E4"/>
    <mergeCell ref="D3:D4"/>
    <mergeCell ref="C3:C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14B-888D-414B-AEFB-5759428F6CAA}">
  <dimension ref="A2:O16"/>
  <sheetViews>
    <sheetView tabSelected="1" workbookViewId="0">
      <selection activeCell="M21" sqref="M21"/>
    </sheetView>
  </sheetViews>
  <sheetFormatPr baseColWidth="10" defaultRowHeight="15" x14ac:dyDescent="0.2"/>
  <cols>
    <col min="3" max="3" width="11.83203125" bestFit="1" customWidth="1"/>
    <col min="8" max="8" width="11.5" customWidth="1"/>
    <col min="9" max="9" width="12.5" customWidth="1"/>
    <col min="10" max="10" width="10.6640625" customWidth="1"/>
    <col min="12" max="12" width="11.83203125" bestFit="1" customWidth="1"/>
  </cols>
  <sheetData>
    <row r="2" spans="1:15" ht="19" x14ac:dyDescent="0.25">
      <c r="A2" s="18" t="s">
        <v>13</v>
      </c>
      <c r="B2" s="19" t="s">
        <v>0</v>
      </c>
      <c r="C2" s="19" t="s">
        <v>16</v>
      </c>
      <c r="D2" s="19" t="s">
        <v>3</v>
      </c>
      <c r="E2" s="19" t="s">
        <v>9</v>
      </c>
      <c r="F2" s="3"/>
      <c r="G2" s="3"/>
      <c r="I2" s="20" t="s">
        <v>19</v>
      </c>
      <c r="J2" s="20" t="s">
        <v>18</v>
      </c>
    </row>
    <row r="3" spans="1:15" x14ac:dyDescent="0.2">
      <c r="A3" s="3"/>
      <c r="B3" s="3"/>
      <c r="C3" s="3"/>
      <c r="D3" s="3"/>
      <c r="E3" s="3"/>
      <c r="F3" s="3"/>
      <c r="G3" s="3"/>
      <c r="I3" s="3"/>
      <c r="J3" s="3"/>
    </row>
    <row r="4" spans="1:15" x14ac:dyDescent="0.2">
      <c r="A4" s="3"/>
      <c r="B4" s="3">
        <v>1</v>
      </c>
      <c r="C4" s="12">
        <v>2</v>
      </c>
      <c r="D4" s="3">
        <f>B4*C4</f>
        <v>2</v>
      </c>
      <c r="E4" s="3">
        <f>B4^2</f>
        <v>1</v>
      </c>
      <c r="F4" s="3"/>
      <c r="G4" s="3"/>
      <c r="I4" s="15">
        <f t="shared" ref="I4:I11" si="0">($G$7*B4)+$G$13</f>
        <v>2.3584905660377355</v>
      </c>
      <c r="J4" s="15">
        <f t="shared" ref="J4:J11" si="1">(C4-I4)^2</f>
        <v>0.12851548593805603</v>
      </c>
      <c r="L4">
        <f>(C4-(($G$7*B4)+$G$13))^2</f>
        <v>0.12851548593805603</v>
      </c>
    </row>
    <row r="5" spans="1:15" ht="19" x14ac:dyDescent="0.25">
      <c r="A5" s="3"/>
      <c r="B5" s="3">
        <v>2</v>
      </c>
      <c r="C5" s="12">
        <v>3</v>
      </c>
      <c r="D5" s="3">
        <f>B5*C5</f>
        <v>6</v>
      </c>
      <c r="E5" s="3">
        <f t="shared" ref="E5:E11" si="2">B5^2</f>
        <v>4</v>
      </c>
      <c r="F5" s="3"/>
      <c r="G5" s="3">
        <f>8*(D13)-(B13)*(C13)</f>
        <v>135</v>
      </c>
      <c r="I5" s="15">
        <f t="shared" si="0"/>
        <v>3.2075471698113205</v>
      </c>
      <c r="J5" s="15">
        <f t="shared" si="1"/>
        <v>4.3075827696689099E-2</v>
      </c>
      <c r="L5">
        <f t="shared" ref="L5:L11" si="3">(C5-(($G$7*B5)+$G$13))^2</f>
        <v>4.3075827696689099E-2</v>
      </c>
      <c r="N5" s="20" t="s">
        <v>14</v>
      </c>
      <c r="O5" s="21" t="s">
        <v>15</v>
      </c>
    </row>
    <row r="6" spans="1:15" x14ac:dyDescent="0.2">
      <c r="A6" s="3"/>
      <c r="B6" s="3">
        <v>2</v>
      </c>
      <c r="C6" s="12">
        <v>4</v>
      </c>
      <c r="D6" s="3">
        <f t="shared" ref="D6:D11" si="4">B6*C6</f>
        <v>8</v>
      </c>
      <c r="E6" s="3">
        <f t="shared" si="2"/>
        <v>4</v>
      </c>
      <c r="F6" s="3"/>
      <c r="G6" s="3">
        <f>8*(E13)-(B13^2)</f>
        <v>159</v>
      </c>
      <c r="I6" s="15">
        <f t="shared" si="0"/>
        <v>3.2075471698113205</v>
      </c>
      <c r="J6" s="15">
        <f t="shared" si="1"/>
        <v>0.62798148807404808</v>
      </c>
      <c r="L6">
        <f t="shared" si="3"/>
        <v>0.62798148807404808</v>
      </c>
      <c r="N6" s="11">
        <v>0</v>
      </c>
      <c r="O6" s="15">
        <f>(G7*N6)+$G$13</f>
        <v>1.5094339622641506</v>
      </c>
    </row>
    <row r="7" spans="1:15" x14ac:dyDescent="0.2">
      <c r="A7" s="3"/>
      <c r="B7" s="3">
        <v>3</v>
      </c>
      <c r="C7" s="12">
        <v>4</v>
      </c>
      <c r="D7" s="3">
        <f t="shared" si="4"/>
        <v>12</v>
      </c>
      <c r="E7" s="3">
        <f t="shared" si="2"/>
        <v>9</v>
      </c>
      <c r="F7" s="13" t="s">
        <v>10</v>
      </c>
      <c r="G7" s="14">
        <f>G5/G6</f>
        <v>0.84905660377358494</v>
      </c>
      <c r="I7" s="15">
        <f t="shared" si="0"/>
        <v>4.0566037735849054</v>
      </c>
      <c r="J7" s="15">
        <f t="shared" si="1"/>
        <v>3.2039871840512371E-3</v>
      </c>
      <c r="L7">
        <f t="shared" si="3"/>
        <v>3.2039871840512371E-3</v>
      </c>
      <c r="N7" s="11">
        <v>6</v>
      </c>
      <c r="O7" s="15">
        <f>($G$7*N7)+$G$13</f>
        <v>6.6037735849056602</v>
      </c>
    </row>
    <row r="8" spans="1:15" x14ac:dyDescent="0.2">
      <c r="A8" s="3"/>
      <c r="B8" s="3">
        <v>4</v>
      </c>
      <c r="C8" s="12">
        <v>4</v>
      </c>
      <c r="D8" s="3">
        <f t="shared" si="4"/>
        <v>16</v>
      </c>
      <c r="E8" s="5">
        <f t="shared" si="2"/>
        <v>16</v>
      </c>
      <c r="F8" s="8"/>
      <c r="G8" s="8"/>
      <c r="I8" s="15">
        <f t="shared" si="0"/>
        <v>4.9056603773584904</v>
      </c>
      <c r="J8" s="15">
        <f t="shared" si="1"/>
        <v>0.82022071911712313</v>
      </c>
      <c r="L8">
        <f t="shared" si="3"/>
        <v>0.82022071911712313</v>
      </c>
    </row>
    <row r="9" spans="1:15" x14ac:dyDescent="0.2">
      <c r="A9" s="3"/>
      <c r="B9" s="3">
        <v>4</v>
      </c>
      <c r="C9" s="12">
        <v>6</v>
      </c>
      <c r="D9" s="3">
        <f t="shared" si="4"/>
        <v>24</v>
      </c>
      <c r="E9" s="5">
        <f t="shared" si="2"/>
        <v>16</v>
      </c>
      <c r="F9" s="8"/>
      <c r="G9" s="8"/>
      <c r="I9" s="15">
        <f t="shared" si="0"/>
        <v>4.9056603773584904</v>
      </c>
      <c r="J9" s="15">
        <f t="shared" si="1"/>
        <v>1.1975792096831617</v>
      </c>
      <c r="L9">
        <f t="shared" si="3"/>
        <v>1.1975792096831617</v>
      </c>
    </row>
    <row r="10" spans="1:15" x14ac:dyDescent="0.2">
      <c r="A10" s="3"/>
      <c r="B10" s="3">
        <v>5</v>
      </c>
      <c r="C10" s="12">
        <v>5</v>
      </c>
      <c r="D10" s="3">
        <f t="shared" si="4"/>
        <v>25</v>
      </c>
      <c r="E10" s="3">
        <f t="shared" si="2"/>
        <v>25</v>
      </c>
      <c r="F10" s="7"/>
      <c r="G10" s="7"/>
      <c r="I10" s="15">
        <f t="shared" si="0"/>
        <v>5.7547169811320753</v>
      </c>
      <c r="J10" s="15">
        <f t="shared" si="1"/>
        <v>0.56959772160911326</v>
      </c>
      <c r="L10">
        <f t="shared" si="3"/>
        <v>0.56959772160911326</v>
      </c>
    </row>
    <row r="11" spans="1:15" x14ac:dyDescent="0.2">
      <c r="A11" s="3"/>
      <c r="B11" s="3">
        <v>6</v>
      </c>
      <c r="C11" s="12">
        <v>7</v>
      </c>
      <c r="D11" s="3">
        <f t="shared" si="4"/>
        <v>42</v>
      </c>
      <c r="E11" s="3">
        <f t="shared" si="2"/>
        <v>36</v>
      </c>
      <c r="F11" s="3"/>
      <c r="G11" s="3"/>
      <c r="I11" s="15">
        <f t="shared" si="0"/>
        <v>6.6037735849056602</v>
      </c>
      <c r="J11" s="15">
        <f t="shared" si="1"/>
        <v>0.15699537201851202</v>
      </c>
      <c r="L11">
        <f t="shared" si="3"/>
        <v>0.15699537201851202</v>
      </c>
    </row>
    <row r="12" spans="1:15" x14ac:dyDescent="0.2">
      <c r="A12" s="3"/>
      <c r="B12" s="3"/>
      <c r="C12" s="3"/>
      <c r="D12" s="3"/>
      <c r="E12" s="3"/>
      <c r="F12" s="3"/>
      <c r="G12" s="3"/>
      <c r="I12" s="3"/>
      <c r="J12" s="15"/>
    </row>
    <row r="13" spans="1:15" ht="16" x14ac:dyDescent="0.2">
      <c r="A13" s="22" t="s">
        <v>21</v>
      </c>
      <c r="B13" s="3">
        <f>SUM(B4:B11)</f>
        <v>27</v>
      </c>
      <c r="C13" s="12">
        <f>SUM(C4:C11)</f>
        <v>35</v>
      </c>
      <c r="D13" s="3">
        <f>SUM(D4:D11)</f>
        <v>135</v>
      </c>
      <c r="E13" s="3">
        <f>SUM(E4:E11)</f>
        <v>111</v>
      </c>
      <c r="F13" s="10" t="s">
        <v>11</v>
      </c>
      <c r="G13" s="15">
        <f>C14-(G7*B14)</f>
        <v>1.5094339622641506</v>
      </c>
      <c r="I13" s="16" t="s">
        <v>17</v>
      </c>
      <c r="J13" s="17">
        <f>SUM(J4:J11)</f>
        <v>3.5471698113207548</v>
      </c>
      <c r="L13">
        <f>SUM(L4:L11)</f>
        <v>3.5471698113207548</v>
      </c>
    </row>
    <row r="14" spans="1:15" x14ac:dyDescent="0.2">
      <c r="A14" s="22" t="s">
        <v>22</v>
      </c>
      <c r="B14" s="3">
        <f>AVERAGE(B4:B11)</f>
        <v>3.375</v>
      </c>
      <c r="C14" s="15">
        <f>AVERAGE(C4:C11)</f>
        <v>4.375</v>
      </c>
      <c r="D14" s="12">
        <f>AVERAGE(D5:D11)</f>
        <v>19</v>
      </c>
      <c r="E14" s="3">
        <f>AVERAGE(E5:E11)</f>
        <v>15.714285714285714</v>
      </c>
      <c r="F14" s="3"/>
      <c r="G14" s="3"/>
    </row>
    <row r="16" spans="1:15" x14ac:dyDescent="0.2">
      <c r="A1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Punto 1.a</vt:lpstr>
      <vt:lpstr>Punto 1.b</vt:lpstr>
      <vt:lpstr>Punto 1.c</vt:lpstr>
      <vt:lpstr>Taller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cartagena hincapie</dc:creator>
  <cp:lastModifiedBy>Victor Manuel Espinosa Villegas</cp:lastModifiedBy>
  <dcterms:created xsi:type="dcterms:W3CDTF">2023-09-20T01:22:31Z</dcterms:created>
  <dcterms:modified xsi:type="dcterms:W3CDTF">2023-09-21T20:14:14Z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Enabled">
    <vt:lpwstr>true</vt:lpwstr>
  </property>
  <property fmtid="{D5CDD505-2E9C-101B-9397-08002B2CF9AE}" pid="3" name="MSIP_Label_cbec90da-8de3-41c2-83a2-9a36daf445f7_SetDate">
    <vt:lpwstr>2023-09-20T11:24:03Z</vt:lpwstr>
  </property>
  <property fmtid="{D5CDD505-2E9C-101B-9397-08002B2CF9AE}" pid="4" name="MSIP_Label_cbec90da-8de3-41c2-83a2-9a36daf445f7_Method">
    <vt:lpwstr>Standard</vt:lpwstr>
  </property>
  <property fmtid="{D5CDD505-2E9C-101B-9397-08002B2CF9AE}" pid="5" name="MSIP_Label_cbec90da-8de3-41c2-83a2-9a36daf445f7_Name">
    <vt:lpwstr>Confidential File</vt:lpwstr>
  </property>
  <property fmtid="{D5CDD505-2E9C-101B-9397-08002B2CF9AE}" pid="6" name="MSIP_Label_cbec90da-8de3-41c2-83a2-9a36daf445f7_SiteId">
    <vt:lpwstr>8d894c2b-238f-490b-8dd1-d93898c5bf83</vt:lpwstr>
  </property>
  <property fmtid="{D5CDD505-2E9C-101B-9397-08002B2CF9AE}" pid="7" name="MSIP_Label_cbec90da-8de3-41c2-83a2-9a36daf445f7_ActionId">
    <vt:lpwstr>7f34d71d-9f00-4dd3-9719-1de34d99bc92</vt:lpwstr>
  </property>
  <property fmtid="{D5CDD505-2E9C-101B-9397-08002B2CF9AE}" pid="8" name="MSIP_Label_cbec90da-8de3-41c2-83a2-9a36daf445f7_ContentBits">
    <vt:lpwstr>0</vt:lpwstr>
  </property>
</Properties>
</file>