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pp_annie_data\analysis\"/>
    </mc:Choice>
  </mc:AlternateContent>
  <bookViews>
    <workbookView xWindow="0" yWindow="0" windowWidth="19455" windowHeight="7275" activeTab="2"/>
  </bookViews>
  <sheets>
    <sheet name="FB" sheetId="1" r:id="rId1"/>
    <sheet name="TWTR" sheetId="3" r:id="rId2"/>
    <sheet name="P" sheetId="6" r:id="rId3"/>
    <sheet name="ATVI" sheetId="8" r:id="rId4"/>
    <sheet name="query" sheetId="4" r:id="rId5"/>
    <sheet name="EA" sheetId="11" r:id="rId6"/>
    <sheet name="PYPL" sheetId="12" r:id="rId7"/>
    <sheet name="KING" sheetId="5" r:id="rId8"/>
    <sheet name="QIHU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D2" i="11"/>
  <c r="C2" i="11"/>
  <c r="AG10" i="8"/>
  <c r="AF10" i="8"/>
  <c r="Y10" i="8"/>
  <c r="X10" i="8"/>
  <c r="X3" i="8"/>
  <c r="X4" i="8"/>
  <c r="X5" i="8"/>
  <c r="X6" i="8"/>
  <c r="AF6" i="8" s="1"/>
  <c r="X7" i="8"/>
  <c r="X8" i="8"/>
  <c r="X9" i="8"/>
  <c r="Y3" i="8" a="1"/>
  <c r="Y3" i="8" s="1"/>
  <c r="Y4" i="8" a="1"/>
  <c r="Y4" i="8" s="1"/>
  <c r="Y5" i="8" a="1"/>
  <c r="Y5" i="8" s="1"/>
  <c r="AG5" i="8" s="1"/>
  <c r="Y6" i="8" a="1"/>
  <c r="Y6" i="8" s="1"/>
  <c r="Y7" i="8" a="1"/>
  <c r="Y7" i="8" s="1"/>
  <c r="AC7" i="8" s="1"/>
  <c r="Y8" i="8" a="1"/>
  <c r="Y8" i="8" s="1"/>
  <c r="Y9" i="8" a="1"/>
  <c r="Y9" i="8" s="1"/>
  <c r="Y2" i="8" a="1"/>
  <c r="Y2" i="8" s="1"/>
  <c r="AF4" i="8"/>
  <c r="AB8" i="8"/>
  <c r="AB9" i="8"/>
  <c r="X2" i="8"/>
  <c r="Y2" i="6" a="1"/>
  <c r="Y2" i="6" s="1"/>
  <c r="AG3" i="6" s="1"/>
  <c r="AB7" i="8"/>
  <c r="AA7" i="8"/>
  <c r="AA8" i="8"/>
  <c r="AA9" i="8"/>
  <c r="AA6" i="8"/>
  <c r="AE6" i="8"/>
  <c r="AE7" i="8"/>
  <c r="AE8" i="8"/>
  <c r="AE9" i="8"/>
  <c r="AE5" i="8"/>
  <c r="AE4" i="8"/>
  <c r="AE3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D2" i="8"/>
  <c r="C2" i="8"/>
  <c r="AG16" i="6"/>
  <c r="AF16" i="6"/>
  <c r="AC16" i="6"/>
  <c r="AB16" i="6"/>
  <c r="Y16" i="6"/>
  <c r="X16" i="6"/>
  <c r="AG5" i="6"/>
  <c r="AG6" i="6"/>
  <c r="AG7" i="6"/>
  <c r="AG8" i="6"/>
  <c r="AG9" i="6"/>
  <c r="AG10" i="6"/>
  <c r="AG11" i="6"/>
  <c r="AG12" i="6"/>
  <c r="AG13" i="6"/>
  <c r="AG14" i="6"/>
  <c r="AG15" i="6"/>
  <c r="AG4" i="6"/>
  <c r="AF4" i="6"/>
  <c r="AF5" i="6"/>
  <c r="AF6" i="6"/>
  <c r="AF7" i="6"/>
  <c r="AF8" i="6"/>
  <c r="AF9" i="6"/>
  <c r="AF10" i="6"/>
  <c r="AF11" i="6"/>
  <c r="AF12" i="6"/>
  <c r="AF13" i="6"/>
  <c r="AF14" i="6"/>
  <c r="AF15" i="6"/>
  <c r="AF3" i="6"/>
  <c r="AE4" i="6"/>
  <c r="AE5" i="6"/>
  <c r="AE6" i="6"/>
  <c r="AE7" i="6"/>
  <c r="AE8" i="6"/>
  <c r="AE9" i="6"/>
  <c r="AE10" i="6"/>
  <c r="AE11" i="6"/>
  <c r="AE12" i="6"/>
  <c r="AE13" i="6"/>
  <c r="AE14" i="6"/>
  <c r="AE15" i="6"/>
  <c r="AE3" i="6"/>
  <c r="AC8" i="6"/>
  <c r="AC9" i="6"/>
  <c r="AC10" i="6"/>
  <c r="AC11" i="6"/>
  <c r="AC12" i="6"/>
  <c r="AC13" i="6"/>
  <c r="AC14" i="6"/>
  <c r="AC15" i="6"/>
  <c r="AC7" i="6"/>
  <c r="AB8" i="6"/>
  <c r="AB9" i="6"/>
  <c r="AB10" i="6"/>
  <c r="AB11" i="6"/>
  <c r="AB12" i="6"/>
  <c r="AB13" i="6"/>
  <c r="AB14" i="6"/>
  <c r="AB15" i="6"/>
  <c r="AB7" i="6"/>
  <c r="AA8" i="6"/>
  <c r="AA9" i="6"/>
  <c r="AA10" i="6"/>
  <c r="AA11" i="6"/>
  <c r="AA12" i="6"/>
  <c r="AA13" i="6"/>
  <c r="AA14" i="6"/>
  <c r="AA15" i="6"/>
  <c r="AA7" i="6"/>
  <c r="Y4" i="6" a="1"/>
  <c r="Y4" i="6" s="1"/>
  <c r="Y5" i="6" a="1"/>
  <c r="Y5" i="6" s="1"/>
  <c r="Y6" i="6" a="1"/>
  <c r="Y6" i="6" s="1"/>
  <c r="Y7" i="6" a="1"/>
  <c r="Y7" i="6" s="1"/>
  <c r="Y8" i="6" a="1"/>
  <c r="Y8" i="6" s="1"/>
  <c r="Y9" i="6" a="1"/>
  <c r="Y9" i="6" s="1"/>
  <c r="Y10" i="6" a="1"/>
  <c r="Y10" i="6" s="1"/>
  <c r="Y11" i="6" a="1"/>
  <c r="Y11" i="6" s="1"/>
  <c r="Y12" i="6" a="1"/>
  <c r="Y12" i="6" s="1"/>
  <c r="Y13" i="6" a="1"/>
  <c r="Y13" i="6" s="1"/>
  <c r="Y14" i="6" a="1"/>
  <c r="Y14" i="6" s="1"/>
  <c r="Y15" i="6" a="1"/>
  <c r="Y15" i="6" s="1"/>
  <c r="Y3" i="6" a="1"/>
  <c r="Y3" i="6" s="1"/>
  <c r="U26" i="3" a="1"/>
  <c r="U26" i="3" s="1"/>
  <c r="C13" i="6"/>
  <c r="T14" i="3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3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3" i="6"/>
  <c r="C4" i="6"/>
  <c r="C5" i="6"/>
  <c r="C6" i="6"/>
  <c r="C7" i="6"/>
  <c r="C8" i="6"/>
  <c r="C9" i="6"/>
  <c r="C10" i="6"/>
  <c r="C11" i="6"/>
  <c r="C12" i="6"/>
  <c r="C14" i="6"/>
  <c r="C15" i="6"/>
  <c r="C16" i="6"/>
  <c r="C17" i="6"/>
  <c r="C18" i="6"/>
  <c r="C19" i="6"/>
  <c r="C20" i="6"/>
  <c r="C21" i="6"/>
  <c r="C22" i="6"/>
  <c r="D2" i="6"/>
  <c r="C2" i="6"/>
  <c r="X15" i="6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" i="5"/>
  <c r="AF7" i="8" l="1"/>
  <c r="AB6" i="8"/>
  <c r="AG6" i="8"/>
  <c r="AG9" i="8"/>
  <c r="AC9" i="8"/>
  <c r="AG8" i="8"/>
  <c r="AC8" i="8"/>
  <c r="AG7" i="8"/>
  <c r="AC6" i="8"/>
  <c r="AF9" i="8"/>
  <c r="AF5" i="8"/>
  <c r="AF8" i="8"/>
  <c r="AB10" i="8"/>
  <c r="AF3" i="8"/>
  <c r="AG3" i="8"/>
  <c r="AG4" i="8"/>
  <c r="X9" i="6"/>
  <c r="X4" i="6"/>
  <c r="X8" i="6"/>
  <c r="X12" i="6"/>
  <c r="X5" i="6"/>
  <c r="X2" i="6"/>
  <c r="X6" i="6"/>
  <c r="X10" i="6"/>
  <c r="X14" i="6"/>
  <c r="X13" i="6"/>
  <c r="X3" i="6"/>
  <c r="X7" i="6"/>
  <c r="X11" i="6"/>
  <c r="U14" i="3" a="1"/>
  <c r="U14" i="3" s="1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Z26" i="3"/>
  <c r="V26" i="3"/>
  <c r="D26" i="3"/>
  <c r="C26" i="3"/>
  <c r="Z25" i="3"/>
  <c r="V25" i="3"/>
  <c r="D25" i="3"/>
  <c r="C25" i="3"/>
  <c r="Z24" i="3"/>
  <c r="V24" i="3"/>
  <c r="D24" i="3"/>
  <c r="C24" i="3"/>
  <c r="Z23" i="3"/>
  <c r="V23" i="3"/>
  <c r="D23" i="3"/>
  <c r="C23" i="3"/>
  <c r="Z22" i="3"/>
  <c r="V22" i="3"/>
  <c r="D22" i="3"/>
  <c r="C22" i="3"/>
  <c r="Z21" i="3"/>
  <c r="V21" i="3"/>
  <c r="D21" i="3"/>
  <c r="C21" i="3"/>
  <c r="Z20" i="3"/>
  <c r="V20" i="3"/>
  <c r="D20" i="3"/>
  <c r="C20" i="3"/>
  <c r="Z19" i="3"/>
  <c r="V19" i="3"/>
  <c r="D19" i="3"/>
  <c r="C19" i="3"/>
  <c r="Z18" i="3"/>
  <c r="V18" i="3"/>
  <c r="D18" i="3"/>
  <c r="C18" i="3"/>
  <c r="Z17" i="3"/>
  <c r="D17" i="3"/>
  <c r="C17" i="3"/>
  <c r="Z16" i="3"/>
  <c r="D16" i="3"/>
  <c r="C16" i="3"/>
  <c r="Z15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T21" i="3" s="1"/>
  <c r="AC10" i="8" l="1"/>
  <c r="U17" i="3" a="1"/>
  <c r="U17" i="3" s="1"/>
  <c r="U21" i="3" a="1"/>
  <c r="U21" i="3" s="1"/>
  <c r="U23" i="3" a="1"/>
  <c r="U23" i="3" s="1"/>
  <c r="U24" i="3" a="1"/>
  <c r="U24" i="3" s="1"/>
  <c r="AC24" i="3" s="1"/>
  <c r="T23" i="3"/>
  <c r="U22" i="3" a="1"/>
  <c r="U22" i="3" s="1"/>
  <c r="AC23" i="3" s="1"/>
  <c r="U18" i="3" a="1"/>
  <c r="U18" i="3" s="1"/>
  <c r="T20" i="3"/>
  <c r="U16" i="3" a="1"/>
  <c r="U16" i="3" s="1"/>
  <c r="U20" i="3" a="1"/>
  <c r="U20" i="3" s="1"/>
  <c r="T24" i="3"/>
  <c r="U25" i="3" a="1"/>
  <c r="U25" i="3" s="1"/>
  <c r="T15" i="3"/>
  <c r="AB15" i="3" s="1"/>
  <c r="T16" i="3"/>
  <c r="T25" i="3"/>
  <c r="T22" i="3"/>
  <c r="U15" i="3" a="1"/>
  <c r="U15" i="3" s="1"/>
  <c r="T18" i="3"/>
  <c r="T26" i="3"/>
  <c r="T19" i="3"/>
  <c r="U19" i="3" a="1"/>
  <c r="U19" i="3" s="1"/>
  <c r="T17" i="3"/>
  <c r="AB17" i="3" s="1"/>
  <c r="AC15" i="3" l="1"/>
  <c r="Y21" i="3"/>
  <c r="AC16" i="3"/>
  <c r="AC21" i="3"/>
  <c r="R28" i="3"/>
  <c r="X21" i="3"/>
  <c r="Y25" i="3"/>
  <c r="AC25" i="3"/>
  <c r="AB20" i="3"/>
  <c r="X20" i="3"/>
  <c r="X23" i="3"/>
  <c r="AB23" i="3"/>
  <c r="AC20" i="3"/>
  <c r="Y20" i="3"/>
  <c r="AC19" i="3"/>
  <c r="Y19" i="3"/>
  <c r="AB21" i="3"/>
  <c r="AB19" i="3"/>
  <c r="X19" i="3"/>
  <c r="AB24" i="3"/>
  <c r="X24" i="3"/>
  <c r="X26" i="3"/>
  <c r="AB26" i="3"/>
  <c r="Y23" i="3"/>
  <c r="R29" i="3"/>
  <c r="AC22" i="3"/>
  <c r="Y22" i="3"/>
  <c r="Y24" i="3"/>
  <c r="AB22" i="3"/>
  <c r="X22" i="3"/>
  <c r="AC18" i="3"/>
  <c r="Y18" i="3"/>
  <c r="AB18" i="3"/>
  <c r="X18" i="3"/>
  <c r="X25" i="3"/>
  <c r="AB25" i="3"/>
  <c r="Y26" i="3"/>
  <c r="AC26" i="3"/>
  <c r="AB16" i="3"/>
  <c r="AC17" i="3"/>
  <c r="Z29" i="3" s="1"/>
  <c r="Z28" i="3" l="1"/>
  <c r="V28" i="3"/>
  <c r="V29" i="3"/>
  <c r="AA29" i="1" l="1"/>
  <c r="Z29" i="1"/>
  <c r="AA28" i="1"/>
  <c r="Z28" i="1"/>
  <c r="AC26" i="1"/>
  <c r="AB26" i="1"/>
  <c r="AA26" i="1"/>
  <c r="Z26" i="1"/>
  <c r="AC25" i="1"/>
  <c r="AB25" i="1"/>
  <c r="AA25" i="1"/>
  <c r="Z25" i="1"/>
  <c r="AC24" i="1"/>
  <c r="AB24" i="1"/>
  <c r="AA24" i="1"/>
  <c r="Z24" i="1"/>
  <c r="AC23" i="1"/>
  <c r="AB23" i="1"/>
  <c r="AA23" i="1"/>
  <c r="Z23" i="1"/>
  <c r="AC22" i="1"/>
  <c r="AB22" i="1"/>
  <c r="AA22" i="1"/>
  <c r="Z22" i="1"/>
  <c r="AC21" i="1"/>
  <c r="AB21" i="1"/>
  <c r="AA21" i="1"/>
  <c r="Z21" i="1"/>
  <c r="AC20" i="1"/>
  <c r="AB20" i="1"/>
  <c r="AA20" i="1"/>
  <c r="Z20" i="1"/>
  <c r="AC19" i="1"/>
  <c r="AB19" i="1"/>
  <c r="AA19" i="1"/>
  <c r="Z19" i="1"/>
  <c r="AC18" i="1"/>
  <c r="AB18" i="1"/>
  <c r="AA18" i="1"/>
  <c r="Z18" i="1"/>
  <c r="AC17" i="1"/>
  <c r="AB17" i="1"/>
  <c r="AA17" i="1"/>
  <c r="Z17" i="1"/>
  <c r="AC16" i="1"/>
  <c r="AB16" i="1"/>
  <c r="AA16" i="1"/>
  <c r="Z16" i="1"/>
  <c r="AC15" i="1"/>
  <c r="AB15" i="1"/>
  <c r="AA15" i="1"/>
  <c r="Z15" i="1"/>
  <c r="W29" i="1"/>
  <c r="V29" i="1"/>
  <c r="W28" i="1"/>
  <c r="V28" i="1"/>
  <c r="S28" i="1"/>
  <c r="R28" i="1"/>
  <c r="Y26" i="1"/>
  <c r="X26" i="1"/>
  <c r="W26" i="1"/>
  <c r="V26" i="1"/>
  <c r="Y25" i="1"/>
  <c r="X25" i="1"/>
  <c r="W25" i="1"/>
  <c r="V25" i="1"/>
  <c r="Y24" i="1"/>
  <c r="X24" i="1"/>
  <c r="W24" i="1"/>
  <c r="V24" i="1"/>
  <c r="Y23" i="1"/>
  <c r="X23" i="1"/>
  <c r="W23" i="1"/>
  <c r="V23" i="1"/>
  <c r="Y22" i="1"/>
  <c r="X22" i="1"/>
  <c r="W22" i="1"/>
  <c r="V22" i="1"/>
  <c r="Y21" i="1"/>
  <c r="X21" i="1"/>
  <c r="W21" i="1"/>
  <c r="V21" i="1"/>
  <c r="Y20" i="1"/>
  <c r="X20" i="1"/>
  <c r="W20" i="1"/>
  <c r="V20" i="1"/>
  <c r="Y19" i="1"/>
  <c r="X19" i="1"/>
  <c r="W19" i="1"/>
  <c r="V19" i="1"/>
  <c r="Y18" i="1"/>
  <c r="X18" i="1"/>
  <c r="W18" i="1"/>
  <c r="V18" i="1"/>
  <c r="R29" i="1"/>
  <c r="S29" i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14" i="1" a="1"/>
  <c r="U14" i="1" s="1"/>
  <c r="T15" i="1"/>
  <c r="T16" i="1"/>
  <c r="T17" i="1"/>
  <c r="T18" i="1"/>
  <c r="T19" i="1"/>
  <c r="T20" i="1"/>
  <c r="T21" i="1"/>
  <c r="T22" i="1"/>
  <c r="T23" i="1"/>
  <c r="T24" i="1"/>
  <c r="T25" i="1"/>
  <c r="T26" i="1"/>
  <c r="T1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</calcChain>
</file>

<file path=xl/comments1.xml><?xml version="1.0" encoding="utf-8"?>
<comments xmlns="http://schemas.openxmlformats.org/spreadsheetml/2006/main">
  <authors>
    <author>"zhuang"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"zhuang":</t>
        </r>
        <r>
          <rPr>
            <sz val="9"/>
            <color indexed="81"/>
            <rFont val="Tahoma"/>
            <family val="2"/>
          </rPr>
          <t xml:space="preserve">
Missing 2016Q4 data</t>
        </r>
      </text>
    </comment>
  </commentList>
</comments>
</file>

<file path=xl/sharedStrings.xml><?xml version="1.0" encoding="utf-8"?>
<sst xmlns="http://schemas.openxmlformats.org/spreadsheetml/2006/main" count="690" uniqueCount="65">
  <si>
    <t>FB</t>
  </si>
  <si>
    <t>Q</t>
  </si>
  <si>
    <t>Month</t>
  </si>
  <si>
    <t>MAU</t>
  </si>
  <si>
    <t>Year</t>
  </si>
  <si>
    <t>Quarter</t>
  </si>
  <si>
    <t>DAU</t>
  </si>
  <si>
    <t>AA avg MAU</t>
  </si>
  <si>
    <t>AA max MAU</t>
  </si>
  <si>
    <t>YoY growth</t>
  </si>
  <si>
    <t>correl</t>
  </si>
  <si>
    <t>QoQ growth</t>
  </si>
  <si>
    <t>TWTR</t>
  </si>
  <si>
    <t>fundamental</t>
  </si>
  <si>
    <t xml:space="preserve">select c.ticker, bf.* from analysis.bbg_full_summary bf </t>
  </si>
  <si>
    <t>join company c on bf.company_id = c.id and (monthly_active_users is not null or daily_active_users is not null)</t>
  </si>
  <si>
    <t>order by ticker, year, period</t>
  </si>
  <si>
    <t>select month, sum(active_users)</t>
  </si>
  <si>
    <t xml:space="preserve">from app_annie_monthly_metric_from_s3 </t>
  </si>
  <si>
    <t>where company_name = 'Facebook' and country_name = 'Worldwide'</t>
  </si>
  <si>
    <t>group by month</t>
  </si>
  <si>
    <t>order by month</t>
  </si>
  <si>
    <t>where company_name = 'Twitter' and country_name = 'Worldwide'</t>
  </si>
  <si>
    <t>ticker</t>
  </si>
  <si>
    <t>company_id</t>
  </si>
  <si>
    <t>year</t>
  </si>
  <si>
    <t>period</t>
  </si>
  <si>
    <t>frequency</t>
  </si>
  <si>
    <t>start_date</t>
  </si>
  <si>
    <t>end_date</t>
  </si>
  <si>
    <t>announcement_date</t>
  </si>
  <si>
    <t>top_line_sales</t>
  </si>
  <si>
    <t>comp_sales</t>
  </si>
  <si>
    <t>same_store_sales</t>
  </si>
  <si>
    <t>monthly_active_users</t>
  </si>
  <si>
    <t>daily_active_users</t>
  </si>
  <si>
    <t>KING</t>
  </si>
  <si>
    <t>month</t>
  </si>
  <si>
    <t>sum</t>
  </si>
  <si>
    <t>company_name</t>
  </si>
  <si>
    <t>King</t>
  </si>
  <si>
    <t>sum(MAU)</t>
  </si>
  <si>
    <t>quarter</t>
  </si>
  <si>
    <t>P</t>
  </si>
  <si>
    <t>Pandora</t>
  </si>
  <si>
    <t>AA Avg MAU</t>
  </si>
  <si>
    <t>monthly_active_users(MAU)</t>
  </si>
  <si>
    <t>AA Max MAU</t>
  </si>
  <si>
    <t>YOY MAU change</t>
  </si>
  <si>
    <t>AA YOY MAU change</t>
  </si>
  <si>
    <t>AA YOY MAU change(max)</t>
  </si>
  <si>
    <t>QOQ MAU change</t>
  </si>
  <si>
    <t>AA QOQ MAU change</t>
  </si>
  <si>
    <t>AA QOQ MAU change(max)</t>
  </si>
  <si>
    <t>Correl</t>
  </si>
  <si>
    <t>ATVI</t>
  </si>
  <si>
    <t>Activision Publishing</t>
  </si>
  <si>
    <t>QIHU</t>
  </si>
  <si>
    <t>NoData for QIHU from App Annie</t>
  </si>
  <si>
    <t>Electronic Arts</t>
  </si>
  <si>
    <t>EA</t>
  </si>
  <si>
    <t>PYPL</t>
  </si>
  <si>
    <t>App Annie data doesn't have history back in 2012 to 2015, which is before KING was accuired by ATVI</t>
  </si>
  <si>
    <t>PayPal</t>
  </si>
  <si>
    <t>Not enough MAU data from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</si>
</sst>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>
      <alignment horizontal="left" vertical="center" wrapText="1"/>
    </xf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/>
    <xf numFmtId="0" fontId="3" fillId="0" borderId="0" xfId="0" applyFont="1"/>
    <xf numFmtId="0" fontId="3" fillId="0" borderId="0" xfId="0" applyNumberFormat="1" applyFont="1"/>
    <xf numFmtId="10" fontId="3" fillId="0" borderId="0" xfId="0" applyNumberFormat="1" applyFont="1" applyAlignment="1"/>
    <xf numFmtId="10" fontId="3" fillId="0" borderId="0" xfId="0" applyNumberFormat="1" applyFont="1"/>
    <xf numFmtId="0" fontId="0" fillId="0" borderId="0" xfId="0" applyAlignment="1">
      <alignment vertical="top"/>
    </xf>
    <xf numFmtId="0" fontId="0" fillId="0" borderId="4" xfId="0" applyBorder="1"/>
    <xf numFmtId="0" fontId="6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opLeftCell="O1" workbookViewId="0">
      <selection activeCell="C4" sqref="C4"/>
    </sheetView>
  </sheetViews>
  <sheetFormatPr defaultRowHeight="15" x14ac:dyDescent="0.25"/>
  <cols>
    <col min="1" max="1" width="9.5703125" style="3" bestFit="1" customWidth="1"/>
    <col min="2" max="2" width="11" bestFit="1" customWidth="1"/>
    <col min="3" max="3" width="9.5703125" bestFit="1" customWidth="1"/>
    <col min="12" max="12" width="9.5703125" bestFit="1" customWidth="1"/>
    <col min="13" max="14" width="10.5703125" bestFit="1" customWidth="1"/>
    <col min="20" max="20" width="10" bestFit="1" customWidth="1"/>
    <col min="21" max="21" width="11" bestFit="1" customWidth="1"/>
  </cols>
  <sheetData>
    <row r="1" spans="1:29" x14ac:dyDescent="0.25">
      <c r="A1" s="3" t="s">
        <v>2</v>
      </c>
      <c r="B1" t="s">
        <v>3</v>
      </c>
      <c r="C1" t="s">
        <v>4</v>
      </c>
      <c r="D1" t="s">
        <v>5</v>
      </c>
      <c r="R1" t="s">
        <v>3</v>
      </c>
      <c r="S1" t="s">
        <v>6</v>
      </c>
      <c r="T1" t="s">
        <v>7</v>
      </c>
      <c r="U1" t="s">
        <v>8</v>
      </c>
      <c r="V1" s="7" t="s">
        <v>9</v>
      </c>
      <c r="W1" s="7"/>
      <c r="X1" s="7"/>
      <c r="Y1" s="7"/>
      <c r="Z1" s="7" t="s">
        <v>11</v>
      </c>
      <c r="AA1" s="7"/>
      <c r="AB1" s="7"/>
      <c r="AC1" s="7"/>
    </row>
    <row r="2" spans="1:29" x14ac:dyDescent="0.25">
      <c r="A2" s="2">
        <v>41640</v>
      </c>
      <c r="B2" s="1">
        <v>944646732</v>
      </c>
      <c r="C2" s="4">
        <f>YEAR(A2)</f>
        <v>2014</v>
      </c>
      <c r="D2">
        <f>INT((MONTH(A2)-1)/3+1)</f>
        <v>1</v>
      </c>
      <c r="G2" s="1" t="s">
        <v>0</v>
      </c>
      <c r="H2" s="1">
        <v>216</v>
      </c>
      <c r="I2" s="1">
        <v>2010</v>
      </c>
      <c r="J2" s="1">
        <v>4</v>
      </c>
      <c r="K2" s="1" t="s">
        <v>1</v>
      </c>
      <c r="L2" s="2">
        <v>40452</v>
      </c>
      <c r="M2" s="2">
        <v>40543</v>
      </c>
      <c r="N2" s="2">
        <v>41304</v>
      </c>
      <c r="O2" s="1"/>
      <c r="P2" s="1"/>
      <c r="Q2" s="1"/>
      <c r="R2" s="1">
        <v>608</v>
      </c>
      <c r="S2" s="1">
        <v>327</v>
      </c>
    </row>
    <row r="3" spans="1:29" x14ac:dyDescent="0.25">
      <c r="A3" s="2">
        <v>41671</v>
      </c>
      <c r="B3" s="1">
        <v>982056288</v>
      </c>
      <c r="C3" s="4">
        <f t="shared" ref="C3:C43" si="0">YEAR(A3)</f>
        <v>2014</v>
      </c>
      <c r="D3">
        <f t="shared" ref="D3:D43" si="1">INT((MONTH(A3)-1)/3+1)</f>
        <v>1</v>
      </c>
      <c r="G3" s="1" t="s">
        <v>0</v>
      </c>
      <c r="H3" s="1">
        <v>216</v>
      </c>
      <c r="I3" s="1">
        <v>2011</v>
      </c>
      <c r="J3" s="1">
        <v>2</v>
      </c>
      <c r="K3" s="1" t="s">
        <v>1</v>
      </c>
      <c r="L3" s="2">
        <v>40634</v>
      </c>
      <c r="M3" s="2">
        <v>40724</v>
      </c>
      <c r="N3" s="2">
        <v>40940</v>
      </c>
      <c r="O3" s="1">
        <v>895</v>
      </c>
      <c r="P3" s="1"/>
      <c r="Q3" s="1"/>
      <c r="R3" s="1">
        <v>739</v>
      </c>
      <c r="S3" s="1">
        <v>417</v>
      </c>
    </row>
    <row r="4" spans="1:29" x14ac:dyDescent="0.25">
      <c r="A4" s="2">
        <v>41699</v>
      </c>
      <c r="B4" s="1">
        <v>1037506188</v>
      </c>
      <c r="C4" s="4">
        <f t="shared" si="0"/>
        <v>2014</v>
      </c>
      <c r="D4">
        <f t="shared" si="1"/>
        <v>1</v>
      </c>
      <c r="G4" s="1" t="s">
        <v>0</v>
      </c>
      <c r="H4" s="1">
        <v>216</v>
      </c>
      <c r="I4" s="1">
        <v>2011</v>
      </c>
      <c r="J4" s="1">
        <v>3</v>
      </c>
      <c r="K4" s="1" t="s">
        <v>1</v>
      </c>
      <c r="L4" s="2">
        <v>40725</v>
      </c>
      <c r="M4" s="2">
        <v>40816</v>
      </c>
      <c r="N4" s="2">
        <v>40940</v>
      </c>
      <c r="O4" s="1">
        <v>954</v>
      </c>
      <c r="P4" s="1"/>
      <c r="Q4" s="1"/>
      <c r="R4" s="1">
        <v>800</v>
      </c>
      <c r="S4" s="1">
        <v>457</v>
      </c>
    </row>
    <row r="5" spans="1:29" x14ac:dyDescent="0.25">
      <c r="A5" s="2">
        <v>41730</v>
      </c>
      <c r="B5" s="1">
        <v>1095619093</v>
      </c>
      <c r="C5" s="4">
        <f t="shared" si="0"/>
        <v>2014</v>
      </c>
      <c r="D5">
        <f t="shared" si="1"/>
        <v>2</v>
      </c>
      <c r="G5" s="1" t="s">
        <v>0</v>
      </c>
      <c r="H5" s="1">
        <v>216</v>
      </c>
      <c r="I5" s="1">
        <v>2011</v>
      </c>
      <c r="J5" s="1">
        <v>4</v>
      </c>
      <c r="K5" s="1" t="s">
        <v>1</v>
      </c>
      <c r="L5" s="2">
        <v>40817</v>
      </c>
      <c r="M5" s="2">
        <v>40908</v>
      </c>
      <c r="N5" s="2">
        <v>40940</v>
      </c>
      <c r="O5" s="1">
        <v>1131</v>
      </c>
      <c r="P5" s="1"/>
      <c r="Q5" s="1"/>
      <c r="R5" s="1">
        <v>845</v>
      </c>
      <c r="S5" s="1">
        <v>483</v>
      </c>
    </row>
    <row r="6" spans="1:29" x14ac:dyDescent="0.25">
      <c r="A6" s="2">
        <v>41760</v>
      </c>
      <c r="B6" s="1">
        <v>1142214240</v>
      </c>
      <c r="C6" s="4">
        <f t="shared" si="0"/>
        <v>2014</v>
      </c>
      <c r="D6">
        <f t="shared" si="1"/>
        <v>2</v>
      </c>
      <c r="G6" s="1" t="s">
        <v>0</v>
      </c>
      <c r="H6" s="1">
        <v>216</v>
      </c>
      <c r="I6" s="1">
        <v>2012</v>
      </c>
      <c r="J6" s="1">
        <v>1</v>
      </c>
      <c r="K6" s="1" t="s">
        <v>1</v>
      </c>
      <c r="L6" s="2">
        <v>40909</v>
      </c>
      <c r="M6" s="2">
        <v>40999</v>
      </c>
      <c r="N6" s="2">
        <v>41022</v>
      </c>
      <c r="O6" s="1">
        <v>1058</v>
      </c>
      <c r="P6" s="1">
        <v>1058</v>
      </c>
      <c r="Q6" s="1"/>
      <c r="R6" s="1">
        <v>901</v>
      </c>
      <c r="S6" s="1">
        <v>526</v>
      </c>
    </row>
    <row r="7" spans="1:29" x14ac:dyDescent="0.25">
      <c r="A7" s="2">
        <v>41791</v>
      </c>
      <c r="B7" s="1">
        <v>1191681962</v>
      </c>
      <c r="C7" s="4">
        <f t="shared" si="0"/>
        <v>2014</v>
      </c>
      <c r="D7">
        <f t="shared" si="1"/>
        <v>2</v>
      </c>
      <c r="G7" s="1" t="s">
        <v>0</v>
      </c>
      <c r="H7" s="1">
        <v>216</v>
      </c>
      <c r="I7" s="1">
        <v>2012</v>
      </c>
      <c r="J7" s="1">
        <v>2</v>
      </c>
      <c r="K7" s="1" t="s">
        <v>1</v>
      </c>
      <c r="L7" s="2">
        <v>41000</v>
      </c>
      <c r="M7" s="2">
        <v>41090</v>
      </c>
      <c r="N7" s="2">
        <v>41116</v>
      </c>
      <c r="O7" s="1">
        <v>1184</v>
      </c>
      <c r="P7" s="1">
        <v>1184</v>
      </c>
      <c r="Q7" s="1"/>
      <c r="R7" s="1">
        <v>955</v>
      </c>
      <c r="S7" s="1">
        <v>552</v>
      </c>
    </row>
    <row r="8" spans="1:29" x14ac:dyDescent="0.25">
      <c r="A8" s="2">
        <v>41821</v>
      </c>
      <c r="B8" s="1">
        <v>1264799098</v>
      </c>
      <c r="C8" s="4">
        <f t="shared" si="0"/>
        <v>2014</v>
      </c>
      <c r="D8">
        <f t="shared" si="1"/>
        <v>3</v>
      </c>
      <c r="G8" s="1" t="s">
        <v>0</v>
      </c>
      <c r="H8" s="1">
        <v>216</v>
      </c>
      <c r="I8" s="1">
        <v>2012</v>
      </c>
      <c r="J8" s="1">
        <v>3</v>
      </c>
      <c r="K8" s="1" t="s">
        <v>1</v>
      </c>
      <c r="L8" s="2">
        <v>41091</v>
      </c>
      <c r="M8" s="2">
        <v>41182</v>
      </c>
      <c r="N8" s="2">
        <v>41205</v>
      </c>
      <c r="O8" s="1">
        <v>1262</v>
      </c>
      <c r="P8" s="1">
        <v>1262</v>
      </c>
      <c r="Q8" s="1"/>
      <c r="R8" s="1">
        <v>1010</v>
      </c>
      <c r="S8" s="1">
        <v>584</v>
      </c>
    </row>
    <row r="9" spans="1:29" x14ac:dyDescent="0.25">
      <c r="A9" s="2">
        <v>41852</v>
      </c>
      <c r="B9" s="1">
        <v>1469407519</v>
      </c>
      <c r="C9" s="4">
        <f t="shared" si="0"/>
        <v>2014</v>
      </c>
      <c r="D9">
        <f t="shared" si="1"/>
        <v>3</v>
      </c>
      <c r="G9" s="1" t="s">
        <v>0</v>
      </c>
      <c r="H9" s="1">
        <v>216</v>
      </c>
      <c r="I9" s="1">
        <v>2012</v>
      </c>
      <c r="J9" s="1">
        <v>4</v>
      </c>
      <c r="K9" s="1" t="s">
        <v>1</v>
      </c>
      <c r="L9" s="2">
        <v>41183</v>
      </c>
      <c r="M9" s="2">
        <v>41274</v>
      </c>
      <c r="N9" s="2">
        <v>41304</v>
      </c>
      <c r="O9" s="1">
        <v>1585</v>
      </c>
      <c r="P9" s="1">
        <v>1585</v>
      </c>
      <c r="Q9" s="1"/>
      <c r="R9" s="1">
        <v>1060</v>
      </c>
      <c r="S9" s="1">
        <v>618</v>
      </c>
    </row>
    <row r="10" spans="1:29" x14ac:dyDescent="0.25">
      <c r="A10" s="2">
        <v>41883</v>
      </c>
      <c r="B10" s="1">
        <v>1564197874</v>
      </c>
      <c r="C10" s="4">
        <f t="shared" si="0"/>
        <v>2014</v>
      </c>
      <c r="D10">
        <f t="shared" si="1"/>
        <v>3</v>
      </c>
      <c r="G10" s="1" t="s">
        <v>0</v>
      </c>
      <c r="H10" s="1">
        <v>216</v>
      </c>
      <c r="I10" s="1">
        <v>2013</v>
      </c>
      <c r="J10" s="1">
        <v>1</v>
      </c>
      <c r="K10" s="1" t="s">
        <v>1</v>
      </c>
      <c r="L10" s="2">
        <v>41275</v>
      </c>
      <c r="M10" s="2">
        <v>41364</v>
      </c>
      <c r="N10" s="2">
        <v>41395</v>
      </c>
      <c r="O10" s="1">
        <v>1458</v>
      </c>
      <c r="P10" s="1">
        <v>1458</v>
      </c>
      <c r="Q10" s="1"/>
      <c r="R10" s="1">
        <v>1110</v>
      </c>
      <c r="S10" s="1">
        <v>665</v>
      </c>
    </row>
    <row r="11" spans="1:29" x14ac:dyDescent="0.25">
      <c r="A11" s="2">
        <v>41913</v>
      </c>
      <c r="B11" s="1">
        <v>1617048853</v>
      </c>
      <c r="C11" s="4">
        <f t="shared" si="0"/>
        <v>2014</v>
      </c>
      <c r="D11">
        <f t="shared" si="1"/>
        <v>4</v>
      </c>
      <c r="G11" s="1" t="s">
        <v>0</v>
      </c>
      <c r="H11" s="1">
        <v>216</v>
      </c>
      <c r="I11" s="1">
        <v>2013</v>
      </c>
      <c r="J11" s="1">
        <v>2</v>
      </c>
      <c r="K11" s="1" t="s">
        <v>1</v>
      </c>
      <c r="L11" s="2">
        <v>41365</v>
      </c>
      <c r="M11" s="2">
        <v>41455</v>
      </c>
      <c r="N11" s="2">
        <v>41479</v>
      </c>
      <c r="O11" s="1">
        <v>1813</v>
      </c>
      <c r="P11" s="1">
        <v>1813</v>
      </c>
      <c r="Q11" s="1"/>
      <c r="R11" s="1">
        <v>1150</v>
      </c>
      <c r="S11" s="1">
        <v>699</v>
      </c>
    </row>
    <row r="12" spans="1:29" x14ac:dyDescent="0.25">
      <c r="A12" s="2">
        <v>41944</v>
      </c>
      <c r="B12" s="1">
        <v>1661998940</v>
      </c>
      <c r="C12" s="4">
        <f t="shared" si="0"/>
        <v>2014</v>
      </c>
      <c r="D12">
        <f t="shared" si="1"/>
        <v>4</v>
      </c>
      <c r="G12" s="1" t="s">
        <v>0</v>
      </c>
      <c r="H12" s="1">
        <v>216</v>
      </c>
      <c r="I12" s="1">
        <v>2013</v>
      </c>
      <c r="J12" s="1">
        <v>3</v>
      </c>
      <c r="K12" s="1" t="s">
        <v>1</v>
      </c>
      <c r="L12" s="2">
        <v>41456</v>
      </c>
      <c r="M12" s="2">
        <v>41547</v>
      </c>
      <c r="N12" s="2">
        <v>41577</v>
      </c>
      <c r="O12" s="1">
        <v>2016</v>
      </c>
      <c r="P12" s="1">
        <v>2016</v>
      </c>
      <c r="Q12" s="1"/>
      <c r="R12" s="1">
        <v>1190</v>
      </c>
      <c r="S12" s="1">
        <v>728</v>
      </c>
    </row>
    <row r="13" spans="1:29" x14ac:dyDescent="0.25">
      <c r="A13" s="2">
        <v>41974</v>
      </c>
      <c r="B13" s="1">
        <v>1725213019</v>
      </c>
      <c r="C13" s="4">
        <f t="shared" si="0"/>
        <v>2014</v>
      </c>
      <c r="D13">
        <f t="shared" si="1"/>
        <v>4</v>
      </c>
      <c r="G13" s="1" t="s">
        <v>0</v>
      </c>
      <c r="H13" s="1">
        <v>216</v>
      </c>
      <c r="I13" s="1">
        <v>2013</v>
      </c>
      <c r="J13" s="1">
        <v>4</v>
      </c>
      <c r="K13" s="1" t="s">
        <v>1</v>
      </c>
      <c r="L13" s="2">
        <v>41548</v>
      </c>
      <c r="M13" s="2">
        <v>41639</v>
      </c>
      <c r="N13" s="2">
        <v>41668</v>
      </c>
      <c r="O13" s="1">
        <v>2585</v>
      </c>
      <c r="P13" s="1">
        <v>2585</v>
      </c>
      <c r="Q13" s="1"/>
      <c r="R13" s="1">
        <v>1200</v>
      </c>
      <c r="S13" s="1">
        <v>757</v>
      </c>
    </row>
    <row r="14" spans="1:29" x14ac:dyDescent="0.25">
      <c r="A14" s="2">
        <v>42005</v>
      </c>
      <c r="B14" s="1">
        <v>1778116372</v>
      </c>
      <c r="C14" s="4">
        <f t="shared" si="0"/>
        <v>2015</v>
      </c>
      <c r="D14">
        <f t="shared" si="1"/>
        <v>1</v>
      </c>
      <c r="G14" s="1" t="s">
        <v>0</v>
      </c>
      <c r="H14" s="1">
        <v>216</v>
      </c>
      <c r="I14" s="1">
        <v>2014</v>
      </c>
      <c r="J14" s="1">
        <v>1</v>
      </c>
      <c r="K14" s="1" t="s">
        <v>1</v>
      </c>
      <c r="L14" s="2">
        <v>41640</v>
      </c>
      <c r="M14" s="2">
        <v>41729</v>
      </c>
      <c r="N14" s="2">
        <v>41752</v>
      </c>
      <c r="O14" s="1">
        <v>2502</v>
      </c>
      <c r="P14" s="1">
        <v>2502</v>
      </c>
      <c r="Q14" s="1"/>
      <c r="R14" s="1">
        <v>1276</v>
      </c>
      <c r="S14" s="1">
        <v>802</v>
      </c>
      <c r="T14" s="4">
        <f>AVERAGEIFS(B:B,C:C,I14,D:D, J14)/1000000</f>
        <v>988.06973600000003</v>
      </c>
      <c r="U14" s="4">
        <f t="array" ref="U14">MAX(IF(C:C=I14,IF(D:D=J14,B:B)))/1000000</f>
        <v>1037.5061880000001</v>
      </c>
    </row>
    <row r="15" spans="1:29" x14ac:dyDescent="0.25">
      <c r="A15" s="2">
        <v>42036</v>
      </c>
      <c r="B15" s="1">
        <v>1814449167</v>
      </c>
      <c r="C15" s="4">
        <f t="shared" si="0"/>
        <v>2015</v>
      </c>
      <c r="D15">
        <f t="shared" si="1"/>
        <v>1</v>
      </c>
      <c r="G15" s="1" t="s">
        <v>0</v>
      </c>
      <c r="H15" s="1">
        <v>216</v>
      </c>
      <c r="I15" s="1">
        <v>2014</v>
      </c>
      <c r="J15" s="1">
        <v>2</v>
      </c>
      <c r="K15" s="1" t="s">
        <v>1</v>
      </c>
      <c r="L15" s="2">
        <v>41730</v>
      </c>
      <c r="M15" s="2">
        <v>41820</v>
      </c>
      <c r="N15" s="2">
        <v>41843</v>
      </c>
      <c r="O15" s="1">
        <v>2910</v>
      </c>
      <c r="P15" s="1">
        <v>2910</v>
      </c>
      <c r="Q15" s="1"/>
      <c r="R15" s="1">
        <v>1317</v>
      </c>
      <c r="S15" s="1">
        <v>829</v>
      </c>
      <c r="T15" s="4">
        <f t="shared" ref="T15:T26" si="2">AVERAGEIFS(B:B,C:C,I15,D:D, J15)/1000000</f>
        <v>1143.1717650000001</v>
      </c>
      <c r="U15" s="4">
        <f t="array" ref="U15">MAX(IF(C:C=I15,IF(D:D=J15,B:B)))/1000000</f>
        <v>1191.6819620000001</v>
      </c>
      <c r="Z15" s="6">
        <f>R15/R14-1</f>
        <v>3.2131661442006187E-2</v>
      </c>
      <c r="AA15" s="6">
        <f t="shared" ref="AA15:AA26" si="3">S15/S14-1</f>
        <v>3.366583541147139E-2</v>
      </c>
      <c r="AB15" s="6">
        <f t="shared" ref="AB15:AB26" si="4">T15/T14-1</f>
        <v>0.15697477956151062</v>
      </c>
      <c r="AC15" s="6">
        <f t="shared" ref="AC15:AC26" si="5">U15/U14-1</f>
        <v>0.14860226934858534</v>
      </c>
    </row>
    <row r="16" spans="1:29" x14ac:dyDescent="0.25">
      <c r="A16" s="2">
        <v>42064</v>
      </c>
      <c r="B16" s="1">
        <v>1876107743</v>
      </c>
      <c r="C16" s="4">
        <f t="shared" si="0"/>
        <v>2015</v>
      </c>
      <c r="D16">
        <f t="shared" si="1"/>
        <v>1</v>
      </c>
      <c r="G16" s="1" t="s">
        <v>0</v>
      </c>
      <c r="H16" s="1">
        <v>216</v>
      </c>
      <c r="I16" s="1">
        <v>2014</v>
      </c>
      <c r="J16" s="1">
        <v>3</v>
      </c>
      <c r="K16" s="1" t="s">
        <v>1</v>
      </c>
      <c r="L16" s="2">
        <v>41821</v>
      </c>
      <c r="M16" s="2">
        <v>41912</v>
      </c>
      <c r="N16" s="2">
        <v>41940</v>
      </c>
      <c r="O16" s="1">
        <v>3203</v>
      </c>
      <c r="P16" s="1">
        <v>3203</v>
      </c>
      <c r="Q16" s="1"/>
      <c r="R16" s="1">
        <v>1350</v>
      </c>
      <c r="S16" s="1">
        <v>864</v>
      </c>
      <c r="T16" s="4">
        <f t="shared" si="2"/>
        <v>1432.8014969999999</v>
      </c>
      <c r="U16" s="4">
        <f t="array" ref="U16">MAX(IF(C:C=I16,IF(D:D=J16,B:B)))/1000000</f>
        <v>1564.197874</v>
      </c>
      <c r="Z16" s="6">
        <f t="shared" ref="Z16:Z26" si="6">R16/R15-1</f>
        <v>2.5056947608200542E-2</v>
      </c>
      <c r="AA16" s="6">
        <f t="shared" si="3"/>
        <v>4.2219541616405287E-2</v>
      </c>
      <c r="AB16" s="6">
        <f t="shared" si="4"/>
        <v>0.25335626794456378</v>
      </c>
      <c r="AC16" s="6">
        <f t="shared" si="5"/>
        <v>0.31259675305885004</v>
      </c>
    </row>
    <row r="17" spans="1:29" x14ac:dyDescent="0.25">
      <c r="A17" s="2">
        <v>42095</v>
      </c>
      <c r="B17" s="1">
        <v>1657984448</v>
      </c>
      <c r="C17" s="4">
        <f t="shared" si="0"/>
        <v>2015</v>
      </c>
      <c r="D17">
        <f t="shared" si="1"/>
        <v>2</v>
      </c>
      <c r="G17" s="1" t="s">
        <v>0</v>
      </c>
      <c r="H17" s="1">
        <v>216</v>
      </c>
      <c r="I17" s="1">
        <v>2014</v>
      </c>
      <c r="J17" s="1">
        <v>4</v>
      </c>
      <c r="K17" s="1" t="s">
        <v>1</v>
      </c>
      <c r="L17" s="2">
        <v>41913</v>
      </c>
      <c r="M17" s="2">
        <v>42004</v>
      </c>
      <c r="N17" s="2">
        <v>42032</v>
      </c>
      <c r="O17" s="1">
        <v>3851</v>
      </c>
      <c r="P17" s="1">
        <v>3851</v>
      </c>
      <c r="Q17" s="1"/>
      <c r="R17" s="1">
        <v>1393</v>
      </c>
      <c r="S17" s="1">
        <v>890</v>
      </c>
      <c r="T17" s="4">
        <f t="shared" si="2"/>
        <v>1668.0869373333333</v>
      </c>
      <c r="U17" s="4">
        <f t="array" ref="U17">MAX(IF(C:C=I17,IF(D:D=J17,B:B)))/1000000</f>
        <v>1725.213019</v>
      </c>
      <c r="Z17" s="6">
        <f t="shared" si="6"/>
        <v>3.1851851851851798E-2</v>
      </c>
      <c r="AA17" s="6">
        <f t="shared" si="3"/>
        <v>3.009259259259256E-2</v>
      </c>
      <c r="AB17" s="6">
        <f t="shared" si="4"/>
        <v>0.16421356400448639</v>
      </c>
      <c r="AC17" s="6">
        <f t="shared" si="5"/>
        <v>0.10293783649523114</v>
      </c>
    </row>
    <row r="18" spans="1:29" x14ac:dyDescent="0.25">
      <c r="A18" s="2">
        <v>42125</v>
      </c>
      <c r="B18" s="1">
        <v>1951556693</v>
      </c>
      <c r="C18" s="4">
        <f t="shared" si="0"/>
        <v>2015</v>
      </c>
      <c r="D18">
        <f t="shared" si="1"/>
        <v>2</v>
      </c>
      <c r="G18" s="1" t="s">
        <v>0</v>
      </c>
      <c r="H18" s="1">
        <v>216</v>
      </c>
      <c r="I18" s="1">
        <v>2015</v>
      </c>
      <c r="J18" s="1">
        <v>1</v>
      </c>
      <c r="K18" s="1" t="s">
        <v>1</v>
      </c>
      <c r="L18" s="2">
        <v>42005</v>
      </c>
      <c r="M18" s="2">
        <v>42094</v>
      </c>
      <c r="N18" s="2">
        <v>42116</v>
      </c>
      <c r="O18" s="1">
        <v>3543</v>
      </c>
      <c r="P18" s="1">
        <v>3543</v>
      </c>
      <c r="Q18" s="1"/>
      <c r="R18" s="1">
        <v>1440</v>
      </c>
      <c r="S18" s="1">
        <v>936</v>
      </c>
      <c r="T18" s="4">
        <f t="shared" si="2"/>
        <v>1822.8910940000001</v>
      </c>
      <c r="U18" s="4">
        <f t="array" ref="U18">MAX(IF(C:C=I18,IF(D:D=J18,B:B)))/1000000</f>
        <v>1876.107743</v>
      </c>
      <c r="V18" s="6">
        <f>R18/R14-1</f>
        <v>0.12852664576802497</v>
      </c>
      <c r="W18" s="6">
        <f t="shared" ref="W18:Y18" si="7">S18/S14-1</f>
        <v>0.16708229426433907</v>
      </c>
      <c r="X18" s="6">
        <f t="shared" si="7"/>
        <v>0.8449012530022475</v>
      </c>
      <c r="Y18" s="6">
        <f t="shared" si="7"/>
        <v>0.80828583453229474</v>
      </c>
      <c r="Z18" s="6">
        <f t="shared" si="6"/>
        <v>3.3740129217516124E-2</v>
      </c>
      <c r="AA18" s="6">
        <f t="shared" si="3"/>
        <v>5.1685393258426915E-2</v>
      </c>
      <c r="AB18" s="6">
        <f t="shared" si="4"/>
        <v>9.280341042304574E-2</v>
      </c>
      <c r="AC18" s="6">
        <f t="shared" si="5"/>
        <v>8.7464401403291259E-2</v>
      </c>
    </row>
    <row r="19" spans="1:29" x14ac:dyDescent="0.25">
      <c r="A19" s="2">
        <v>42156</v>
      </c>
      <c r="B19" s="1">
        <v>1971034061</v>
      </c>
      <c r="C19" s="4">
        <f t="shared" si="0"/>
        <v>2015</v>
      </c>
      <c r="D19">
        <f t="shared" si="1"/>
        <v>2</v>
      </c>
      <c r="G19" s="1" t="s">
        <v>0</v>
      </c>
      <c r="H19" s="1">
        <v>216</v>
      </c>
      <c r="I19" s="1">
        <v>2015</v>
      </c>
      <c r="J19" s="1">
        <v>2</v>
      </c>
      <c r="K19" s="1" t="s">
        <v>1</v>
      </c>
      <c r="L19" s="2">
        <v>42095</v>
      </c>
      <c r="M19" s="2">
        <v>42185</v>
      </c>
      <c r="N19" s="2">
        <v>42214</v>
      </c>
      <c r="O19" s="1">
        <v>4042</v>
      </c>
      <c r="P19" s="1">
        <v>4042</v>
      </c>
      <c r="Q19" s="1"/>
      <c r="R19" s="1">
        <v>1490</v>
      </c>
      <c r="S19" s="1">
        <v>968</v>
      </c>
      <c r="T19" s="4">
        <f t="shared" si="2"/>
        <v>1860.191734</v>
      </c>
      <c r="U19" s="4">
        <f t="array" ref="U19">MAX(IF(C:C=I19,IF(D:D=J19,B:B)))/1000000</f>
        <v>1971.0340610000001</v>
      </c>
      <c r="V19" s="6">
        <f t="shared" ref="V19:Y19" si="8">R19/R15-1</f>
        <v>0.13135914958238426</v>
      </c>
      <c r="W19" s="6">
        <f t="shared" si="8"/>
        <v>0.16767189384800973</v>
      </c>
      <c r="X19" s="6">
        <f t="shared" si="8"/>
        <v>0.62721980279140288</v>
      </c>
      <c r="Y19" s="6">
        <f t="shared" si="8"/>
        <v>0.65399336723366464</v>
      </c>
      <c r="Z19" s="6">
        <f t="shared" si="6"/>
        <v>3.4722222222222321E-2</v>
      </c>
      <c r="AA19" s="6">
        <f t="shared" si="3"/>
        <v>3.4188034188034289E-2</v>
      </c>
      <c r="AB19" s="6">
        <f t="shared" si="4"/>
        <v>2.0462352426194874E-2</v>
      </c>
      <c r="AC19" s="6">
        <f t="shared" si="5"/>
        <v>5.0597476799604024E-2</v>
      </c>
    </row>
    <row r="20" spans="1:29" x14ac:dyDescent="0.25">
      <c r="A20" s="2">
        <v>42186</v>
      </c>
      <c r="B20" s="1">
        <v>1997883270</v>
      </c>
      <c r="C20" s="4">
        <f t="shared" si="0"/>
        <v>2015</v>
      </c>
      <c r="D20">
        <f t="shared" si="1"/>
        <v>3</v>
      </c>
      <c r="G20" s="1" t="s">
        <v>0</v>
      </c>
      <c r="H20" s="1">
        <v>216</v>
      </c>
      <c r="I20" s="1">
        <v>2015</v>
      </c>
      <c r="J20" s="1">
        <v>3</v>
      </c>
      <c r="K20" s="1" t="s">
        <v>1</v>
      </c>
      <c r="L20" s="2">
        <v>42186</v>
      </c>
      <c r="M20" s="2">
        <v>42277</v>
      </c>
      <c r="N20" s="2">
        <v>42312</v>
      </c>
      <c r="O20" s="1">
        <v>4501</v>
      </c>
      <c r="P20" s="1">
        <v>4501</v>
      </c>
      <c r="Q20" s="1"/>
      <c r="R20" s="1">
        <v>1550</v>
      </c>
      <c r="S20" s="1">
        <v>1010</v>
      </c>
      <c r="T20" s="4">
        <f t="shared" si="2"/>
        <v>2006.1954236666668</v>
      </c>
      <c r="U20" s="4">
        <f t="array" ref="U20">MAX(IF(C:C=I20,IF(D:D=J20,B:B)))/1000000</f>
        <v>2012.532833</v>
      </c>
      <c r="V20" s="6">
        <f t="shared" ref="V20:Y20" si="9">R20/R16-1</f>
        <v>0.14814814814814814</v>
      </c>
      <c r="W20" s="6">
        <f t="shared" si="9"/>
        <v>0.1689814814814814</v>
      </c>
      <c r="X20" s="6">
        <f t="shared" si="9"/>
        <v>0.40019076464341996</v>
      </c>
      <c r="Y20" s="6">
        <f t="shared" si="9"/>
        <v>0.28662291801580597</v>
      </c>
      <c r="Z20" s="6">
        <f t="shared" si="6"/>
        <v>4.0268456375838868E-2</v>
      </c>
      <c r="AA20" s="6">
        <f t="shared" si="3"/>
        <v>4.3388429752066138E-2</v>
      </c>
      <c r="AB20" s="6">
        <f t="shared" si="4"/>
        <v>7.8488516531955987E-2</v>
      </c>
      <c r="AC20" s="6">
        <f t="shared" si="5"/>
        <v>2.1054315002017487E-2</v>
      </c>
    </row>
    <row r="21" spans="1:29" x14ac:dyDescent="0.25">
      <c r="A21" s="2">
        <v>42217</v>
      </c>
      <c r="B21" s="1">
        <v>2008170168</v>
      </c>
      <c r="C21" s="4">
        <f t="shared" si="0"/>
        <v>2015</v>
      </c>
      <c r="D21">
        <f t="shared" si="1"/>
        <v>3</v>
      </c>
      <c r="G21" s="1" t="s">
        <v>0</v>
      </c>
      <c r="H21" s="1">
        <v>216</v>
      </c>
      <c r="I21" s="1">
        <v>2016</v>
      </c>
      <c r="J21" s="1">
        <v>1</v>
      </c>
      <c r="K21" s="1" t="s">
        <v>1</v>
      </c>
      <c r="L21" s="2">
        <v>42370</v>
      </c>
      <c r="M21" s="2">
        <v>42460</v>
      </c>
      <c r="N21" s="2">
        <v>42487</v>
      </c>
      <c r="O21" s="1">
        <v>5382</v>
      </c>
      <c r="P21" s="1">
        <v>5382</v>
      </c>
      <c r="Q21" s="1"/>
      <c r="R21" s="1">
        <v>1654</v>
      </c>
      <c r="S21" s="1">
        <v>1090</v>
      </c>
      <c r="T21" s="4">
        <f t="shared" si="2"/>
        <v>2104.2750873333334</v>
      </c>
      <c r="U21" s="4">
        <f t="array" ref="U21">MAX(IF(C:C=I21,IF(D:D=J21,B:B)))/1000000</f>
        <v>2132.3172239999999</v>
      </c>
      <c r="V21" s="6">
        <f t="shared" ref="V21:Y21" si="10">R21/R17-1</f>
        <v>0.1873653984206749</v>
      </c>
      <c r="W21" s="6">
        <f t="shared" si="10"/>
        <v>0.22471910112359561</v>
      </c>
      <c r="X21" s="6">
        <f t="shared" si="10"/>
        <v>0.26149005800459468</v>
      </c>
      <c r="Y21" s="6">
        <f t="shared" si="10"/>
        <v>0.23597329750964491</v>
      </c>
      <c r="Z21" s="6">
        <f t="shared" si="6"/>
        <v>6.7096774193548425E-2</v>
      </c>
      <c r="AA21" s="6">
        <f t="shared" si="3"/>
        <v>7.9207920792079278E-2</v>
      </c>
      <c r="AB21" s="6">
        <f t="shared" si="4"/>
        <v>4.8888389690077805E-2</v>
      </c>
      <c r="AC21" s="6">
        <f t="shared" si="5"/>
        <v>5.9519223257313181E-2</v>
      </c>
    </row>
    <row r="22" spans="1:29" x14ac:dyDescent="0.25">
      <c r="A22" s="2">
        <v>42248</v>
      </c>
      <c r="B22" s="1">
        <v>2012532833</v>
      </c>
      <c r="C22" s="4">
        <f t="shared" si="0"/>
        <v>2015</v>
      </c>
      <c r="D22">
        <f t="shared" si="1"/>
        <v>3</v>
      </c>
      <c r="G22" s="1" t="s">
        <v>0</v>
      </c>
      <c r="H22" s="1">
        <v>216</v>
      </c>
      <c r="I22" s="1">
        <v>2016</v>
      </c>
      <c r="J22" s="1">
        <v>2</v>
      </c>
      <c r="K22" s="1" t="s">
        <v>1</v>
      </c>
      <c r="L22" s="2">
        <v>42461</v>
      </c>
      <c r="M22" s="2">
        <v>42551</v>
      </c>
      <c r="N22" s="2">
        <v>42578</v>
      </c>
      <c r="O22" s="1">
        <v>6436</v>
      </c>
      <c r="P22" s="1">
        <v>6436</v>
      </c>
      <c r="Q22" s="1"/>
      <c r="R22" s="1">
        <v>1710</v>
      </c>
      <c r="S22" s="1">
        <v>1130</v>
      </c>
      <c r="T22" s="4">
        <f t="shared" si="2"/>
        <v>2176.6840506666663</v>
      </c>
      <c r="U22" s="4">
        <f t="array" ref="U22">MAX(IF(C:C=I22,IF(D:D=J22,B:B)))/1000000</f>
        <v>2214.6753450000001</v>
      </c>
      <c r="V22" s="6">
        <f t="shared" ref="V22:Y22" si="11">R22/R18-1</f>
        <v>0.1875</v>
      </c>
      <c r="W22" s="6">
        <f t="shared" si="11"/>
        <v>0.20726495726495719</v>
      </c>
      <c r="X22" s="6">
        <f t="shared" si="11"/>
        <v>0.19408343034379105</v>
      </c>
      <c r="Y22" s="6">
        <f t="shared" si="11"/>
        <v>0.18046277100195307</v>
      </c>
      <c r="Z22" s="6">
        <f t="shared" si="6"/>
        <v>3.3857315598548876E-2</v>
      </c>
      <c r="AA22" s="6">
        <f t="shared" si="3"/>
        <v>3.669724770642202E-2</v>
      </c>
      <c r="AB22" s="6">
        <f t="shared" si="4"/>
        <v>3.4410407540914179E-2</v>
      </c>
      <c r="AC22" s="6">
        <f t="shared" si="5"/>
        <v>3.8623765766664375E-2</v>
      </c>
    </row>
    <row r="23" spans="1:29" x14ac:dyDescent="0.25">
      <c r="A23" s="2">
        <v>42278</v>
      </c>
      <c r="B23" s="1">
        <v>2013544961</v>
      </c>
      <c r="C23" s="4">
        <f t="shared" si="0"/>
        <v>2015</v>
      </c>
      <c r="D23">
        <f t="shared" si="1"/>
        <v>4</v>
      </c>
      <c r="G23" s="1" t="s">
        <v>0</v>
      </c>
      <c r="H23" s="1">
        <v>216</v>
      </c>
      <c r="I23" s="1">
        <v>2016</v>
      </c>
      <c r="J23" s="1">
        <v>3</v>
      </c>
      <c r="K23" s="1" t="s">
        <v>1</v>
      </c>
      <c r="L23" s="2">
        <v>42552</v>
      </c>
      <c r="M23" s="2">
        <v>42643</v>
      </c>
      <c r="N23" s="2">
        <v>42676</v>
      </c>
      <c r="O23" s="1">
        <v>7011</v>
      </c>
      <c r="P23" s="1">
        <v>7011</v>
      </c>
      <c r="Q23" s="1"/>
      <c r="R23" s="1">
        <v>1790</v>
      </c>
      <c r="S23" s="1">
        <v>1180</v>
      </c>
      <c r="T23" s="4">
        <f t="shared" si="2"/>
        <v>2252.5863756666663</v>
      </c>
      <c r="U23" s="4">
        <f t="array" ref="U23">MAX(IF(C:C=I23,IF(D:D=J23,B:B)))/1000000</f>
        <v>2264.9410800000001</v>
      </c>
      <c r="V23" s="6">
        <f t="shared" ref="V23:Y23" si="12">R23/R19-1</f>
        <v>0.20134228187919456</v>
      </c>
      <c r="W23" s="6">
        <f t="shared" si="12"/>
        <v>0.21900826446280997</v>
      </c>
      <c r="X23" s="6">
        <f t="shared" si="12"/>
        <v>0.21094311650492825</v>
      </c>
      <c r="Y23" s="6">
        <f t="shared" si="12"/>
        <v>0.14911311012600503</v>
      </c>
      <c r="Z23" s="6">
        <f t="shared" si="6"/>
        <v>4.6783625730994149E-2</v>
      </c>
      <c r="AA23" s="6">
        <f t="shared" si="3"/>
        <v>4.4247787610619538E-2</v>
      </c>
      <c r="AB23" s="6">
        <f t="shared" si="4"/>
        <v>3.4870621198677343E-2</v>
      </c>
      <c r="AC23" s="6">
        <f t="shared" si="5"/>
        <v>2.2696660760451071E-2</v>
      </c>
    </row>
    <row r="24" spans="1:29" x14ac:dyDescent="0.25">
      <c r="A24" s="2">
        <v>42309</v>
      </c>
      <c r="B24" s="1">
        <v>2024481485</v>
      </c>
      <c r="C24" s="4">
        <f t="shared" si="0"/>
        <v>2015</v>
      </c>
      <c r="D24">
        <f t="shared" si="1"/>
        <v>4</v>
      </c>
      <c r="G24" s="1" t="s">
        <v>0</v>
      </c>
      <c r="H24" s="1">
        <v>216</v>
      </c>
      <c r="I24" s="1">
        <v>2016</v>
      </c>
      <c r="J24" s="1">
        <v>4</v>
      </c>
      <c r="K24" s="1" t="s">
        <v>1</v>
      </c>
      <c r="L24" s="2">
        <v>42644</v>
      </c>
      <c r="M24" s="2">
        <v>42735</v>
      </c>
      <c r="N24" s="2">
        <v>42767</v>
      </c>
      <c r="O24" s="1">
        <v>8809</v>
      </c>
      <c r="P24" s="1">
        <v>8809</v>
      </c>
      <c r="Q24" s="1"/>
      <c r="R24" s="1">
        <v>1860</v>
      </c>
      <c r="S24" s="1">
        <v>1230</v>
      </c>
      <c r="T24" s="4">
        <f t="shared" si="2"/>
        <v>2292.9133423333333</v>
      </c>
      <c r="U24" s="4">
        <f t="array" ref="U24">MAX(IF(C:C=I24,IF(D:D=J24,B:B)))/1000000</f>
        <v>2316.9399520000002</v>
      </c>
      <c r="V24" s="6">
        <f t="shared" ref="V24:Y24" si="13">R24/R20-1</f>
        <v>0.19999999999999996</v>
      </c>
      <c r="W24" s="6">
        <f t="shared" si="13"/>
        <v>0.21782178217821779</v>
      </c>
      <c r="X24" s="6">
        <f t="shared" si="13"/>
        <v>0.14291624598696395</v>
      </c>
      <c r="Y24" s="6">
        <f t="shared" si="13"/>
        <v>0.15125572810965426</v>
      </c>
      <c r="Z24" s="6">
        <f t="shared" si="6"/>
        <v>3.9106145251396551E-2</v>
      </c>
      <c r="AA24" s="6">
        <f t="shared" si="3"/>
        <v>4.2372881355932313E-2</v>
      </c>
      <c r="AB24" s="6">
        <f t="shared" si="4"/>
        <v>1.7902517347301306E-2</v>
      </c>
      <c r="AC24" s="6">
        <f t="shared" si="5"/>
        <v>2.2958156598051671E-2</v>
      </c>
    </row>
    <row r="25" spans="1:29" x14ac:dyDescent="0.25">
      <c r="A25" s="2">
        <v>42339</v>
      </c>
      <c r="B25" s="1">
        <v>2080611709</v>
      </c>
      <c r="C25" s="4">
        <f t="shared" si="0"/>
        <v>2015</v>
      </c>
      <c r="D25">
        <f t="shared" si="1"/>
        <v>4</v>
      </c>
      <c r="G25" s="1" t="s">
        <v>0</v>
      </c>
      <c r="H25" s="1">
        <v>216</v>
      </c>
      <c r="I25" s="1">
        <v>2017</v>
      </c>
      <c r="J25" s="1">
        <v>1</v>
      </c>
      <c r="K25" s="1" t="s">
        <v>1</v>
      </c>
      <c r="L25" s="2">
        <v>42736</v>
      </c>
      <c r="M25" s="2">
        <v>42825</v>
      </c>
      <c r="N25" s="2">
        <v>42858</v>
      </c>
      <c r="O25" s="1">
        <v>8032</v>
      </c>
      <c r="P25" s="1">
        <v>8032</v>
      </c>
      <c r="Q25" s="1"/>
      <c r="R25" s="1">
        <v>1936</v>
      </c>
      <c r="S25" s="1">
        <v>1284</v>
      </c>
      <c r="T25" s="4">
        <f t="shared" si="2"/>
        <v>2312.7588086666665</v>
      </c>
      <c r="U25" s="4">
        <f t="array" ref="U25">MAX(IF(C:C=I25,IF(D:D=J25,B:B)))/1000000</f>
        <v>2320.9360069999998</v>
      </c>
      <c r="V25" s="6">
        <f t="shared" ref="V25:Y25" si="14">R25/R21-1</f>
        <v>0.17049576783555009</v>
      </c>
      <c r="W25" s="6">
        <f t="shared" si="14"/>
        <v>0.17798165137614674</v>
      </c>
      <c r="X25" s="6">
        <f t="shared" si="14"/>
        <v>9.9076267446351896E-2</v>
      </c>
      <c r="Y25" s="6">
        <f t="shared" si="14"/>
        <v>8.8457186799894227E-2</v>
      </c>
      <c r="Z25" s="6">
        <f t="shared" si="6"/>
        <v>4.086021505376336E-2</v>
      </c>
      <c r="AA25" s="6">
        <f t="shared" si="3"/>
        <v>4.3902439024390283E-2</v>
      </c>
      <c r="AB25" s="6">
        <f t="shared" si="4"/>
        <v>8.6551314290568282E-3</v>
      </c>
      <c r="AC25" s="6">
        <f t="shared" si="5"/>
        <v>1.7247123718291402E-3</v>
      </c>
    </row>
    <row r="26" spans="1:29" x14ac:dyDescent="0.25">
      <c r="A26" s="2">
        <v>42370</v>
      </c>
      <c r="B26" s="1">
        <v>2087352172</v>
      </c>
      <c r="C26" s="4">
        <f t="shared" si="0"/>
        <v>2016</v>
      </c>
      <c r="D26">
        <f t="shared" si="1"/>
        <v>1</v>
      </c>
      <c r="G26" s="1" t="s">
        <v>0</v>
      </c>
      <c r="H26" s="1">
        <v>216</v>
      </c>
      <c r="I26" s="1">
        <v>2017</v>
      </c>
      <c r="J26" s="1">
        <v>2</v>
      </c>
      <c r="K26" s="1" t="s">
        <v>1</v>
      </c>
      <c r="L26" s="2">
        <v>42826</v>
      </c>
      <c r="M26" s="2">
        <v>42916</v>
      </c>
      <c r="N26" s="2">
        <v>42942</v>
      </c>
      <c r="O26" s="1">
        <v>9321</v>
      </c>
      <c r="P26" s="1">
        <v>9321</v>
      </c>
      <c r="Q26" s="1"/>
      <c r="R26" s="1">
        <v>2010</v>
      </c>
      <c r="S26" s="1">
        <v>1320</v>
      </c>
      <c r="T26" s="4">
        <f t="shared" si="2"/>
        <v>2365.9086456666664</v>
      </c>
      <c r="U26" s="4">
        <f t="array" ref="U26">MAX(IF(C:C=I26,IF(D:D=J26,B:B)))/1000000</f>
        <v>2379.7800499999998</v>
      </c>
      <c r="V26" s="6">
        <f t="shared" ref="V26:Y26" si="15">R26/R22-1</f>
        <v>0.17543859649122817</v>
      </c>
      <c r="W26" s="6">
        <f t="shared" si="15"/>
        <v>0.16814159292035402</v>
      </c>
      <c r="X26" s="6">
        <f t="shared" si="15"/>
        <v>8.6932504026960178E-2</v>
      </c>
      <c r="Y26" s="6">
        <f t="shared" si="15"/>
        <v>7.4550297122669029E-2</v>
      </c>
      <c r="Z26" s="6">
        <f t="shared" si="6"/>
        <v>3.8223140495867725E-2</v>
      </c>
      <c r="AA26" s="6">
        <f t="shared" si="3"/>
        <v>2.8037383177569986E-2</v>
      </c>
      <c r="AB26" s="6">
        <f t="shared" si="4"/>
        <v>2.2981141310901121E-2</v>
      </c>
      <c r="AC26" s="6">
        <f t="shared" si="5"/>
        <v>2.5353582702205113E-2</v>
      </c>
    </row>
    <row r="27" spans="1:29" x14ac:dyDescent="0.25">
      <c r="A27" s="2">
        <v>42401</v>
      </c>
      <c r="B27" s="1">
        <v>2093155866</v>
      </c>
      <c r="C27" s="4">
        <f t="shared" si="0"/>
        <v>2016</v>
      </c>
      <c r="D27">
        <f t="shared" si="1"/>
        <v>1</v>
      </c>
    </row>
    <row r="28" spans="1:29" x14ac:dyDescent="0.25">
      <c r="A28" s="2">
        <v>42430</v>
      </c>
      <c r="B28" s="1">
        <v>2132317224</v>
      </c>
      <c r="C28" s="4">
        <f t="shared" si="0"/>
        <v>2016</v>
      </c>
      <c r="D28">
        <f t="shared" si="1"/>
        <v>1</v>
      </c>
      <c r="Q28" t="s">
        <v>10</v>
      </c>
      <c r="R28" s="5">
        <f>CORREL(T14:T26,R14:R26)</f>
        <v>0.91187884434413691</v>
      </c>
      <c r="S28" s="5">
        <f>CORREL(T14:T26,S14:S26)</f>
        <v>0.92516734550212165</v>
      </c>
      <c r="V28" s="5">
        <f>CORREL(X14:X26,V14:V26)</f>
        <v>-0.83974825673333564</v>
      </c>
      <c r="W28" s="5">
        <f>CORREL(X14:X26,W14:W26)</f>
        <v>-0.47304338986930655</v>
      </c>
      <c r="Z28" s="5">
        <f>CORREL(AB14:AB26,Z14:Z26)</f>
        <v>-0.5046069556043935</v>
      </c>
      <c r="AA28" s="5">
        <f>CORREL(AB14:AB26,AA14:AA26)</f>
        <v>-0.12314726066322565</v>
      </c>
    </row>
    <row r="29" spans="1:29" x14ac:dyDescent="0.25">
      <c r="A29" s="2">
        <v>42461</v>
      </c>
      <c r="B29" s="1">
        <v>2141796819</v>
      </c>
      <c r="C29" s="4">
        <f t="shared" si="0"/>
        <v>2016</v>
      </c>
      <c r="D29">
        <f t="shared" si="1"/>
        <v>2</v>
      </c>
      <c r="R29" s="5">
        <f>CORREL(R14:R26,U14:U26)</f>
        <v>0.89684548806864572</v>
      </c>
      <c r="S29" s="5">
        <f>CORREL(U14:U26,S14:S26)</f>
        <v>0.91116758023268141</v>
      </c>
      <c r="V29" s="5">
        <f>CORREL(V14:V26,Y14:Y26)</f>
        <v>-0.83051449894807239</v>
      </c>
      <c r="W29" s="5">
        <f>CORREL(Y14:Y26,W14:W26)</f>
        <v>-0.46215408127796781</v>
      </c>
      <c r="Z29" s="5">
        <f>CORREL(Z14:Z26,AC14:AC26)</f>
        <v>-0.48336872958691912</v>
      </c>
      <c r="AA29" s="5">
        <f>CORREL(AC14:AC26,AA14:AA26)</f>
        <v>-4.8967947076566293E-2</v>
      </c>
    </row>
    <row r="30" spans="1:29" x14ac:dyDescent="0.25">
      <c r="A30" s="2">
        <v>42491</v>
      </c>
      <c r="B30" s="1">
        <v>2173579988</v>
      </c>
      <c r="C30" s="4">
        <f t="shared" si="0"/>
        <v>2016</v>
      </c>
      <c r="D30">
        <f t="shared" si="1"/>
        <v>2</v>
      </c>
    </row>
    <row r="31" spans="1:29" x14ac:dyDescent="0.25">
      <c r="A31" s="2">
        <v>42522</v>
      </c>
      <c r="B31" s="1">
        <v>2214675345</v>
      </c>
      <c r="C31" s="4">
        <f t="shared" si="0"/>
        <v>2016</v>
      </c>
      <c r="D31">
        <f t="shared" si="1"/>
        <v>2</v>
      </c>
    </row>
    <row r="32" spans="1:29" x14ac:dyDescent="0.25">
      <c r="A32" s="2">
        <v>42552</v>
      </c>
      <c r="B32" s="1">
        <v>2245994674</v>
      </c>
      <c r="C32" s="4">
        <f t="shared" si="0"/>
        <v>2016</v>
      </c>
      <c r="D32">
        <f t="shared" si="1"/>
        <v>3</v>
      </c>
    </row>
    <row r="33" spans="1:4" x14ac:dyDescent="0.25">
      <c r="A33" s="2">
        <v>42583</v>
      </c>
      <c r="B33" s="1">
        <v>2246823373</v>
      </c>
      <c r="C33" s="4">
        <f t="shared" si="0"/>
        <v>2016</v>
      </c>
      <c r="D33">
        <f t="shared" si="1"/>
        <v>3</v>
      </c>
    </row>
    <row r="34" spans="1:4" x14ac:dyDescent="0.25">
      <c r="A34" s="2">
        <v>42614</v>
      </c>
      <c r="B34" s="1">
        <v>2264941080</v>
      </c>
      <c r="C34" s="4">
        <f t="shared" si="0"/>
        <v>2016</v>
      </c>
      <c r="D34">
        <f t="shared" si="1"/>
        <v>3</v>
      </c>
    </row>
    <row r="35" spans="1:4" x14ac:dyDescent="0.25">
      <c r="A35" s="2">
        <v>42644</v>
      </c>
      <c r="B35" s="1">
        <v>2274777140</v>
      </c>
      <c r="C35" s="4">
        <f t="shared" si="0"/>
        <v>2016</v>
      </c>
      <c r="D35">
        <f t="shared" si="1"/>
        <v>4</v>
      </c>
    </row>
    <row r="36" spans="1:4" x14ac:dyDescent="0.25">
      <c r="A36" s="2">
        <v>42675</v>
      </c>
      <c r="B36" s="1">
        <v>2287022935</v>
      </c>
      <c r="C36" s="4">
        <f t="shared" si="0"/>
        <v>2016</v>
      </c>
      <c r="D36">
        <f t="shared" si="1"/>
        <v>4</v>
      </c>
    </row>
    <row r="37" spans="1:4" x14ac:dyDescent="0.25">
      <c r="A37" s="2">
        <v>42705</v>
      </c>
      <c r="B37" s="1">
        <v>2316939952</v>
      </c>
      <c r="C37" s="4">
        <f t="shared" si="0"/>
        <v>2016</v>
      </c>
      <c r="D37">
        <f t="shared" si="1"/>
        <v>4</v>
      </c>
    </row>
    <row r="38" spans="1:4" x14ac:dyDescent="0.25">
      <c r="A38" s="2">
        <v>42736</v>
      </c>
      <c r="B38" s="1">
        <v>2320878689</v>
      </c>
      <c r="C38" s="4">
        <f t="shared" si="0"/>
        <v>2017</v>
      </c>
      <c r="D38">
        <f t="shared" si="1"/>
        <v>1</v>
      </c>
    </row>
    <row r="39" spans="1:4" x14ac:dyDescent="0.25">
      <c r="A39" s="2">
        <v>42767</v>
      </c>
      <c r="B39" s="1">
        <v>2296461730</v>
      </c>
      <c r="C39" s="4">
        <f t="shared" si="0"/>
        <v>2017</v>
      </c>
      <c r="D39">
        <f t="shared" si="1"/>
        <v>1</v>
      </c>
    </row>
    <row r="40" spans="1:4" x14ac:dyDescent="0.25">
      <c r="A40" s="2">
        <v>42795</v>
      </c>
      <c r="B40" s="1">
        <v>2320936007</v>
      </c>
      <c r="C40" s="4">
        <f t="shared" si="0"/>
        <v>2017</v>
      </c>
      <c r="D40">
        <f t="shared" si="1"/>
        <v>1</v>
      </c>
    </row>
    <row r="41" spans="1:4" x14ac:dyDescent="0.25">
      <c r="A41" s="2">
        <v>42826</v>
      </c>
      <c r="B41" s="1">
        <v>2345677901</v>
      </c>
      <c r="C41" s="4">
        <f t="shared" si="0"/>
        <v>2017</v>
      </c>
      <c r="D41">
        <f t="shared" si="1"/>
        <v>2</v>
      </c>
    </row>
    <row r="42" spans="1:4" x14ac:dyDescent="0.25">
      <c r="A42" s="2">
        <v>42856</v>
      </c>
      <c r="B42" s="1">
        <v>2372267986</v>
      </c>
      <c r="C42" s="4">
        <f t="shared" si="0"/>
        <v>2017</v>
      </c>
      <c r="D42">
        <f t="shared" si="1"/>
        <v>2</v>
      </c>
    </row>
    <row r="43" spans="1:4" x14ac:dyDescent="0.25">
      <c r="A43" s="2">
        <v>42887</v>
      </c>
      <c r="B43" s="1">
        <v>2379780050</v>
      </c>
      <c r="C43" s="4">
        <f t="shared" si="0"/>
        <v>2017</v>
      </c>
      <c r="D43">
        <f t="shared" si="1"/>
        <v>2</v>
      </c>
    </row>
  </sheetData>
  <mergeCells count="2">
    <mergeCell ref="V1:Y1"/>
    <mergeCell ref="Z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opLeftCell="F7" workbookViewId="0">
      <selection activeCell="Z28" sqref="Z28"/>
    </sheetView>
  </sheetViews>
  <sheetFormatPr defaultRowHeight="15" x14ac:dyDescent="0.25"/>
  <cols>
    <col min="1" max="1" width="9.5703125" style="3" bestFit="1" customWidth="1"/>
    <col min="2" max="2" width="11" bestFit="1" customWidth="1"/>
    <col min="3" max="3" width="9.5703125" bestFit="1" customWidth="1"/>
    <col min="12" max="12" width="9.5703125" bestFit="1" customWidth="1"/>
    <col min="13" max="14" width="10.5703125" bestFit="1" customWidth="1"/>
    <col min="20" max="20" width="11.7109375" customWidth="1"/>
    <col min="21" max="21" width="15.140625" customWidth="1"/>
  </cols>
  <sheetData>
    <row r="1" spans="1:29" x14ac:dyDescent="0.25">
      <c r="A1" s="3" t="s">
        <v>2</v>
      </c>
      <c r="B1" t="s">
        <v>3</v>
      </c>
      <c r="C1" t="s">
        <v>4</v>
      </c>
      <c r="D1" t="s">
        <v>5</v>
      </c>
      <c r="R1" t="s">
        <v>3</v>
      </c>
      <c r="S1" t="s">
        <v>6</v>
      </c>
      <c r="T1" t="s">
        <v>7</v>
      </c>
      <c r="U1" t="s">
        <v>8</v>
      </c>
      <c r="V1" s="7" t="s">
        <v>9</v>
      </c>
      <c r="W1" s="7"/>
      <c r="X1" s="7"/>
      <c r="Y1" s="7"/>
      <c r="Z1" s="7" t="s">
        <v>11</v>
      </c>
      <c r="AA1" s="7"/>
      <c r="AB1" s="7"/>
      <c r="AC1" s="7"/>
    </row>
    <row r="2" spans="1:29" x14ac:dyDescent="0.25">
      <c r="A2" s="2">
        <v>41640</v>
      </c>
      <c r="B2" s="1">
        <v>185891264</v>
      </c>
      <c r="C2" s="4">
        <f>YEAR(A2)</f>
        <v>2014</v>
      </c>
      <c r="D2">
        <f>INT((MONTH(A2)-1)/3+1)</f>
        <v>1</v>
      </c>
      <c r="G2" s="1"/>
      <c r="H2" s="1"/>
      <c r="I2" s="1"/>
      <c r="J2" s="1"/>
      <c r="K2" s="1"/>
      <c r="L2" s="2"/>
      <c r="M2" s="2"/>
      <c r="N2" s="2"/>
      <c r="O2" s="1"/>
      <c r="P2" s="1"/>
      <c r="Q2" s="1"/>
      <c r="R2" s="1"/>
      <c r="S2" s="1">
        <v>327</v>
      </c>
    </row>
    <row r="3" spans="1:29" x14ac:dyDescent="0.25">
      <c r="A3" s="2">
        <v>41671</v>
      </c>
      <c r="B3" s="1">
        <v>194896729</v>
      </c>
      <c r="C3" s="4">
        <f t="shared" ref="C3:C43" si="0">YEAR(A3)</f>
        <v>2014</v>
      </c>
      <c r="D3">
        <f t="shared" ref="D3:D43" si="1">INT((MONTH(A3)-1)/3+1)</f>
        <v>1</v>
      </c>
      <c r="G3" s="1" t="s">
        <v>12</v>
      </c>
      <c r="H3" s="1">
        <v>256</v>
      </c>
      <c r="I3" s="1">
        <v>2011</v>
      </c>
      <c r="J3" s="1">
        <v>2</v>
      </c>
      <c r="K3" s="1" t="s">
        <v>1</v>
      </c>
      <c r="L3" s="2">
        <v>40634</v>
      </c>
      <c r="M3" s="2">
        <v>40724</v>
      </c>
      <c r="N3" s="2">
        <v>41550</v>
      </c>
      <c r="O3" s="1">
        <v>20.773</v>
      </c>
      <c r="P3" s="1"/>
      <c r="Q3" s="1"/>
      <c r="R3" s="1">
        <v>85</v>
      </c>
      <c r="S3" s="1"/>
    </row>
    <row r="4" spans="1:29" x14ac:dyDescent="0.25">
      <c r="A4" s="2">
        <v>41699</v>
      </c>
      <c r="B4" s="1">
        <v>211259906</v>
      </c>
      <c r="C4" s="4">
        <f t="shared" si="0"/>
        <v>2014</v>
      </c>
      <c r="D4">
        <f t="shared" si="1"/>
        <v>1</v>
      </c>
      <c r="G4" s="1" t="s">
        <v>12</v>
      </c>
      <c r="H4" s="1">
        <v>256</v>
      </c>
      <c r="I4" s="1">
        <v>2011</v>
      </c>
      <c r="J4" s="1">
        <v>3</v>
      </c>
      <c r="K4" s="1" t="s">
        <v>1</v>
      </c>
      <c r="L4" s="2">
        <v>40725</v>
      </c>
      <c r="M4" s="2">
        <v>40816</v>
      </c>
      <c r="N4" s="2">
        <v>41550</v>
      </c>
      <c r="O4" s="1">
        <v>26.423999999999999</v>
      </c>
      <c r="P4" s="1"/>
      <c r="Q4" s="1"/>
      <c r="R4" s="1">
        <v>101</v>
      </c>
      <c r="S4" s="1"/>
    </row>
    <row r="5" spans="1:29" x14ac:dyDescent="0.25">
      <c r="A5" s="2">
        <v>41730</v>
      </c>
      <c r="B5" s="1">
        <v>224409964</v>
      </c>
      <c r="C5" s="4">
        <f t="shared" si="0"/>
        <v>2014</v>
      </c>
      <c r="D5">
        <f t="shared" si="1"/>
        <v>2</v>
      </c>
      <c r="G5" s="1" t="s">
        <v>12</v>
      </c>
      <c r="H5" s="1">
        <v>256</v>
      </c>
      <c r="I5" s="1">
        <v>2011</v>
      </c>
      <c r="J5" s="1">
        <v>4</v>
      </c>
      <c r="K5" s="1" t="s">
        <v>1</v>
      </c>
      <c r="L5" s="2">
        <v>40817</v>
      </c>
      <c r="M5" s="2">
        <v>40908</v>
      </c>
      <c r="N5" s="2">
        <v>41550</v>
      </c>
      <c r="O5" s="1">
        <v>41.206000000000003</v>
      </c>
      <c r="P5" s="1"/>
      <c r="Q5" s="1"/>
      <c r="R5" s="1">
        <v>117</v>
      </c>
      <c r="S5" s="1"/>
    </row>
    <row r="6" spans="1:29" x14ac:dyDescent="0.25">
      <c r="A6" s="2">
        <v>41760</v>
      </c>
      <c r="B6" s="1">
        <v>235296513</v>
      </c>
      <c r="C6" s="4">
        <f t="shared" si="0"/>
        <v>2014</v>
      </c>
      <c r="D6">
        <f t="shared" si="1"/>
        <v>2</v>
      </c>
      <c r="G6" s="1" t="s">
        <v>12</v>
      </c>
      <c r="H6" s="1">
        <v>256</v>
      </c>
      <c r="I6" s="1">
        <v>2012</v>
      </c>
      <c r="J6" s="1">
        <v>1</v>
      </c>
      <c r="K6" s="1" t="s">
        <v>1</v>
      </c>
      <c r="L6" s="2">
        <v>40909</v>
      </c>
      <c r="M6" s="2">
        <v>40999</v>
      </c>
      <c r="N6" s="2">
        <v>41550</v>
      </c>
      <c r="O6" s="1">
        <v>54.313000000000002</v>
      </c>
      <c r="P6" s="1"/>
      <c r="Q6" s="1"/>
      <c r="R6" s="1">
        <v>138</v>
      </c>
      <c r="S6" s="1"/>
    </row>
    <row r="7" spans="1:29" x14ac:dyDescent="0.25">
      <c r="A7" s="2">
        <v>41791</v>
      </c>
      <c r="B7" s="1">
        <v>241497079</v>
      </c>
      <c r="C7" s="4">
        <f t="shared" si="0"/>
        <v>2014</v>
      </c>
      <c r="D7">
        <f t="shared" si="1"/>
        <v>2</v>
      </c>
      <c r="G7" s="1" t="s">
        <v>12</v>
      </c>
      <c r="H7" s="1">
        <v>256</v>
      </c>
      <c r="I7" s="1">
        <v>2012</v>
      </c>
      <c r="J7" s="1">
        <v>2</v>
      </c>
      <c r="K7" s="1" t="s">
        <v>1</v>
      </c>
      <c r="L7" s="2">
        <v>41000</v>
      </c>
      <c r="M7" s="2">
        <v>41090</v>
      </c>
      <c r="N7" s="2">
        <v>41550</v>
      </c>
      <c r="O7" s="1">
        <v>68.046000000000006</v>
      </c>
      <c r="P7" s="1"/>
      <c r="Q7" s="1"/>
      <c r="R7" s="1">
        <v>151.6</v>
      </c>
      <c r="S7" s="1"/>
    </row>
    <row r="8" spans="1:29" x14ac:dyDescent="0.25">
      <c r="A8" s="2">
        <v>41821</v>
      </c>
      <c r="B8" s="1">
        <v>246440576</v>
      </c>
      <c r="C8" s="4">
        <f t="shared" si="0"/>
        <v>2014</v>
      </c>
      <c r="D8">
        <f t="shared" si="1"/>
        <v>3</v>
      </c>
      <c r="G8" s="1" t="s">
        <v>12</v>
      </c>
      <c r="H8" s="1">
        <v>256</v>
      </c>
      <c r="I8" s="1">
        <v>2012</v>
      </c>
      <c r="J8" s="1">
        <v>3</v>
      </c>
      <c r="K8" s="1" t="s">
        <v>1</v>
      </c>
      <c r="L8" s="2">
        <v>41091</v>
      </c>
      <c r="M8" s="2">
        <v>41182</v>
      </c>
      <c r="N8" s="2">
        <v>41550</v>
      </c>
      <c r="O8" s="1">
        <v>82.326999999999998</v>
      </c>
      <c r="P8" s="1"/>
      <c r="Q8" s="1"/>
      <c r="R8" s="1">
        <v>167</v>
      </c>
      <c r="S8" s="1"/>
    </row>
    <row r="9" spans="1:29" x14ac:dyDescent="0.25">
      <c r="A9" s="2">
        <v>41852</v>
      </c>
      <c r="B9" s="1">
        <v>256849063</v>
      </c>
      <c r="C9" s="4">
        <f t="shared" si="0"/>
        <v>2014</v>
      </c>
      <c r="D9">
        <f t="shared" si="1"/>
        <v>3</v>
      </c>
      <c r="G9" s="1" t="s">
        <v>12</v>
      </c>
      <c r="H9" s="1">
        <v>256</v>
      </c>
      <c r="I9" s="1">
        <v>2012</v>
      </c>
      <c r="J9" s="1">
        <v>4</v>
      </c>
      <c r="K9" s="1" t="s">
        <v>1</v>
      </c>
      <c r="L9" s="2">
        <v>41183</v>
      </c>
      <c r="M9" s="2">
        <v>41274</v>
      </c>
      <c r="N9" s="2">
        <v>41550</v>
      </c>
      <c r="O9" s="1">
        <v>112.247</v>
      </c>
      <c r="P9" s="1"/>
      <c r="Q9" s="1"/>
      <c r="R9" s="1">
        <v>185</v>
      </c>
      <c r="S9" s="1"/>
    </row>
    <row r="10" spans="1:29" x14ac:dyDescent="0.25">
      <c r="A10" s="2">
        <v>41883</v>
      </c>
      <c r="B10" s="1">
        <v>262496822</v>
      </c>
      <c r="C10" s="4">
        <f t="shared" si="0"/>
        <v>2014</v>
      </c>
      <c r="D10">
        <f t="shared" si="1"/>
        <v>3</v>
      </c>
      <c r="G10" s="1" t="s">
        <v>12</v>
      </c>
      <c r="H10" s="1">
        <v>256</v>
      </c>
      <c r="I10" s="1">
        <v>2013</v>
      </c>
      <c r="J10" s="1">
        <v>1</v>
      </c>
      <c r="K10" s="1" t="s">
        <v>1</v>
      </c>
      <c r="L10" s="2">
        <v>41275</v>
      </c>
      <c r="M10" s="2">
        <v>41364</v>
      </c>
      <c r="N10" s="2">
        <v>41550</v>
      </c>
      <c r="O10" s="1">
        <v>114.343</v>
      </c>
      <c r="P10" s="1"/>
      <c r="Q10" s="1"/>
      <c r="R10" s="1">
        <v>204</v>
      </c>
      <c r="S10" s="1"/>
    </row>
    <row r="11" spans="1:29" x14ac:dyDescent="0.25">
      <c r="A11" s="2">
        <v>41913</v>
      </c>
      <c r="B11" s="1">
        <v>261983100</v>
      </c>
      <c r="C11" s="4">
        <f t="shared" si="0"/>
        <v>2014</v>
      </c>
      <c r="D11">
        <f t="shared" si="1"/>
        <v>4</v>
      </c>
      <c r="G11" s="1" t="s">
        <v>12</v>
      </c>
      <c r="H11" s="1">
        <v>256</v>
      </c>
      <c r="I11" s="1">
        <v>2013</v>
      </c>
      <c r="J11" s="1">
        <v>2</v>
      </c>
      <c r="K11" s="1" t="s">
        <v>1</v>
      </c>
      <c r="L11" s="2">
        <v>41365</v>
      </c>
      <c r="M11" s="2">
        <v>41455</v>
      </c>
      <c r="N11" s="2">
        <v>41550</v>
      </c>
      <c r="O11" s="1">
        <v>139.292</v>
      </c>
      <c r="P11" s="1"/>
      <c r="Q11" s="1"/>
      <c r="R11" s="1">
        <v>218.3</v>
      </c>
      <c r="S11" s="1"/>
    </row>
    <row r="12" spans="1:29" x14ac:dyDescent="0.25">
      <c r="A12" s="2">
        <v>41944</v>
      </c>
      <c r="B12" s="1">
        <v>264432334</v>
      </c>
      <c r="C12" s="4">
        <f t="shared" si="0"/>
        <v>2014</v>
      </c>
      <c r="D12">
        <f t="shared" si="1"/>
        <v>4</v>
      </c>
      <c r="G12" s="1" t="s">
        <v>12</v>
      </c>
      <c r="H12" s="1">
        <v>256</v>
      </c>
      <c r="I12" s="1">
        <v>2013</v>
      </c>
      <c r="J12" s="1">
        <v>3</v>
      </c>
      <c r="K12" s="1" t="s">
        <v>1</v>
      </c>
      <c r="L12" s="2">
        <v>41456</v>
      </c>
      <c r="M12" s="2">
        <v>41547</v>
      </c>
      <c r="N12" s="2">
        <v>41562</v>
      </c>
      <c r="O12" s="1">
        <v>168.58</v>
      </c>
      <c r="P12" s="1"/>
      <c r="Q12" s="1"/>
      <c r="R12" s="1">
        <v>231.7</v>
      </c>
      <c r="S12" s="1"/>
    </row>
    <row r="13" spans="1:29" x14ac:dyDescent="0.25">
      <c r="A13" s="2">
        <v>41974</v>
      </c>
      <c r="B13" s="1">
        <v>276276354</v>
      </c>
      <c r="C13" s="4">
        <f t="shared" si="0"/>
        <v>2014</v>
      </c>
      <c r="D13">
        <f t="shared" si="1"/>
        <v>4</v>
      </c>
      <c r="G13" s="1" t="s">
        <v>12</v>
      </c>
      <c r="H13" s="1">
        <v>256</v>
      </c>
      <c r="I13" s="1">
        <v>2013</v>
      </c>
      <c r="J13" s="1">
        <v>4</v>
      </c>
      <c r="K13" s="1" t="s">
        <v>1</v>
      </c>
      <c r="L13" s="2">
        <v>41548</v>
      </c>
      <c r="M13" s="2">
        <v>41639</v>
      </c>
      <c r="N13" s="2">
        <v>41675</v>
      </c>
      <c r="O13" s="1">
        <v>242.67500000000001</v>
      </c>
      <c r="P13" s="1">
        <v>242.67500000000001</v>
      </c>
      <c r="Q13" s="1"/>
      <c r="R13" s="1">
        <v>241</v>
      </c>
      <c r="S13" s="1"/>
    </row>
    <row r="14" spans="1:29" x14ac:dyDescent="0.25">
      <c r="A14" s="2">
        <v>42005</v>
      </c>
      <c r="B14" s="1">
        <v>279796191</v>
      </c>
      <c r="C14" s="4">
        <f t="shared" si="0"/>
        <v>2015</v>
      </c>
      <c r="D14">
        <f t="shared" si="1"/>
        <v>1</v>
      </c>
      <c r="G14" s="1" t="s">
        <v>12</v>
      </c>
      <c r="H14" s="1">
        <v>256</v>
      </c>
      <c r="I14" s="1">
        <v>2014</v>
      </c>
      <c r="J14" s="1">
        <v>1</v>
      </c>
      <c r="K14" s="1" t="s">
        <v>1</v>
      </c>
      <c r="L14" s="2">
        <v>41640</v>
      </c>
      <c r="M14" s="2">
        <v>41729</v>
      </c>
      <c r="N14" s="2">
        <v>41758</v>
      </c>
      <c r="O14" s="1">
        <v>250.49199999999999</v>
      </c>
      <c r="P14" s="1">
        <v>250.49199999999999</v>
      </c>
      <c r="Q14" s="1"/>
      <c r="R14" s="1">
        <v>255</v>
      </c>
      <c r="S14" s="1"/>
      <c r="T14" s="4">
        <f>AVERAGEIFS(B:B,C:C,I14,D:D, J14)/1000000</f>
        <v>197.34929966666667</v>
      </c>
      <c r="U14" s="4">
        <f t="array" ref="U14">MAX(IF(C:C=I14,IF(D:D=J14,B:B)))/1000000</f>
        <v>211.259906</v>
      </c>
    </row>
    <row r="15" spans="1:29" x14ac:dyDescent="0.25">
      <c r="A15" s="2">
        <v>42036</v>
      </c>
      <c r="B15" s="1">
        <v>281682953</v>
      </c>
      <c r="C15" s="4">
        <f t="shared" si="0"/>
        <v>2015</v>
      </c>
      <c r="D15">
        <f t="shared" si="1"/>
        <v>1</v>
      </c>
      <c r="G15" s="1" t="s">
        <v>12</v>
      </c>
      <c r="H15" s="1">
        <v>256</v>
      </c>
      <c r="I15" s="1">
        <v>2014</v>
      </c>
      <c r="J15" s="1">
        <v>2</v>
      </c>
      <c r="K15" s="1" t="s">
        <v>1</v>
      </c>
      <c r="L15" s="2">
        <v>41730</v>
      </c>
      <c r="M15" s="2">
        <v>41820</v>
      </c>
      <c r="N15" s="2">
        <v>41849</v>
      </c>
      <c r="O15" s="1">
        <v>312.166</v>
      </c>
      <c r="P15" s="1">
        <v>312.166</v>
      </c>
      <c r="Q15" s="1"/>
      <c r="R15" s="1">
        <v>271</v>
      </c>
      <c r="S15" s="1"/>
      <c r="T15" s="4">
        <f t="shared" ref="T15:T26" si="2">AVERAGEIFS(B:B,C:C,I15,D:D, J15)/1000000</f>
        <v>233.73451866666665</v>
      </c>
      <c r="U15" s="4">
        <f t="array" ref="U15">MAX(IF(C:C=I15,IF(D:D=J15,B:B)))/1000000</f>
        <v>241.49707900000001</v>
      </c>
      <c r="Z15" s="6">
        <f>R15/R14-1</f>
        <v>6.2745098039215685E-2</v>
      </c>
      <c r="AA15" s="6"/>
      <c r="AB15" s="6">
        <f t="shared" ref="AB15:AC26" si="3">T15/T14-1</f>
        <v>0.18436963830860575</v>
      </c>
      <c r="AC15" s="6">
        <f t="shared" si="3"/>
        <v>0.14312783515107697</v>
      </c>
    </row>
    <row r="16" spans="1:29" x14ac:dyDescent="0.25">
      <c r="A16" s="2">
        <v>42064</v>
      </c>
      <c r="B16" s="1">
        <v>293203790</v>
      </c>
      <c r="C16" s="4">
        <f t="shared" si="0"/>
        <v>2015</v>
      </c>
      <c r="D16">
        <f t="shared" si="1"/>
        <v>1</v>
      </c>
      <c r="G16" s="1" t="s">
        <v>12</v>
      </c>
      <c r="H16" s="1">
        <v>256</v>
      </c>
      <c r="I16" s="1">
        <v>2014</v>
      </c>
      <c r="J16" s="1">
        <v>3</v>
      </c>
      <c r="K16" s="1" t="s">
        <v>1</v>
      </c>
      <c r="L16" s="2">
        <v>41821</v>
      </c>
      <c r="M16" s="2">
        <v>41912</v>
      </c>
      <c r="N16" s="2">
        <v>41939</v>
      </c>
      <c r="O16" s="1">
        <v>361.26600000000002</v>
      </c>
      <c r="P16" s="1">
        <v>361.26600000000002</v>
      </c>
      <c r="Q16" s="1"/>
      <c r="R16" s="1">
        <v>284</v>
      </c>
      <c r="S16" s="1"/>
      <c r="T16" s="4">
        <f t="shared" si="2"/>
        <v>255.26215366666665</v>
      </c>
      <c r="U16" s="4">
        <f t="array" ref="U16">MAX(IF(C:C=I16,IF(D:D=J16,B:B)))/1000000</f>
        <v>262.49682200000001</v>
      </c>
      <c r="Z16" s="6">
        <f t="shared" ref="Z16:Z26" si="4">R16/R15-1</f>
        <v>4.7970479704797064E-2</v>
      </c>
      <c r="AA16" s="6"/>
      <c r="AB16" s="6">
        <f t="shared" si="3"/>
        <v>9.2102934229842948E-2</v>
      </c>
      <c r="AC16" s="6">
        <f t="shared" si="3"/>
        <v>8.6956509316619801E-2</v>
      </c>
    </row>
    <row r="17" spans="1:29" x14ac:dyDescent="0.25">
      <c r="A17" s="2">
        <v>42095</v>
      </c>
      <c r="B17" s="1">
        <v>240173258</v>
      </c>
      <c r="C17" s="4">
        <f t="shared" si="0"/>
        <v>2015</v>
      </c>
      <c r="D17">
        <f t="shared" si="1"/>
        <v>2</v>
      </c>
      <c r="G17" s="1" t="s">
        <v>12</v>
      </c>
      <c r="H17" s="1">
        <v>256</v>
      </c>
      <c r="I17" s="1">
        <v>2014</v>
      </c>
      <c r="J17" s="1">
        <v>4</v>
      </c>
      <c r="K17" s="1" t="s">
        <v>1</v>
      </c>
      <c r="L17" s="2">
        <v>41913</v>
      </c>
      <c r="M17" s="2">
        <v>42004</v>
      </c>
      <c r="N17" s="2">
        <v>42040</v>
      </c>
      <c r="O17" s="1">
        <v>479.07799999999997</v>
      </c>
      <c r="P17" s="1">
        <v>479.07799999999997</v>
      </c>
      <c r="Q17" s="1"/>
      <c r="R17" s="1">
        <v>288</v>
      </c>
      <c r="S17" s="1"/>
      <c r="T17" s="4">
        <f t="shared" si="2"/>
        <v>267.56392933333336</v>
      </c>
      <c r="U17" s="4">
        <f t="array" ref="U17">MAX(IF(C:C=I17,IF(D:D=J17,B:B)))/1000000</f>
        <v>276.27635400000003</v>
      </c>
      <c r="Z17" s="6">
        <f t="shared" si="4"/>
        <v>1.4084507042253502E-2</v>
      </c>
      <c r="AA17" s="6"/>
      <c r="AB17" s="6">
        <f t="shared" si="3"/>
        <v>4.8192712824678852E-2</v>
      </c>
      <c r="AC17" s="6">
        <f t="shared" si="3"/>
        <v>5.2494090766554091E-2</v>
      </c>
    </row>
    <row r="18" spans="1:29" x14ac:dyDescent="0.25">
      <c r="A18" s="2">
        <v>42125</v>
      </c>
      <c r="B18" s="1">
        <v>310397507</v>
      </c>
      <c r="C18" s="4">
        <f t="shared" si="0"/>
        <v>2015</v>
      </c>
      <c r="D18">
        <f t="shared" si="1"/>
        <v>2</v>
      </c>
      <c r="G18" s="1" t="s">
        <v>12</v>
      </c>
      <c r="H18" s="1">
        <v>256</v>
      </c>
      <c r="I18" s="1">
        <v>2015</v>
      </c>
      <c r="J18" s="1">
        <v>1</v>
      </c>
      <c r="K18" s="1" t="s">
        <v>1</v>
      </c>
      <c r="L18" s="2">
        <v>42005</v>
      </c>
      <c r="M18" s="2">
        <v>42094</v>
      </c>
      <c r="N18" s="2">
        <v>42122</v>
      </c>
      <c r="O18" s="1">
        <v>435.93900000000002</v>
      </c>
      <c r="P18" s="1">
        <v>435.93900000000002</v>
      </c>
      <c r="Q18" s="1"/>
      <c r="R18" s="1">
        <v>302</v>
      </c>
      <c r="S18" s="1"/>
      <c r="T18" s="4">
        <f t="shared" si="2"/>
        <v>284.89431133333329</v>
      </c>
      <c r="U18" s="4">
        <f t="array" ref="U18">MAX(IF(C:C=I18,IF(D:D=J18,B:B)))/1000000</f>
        <v>293.20379000000003</v>
      </c>
      <c r="V18" s="6">
        <f>R18/R14-1</f>
        <v>0.18431372549019609</v>
      </c>
      <c r="W18" s="6"/>
      <c r="X18" s="6">
        <f t="shared" ref="X18:Y18" si="5">T18/T14-1</f>
        <v>0.44360436958496807</v>
      </c>
      <c r="Y18" s="6">
        <f t="shared" si="5"/>
        <v>0.38788185392830776</v>
      </c>
      <c r="Z18" s="6">
        <f t="shared" si="4"/>
        <v>4.861111111111116E-2</v>
      </c>
      <c r="AA18" s="6"/>
      <c r="AB18" s="6">
        <f t="shared" si="3"/>
        <v>6.477099526524599E-2</v>
      </c>
      <c r="AC18" s="6">
        <f t="shared" si="3"/>
        <v>6.1269941328384592E-2</v>
      </c>
    </row>
    <row r="19" spans="1:29" x14ac:dyDescent="0.25">
      <c r="A19" s="2">
        <v>42156</v>
      </c>
      <c r="B19" s="1">
        <v>312852301</v>
      </c>
      <c r="C19" s="4">
        <f t="shared" si="0"/>
        <v>2015</v>
      </c>
      <c r="D19">
        <f t="shared" si="1"/>
        <v>2</v>
      </c>
      <c r="G19" s="1" t="s">
        <v>12</v>
      </c>
      <c r="H19" s="1">
        <v>256</v>
      </c>
      <c r="I19" s="1">
        <v>2015</v>
      </c>
      <c r="J19" s="1">
        <v>2</v>
      </c>
      <c r="K19" s="1" t="s">
        <v>1</v>
      </c>
      <c r="L19" s="2">
        <v>42095</v>
      </c>
      <c r="M19" s="2">
        <v>42185</v>
      </c>
      <c r="N19" s="2">
        <v>42213</v>
      </c>
      <c r="O19" s="1">
        <v>502.38299999999998</v>
      </c>
      <c r="P19" s="1">
        <v>502.38299999999998</v>
      </c>
      <c r="Q19" s="1"/>
      <c r="R19" s="1">
        <v>304</v>
      </c>
      <c r="S19" s="1"/>
      <c r="T19" s="4">
        <f t="shared" si="2"/>
        <v>287.80768866666671</v>
      </c>
      <c r="U19" s="4">
        <f t="array" ref="U19">MAX(IF(C:C=I19,IF(D:D=J19,B:B)))/1000000</f>
        <v>312.85230100000001</v>
      </c>
      <c r="V19" s="6">
        <f t="shared" ref="V19:Y26" si="6">R19/R15-1</f>
        <v>0.12177121771217703</v>
      </c>
      <c r="W19" s="6"/>
      <c r="X19" s="6">
        <f t="shared" si="6"/>
        <v>0.23134439152787212</v>
      </c>
      <c r="Y19" s="6">
        <f t="shared" si="6"/>
        <v>0.29547033154798519</v>
      </c>
      <c r="Z19" s="6">
        <f t="shared" si="4"/>
        <v>6.6225165562914245E-3</v>
      </c>
      <c r="AA19" s="6"/>
      <c r="AB19" s="6">
        <f t="shared" si="3"/>
        <v>1.0226168854332363E-2</v>
      </c>
      <c r="AC19" s="6">
        <f t="shared" si="3"/>
        <v>6.7013154911810702E-2</v>
      </c>
    </row>
    <row r="20" spans="1:29" x14ac:dyDescent="0.25">
      <c r="A20" s="2">
        <v>42186</v>
      </c>
      <c r="B20" s="1">
        <v>314021405</v>
      </c>
      <c r="C20" s="4">
        <f t="shared" si="0"/>
        <v>2015</v>
      </c>
      <c r="D20">
        <f t="shared" si="1"/>
        <v>3</v>
      </c>
      <c r="G20" s="1" t="s">
        <v>12</v>
      </c>
      <c r="H20" s="1">
        <v>256</v>
      </c>
      <c r="I20" s="1">
        <v>2015</v>
      </c>
      <c r="J20" s="1">
        <v>3</v>
      </c>
      <c r="K20" s="1" t="s">
        <v>1</v>
      </c>
      <c r="L20" s="2">
        <v>42186</v>
      </c>
      <c r="M20" s="2">
        <v>42277</v>
      </c>
      <c r="N20" s="2">
        <v>42304</v>
      </c>
      <c r="O20" s="1">
        <v>569.23699999999997</v>
      </c>
      <c r="P20" s="1">
        <v>569.23699999999997</v>
      </c>
      <c r="Q20" s="1"/>
      <c r="R20" s="1">
        <v>307</v>
      </c>
      <c r="S20" s="1"/>
      <c r="T20" s="4">
        <f t="shared" si="2"/>
        <v>313.5236726666667</v>
      </c>
      <c r="U20" s="4">
        <f t="array" ref="U20">MAX(IF(C:C=I20,IF(D:D=J20,B:B)))/1000000</f>
        <v>314.02140500000002</v>
      </c>
      <c r="V20" s="6">
        <f t="shared" si="6"/>
        <v>8.098591549295775E-2</v>
      </c>
      <c r="W20" s="6"/>
      <c r="X20" s="6">
        <f t="shared" si="6"/>
        <v>0.22824190019206947</v>
      </c>
      <c r="Y20" s="6">
        <f t="shared" si="6"/>
        <v>0.19628650208953768</v>
      </c>
      <c r="Z20" s="6">
        <f t="shared" si="4"/>
        <v>9.8684210526316374E-3</v>
      </c>
      <c r="AA20" s="6"/>
      <c r="AB20" s="6">
        <f t="shared" si="3"/>
        <v>8.9351275218306547E-2</v>
      </c>
      <c r="AC20" s="6">
        <f t="shared" si="3"/>
        <v>3.7369199339851722E-3</v>
      </c>
    </row>
    <row r="21" spans="1:29" x14ac:dyDescent="0.25">
      <c r="A21" s="2">
        <v>42217</v>
      </c>
      <c r="B21" s="1">
        <v>312645256</v>
      </c>
      <c r="C21" s="4">
        <f t="shared" si="0"/>
        <v>2015</v>
      </c>
      <c r="D21">
        <f t="shared" si="1"/>
        <v>3</v>
      </c>
      <c r="G21" s="1" t="s">
        <v>12</v>
      </c>
      <c r="H21" s="1">
        <v>256</v>
      </c>
      <c r="I21" s="1">
        <v>2015</v>
      </c>
      <c r="J21" s="1">
        <v>4</v>
      </c>
      <c r="K21" s="1" t="s">
        <v>1</v>
      </c>
      <c r="L21" s="2">
        <v>42278</v>
      </c>
      <c r="M21" s="2">
        <v>42369</v>
      </c>
      <c r="N21" s="2">
        <v>42410</v>
      </c>
      <c r="O21" s="1">
        <v>710.47299999999996</v>
      </c>
      <c r="P21" s="1">
        <v>710.47299999999996</v>
      </c>
      <c r="Q21" s="1"/>
      <c r="R21" s="1">
        <v>305</v>
      </c>
      <c r="S21" s="1"/>
      <c r="T21" s="4">
        <f t="shared" si="2"/>
        <v>316.6841363333333</v>
      </c>
      <c r="U21" s="4">
        <f t="array" ref="U21">MAX(IF(C:C=I21,IF(D:D=J21,B:B)))/1000000</f>
        <v>325.27079900000001</v>
      </c>
      <c r="V21" s="6">
        <f t="shared" si="6"/>
        <v>5.9027777777777679E-2</v>
      </c>
      <c r="W21" s="6"/>
      <c r="X21" s="6">
        <f t="shared" si="6"/>
        <v>0.18358306787610967</v>
      </c>
      <c r="Y21" s="6">
        <f t="shared" si="6"/>
        <v>0.17733853907743402</v>
      </c>
      <c r="Z21" s="6">
        <f t="shared" si="4"/>
        <v>-6.514657980456029E-3</v>
      </c>
      <c r="AA21" s="6"/>
      <c r="AB21" s="6">
        <f t="shared" si="3"/>
        <v>1.0080462632328091E-2</v>
      </c>
      <c r="AC21" s="6">
        <f t="shared" si="3"/>
        <v>3.5823653486296569E-2</v>
      </c>
    </row>
    <row r="22" spans="1:29" x14ac:dyDescent="0.25">
      <c r="A22" s="2">
        <v>42248</v>
      </c>
      <c r="B22" s="1">
        <v>313904357</v>
      </c>
      <c r="C22" s="4">
        <f t="shared" si="0"/>
        <v>2015</v>
      </c>
      <c r="D22">
        <f t="shared" si="1"/>
        <v>3</v>
      </c>
      <c r="G22" s="1" t="s">
        <v>12</v>
      </c>
      <c r="H22" s="1">
        <v>256</v>
      </c>
      <c r="I22" s="1">
        <v>2016</v>
      </c>
      <c r="J22" s="1">
        <v>1</v>
      </c>
      <c r="K22" s="1" t="s">
        <v>1</v>
      </c>
      <c r="L22" s="2">
        <v>42370</v>
      </c>
      <c r="M22" s="2">
        <v>42460</v>
      </c>
      <c r="N22" s="2">
        <v>42486</v>
      </c>
      <c r="O22" s="1">
        <v>594.52099999999996</v>
      </c>
      <c r="P22" s="1">
        <v>594.52099999999996</v>
      </c>
      <c r="Q22" s="1"/>
      <c r="R22" s="1">
        <v>310</v>
      </c>
      <c r="S22" s="1"/>
      <c r="T22" s="4">
        <f t="shared" si="2"/>
        <v>332.54513766666668</v>
      </c>
      <c r="U22" s="4">
        <f t="array" ref="U22">MAX(IF(C:C=I22,IF(D:D=J22,B:B)))/1000000</f>
        <v>337.47098299999999</v>
      </c>
      <c r="V22" s="6">
        <f t="shared" si="6"/>
        <v>2.6490066225165476E-2</v>
      </c>
      <c r="W22" s="6"/>
      <c r="X22" s="6">
        <f t="shared" si="6"/>
        <v>0.16725790736334067</v>
      </c>
      <c r="Y22" s="6">
        <f t="shared" si="6"/>
        <v>0.15097756069251345</v>
      </c>
      <c r="Z22" s="6">
        <f t="shared" si="4"/>
        <v>1.6393442622950838E-2</v>
      </c>
      <c r="AA22" s="6"/>
      <c r="AB22" s="6">
        <f t="shared" si="3"/>
        <v>5.0084609595469232E-2</v>
      </c>
      <c r="AC22" s="6">
        <f t="shared" si="3"/>
        <v>3.7507775175354752E-2</v>
      </c>
    </row>
    <row r="23" spans="1:29" x14ac:dyDescent="0.25">
      <c r="A23" s="2">
        <v>42278</v>
      </c>
      <c r="B23" s="1">
        <v>305870968</v>
      </c>
      <c r="C23" s="4">
        <f t="shared" si="0"/>
        <v>2015</v>
      </c>
      <c r="D23">
        <f t="shared" si="1"/>
        <v>4</v>
      </c>
      <c r="G23" s="1" t="s">
        <v>12</v>
      </c>
      <c r="H23" s="1">
        <v>256</v>
      </c>
      <c r="I23" s="1">
        <v>2016</v>
      </c>
      <c r="J23" s="1">
        <v>2</v>
      </c>
      <c r="K23" s="1" t="s">
        <v>1</v>
      </c>
      <c r="L23" s="2">
        <v>42461</v>
      </c>
      <c r="M23" s="2">
        <v>42551</v>
      </c>
      <c r="N23" s="2">
        <v>42577</v>
      </c>
      <c r="O23" s="1">
        <v>601.95799999999997</v>
      </c>
      <c r="P23" s="1">
        <v>601.95799999999997</v>
      </c>
      <c r="Q23" s="1"/>
      <c r="R23" s="1">
        <v>313</v>
      </c>
      <c r="S23" s="1"/>
      <c r="T23" s="4">
        <f t="shared" si="2"/>
        <v>340.63606299999998</v>
      </c>
      <c r="U23" s="4">
        <f t="array" ref="U23">MAX(IF(C:C=I23,IF(D:D=J23,B:B)))/1000000</f>
        <v>344.15698900000001</v>
      </c>
      <c r="V23" s="6">
        <f t="shared" si="6"/>
        <v>2.960526315789469E-2</v>
      </c>
      <c r="W23" s="6"/>
      <c r="X23" s="6">
        <f t="shared" si="6"/>
        <v>0.18355442336538164</v>
      </c>
      <c r="Y23" s="6">
        <f t="shared" si="6"/>
        <v>0.10006219516346149</v>
      </c>
      <c r="Z23" s="6">
        <f t="shared" si="4"/>
        <v>9.6774193548387899E-3</v>
      </c>
      <c r="AA23" s="6"/>
      <c r="AB23" s="6">
        <f t="shared" si="3"/>
        <v>2.4330307127940598E-2</v>
      </c>
      <c r="AC23" s="6">
        <f t="shared" si="3"/>
        <v>1.98120915183988E-2</v>
      </c>
    </row>
    <row r="24" spans="1:29" x14ac:dyDescent="0.25">
      <c r="A24" s="2">
        <v>42309</v>
      </c>
      <c r="B24" s="1">
        <v>318910642</v>
      </c>
      <c r="C24" s="4">
        <f t="shared" si="0"/>
        <v>2015</v>
      </c>
      <c r="D24">
        <f t="shared" si="1"/>
        <v>4</v>
      </c>
      <c r="G24" s="1" t="s">
        <v>12</v>
      </c>
      <c r="H24" s="1">
        <v>256</v>
      </c>
      <c r="I24" s="1">
        <v>2016</v>
      </c>
      <c r="J24" s="1">
        <v>3</v>
      </c>
      <c r="K24" s="1" t="s">
        <v>1</v>
      </c>
      <c r="L24" s="2">
        <v>42552</v>
      </c>
      <c r="M24" s="2">
        <v>42643</v>
      </c>
      <c r="N24" s="2">
        <v>42670</v>
      </c>
      <c r="O24" s="1">
        <v>615.93399999999997</v>
      </c>
      <c r="P24" s="1">
        <v>615.93399999999997</v>
      </c>
      <c r="Q24" s="1"/>
      <c r="R24" s="1">
        <v>317</v>
      </c>
      <c r="S24" s="1"/>
      <c r="T24" s="4">
        <f t="shared" si="2"/>
        <v>341.13753266666669</v>
      </c>
      <c r="U24" s="4">
        <f t="array" ref="U24">MAX(IF(C:C=I24,IF(D:D=J24,B:B)))/1000000</f>
        <v>347.25353200000001</v>
      </c>
      <c r="V24" s="6">
        <f t="shared" si="6"/>
        <v>3.2573289902280145E-2</v>
      </c>
      <c r="W24" s="6"/>
      <c r="X24" s="6">
        <f t="shared" si="6"/>
        <v>8.8075837352666442E-2</v>
      </c>
      <c r="Y24" s="6">
        <f t="shared" si="6"/>
        <v>0.10582758522464419</v>
      </c>
      <c r="Z24" s="6">
        <f t="shared" si="4"/>
        <v>1.2779552715654896E-2</v>
      </c>
      <c r="AA24" s="6"/>
      <c r="AB24" s="6">
        <f t="shared" si="3"/>
        <v>1.4721567125048907E-3</v>
      </c>
      <c r="AC24" s="6">
        <f t="shared" si="3"/>
        <v>8.9974723715402494E-3</v>
      </c>
    </row>
    <row r="25" spans="1:29" x14ac:dyDescent="0.25">
      <c r="A25" s="2">
        <v>42339</v>
      </c>
      <c r="B25" s="1">
        <v>325270799</v>
      </c>
      <c r="C25" s="4">
        <f t="shared" si="0"/>
        <v>2015</v>
      </c>
      <c r="D25">
        <f t="shared" si="1"/>
        <v>4</v>
      </c>
      <c r="G25" s="1" t="s">
        <v>12</v>
      </c>
      <c r="H25" s="1">
        <v>256</v>
      </c>
      <c r="I25" s="1">
        <v>2016</v>
      </c>
      <c r="J25" s="1">
        <v>4</v>
      </c>
      <c r="K25" s="1" t="s">
        <v>1</v>
      </c>
      <c r="L25" s="2">
        <v>42644</v>
      </c>
      <c r="M25" s="2">
        <v>42735</v>
      </c>
      <c r="N25" s="2">
        <v>42775</v>
      </c>
      <c r="O25" s="1">
        <v>717.20600000000002</v>
      </c>
      <c r="P25" s="1">
        <v>717.20600000000002</v>
      </c>
      <c r="Q25" s="1"/>
      <c r="R25" s="1">
        <v>319</v>
      </c>
      <c r="S25" s="1"/>
      <c r="T25" s="4">
        <f t="shared" si="2"/>
        <v>348.92681633333331</v>
      </c>
      <c r="U25" s="4">
        <f t="array" ref="U25">MAX(IF(C:C=I25,IF(D:D=J25,B:B)))/1000000</f>
        <v>352.88444700000002</v>
      </c>
      <c r="V25" s="6">
        <f t="shared" si="6"/>
        <v>4.590163934426239E-2</v>
      </c>
      <c r="W25" s="6"/>
      <c r="X25" s="6">
        <f t="shared" si="6"/>
        <v>0.10181337269784252</v>
      </c>
      <c r="Y25" s="6">
        <f t="shared" si="6"/>
        <v>8.489433445883976E-2</v>
      </c>
      <c r="Z25" s="6">
        <f t="shared" si="4"/>
        <v>6.3091482649841879E-3</v>
      </c>
      <c r="AA25" s="6"/>
      <c r="AB25" s="6">
        <f t="shared" si="3"/>
        <v>2.2833264946773513E-2</v>
      </c>
      <c r="AC25" s="6">
        <f t="shared" si="3"/>
        <v>1.6215573006756356E-2</v>
      </c>
    </row>
    <row r="26" spans="1:29" x14ac:dyDescent="0.25">
      <c r="A26" s="2">
        <v>42370</v>
      </c>
      <c r="B26" s="1">
        <v>328165493</v>
      </c>
      <c r="C26" s="4">
        <f t="shared" si="0"/>
        <v>2016</v>
      </c>
      <c r="D26">
        <f t="shared" si="1"/>
        <v>1</v>
      </c>
      <c r="G26" s="1" t="s">
        <v>12</v>
      </c>
      <c r="H26" s="1">
        <v>256</v>
      </c>
      <c r="I26" s="1">
        <v>2017</v>
      </c>
      <c r="J26" s="1">
        <v>1</v>
      </c>
      <c r="K26" s="1" t="s">
        <v>1</v>
      </c>
      <c r="L26" s="2">
        <v>42736</v>
      </c>
      <c r="M26" s="2">
        <v>42825</v>
      </c>
      <c r="N26" s="2">
        <v>42851</v>
      </c>
      <c r="O26" s="1">
        <v>548.25099999999998</v>
      </c>
      <c r="P26" s="1">
        <v>548.25099999999998</v>
      </c>
      <c r="Q26" s="1"/>
      <c r="R26" s="1">
        <v>328</v>
      </c>
      <c r="S26" s="1"/>
      <c r="T26" s="4">
        <f t="shared" si="2"/>
        <v>356.2325606666667</v>
      </c>
      <c r="U26" s="4">
        <f t="array" ref="U26">MAX(IF(C:C=I26,IF(D:D=J26,B:B)))/1000000</f>
        <v>359.25996099999998</v>
      </c>
      <c r="V26" s="6">
        <f t="shared" si="6"/>
        <v>5.8064516129032295E-2</v>
      </c>
      <c r="W26" s="6"/>
      <c r="X26" s="6">
        <f t="shared" si="6"/>
        <v>7.1230700187664642E-2</v>
      </c>
      <c r="Y26" s="6">
        <f t="shared" si="6"/>
        <v>6.4565485916162402E-2</v>
      </c>
      <c r="Z26" s="6">
        <f t="shared" si="4"/>
        <v>2.8213166144200663E-2</v>
      </c>
      <c r="AA26" s="6"/>
      <c r="AB26" s="6">
        <f t="shared" si="3"/>
        <v>2.0937755401276403E-2</v>
      </c>
      <c r="AC26" s="6">
        <f t="shared" si="3"/>
        <v>1.8066860283020514E-2</v>
      </c>
    </row>
    <row r="27" spans="1:29" x14ac:dyDescent="0.25">
      <c r="A27" s="2">
        <v>42401</v>
      </c>
      <c r="B27" s="1">
        <v>331998937</v>
      </c>
      <c r="C27" s="4">
        <f t="shared" si="0"/>
        <v>2016</v>
      </c>
      <c r="D27">
        <f t="shared" si="1"/>
        <v>1</v>
      </c>
    </row>
    <row r="28" spans="1:29" x14ac:dyDescent="0.25">
      <c r="A28" s="2">
        <v>42430</v>
      </c>
      <c r="B28" s="1">
        <v>337470983</v>
      </c>
      <c r="C28" s="4">
        <f t="shared" si="0"/>
        <v>2016</v>
      </c>
      <c r="D28">
        <f t="shared" si="1"/>
        <v>1</v>
      </c>
      <c r="G28" s="4"/>
      <c r="Q28" t="s">
        <v>10</v>
      </c>
      <c r="R28" s="5">
        <f>CORREL(T14:T26,R14:R26)</f>
        <v>0.97900499466166646</v>
      </c>
      <c r="S28" s="5"/>
      <c r="V28" s="5">
        <f>CORREL(X14:X26,V14:V26)</f>
        <v>0.86374810062994878</v>
      </c>
      <c r="W28" s="5"/>
      <c r="Z28" s="5">
        <f>CORREL(AB14:AB26,Z14:Z26)</f>
        <v>0.77690142177660537</v>
      </c>
      <c r="AA28" s="5"/>
    </row>
    <row r="29" spans="1:29" x14ac:dyDescent="0.25">
      <c r="A29" s="2">
        <v>42461</v>
      </c>
      <c r="B29" s="1">
        <v>334900253</v>
      </c>
      <c r="C29" s="4">
        <f t="shared" si="0"/>
        <v>2016</v>
      </c>
      <c r="D29">
        <f t="shared" si="1"/>
        <v>2</v>
      </c>
      <c r="R29" s="5">
        <f>CORREL(R14:R26,U14:U26)</f>
        <v>0.98420165029472584</v>
      </c>
      <c r="S29" s="5"/>
      <c r="V29" s="5">
        <f>CORREL(V14:V26,Y14:Y26)</f>
        <v>0.91998741135721118</v>
      </c>
      <c r="W29" s="5"/>
      <c r="Z29" s="5">
        <f>CORREL(Z14:Z26,AC14:AC26)</f>
        <v>0.744348604432156</v>
      </c>
      <c r="AA29" s="5"/>
    </row>
    <row r="30" spans="1:29" x14ac:dyDescent="0.25">
      <c r="A30" s="2">
        <v>42491</v>
      </c>
      <c r="B30" s="1">
        <v>344156989</v>
      </c>
      <c r="C30" s="4">
        <f t="shared" si="0"/>
        <v>2016</v>
      </c>
      <c r="D30">
        <f t="shared" si="1"/>
        <v>2</v>
      </c>
    </row>
    <row r="31" spans="1:29" x14ac:dyDescent="0.25">
      <c r="A31" s="2">
        <v>42522</v>
      </c>
      <c r="B31" s="1">
        <v>342850947</v>
      </c>
      <c r="C31" s="4">
        <f t="shared" si="0"/>
        <v>2016</v>
      </c>
      <c r="D31">
        <f t="shared" si="1"/>
        <v>2</v>
      </c>
    </row>
    <row r="32" spans="1:29" x14ac:dyDescent="0.25">
      <c r="A32" s="2">
        <v>42552</v>
      </c>
      <c r="B32" s="1">
        <v>347253532</v>
      </c>
      <c r="C32" s="4">
        <f t="shared" si="0"/>
        <v>2016</v>
      </c>
      <c r="D32">
        <f t="shared" si="1"/>
        <v>3</v>
      </c>
    </row>
    <row r="33" spans="1:4" x14ac:dyDescent="0.25">
      <c r="A33" s="2">
        <v>42583</v>
      </c>
      <c r="B33" s="1">
        <v>338709765</v>
      </c>
      <c r="C33" s="4">
        <f t="shared" si="0"/>
        <v>2016</v>
      </c>
      <c r="D33">
        <f t="shared" si="1"/>
        <v>3</v>
      </c>
    </row>
    <row r="34" spans="1:4" x14ac:dyDescent="0.25">
      <c r="A34" s="2">
        <v>42614</v>
      </c>
      <c r="B34" s="1">
        <v>337449301</v>
      </c>
      <c r="C34" s="4">
        <f t="shared" si="0"/>
        <v>2016</v>
      </c>
      <c r="D34">
        <f t="shared" si="1"/>
        <v>3</v>
      </c>
    </row>
    <row r="35" spans="1:4" x14ac:dyDescent="0.25">
      <c r="A35" s="2">
        <v>42644</v>
      </c>
      <c r="B35" s="1">
        <v>342321697</v>
      </c>
      <c r="C35" s="4">
        <f t="shared" si="0"/>
        <v>2016</v>
      </c>
      <c r="D35">
        <f t="shared" si="1"/>
        <v>4</v>
      </c>
    </row>
    <row r="36" spans="1:4" x14ac:dyDescent="0.25">
      <c r="A36" s="2">
        <v>42675</v>
      </c>
      <c r="B36" s="1">
        <v>351574305</v>
      </c>
      <c r="C36" s="4">
        <f t="shared" si="0"/>
        <v>2016</v>
      </c>
      <c r="D36">
        <f t="shared" si="1"/>
        <v>4</v>
      </c>
    </row>
    <row r="37" spans="1:4" x14ac:dyDescent="0.25">
      <c r="A37" s="2">
        <v>42705</v>
      </c>
      <c r="B37" s="1">
        <v>352884447</v>
      </c>
      <c r="C37" s="4">
        <f t="shared" si="0"/>
        <v>2016</v>
      </c>
      <c r="D37">
        <f t="shared" si="1"/>
        <v>4</v>
      </c>
    </row>
    <row r="38" spans="1:4" x14ac:dyDescent="0.25">
      <c r="A38" s="2">
        <v>42736</v>
      </c>
      <c r="B38" s="1">
        <v>359259961</v>
      </c>
      <c r="C38" s="4">
        <f t="shared" si="0"/>
        <v>2017</v>
      </c>
      <c r="D38">
        <f t="shared" si="1"/>
        <v>1</v>
      </c>
    </row>
    <row r="39" spans="1:4" x14ac:dyDescent="0.25">
      <c r="A39" s="2">
        <v>42767</v>
      </c>
      <c r="B39" s="1">
        <v>354396221</v>
      </c>
      <c r="C39" s="4">
        <f t="shared" si="0"/>
        <v>2017</v>
      </c>
      <c r="D39">
        <f t="shared" si="1"/>
        <v>1</v>
      </c>
    </row>
    <row r="40" spans="1:4" x14ac:dyDescent="0.25">
      <c r="A40" s="2">
        <v>42795</v>
      </c>
      <c r="B40" s="1">
        <v>355041500</v>
      </c>
      <c r="C40" s="4">
        <f t="shared" si="0"/>
        <v>2017</v>
      </c>
      <c r="D40">
        <f t="shared" si="1"/>
        <v>1</v>
      </c>
    </row>
    <row r="41" spans="1:4" x14ac:dyDescent="0.25">
      <c r="A41" s="2">
        <v>42826</v>
      </c>
      <c r="B41" s="1">
        <v>349885031</v>
      </c>
      <c r="C41" s="4">
        <f t="shared" si="0"/>
        <v>2017</v>
      </c>
      <c r="D41">
        <f t="shared" si="1"/>
        <v>2</v>
      </c>
    </row>
    <row r="42" spans="1:4" x14ac:dyDescent="0.25">
      <c r="A42" s="2">
        <v>42856</v>
      </c>
      <c r="B42" s="1">
        <v>351959712</v>
      </c>
      <c r="C42" s="4">
        <f t="shared" si="0"/>
        <v>2017</v>
      </c>
      <c r="D42">
        <f t="shared" si="1"/>
        <v>2</v>
      </c>
    </row>
    <row r="43" spans="1:4" x14ac:dyDescent="0.25">
      <c r="A43" s="2">
        <v>42887</v>
      </c>
      <c r="B43" s="1">
        <v>352769186</v>
      </c>
      <c r="C43" s="4">
        <f t="shared" si="0"/>
        <v>2017</v>
      </c>
      <c r="D43">
        <f t="shared" si="1"/>
        <v>2</v>
      </c>
    </row>
  </sheetData>
  <mergeCells count="2">
    <mergeCell ref="V1:Y1"/>
    <mergeCell ref="Z1:A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>
      <selection activeCell="I20" sqref="I20"/>
    </sheetView>
  </sheetViews>
  <sheetFormatPr defaultRowHeight="15" x14ac:dyDescent="0.25"/>
  <cols>
    <col min="1" max="1" width="20.85546875" customWidth="1"/>
    <col min="2" max="2" width="14.85546875" customWidth="1"/>
    <col min="3" max="4" width="11.28515625" customWidth="1"/>
    <col min="5" max="5" width="14.85546875" customWidth="1"/>
    <col min="14" max="14" width="16.28515625" customWidth="1"/>
    <col min="15" max="15" width="16.42578125" customWidth="1"/>
    <col min="16" max="16" width="20.140625" customWidth="1"/>
    <col min="20" max="20" width="12.7109375" customWidth="1"/>
    <col min="27" max="27" width="10.5703125" customWidth="1"/>
    <col min="29" max="29" width="8.7109375" customWidth="1"/>
  </cols>
  <sheetData>
    <row r="1" spans="1:33" ht="60.75" thickBot="1" x14ac:dyDescent="0.3">
      <c r="A1" s="8" t="s">
        <v>37</v>
      </c>
      <c r="B1" s="8" t="s">
        <v>38</v>
      </c>
      <c r="C1" s="8" t="s">
        <v>25</v>
      </c>
      <c r="D1" s="8" t="s">
        <v>42</v>
      </c>
      <c r="E1" s="8" t="s">
        <v>39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46</v>
      </c>
      <c r="U1" s="8" t="s">
        <v>35</v>
      </c>
      <c r="X1" s="14" t="s">
        <v>45</v>
      </c>
      <c r="Y1" s="14" t="s">
        <v>47</v>
      </c>
      <c r="AA1" s="16" t="s">
        <v>48</v>
      </c>
      <c r="AB1" s="16" t="s">
        <v>49</v>
      </c>
      <c r="AC1" s="16" t="s">
        <v>50</v>
      </c>
      <c r="AE1" s="16" t="s">
        <v>51</v>
      </c>
      <c r="AF1" s="16" t="s">
        <v>52</v>
      </c>
      <c r="AG1" s="16" t="s">
        <v>53</v>
      </c>
    </row>
    <row r="2" spans="1:33" ht="15.75" thickBot="1" x14ac:dyDescent="0.3">
      <c r="A2" s="10">
        <v>41091</v>
      </c>
      <c r="B2" s="8"/>
      <c r="C2" s="8">
        <f>YEAR(A2)</f>
        <v>2012</v>
      </c>
      <c r="D2" s="11">
        <f>INT((MONTH(A2) - 1) / 3 + 1)</f>
        <v>3</v>
      </c>
      <c r="E2" s="8" t="s">
        <v>44</v>
      </c>
      <c r="I2" s="8" t="s">
        <v>43</v>
      </c>
      <c r="J2" s="8">
        <v>70</v>
      </c>
      <c r="K2" s="8">
        <v>2013</v>
      </c>
      <c r="L2" s="8">
        <v>3</v>
      </c>
      <c r="M2" s="8" t="s">
        <v>1</v>
      </c>
      <c r="N2" s="9">
        <v>41456</v>
      </c>
      <c r="O2" s="9">
        <v>41547</v>
      </c>
      <c r="P2" s="9">
        <v>41935</v>
      </c>
      <c r="Q2" s="8">
        <v>169.3</v>
      </c>
      <c r="R2" s="8"/>
      <c r="S2" s="8"/>
      <c r="T2" s="8">
        <v>72.7</v>
      </c>
      <c r="U2" s="12"/>
      <c r="X2" s="4" t="e">
        <f>AVERAGEIFS(B:B,C:C,K2,D:D, L2)/1000000</f>
        <v>#DIV/0!</v>
      </c>
      <c r="Y2" s="4">
        <f t="array" ref="Y2">MAX(IF(C:C=K2,IF(D:D=L2,B:B)))/1000000</f>
        <v>0</v>
      </c>
      <c r="AB2" s="17"/>
      <c r="AF2" s="15"/>
      <c r="AG2" s="15"/>
    </row>
    <row r="3" spans="1:33" ht="15.75" thickBot="1" x14ac:dyDescent="0.3">
      <c r="A3" s="10">
        <v>41122</v>
      </c>
      <c r="B3" s="8"/>
      <c r="C3" s="8">
        <f>YEAR(A3)</f>
        <v>2012</v>
      </c>
      <c r="D3" s="11">
        <f>INT((MONTH(A3) - 1) / 3 + 1)</f>
        <v>3</v>
      </c>
      <c r="E3" s="8" t="s">
        <v>44</v>
      </c>
      <c r="I3" s="8" t="s">
        <v>43</v>
      </c>
      <c r="J3" s="8">
        <v>70</v>
      </c>
      <c r="K3" s="8">
        <v>2014</v>
      </c>
      <c r="L3" s="8">
        <v>2</v>
      </c>
      <c r="M3" s="8" t="s">
        <v>1</v>
      </c>
      <c r="N3" s="9">
        <v>41730</v>
      </c>
      <c r="O3" s="9">
        <v>41820</v>
      </c>
      <c r="P3" s="9">
        <v>41844</v>
      </c>
      <c r="Q3" s="8">
        <v>218.89</v>
      </c>
      <c r="R3" s="8">
        <v>218.89</v>
      </c>
      <c r="S3" s="8"/>
      <c r="T3" s="8">
        <v>76.400000000000006</v>
      </c>
      <c r="U3" s="12"/>
      <c r="X3" s="4">
        <f t="shared" ref="X3:X15" si="0">AVERAGEIFS(B:B,C:C,K3,D:D, L3)/1000000</f>
        <v>67.158890666666679</v>
      </c>
      <c r="Y3" s="4">
        <f t="array" ref="Y3">MAX(IF(C:C=K3,IF(D:D=L3,B:B)))/1000000</f>
        <v>68.312644000000006</v>
      </c>
      <c r="AB3" s="17"/>
      <c r="AE3" s="15">
        <f>T3/T2 - 1</f>
        <v>5.0894085281980805E-2</v>
      </c>
      <c r="AF3" s="15" t="e">
        <f>X3/X2 - 1</f>
        <v>#DIV/0!</v>
      </c>
      <c r="AG3" s="15" t="e">
        <f>Y3/Y2 - 1</f>
        <v>#DIV/0!</v>
      </c>
    </row>
    <row r="4" spans="1:33" ht="15.75" thickBot="1" x14ac:dyDescent="0.3">
      <c r="A4" s="10">
        <v>41153</v>
      </c>
      <c r="B4" s="8"/>
      <c r="C4" s="8">
        <f>YEAR(A4)</f>
        <v>2012</v>
      </c>
      <c r="D4" s="11">
        <f t="shared" ref="D4:D61" si="1">INT((MONTH(A4) - 1) / 3 + 1)</f>
        <v>3</v>
      </c>
      <c r="E4" s="8" t="s">
        <v>44</v>
      </c>
      <c r="I4" s="8" t="s">
        <v>43</v>
      </c>
      <c r="J4" s="8">
        <v>70</v>
      </c>
      <c r="K4" s="8">
        <v>2014</v>
      </c>
      <c r="L4" s="8">
        <v>3</v>
      </c>
      <c r="M4" s="8" t="s">
        <v>1</v>
      </c>
      <c r="N4" s="9">
        <v>41821</v>
      </c>
      <c r="O4" s="9">
        <v>41912</v>
      </c>
      <c r="P4" s="9">
        <v>41935</v>
      </c>
      <c r="Q4" s="8">
        <v>239.59</v>
      </c>
      <c r="R4" s="8">
        <v>239.59</v>
      </c>
      <c r="S4" s="8"/>
      <c r="T4" s="8">
        <v>76.5</v>
      </c>
      <c r="U4" s="12"/>
      <c r="X4" s="4">
        <f t="shared" si="0"/>
        <v>68.712843000000007</v>
      </c>
      <c r="Y4" s="4">
        <f t="array" ref="Y4">MAX(IF(C:C=K4,IF(D:D=L4,B:B)))/1000000</f>
        <v>69.013379</v>
      </c>
      <c r="AB4" s="17"/>
      <c r="AE4" s="15">
        <f t="shared" ref="AE4:AE15" si="2">T4/T3 - 1</f>
        <v>1.3089005235600304E-3</v>
      </c>
      <c r="AF4" s="15">
        <f t="shared" ref="AF4:AG15" si="3">X4/X3 - 1</f>
        <v>2.3138445526834861E-2</v>
      </c>
      <c r="AG4" s="15">
        <f t="shared" si="3"/>
        <v>1.025776428738423E-2</v>
      </c>
    </row>
    <row r="5" spans="1:33" ht="15.75" thickBot="1" x14ac:dyDescent="0.3">
      <c r="A5" s="10">
        <v>41183</v>
      </c>
      <c r="B5" s="8"/>
      <c r="C5" s="8">
        <f>YEAR(A5)</f>
        <v>2012</v>
      </c>
      <c r="D5" s="11">
        <f t="shared" si="1"/>
        <v>4</v>
      </c>
      <c r="E5" s="8" t="s">
        <v>44</v>
      </c>
      <c r="I5" s="8" t="s">
        <v>43</v>
      </c>
      <c r="J5" s="8">
        <v>70</v>
      </c>
      <c r="K5" s="8">
        <v>2014</v>
      </c>
      <c r="L5" s="8">
        <v>4</v>
      </c>
      <c r="M5" s="8" t="s">
        <v>1</v>
      </c>
      <c r="N5" s="9">
        <v>41913</v>
      </c>
      <c r="O5" s="9">
        <v>42004</v>
      </c>
      <c r="P5" s="9">
        <v>42040</v>
      </c>
      <c r="Q5" s="8">
        <v>268</v>
      </c>
      <c r="R5" s="8">
        <v>268</v>
      </c>
      <c r="S5" s="8"/>
      <c r="T5" s="8">
        <v>81.5</v>
      </c>
      <c r="U5" s="12"/>
      <c r="X5" s="4">
        <f t="shared" si="0"/>
        <v>69.919764333333333</v>
      </c>
      <c r="Y5" s="4">
        <f t="array" ref="Y5">MAX(IF(C:C=K5,IF(D:D=L5,B:B)))/1000000</f>
        <v>72.680841000000001</v>
      </c>
      <c r="AB5" s="17"/>
      <c r="AE5" s="15">
        <f t="shared" si="2"/>
        <v>6.5359477124182996E-2</v>
      </c>
      <c r="AF5" s="15">
        <f t="shared" si="3"/>
        <v>1.7564712514272385E-2</v>
      </c>
      <c r="AG5" s="15">
        <f t="shared" si="3"/>
        <v>5.3141319163636291E-2</v>
      </c>
    </row>
    <row r="6" spans="1:33" ht="15.75" thickBot="1" x14ac:dyDescent="0.3">
      <c r="A6" s="10">
        <v>41214</v>
      </c>
      <c r="B6" s="8"/>
      <c r="C6" s="8">
        <f>YEAR(A6)</f>
        <v>2012</v>
      </c>
      <c r="D6" s="11">
        <f t="shared" si="1"/>
        <v>4</v>
      </c>
      <c r="E6" s="8" t="s">
        <v>44</v>
      </c>
      <c r="I6" s="8" t="s">
        <v>43</v>
      </c>
      <c r="J6" s="8">
        <v>70</v>
      </c>
      <c r="K6" s="8">
        <v>2015</v>
      </c>
      <c r="L6" s="8">
        <v>1</v>
      </c>
      <c r="M6" s="8" t="s">
        <v>1</v>
      </c>
      <c r="N6" s="9">
        <v>42005</v>
      </c>
      <c r="O6" s="9">
        <v>42094</v>
      </c>
      <c r="P6" s="9">
        <v>42117</v>
      </c>
      <c r="Q6" s="8">
        <v>230.76</v>
      </c>
      <c r="R6" s="8">
        <v>230.76</v>
      </c>
      <c r="S6" s="8"/>
      <c r="T6" s="8">
        <v>79.2</v>
      </c>
      <c r="U6" s="12"/>
      <c r="X6" s="4">
        <f t="shared" si="0"/>
        <v>67.779045999999994</v>
      </c>
      <c r="Y6" s="4">
        <f t="array" ref="Y6">MAX(IF(C:C=K6,IF(D:D=L6,B:B)))/1000000</f>
        <v>68.175996999999995</v>
      </c>
      <c r="AB6" s="17"/>
      <c r="AE6" s="15">
        <f t="shared" si="2"/>
        <v>-2.822085889570547E-2</v>
      </c>
      <c r="AF6" s="15">
        <f t="shared" si="3"/>
        <v>-3.0616784163169486E-2</v>
      </c>
      <c r="AG6" s="15">
        <f t="shared" si="3"/>
        <v>-6.1981176029594964E-2</v>
      </c>
    </row>
    <row r="7" spans="1:33" ht="15.75" thickBot="1" x14ac:dyDescent="0.3">
      <c r="A7" s="10">
        <v>41244</v>
      </c>
      <c r="B7" s="8"/>
      <c r="C7" s="8">
        <f>YEAR(A7)</f>
        <v>2012</v>
      </c>
      <c r="D7" s="11">
        <f t="shared" si="1"/>
        <v>4</v>
      </c>
      <c r="E7" s="8" t="s">
        <v>44</v>
      </c>
      <c r="I7" s="8" t="s">
        <v>43</v>
      </c>
      <c r="J7" s="8">
        <v>70</v>
      </c>
      <c r="K7" s="8">
        <v>2015</v>
      </c>
      <c r="L7" s="8">
        <v>2</v>
      </c>
      <c r="M7" s="8" t="s">
        <v>1</v>
      </c>
      <c r="N7" s="9">
        <v>42095</v>
      </c>
      <c r="O7" s="9">
        <v>42185</v>
      </c>
      <c r="P7" s="9">
        <v>42208</v>
      </c>
      <c r="Q7" s="8">
        <v>285.56</v>
      </c>
      <c r="R7" s="8">
        <v>285.56</v>
      </c>
      <c r="S7" s="8"/>
      <c r="T7" s="8">
        <v>79.400000000000006</v>
      </c>
      <c r="U7" s="12"/>
      <c r="X7" s="4">
        <f t="shared" si="0"/>
        <v>68.099633999999995</v>
      </c>
      <c r="Y7" s="4">
        <f t="array" ref="Y7">MAX(IF(C:C=K7,IF(D:D=L7,B:B)))/1000000</f>
        <v>69.021438000000003</v>
      </c>
      <c r="AA7" s="15">
        <f>T7/T3 - 1</f>
        <v>3.9267015706806241E-2</v>
      </c>
      <c r="AB7" s="17">
        <f>X7/X3- 1</f>
        <v>1.4007725916774794E-2</v>
      </c>
      <c r="AC7" s="17">
        <f>Y7/Y3- 1</f>
        <v>1.0375736591310858E-2</v>
      </c>
      <c r="AE7" s="15">
        <f t="shared" si="2"/>
        <v>2.525252525252597E-3</v>
      </c>
      <c r="AF7" s="15">
        <f t="shared" si="3"/>
        <v>4.729898381868658E-3</v>
      </c>
      <c r="AG7" s="15">
        <f t="shared" si="3"/>
        <v>1.2400860085698628E-2</v>
      </c>
    </row>
    <row r="8" spans="1:33" ht="15.75" thickBot="1" x14ac:dyDescent="0.3">
      <c r="A8" s="10">
        <v>41275</v>
      </c>
      <c r="B8" s="8"/>
      <c r="C8" s="8">
        <f>YEAR(A8)</f>
        <v>2013</v>
      </c>
      <c r="D8" s="11">
        <f t="shared" si="1"/>
        <v>1</v>
      </c>
      <c r="E8" s="8" t="s">
        <v>44</v>
      </c>
      <c r="I8" s="8" t="s">
        <v>43</v>
      </c>
      <c r="J8" s="8">
        <v>70</v>
      </c>
      <c r="K8" s="8">
        <v>2015</v>
      </c>
      <c r="L8" s="8">
        <v>3</v>
      </c>
      <c r="M8" s="8" t="s">
        <v>1</v>
      </c>
      <c r="N8" s="9">
        <v>42186</v>
      </c>
      <c r="O8" s="9">
        <v>42277</v>
      </c>
      <c r="P8" s="9">
        <v>42299</v>
      </c>
      <c r="Q8" s="8">
        <v>311.56</v>
      </c>
      <c r="R8" s="8">
        <v>311.56</v>
      </c>
      <c r="S8" s="8"/>
      <c r="T8" s="8">
        <v>78.099999999999994</v>
      </c>
      <c r="U8" s="12"/>
      <c r="X8" s="4">
        <f t="shared" si="0"/>
        <v>67.259185333333335</v>
      </c>
      <c r="Y8" s="4">
        <f t="array" ref="Y8">MAX(IF(C:C=K8,IF(D:D=L8,B:B)))/1000000</f>
        <v>67.613264000000001</v>
      </c>
      <c r="AA8" s="15">
        <f t="shared" ref="AA8:AA15" si="4">T8/T4 - 1</f>
        <v>2.0915032679738488E-2</v>
      </c>
      <c r="AB8" s="17">
        <f t="shared" ref="AB8:AB15" si="5">X8/X4- 1</f>
        <v>-2.1155545356588923E-2</v>
      </c>
      <c r="AC8" s="17">
        <f t="shared" ref="AC8:AC15" si="6">Y8/Y4- 1</f>
        <v>-2.0287588005218571E-2</v>
      </c>
      <c r="AE8" s="15">
        <f t="shared" si="2"/>
        <v>-1.6372795969773479E-2</v>
      </c>
      <c r="AF8" s="15">
        <f t="shared" si="3"/>
        <v>-1.2341456441111842E-2</v>
      </c>
      <c r="AG8" s="15">
        <f t="shared" si="3"/>
        <v>-2.0401980034087441E-2</v>
      </c>
    </row>
    <row r="9" spans="1:33" ht="15.75" thickBot="1" x14ac:dyDescent="0.3">
      <c r="A9" s="10">
        <v>41306</v>
      </c>
      <c r="B9" s="8"/>
      <c r="C9" s="8">
        <f>YEAR(A9)</f>
        <v>2013</v>
      </c>
      <c r="D9" s="11">
        <f t="shared" si="1"/>
        <v>1</v>
      </c>
      <c r="E9" s="8" t="s">
        <v>44</v>
      </c>
      <c r="I9" s="8" t="s">
        <v>43</v>
      </c>
      <c r="J9" s="8">
        <v>70</v>
      </c>
      <c r="K9" s="8">
        <v>2015</v>
      </c>
      <c r="L9" s="8">
        <v>4</v>
      </c>
      <c r="M9" s="8" t="s">
        <v>1</v>
      </c>
      <c r="N9" s="9">
        <v>42278</v>
      </c>
      <c r="O9" s="9">
        <v>42369</v>
      </c>
      <c r="P9" s="9">
        <v>42411</v>
      </c>
      <c r="Q9" s="8">
        <v>336.16</v>
      </c>
      <c r="R9" s="8">
        <v>336.16</v>
      </c>
      <c r="S9" s="8"/>
      <c r="T9" s="8">
        <v>81.099999999999994</v>
      </c>
      <c r="U9" s="12"/>
      <c r="X9" s="4">
        <f t="shared" si="0"/>
        <v>68.314809999999994</v>
      </c>
      <c r="Y9" s="4">
        <f t="array" ref="Y9">MAX(IF(C:C=K9,IF(D:D=L9,B:B)))/1000000</f>
        <v>72.662075000000002</v>
      </c>
      <c r="AA9" s="15">
        <f t="shared" si="4"/>
        <v>-4.9079754601227821E-3</v>
      </c>
      <c r="AB9" s="17">
        <f t="shared" si="5"/>
        <v>-2.2954229732267573E-2</v>
      </c>
      <c r="AC9" s="17">
        <f t="shared" si="6"/>
        <v>-2.5819734254317606E-4</v>
      </c>
      <c r="AE9" s="15">
        <f t="shared" si="2"/>
        <v>3.8412291933418663E-2</v>
      </c>
      <c r="AF9" s="15">
        <f t="shared" si="3"/>
        <v>1.5694877382695482E-2</v>
      </c>
      <c r="AG9" s="15">
        <f t="shared" si="3"/>
        <v>7.4671901655272821E-2</v>
      </c>
    </row>
    <row r="10" spans="1:33" ht="15.75" thickBot="1" x14ac:dyDescent="0.3">
      <c r="A10" s="10">
        <v>41334</v>
      </c>
      <c r="B10" s="8"/>
      <c r="C10" s="8">
        <f>YEAR(A10)</f>
        <v>2013</v>
      </c>
      <c r="D10" s="11">
        <f t="shared" si="1"/>
        <v>1</v>
      </c>
      <c r="E10" s="8" t="s">
        <v>44</v>
      </c>
      <c r="I10" s="8" t="s">
        <v>43</v>
      </c>
      <c r="J10" s="8">
        <v>70</v>
      </c>
      <c r="K10" s="8">
        <v>2016</v>
      </c>
      <c r="L10" s="8">
        <v>1</v>
      </c>
      <c r="M10" s="8" t="s">
        <v>1</v>
      </c>
      <c r="N10" s="9">
        <v>42370</v>
      </c>
      <c r="O10" s="9">
        <v>42460</v>
      </c>
      <c r="P10" s="9">
        <v>42488</v>
      </c>
      <c r="Q10" s="8">
        <v>297.31</v>
      </c>
      <c r="R10" s="8">
        <v>297.31</v>
      </c>
      <c r="S10" s="8"/>
      <c r="T10" s="8">
        <v>79.400000000000006</v>
      </c>
      <c r="U10" s="12"/>
      <c r="X10" s="4">
        <f t="shared" si="0"/>
        <v>69.494180999999998</v>
      </c>
      <c r="Y10" s="4">
        <f t="array" ref="Y10">MAX(IF(C:C=K10,IF(D:D=L10,B:B)))/1000000</f>
        <v>71.456660999999997</v>
      </c>
      <c r="AA10" s="15">
        <f t="shared" si="4"/>
        <v>2.525252525252597E-3</v>
      </c>
      <c r="AB10" s="17">
        <f t="shared" si="5"/>
        <v>2.5304797001716395E-2</v>
      </c>
      <c r="AC10" s="17">
        <f t="shared" si="6"/>
        <v>4.8120513734474679E-2</v>
      </c>
      <c r="AE10" s="15">
        <f t="shared" si="2"/>
        <v>-2.0961775585696563E-2</v>
      </c>
      <c r="AF10" s="15">
        <f t="shared" si="3"/>
        <v>1.7263767549086317E-2</v>
      </c>
      <c r="AG10" s="15">
        <f t="shared" si="3"/>
        <v>-1.6589314301855618E-2</v>
      </c>
    </row>
    <row r="11" spans="1:33" ht="15.75" thickBot="1" x14ac:dyDescent="0.3">
      <c r="A11" s="10">
        <v>41365</v>
      </c>
      <c r="B11" s="8"/>
      <c r="C11" s="8">
        <f>YEAR(A11)</f>
        <v>2013</v>
      </c>
      <c r="D11" s="11">
        <f t="shared" si="1"/>
        <v>2</v>
      </c>
      <c r="E11" s="8" t="s">
        <v>44</v>
      </c>
      <c r="I11" s="8" t="s">
        <v>43</v>
      </c>
      <c r="J11" s="8">
        <v>70</v>
      </c>
      <c r="K11" s="8">
        <v>2016</v>
      </c>
      <c r="L11" s="8">
        <v>2</v>
      </c>
      <c r="M11" s="8" t="s">
        <v>1</v>
      </c>
      <c r="N11" s="9">
        <v>42461</v>
      </c>
      <c r="O11" s="9">
        <v>42551</v>
      </c>
      <c r="P11" s="9">
        <v>42572</v>
      </c>
      <c r="Q11" s="8">
        <v>343.02</v>
      </c>
      <c r="R11" s="8">
        <v>343.02</v>
      </c>
      <c r="S11" s="8"/>
      <c r="T11" s="8">
        <v>78.099999999999994</v>
      </c>
      <c r="U11" s="12"/>
      <c r="X11" s="4">
        <f t="shared" si="0"/>
        <v>68.212204666666665</v>
      </c>
      <c r="Y11" s="4">
        <f t="array" ref="Y11">MAX(IF(C:C=K11,IF(D:D=L11,B:B)))/1000000</f>
        <v>68.692926</v>
      </c>
      <c r="AA11" s="15">
        <f t="shared" si="4"/>
        <v>-1.6372795969773479E-2</v>
      </c>
      <c r="AB11" s="17">
        <f t="shared" si="5"/>
        <v>1.6530289526470732E-3</v>
      </c>
      <c r="AC11" s="17">
        <f t="shared" si="6"/>
        <v>-4.7595647022017351E-3</v>
      </c>
      <c r="AE11" s="15">
        <f t="shared" si="2"/>
        <v>-1.6372795969773479E-2</v>
      </c>
      <c r="AF11" s="15">
        <f t="shared" si="3"/>
        <v>-1.8447247163519087E-2</v>
      </c>
      <c r="AG11" s="15">
        <f t="shared" si="3"/>
        <v>-3.8677080083548754E-2</v>
      </c>
    </row>
    <row r="12" spans="1:33" ht="15.75" thickBot="1" x14ac:dyDescent="0.3">
      <c r="A12" s="10">
        <v>41395</v>
      </c>
      <c r="B12" s="8"/>
      <c r="C12" s="8">
        <f>YEAR(A12)</f>
        <v>2013</v>
      </c>
      <c r="D12" s="11">
        <f t="shared" si="1"/>
        <v>2</v>
      </c>
      <c r="E12" s="8" t="s">
        <v>44</v>
      </c>
      <c r="I12" s="8" t="s">
        <v>43</v>
      </c>
      <c r="J12" s="8">
        <v>70</v>
      </c>
      <c r="K12" s="8">
        <v>2016</v>
      </c>
      <c r="L12" s="8">
        <v>3</v>
      </c>
      <c r="M12" s="8" t="s">
        <v>1</v>
      </c>
      <c r="N12" s="9">
        <v>42552</v>
      </c>
      <c r="O12" s="9">
        <v>42643</v>
      </c>
      <c r="P12" s="9">
        <v>42668</v>
      </c>
      <c r="Q12" s="8">
        <v>351.9</v>
      </c>
      <c r="R12" s="8">
        <v>351.9</v>
      </c>
      <c r="S12" s="8"/>
      <c r="T12" s="8">
        <v>77.900000000000006</v>
      </c>
      <c r="U12" s="12"/>
      <c r="X12" s="4">
        <f t="shared" si="0"/>
        <v>67.653720000000007</v>
      </c>
      <c r="Y12" s="4">
        <f t="array" ref="Y12">MAX(IF(C:C=K12,IF(D:D=L12,B:B)))/1000000</f>
        <v>68.343826000000007</v>
      </c>
      <c r="AA12" s="15">
        <f t="shared" si="4"/>
        <v>-2.560819462227748E-3</v>
      </c>
      <c r="AB12" s="17">
        <f t="shared" si="5"/>
        <v>5.8658853019313284E-3</v>
      </c>
      <c r="AC12" s="17">
        <f t="shared" si="6"/>
        <v>1.0805010093877465E-2</v>
      </c>
      <c r="AE12" s="15">
        <f t="shared" si="2"/>
        <v>-2.560819462227748E-3</v>
      </c>
      <c r="AF12" s="15">
        <f t="shared" si="3"/>
        <v>-8.1874595520817772E-3</v>
      </c>
      <c r="AG12" s="15">
        <f t="shared" si="3"/>
        <v>-5.0820371227161543E-3</v>
      </c>
    </row>
    <row r="13" spans="1:33" ht="15.75" thickBot="1" x14ac:dyDescent="0.3">
      <c r="A13" s="10">
        <v>41426</v>
      </c>
      <c r="B13" s="8"/>
      <c r="C13" s="8">
        <f>YEAR(A13)</f>
        <v>2013</v>
      </c>
      <c r="D13" s="11">
        <f t="shared" si="1"/>
        <v>2</v>
      </c>
      <c r="E13" s="8" t="s">
        <v>44</v>
      </c>
      <c r="I13" s="8" t="s">
        <v>43</v>
      </c>
      <c r="J13" s="8">
        <v>70</v>
      </c>
      <c r="K13" s="8">
        <v>2016</v>
      </c>
      <c r="L13" s="8">
        <v>4</v>
      </c>
      <c r="M13" s="8" t="s">
        <v>1</v>
      </c>
      <c r="N13" s="9">
        <v>42644</v>
      </c>
      <c r="O13" s="9">
        <v>42735</v>
      </c>
      <c r="P13" s="9">
        <v>42775</v>
      </c>
      <c r="Q13" s="8">
        <v>392.6</v>
      </c>
      <c r="R13" s="8">
        <v>392.6</v>
      </c>
      <c r="S13" s="8"/>
      <c r="T13" s="8">
        <v>81</v>
      </c>
      <c r="U13" s="12"/>
      <c r="X13" s="4">
        <f t="shared" si="0"/>
        <v>71.571969666666675</v>
      </c>
      <c r="Y13" s="4">
        <f t="array" ref="Y13">MAX(IF(C:C=K13,IF(D:D=L13,B:B)))/1000000</f>
        <v>73.959791999999993</v>
      </c>
      <c r="AA13" s="15">
        <f t="shared" si="4"/>
        <v>-1.2330456226880004E-3</v>
      </c>
      <c r="AB13" s="17">
        <f t="shared" si="5"/>
        <v>4.7678675629291511E-2</v>
      </c>
      <c r="AC13" s="17">
        <f t="shared" si="6"/>
        <v>1.7859619340625743E-2</v>
      </c>
      <c r="AE13" s="15">
        <f t="shared" si="2"/>
        <v>3.979460847240035E-2</v>
      </c>
      <c r="AF13" s="15">
        <f t="shared" si="3"/>
        <v>5.7916248606383558E-2</v>
      </c>
      <c r="AG13" s="15">
        <f t="shared" si="3"/>
        <v>8.2172250643386402E-2</v>
      </c>
    </row>
    <row r="14" spans="1:33" ht="15.75" thickBot="1" x14ac:dyDescent="0.3">
      <c r="A14" s="10">
        <v>41456</v>
      </c>
      <c r="B14" s="8"/>
      <c r="C14" s="8">
        <f>YEAR(A14)</f>
        <v>2013</v>
      </c>
      <c r="D14" s="11">
        <f t="shared" si="1"/>
        <v>3</v>
      </c>
      <c r="E14" s="8" t="s">
        <v>44</v>
      </c>
      <c r="I14" s="8" t="s">
        <v>43</v>
      </c>
      <c r="J14" s="8">
        <v>70</v>
      </c>
      <c r="K14" s="8">
        <v>2017</v>
      </c>
      <c r="L14" s="8">
        <v>1</v>
      </c>
      <c r="M14" s="8" t="s">
        <v>1</v>
      </c>
      <c r="N14" s="9">
        <v>42736</v>
      </c>
      <c r="O14" s="9">
        <v>42825</v>
      </c>
      <c r="P14" s="9">
        <v>42863</v>
      </c>
      <c r="Q14" s="8">
        <v>316</v>
      </c>
      <c r="R14" s="8">
        <v>316</v>
      </c>
      <c r="S14" s="8"/>
      <c r="T14" s="8">
        <v>76.7</v>
      </c>
      <c r="U14" s="12"/>
      <c r="X14" s="4">
        <f t="shared" si="0"/>
        <v>68.618112666666676</v>
      </c>
      <c r="Y14" s="4">
        <f t="array" ref="Y14">MAX(IF(C:C=K14,IF(D:D=L14,B:B)))/1000000</f>
        <v>69.396872999999999</v>
      </c>
      <c r="AA14" s="15">
        <f t="shared" si="4"/>
        <v>-3.400503778337538E-2</v>
      </c>
      <c r="AB14" s="17">
        <f t="shared" si="5"/>
        <v>-1.2606355247690715E-2</v>
      </c>
      <c r="AC14" s="17">
        <f t="shared" si="6"/>
        <v>-2.8825696179674565E-2</v>
      </c>
      <c r="AE14" s="15">
        <f t="shared" si="2"/>
        <v>-5.3086419753086367E-2</v>
      </c>
      <c r="AF14" s="15">
        <f t="shared" si="3"/>
        <v>-4.127114307119184E-2</v>
      </c>
      <c r="AG14" s="15">
        <f t="shared" si="3"/>
        <v>-6.1694589406092404E-2</v>
      </c>
    </row>
    <row r="15" spans="1:33" ht="15.75" thickBot="1" x14ac:dyDescent="0.3">
      <c r="A15" s="10">
        <v>41487</v>
      </c>
      <c r="B15" s="8"/>
      <c r="C15" s="8">
        <f>YEAR(A15)</f>
        <v>2013</v>
      </c>
      <c r="D15" s="11">
        <f t="shared" si="1"/>
        <v>3</v>
      </c>
      <c r="E15" s="8" t="s">
        <v>44</v>
      </c>
      <c r="I15" s="8" t="s">
        <v>43</v>
      </c>
      <c r="J15" s="8">
        <v>70</v>
      </c>
      <c r="K15" s="8">
        <v>2017</v>
      </c>
      <c r="L15" s="8">
        <v>2</v>
      </c>
      <c r="M15" s="8" t="s">
        <v>1</v>
      </c>
      <c r="N15" s="9">
        <v>42826</v>
      </c>
      <c r="O15" s="9">
        <v>42916</v>
      </c>
      <c r="P15" s="9">
        <v>42947</v>
      </c>
      <c r="Q15" s="8">
        <v>376.83</v>
      </c>
      <c r="R15" s="8">
        <v>376.83</v>
      </c>
      <c r="S15" s="8"/>
      <c r="T15" s="8">
        <v>76</v>
      </c>
      <c r="U15" s="13"/>
      <c r="X15" s="4">
        <f t="shared" si="0"/>
        <v>70.206308666666672</v>
      </c>
      <c r="Y15" s="4">
        <f t="array" ref="Y15">MAX(IF(C:C=K15,IF(D:D=L15,B:B)))/1000000</f>
        <v>72.211860000000001</v>
      </c>
      <c r="AA15" s="15">
        <f t="shared" si="4"/>
        <v>-2.688860435339302E-2</v>
      </c>
      <c r="AB15" s="17">
        <f t="shared" si="5"/>
        <v>2.9233830071093925E-2</v>
      </c>
      <c r="AC15" s="17">
        <f t="shared" si="6"/>
        <v>5.1227021542218143E-2</v>
      </c>
      <c r="AE15" s="15">
        <f t="shared" si="2"/>
        <v>-9.126466753585416E-3</v>
      </c>
      <c r="AF15" s="15">
        <f t="shared" si="3"/>
        <v>2.3145434030153789E-2</v>
      </c>
      <c r="AG15" s="15">
        <f t="shared" si="3"/>
        <v>4.0563600034255076E-2</v>
      </c>
    </row>
    <row r="16" spans="1:33" ht="15.75" thickBot="1" x14ac:dyDescent="0.3">
      <c r="A16" s="10">
        <v>41518</v>
      </c>
      <c r="B16" s="8"/>
      <c r="C16" s="8">
        <f>YEAR(A16)</f>
        <v>2013</v>
      </c>
      <c r="D16" s="11">
        <f t="shared" si="1"/>
        <v>3</v>
      </c>
      <c r="E16" s="8" t="s">
        <v>44</v>
      </c>
      <c r="W16" s="18" t="s">
        <v>54</v>
      </c>
      <c r="X16" s="19">
        <f>CORREL(T3:T15,X3:X15)</f>
        <v>0.35683684912958458</v>
      </c>
      <c r="Y16" s="19">
        <f>CORREL(T3:T15,Y3:Y15)</f>
        <v>0.56502700080053192</v>
      </c>
      <c r="Z16" s="18"/>
      <c r="AA16" s="18"/>
      <c r="AB16" s="20">
        <f>CORREL(AA7:AA15,AB7:AB15)</f>
        <v>-2.0265365587111953E-4</v>
      </c>
      <c r="AC16" s="20">
        <f>CORREL(AA7:AA15,AC7:AC15)</f>
        <v>-9.1604490310330661E-3</v>
      </c>
      <c r="AD16" s="18"/>
      <c r="AE16" s="18"/>
      <c r="AF16" s="21">
        <f>CORREL(AE4:AE15,AF4:AF15)</f>
        <v>0.71087732622068234</v>
      </c>
      <c r="AG16" s="21">
        <f>CORREL(AE4:AE15,AG4:AG15)</f>
        <v>0.87565979514507741</v>
      </c>
    </row>
    <row r="17" spans="1:7" ht="15.75" thickBot="1" x14ac:dyDescent="0.3">
      <c r="A17" s="10">
        <v>41548</v>
      </c>
      <c r="B17" s="8"/>
      <c r="C17" s="8">
        <f>YEAR(A17)</f>
        <v>2013</v>
      </c>
      <c r="D17" s="11">
        <f t="shared" si="1"/>
        <v>4</v>
      </c>
      <c r="E17" s="8" t="s">
        <v>44</v>
      </c>
      <c r="G17" s="4"/>
    </row>
    <row r="18" spans="1:7" ht="15.75" thickBot="1" x14ac:dyDescent="0.3">
      <c r="A18" s="10">
        <v>41579</v>
      </c>
      <c r="B18" s="8"/>
      <c r="C18" s="8">
        <f>YEAR(A18)</f>
        <v>2013</v>
      </c>
      <c r="D18" s="11">
        <f t="shared" si="1"/>
        <v>4</v>
      </c>
      <c r="E18" s="8" t="s">
        <v>44</v>
      </c>
    </row>
    <row r="19" spans="1:7" ht="15.75" thickBot="1" x14ac:dyDescent="0.3">
      <c r="A19" s="10">
        <v>41609</v>
      </c>
      <c r="B19" s="8"/>
      <c r="C19" s="8">
        <f>YEAR(A19)</f>
        <v>2013</v>
      </c>
      <c r="D19" s="11">
        <f t="shared" si="1"/>
        <v>4</v>
      </c>
      <c r="E19" s="8" t="s">
        <v>44</v>
      </c>
    </row>
    <row r="20" spans="1:7" ht="15.75" thickBot="1" x14ac:dyDescent="0.3">
      <c r="A20" s="10">
        <v>41640</v>
      </c>
      <c r="B20" s="8">
        <v>56068900</v>
      </c>
      <c r="C20" s="8">
        <f>YEAR(A20)</f>
        <v>2014</v>
      </c>
      <c r="D20" s="11">
        <f t="shared" si="1"/>
        <v>1</v>
      </c>
      <c r="E20" s="8" t="s">
        <v>44</v>
      </c>
    </row>
    <row r="21" spans="1:7" ht="15.75" thickBot="1" x14ac:dyDescent="0.3">
      <c r="A21" s="10">
        <v>41671</v>
      </c>
      <c r="B21" s="8">
        <v>56830368</v>
      </c>
      <c r="C21" s="8">
        <f>YEAR(A21)</f>
        <v>2014</v>
      </c>
      <c r="D21" s="11">
        <f t="shared" si="1"/>
        <v>1</v>
      </c>
      <c r="E21" s="8" t="s">
        <v>44</v>
      </c>
    </row>
    <row r="22" spans="1:7" ht="15.75" thickBot="1" x14ac:dyDescent="0.3">
      <c r="A22" s="10">
        <v>41699</v>
      </c>
      <c r="B22" s="8">
        <v>61077917</v>
      </c>
      <c r="C22" s="8">
        <f>YEAR(A22)</f>
        <v>2014</v>
      </c>
      <c r="D22" s="11">
        <f t="shared" si="1"/>
        <v>1</v>
      </c>
      <c r="E22" s="8" t="s">
        <v>44</v>
      </c>
    </row>
    <row r="23" spans="1:7" ht="15.75" thickBot="1" x14ac:dyDescent="0.3">
      <c r="A23" s="10">
        <v>41730</v>
      </c>
      <c r="B23" s="8">
        <v>65112195</v>
      </c>
      <c r="C23" s="8">
        <f t="shared" ref="C23:C61" si="7">YEAR(A23)</f>
        <v>2014</v>
      </c>
      <c r="D23" s="11">
        <f t="shared" si="1"/>
        <v>2</v>
      </c>
      <c r="E23" s="8" t="s">
        <v>44</v>
      </c>
    </row>
    <row r="24" spans="1:7" ht="15.75" thickBot="1" x14ac:dyDescent="0.3">
      <c r="A24" s="10">
        <v>41760</v>
      </c>
      <c r="B24" s="8">
        <v>68312644</v>
      </c>
      <c r="C24" s="8">
        <f t="shared" si="7"/>
        <v>2014</v>
      </c>
      <c r="D24" s="11">
        <f t="shared" si="1"/>
        <v>2</v>
      </c>
      <c r="E24" s="8" t="s">
        <v>44</v>
      </c>
    </row>
    <row r="25" spans="1:7" ht="15.75" thickBot="1" x14ac:dyDescent="0.3">
      <c r="A25" s="10">
        <v>41791</v>
      </c>
      <c r="B25" s="8">
        <v>68051833</v>
      </c>
      <c r="C25" s="8">
        <f t="shared" si="7"/>
        <v>2014</v>
      </c>
      <c r="D25" s="11">
        <f t="shared" si="1"/>
        <v>2</v>
      </c>
      <c r="E25" s="8" t="s">
        <v>44</v>
      </c>
    </row>
    <row r="26" spans="1:7" ht="15.75" thickBot="1" x14ac:dyDescent="0.3">
      <c r="A26" s="10">
        <v>41821</v>
      </c>
      <c r="B26" s="8">
        <v>68562313</v>
      </c>
      <c r="C26" s="8">
        <f t="shared" si="7"/>
        <v>2014</v>
      </c>
      <c r="D26" s="11">
        <f t="shared" si="1"/>
        <v>3</v>
      </c>
      <c r="E26" s="8" t="s">
        <v>44</v>
      </c>
    </row>
    <row r="27" spans="1:7" ht="15.75" thickBot="1" x14ac:dyDescent="0.3">
      <c r="A27" s="10">
        <v>41852</v>
      </c>
      <c r="B27" s="8">
        <v>69013379</v>
      </c>
      <c r="C27" s="8">
        <f t="shared" si="7"/>
        <v>2014</v>
      </c>
      <c r="D27" s="11">
        <f t="shared" si="1"/>
        <v>3</v>
      </c>
      <c r="E27" s="8" t="s">
        <v>44</v>
      </c>
    </row>
    <row r="28" spans="1:7" ht="15.75" thickBot="1" x14ac:dyDescent="0.3">
      <c r="A28" s="10">
        <v>41883</v>
      </c>
      <c r="B28" s="8">
        <v>68562837</v>
      </c>
      <c r="C28" s="8">
        <f t="shared" si="7"/>
        <v>2014</v>
      </c>
      <c r="D28" s="11">
        <f t="shared" si="1"/>
        <v>3</v>
      </c>
      <c r="E28" s="8" t="s">
        <v>44</v>
      </c>
    </row>
    <row r="29" spans="1:7" ht="15.75" thickBot="1" x14ac:dyDescent="0.3">
      <c r="A29" s="10">
        <v>41913</v>
      </c>
      <c r="B29" s="8">
        <v>67792678</v>
      </c>
      <c r="C29" s="8">
        <f t="shared" si="7"/>
        <v>2014</v>
      </c>
      <c r="D29" s="11">
        <f t="shared" si="1"/>
        <v>4</v>
      </c>
      <c r="E29" s="8" t="s">
        <v>44</v>
      </c>
    </row>
    <row r="30" spans="1:7" ht="15.75" thickBot="1" x14ac:dyDescent="0.3">
      <c r="A30" s="10">
        <v>41944</v>
      </c>
      <c r="B30" s="8">
        <v>69285774</v>
      </c>
      <c r="C30" s="8">
        <f t="shared" si="7"/>
        <v>2014</v>
      </c>
      <c r="D30" s="11">
        <f t="shared" si="1"/>
        <v>4</v>
      </c>
      <c r="E30" s="8" t="s">
        <v>44</v>
      </c>
    </row>
    <row r="31" spans="1:7" ht="15.75" thickBot="1" x14ac:dyDescent="0.3">
      <c r="A31" s="10">
        <v>41974</v>
      </c>
      <c r="B31" s="8">
        <v>72680841</v>
      </c>
      <c r="C31" s="8">
        <f t="shared" si="7"/>
        <v>2014</v>
      </c>
      <c r="D31" s="11">
        <f t="shared" si="1"/>
        <v>4</v>
      </c>
      <c r="E31" s="8" t="s">
        <v>44</v>
      </c>
    </row>
    <row r="32" spans="1:7" ht="15.75" thickBot="1" x14ac:dyDescent="0.3">
      <c r="A32" s="10">
        <v>42005</v>
      </c>
      <c r="B32" s="8">
        <v>68175997</v>
      </c>
      <c r="C32" s="8">
        <f t="shared" si="7"/>
        <v>2015</v>
      </c>
      <c r="D32" s="11">
        <f t="shared" si="1"/>
        <v>1</v>
      </c>
      <c r="E32" s="8" t="s">
        <v>44</v>
      </c>
    </row>
    <row r="33" spans="1:5" ht="15.75" thickBot="1" x14ac:dyDescent="0.3">
      <c r="A33" s="10">
        <v>42036</v>
      </c>
      <c r="B33" s="8">
        <v>67039716</v>
      </c>
      <c r="C33" s="8">
        <f t="shared" si="7"/>
        <v>2015</v>
      </c>
      <c r="D33" s="11">
        <f t="shared" si="1"/>
        <v>1</v>
      </c>
      <c r="E33" s="8" t="s">
        <v>44</v>
      </c>
    </row>
    <row r="34" spans="1:5" ht="15.75" thickBot="1" x14ac:dyDescent="0.3">
      <c r="A34" s="10">
        <v>42064</v>
      </c>
      <c r="B34" s="8">
        <v>68121425</v>
      </c>
      <c r="C34" s="8">
        <f t="shared" si="7"/>
        <v>2015</v>
      </c>
      <c r="D34" s="11">
        <f t="shared" si="1"/>
        <v>1</v>
      </c>
      <c r="E34" s="8" t="s">
        <v>44</v>
      </c>
    </row>
    <row r="35" spans="1:5" ht="15.75" thickBot="1" x14ac:dyDescent="0.3">
      <c r="A35" s="10">
        <v>42095</v>
      </c>
      <c r="B35" s="8">
        <v>66966655</v>
      </c>
      <c r="C35" s="8">
        <f t="shared" si="7"/>
        <v>2015</v>
      </c>
      <c r="D35" s="11">
        <f t="shared" si="1"/>
        <v>2</v>
      </c>
      <c r="E35" s="8" t="s">
        <v>44</v>
      </c>
    </row>
    <row r="36" spans="1:5" ht="15.75" thickBot="1" x14ac:dyDescent="0.3">
      <c r="A36" s="10">
        <v>42125</v>
      </c>
      <c r="B36" s="8">
        <v>69021438</v>
      </c>
      <c r="C36" s="8">
        <f t="shared" si="7"/>
        <v>2015</v>
      </c>
      <c r="D36" s="11">
        <f t="shared" si="1"/>
        <v>2</v>
      </c>
      <c r="E36" s="8" t="s">
        <v>44</v>
      </c>
    </row>
    <row r="37" spans="1:5" ht="15.75" thickBot="1" x14ac:dyDescent="0.3">
      <c r="A37" s="10">
        <v>42156</v>
      </c>
      <c r="B37" s="8">
        <v>68310809</v>
      </c>
      <c r="C37" s="8">
        <f t="shared" si="7"/>
        <v>2015</v>
      </c>
      <c r="D37" s="11">
        <f t="shared" si="1"/>
        <v>2</v>
      </c>
      <c r="E37" s="8" t="s">
        <v>44</v>
      </c>
    </row>
    <row r="38" spans="1:5" ht="15.75" thickBot="1" x14ac:dyDescent="0.3">
      <c r="A38" s="10">
        <v>42186</v>
      </c>
      <c r="B38" s="8">
        <v>66943750</v>
      </c>
      <c r="C38" s="8">
        <f t="shared" si="7"/>
        <v>2015</v>
      </c>
      <c r="D38" s="11">
        <f t="shared" si="1"/>
        <v>3</v>
      </c>
      <c r="E38" s="8" t="s">
        <v>44</v>
      </c>
    </row>
    <row r="39" spans="1:5" ht="15.75" thickBot="1" x14ac:dyDescent="0.3">
      <c r="A39" s="10">
        <v>42217</v>
      </c>
      <c r="B39" s="8">
        <v>67613264</v>
      </c>
      <c r="C39" s="8">
        <f t="shared" si="7"/>
        <v>2015</v>
      </c>
      <c r="D39" s="11">
        <f t="shared" si="1"/>
        <v>3</v>
      </c>
      <c r="E39" s="8" t="s">
        <v>44</v>
      </c>
    </row>
    <row r="40" spans="1:5" ht="15.75" thickBot="1" x14ac:dyDescent="0.3">
      <c r="A40" s="10">
        <v>42248</v>
      </c>
      <c r="B40" s="8">
        <v>67220542</v>
      </c>
      <c r="C40" s="8">
        <f t="shared" si="7"/>
        <v>2015</v>
      </c>
      <c r="D40" s="11">
        <f t="shared" si="1"/>
        <v>3</v>
      </c>
      <c r="E40" s="8" t="s">
        <v>44</v>
      </c>
    </row>
    <row r="41" spans="1:5" ht="15.75" thickBot="1" x14ac:dyDescent="0.3">
      <c r="A41" s="10">
        <v>42278</v>
      </c>
      <c r="B41" s="8">
        <v>65880859</v>
      </c>
      <c r="C41" s="8">
        <f t="shared" si="7"/>
        <v>2015</v>
      </c>
      <c r="D41" s="11">
        <f t="shared" si="1"/>
        <v>4</v>
      </c>
      <c r="E41" s="8" t="s">
        <v>44</v>
      </c>
    </row>
    <row r="42" spans="1:5" ht="15.75" thickBot="1" x14ac:dyDescent="0.3">
      <c r="A42" s="10">
        <v>42309</v>
      </c>
      <c r="B42" s="8">
        <v>66401496</v>
      </c>
      <c r="C42" s="8">
        <f t="shared" si="7"/>
        <v>2015</v>
      </c>
      <c r="D42" s="11">
        <f t="shared" si="1"/>
        <v>4</v>
      </c>
      <c r="E42" s="8" t="s">
        <v>44</v>
      </c>
    </row>
    <row r="43" spans="1:5" ht="15.75" thickBot="1" x14ac:dyDescent="0.3">
      <c r="A43" s="10">
        <v>42339</v>
      </c>
      <c r="B43" s="8">
        <v>72662075</v>
      </c>
      <c r="C43" s="8">
        <f t="shared" si="7"/>
        <v>2015</v>
      </c>
      <c r="D43" s="11">
        <f t="shared" si="1"/>
        <v>4</v>
      </c>
      <c r="E43" s="8" t="s">
        <v>44</v>
      </c>
    </row>
    <row r="44" spans="1:5" ht="15.75" thickBot="1" x14ac:dyDescent="0.3">
      <c r="A44" s="10">
        <v>42370</v>
      </c>
      <c r="B44" s="8">
        <v>68431283</v>
      </c>
      <c r="C44" s="8">
        <f t="shared" si="7"/>
        <v>2016</v>
      </c>
      <c r="D44" s="11">
        <f t="shared" si="1"/>
        <v>1</v>
      </c>
      <c r="E44" s="8" t="s">
        <v>44</v>
      </c>
    </row>
    <row r="45" spans="1:5" ht="15.75" thickBot="1" x14ac:dyDescent="0.3">
      <c r="A45" s="10">
        <v>42401</v>
      </c>
      <c r="B45" s="8">
        <v>68594599</v>
      </c>
      <c r="C45" s="8">
        <f t="shared" si="7"/>
        <v>2016</v>
      </c>
      <c r="D45" s="11">
        <f t="shared" si="1"/>
        <v>1</v>
      </c>
      <c r="E45" s="8" t="s">
        <v>44</v>
      </c>
    </row>
    <row r="46" spans="1:5" ht="15.75" thickBot="1" x14ac:dyDescent="0.3">
      <c r="A46" s="10">
        <v>42430</v>
      </c>
      <c r="B46" s="8">
        <v>71456661</v>
      </c>
      <c r="C46" s="8">
        <f t="shared" si="7"/>
        <v>2016</v>
      </c>
      <c r="D46" s="11">
        <f t="shared" si="1"/>
        <v>1</v>
      </c>
      <c r="E46" s="8" t="s">
        <v>44</v>
      </c>
    </row>
    <row r="47" spans="1:5" ht="15.75" thickBot="1" x14ac:dyDescent="0.3">
      <c r="A47" s="10">
        <v>42461</v>
      </c>
      <c r="B47" s="8">
        <v>68692926</v>
      </c>
      <c r="C47" s="8">
        <f t="shared" si="7"/>
        <v>2016</v>
      </c>
      <c r="D47" s="11">
        <f t="shared" si="1"/>
        <v>2</v>
      </c>
      <c r="E47" s="8" t="s">
        <v>44</v>
      </c>
    </row>
    <row r="48" spans="1:5" ht="15.75" thickBot="1" x14ac:dyDescent="0.3">
      <c r="A48" s="10">
        <v>42491</v>
      </c>
      <c r="B48" s="8">
        <v>67966613</v>
      </c>
      <c r="C48" s="8">
        <f t="shared" si="7"/>
        <v>2016</v>
      </c>
      <c r="D48" s="11">
        <f t="shared" si="1"/>
        <v>2</v>
      </c>
      <c r="E48" s="8" t="s">
        <v>44</v>
      </c>
    </row>
    <row r="49" spans="1:5" ht="15.75" thickBot="1" x14ac:dyDescent="0.3">
      <c r="A49" s="10">
        <v>42522</v>
      </c>
      <c r="B49" s="8">
        <v>67977075</v>
      </c>
      <c r="C49" s="8">
        <f t="shared" si="7"/>
        <v>2016</v>
      </c>
      <c r="D49" s="11">
        <f t="shared" si="1"/>
        <v>2</v>
      </c>
      <c r="E49" s="8" t="s">
        <v>44</v>
      </c>
    </row>
    <row r="50" spans="1:5" ht="15.75" thickBot="1" x14ac:dyDescent="0.3">
      <c r="A50" s="10">
        <v>42552</v>
      </c>
      <c r="B50" s="8">
        <v>68285000</v>
      </c>
      <c r="C50" s="8">
        <f t="shared" si="7"/>
        <v>2016</v>
      </c>
      <c r="D50" s="11">
        <f t="shared" si="1"/>
        <v>3</v>
      </c>
      <c r="E50" s="8" t="s">
        <v>44</v>
      </c>
    </row>
    <row r="51" spans="1:5" ht="15.75" thickBot="1" x14ac:dyDescent="0.3">
      <c r="A51" s="10">
        <v>42583</v>
      </c>
      <c r="B51" s="8">
        <v>66332334</v>
      </c>
      <c r="C51" s="8">
        <f t="shared" si="7"/>
        <v>2016</v>
      </c>
      <c r="D51" s="11">
        <f t="shared" si="1"/>
        <v>3</v>
      </c>
      <c r="E51" s="8" t="s">
        <v>44</v>
      </c>
    </row>
    <row r="52" spans="1:5" ht="15.75" thickBot="1" x14ac:dyDescent="0.3">
      <c r="A52" s="10">
        <v>42614</v>
      </c>
      <c r="B52" s="8">
        <v>68343826</v>
      </c>
      <c r="C52" s="8">
        <f t="shared" si="7"/>
        <v>2016</v>
      </c>
      <c r="D52" s="11">
        <f t="shared" si="1"/>
        <v>3</v>
      </c>
      <c r="E52" s="8" t="s">
        <v>44</v>
      </c>
    </row>
    <row r="53" spans="1:5" ht="15.75" thickBot="1" x14ac:dyDescent="0.3">
      <c r="A53" s="10">
        <v>42644</v>
      </c>
      <c r="B53" s="8">
        <v>70328230</v>
      </c>
      <c r="C53" s="8">
        <f t="shared" si="7"/>
        <v>2016</v>
      </c>
      <c r="D53" s="11">
        <f t="shared" si="1"/>
        <v>4</v>
      </c>
      <c r="E53" s="8" t="s">
        <v>44</v>
      </c>
    </row>
    <row r="54" spans="1:5" ht="15.75" thickBot="1" x14ac:dyDescent="0.3">
      <c r="A54" s="10">
        <v>42675</v>
      </c>
      <c r="B54" s="8">
        <v>70427887</v>
      </c>
      <c r="C54" s="8">
        <f t="shared" si="7"/>
        <v>2016</v>
      </c>
      <c r="D54" s="11">
        <f t="shared" si="1"/>
        <v>4</v>
      </c>
      <c r="E54" s="8" t="s">
        <v>44</v>
      </c>
    </row>
    <row r="55" spans="1:5" ht="15.75" thickBot="1" x14ac:dyDescent="0.3">
      <c r="A55" s="10">
        <v>42705</v>
      </c>
      <c r="B55" s="8">
        <v>73959792</v>
      </c>
      <c r="C55" s="8">
        <f t="shared" si="7"/>
        <v>2016</v>
      </c>
      <c r="D55" s="11">
        <f t="shared" si="1"/>
        <v>4</v>
      </c>
      <c r="E55" s="8" t="s">
        <v>44</v>
      </c>
    </row>
    <row r="56" spans="1:5" ht="15.75" thickBot="1" x14ac:dyDescent="0.3">
      <c r="A56" s="10">
        <v>42736</v>
      </c>
      <c r="B56" s="8">
        <v>69396873</v>
      </c>
      <c r="C56" s="8">
        <f t="shared" si="7"/>
        <v>2017</v>
      </c>
      <c r="D56" s="11">
        <f t="shared" si="1"/>
        <v>1</v>
      </c>
      <c r="E56" s="8" t="s">
        <v>44</v>
      </c>
    </row>
    <row r="57" spans="1:5" ht="15.75" thickBot="1" x14ac:dyDescent="0.3">
      <c r="A57" s="10">
        <v>42767</v>
      </c>
      <c r="B57" s="8">
        <v>67384366</v>
      </c>
      <c r="C57" s="8">
        <f t="shared" si="7"/>
        <v>2017</v>
      </c>
      <c r="D57" s="11">
        <f t="shared" si="1"/>
        <v>1</v>
      </c>
      <c r="E57" s="8" t="s">
        <v>44</v>
      </c>
    </row>
    <row r="58" spans="1:5" ht="15.75" thickBot="1" x14ac:dyDescent="0.3">
      <c r="A58" s="10">
        <v>42795</v>
      </c>
      <c r="B58" s="8">
        <v>69073099</v>
      </c>
      <c r="C58" s="8">
        <f t="shared" si="7"/>
        <v>2017</v>
      </c>
      <c r="D58" s="11">
        <f t="shared" si="1"/>
        <v>1</v>
      </c>
      <c r="E58" s="8" t="s">
        <v>44</v>
      </c>
    </row>
    <row r="59" spans="1:5" ht="15.75" thickBot="1" x14ac:dyDescent="0.3">
      <c r="A59" s="10">
        <v>42826</v>
      </c>
      <c r="B59" s="8">
        <v>68724065</v>
      </c>
      <c r="C59" s="8">
        <f t="shared" si="7"/>
        <v>2017</v>
      </c>
      <c r="D59" s="11">
        <f t="shared" si="1"/>
        <v>2</v>
      </c>
      <c r="E59" s="8" t="s">
        <v>44</v>
      </c>
    </row>
    <row r="60" spans="1:5" ht="15.75" thickBot="1" x14ac:dyDescent="0.3">
      <c r="A60" s="10">
        <v>42856</v>
      </c>
      <c r="B60" s="8">
        <v>69683001</v>
      </c>
      <c r="C60" s="8">
        <f t="shared" si="7"/>
        <v>2017</v>
      </c>
      <c r="D60" s="11">
        <f t="shared" si="1"/>
        <v>2</v>
      </c>
      <c r="E60" s="8" t="s">
        <v>44</v>
      </c>
    </row>
    <row r="61" spans="1:5" ht="15.75" thickBot="1" x14ac:dyDescent="0.3">
      <c r="A61" s="10">
        <v>42887</v>
      </c>
      <c r="B61" s="8">
        <v>72211860</v>
      </c>
      <c r="C61" s="8">
        <f t="shared" si="7"/>
        <v>2017</v>
      </c>
      <c r="D61" s="11">
        <f t="shared" si="1"/>
        <v>2</v>
      </c>
      <c r="E61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1"/>
  <sheetViews>
    <sheetView topLeftCell="S1" workbookViewId="0">
      <selection activeCell="H19" sqref="H19"/>
    </sheetView>
  </sheetViews>
  <sheetFormatPr defaultRowHeight="15" x14ac:dyDescent="0.25"/>
  <cols>
    <col min="1" max="1" width="19" customWidth="1"/>
    <col min="2" max="4" width="9.140625" customWidth="1"/>
    <col min="5" max="5" width="24.42578125" customWidth="1"/>
    <col min="14" max="14" width="16.28515625" customWidth="1"/>
    <col min="15" max="15" width="19" customWidth="1"/>
    <col min="16" max="16" width="20.42578125" customWidth="1"/>
    <col min="17" max="17" width="14.85546875" customWidth="1"/>
    <col min="18" max="18" width="11.7109375" customWidth="1"/>
    <col min="20" max="20" width="6.5703125" customWidth="1"/>
  </cols>
  <sheetData>
    <row r="1" spans="1:33" ht="60.75" thickBot="1" x14ac:dyDescent="0.3">
      <c r="A1" s="8" t="s">
        <v>37</v>
      </c>
      <c r="B1" s="8" t="s">
        <v>38</v>
      </c>
      <c r="C1" s="8" t="s">
        <v>25</v>
      </c>
      <c r="D1" s="8" t="s">
        <v>42</v>
      </c>
      <c r="E1" s="8" t="s">
        <v>39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X1" s="14" t="s">
        <v>45</v>
      </c>
      <c r="Y1" s="14" t="s">
        <v>47</v>
      </c>
      <c r="AA1" s="16" t="s">
        <v>48</v>
      </c>
      <c r="AB1" s="16" t="s">
        <v>49</v>
      </c>
      <c r="AC1" s="16" t="s">
        <v>50</v>
      </c>
      <c r="AE1" s="16" t="s">
        <v>51</v>
      </c>
      <c r="AF1" s="16" t="s">
        <v>52</v>
      </c>
      <c r="AG1" s="16" t="s">
        <v>53</v>
      </c>
    </row>
    <row r="2" spans="1:33" ht="15.75" thickBot="1" x14ac:dyDescent="0.3">
      <c r="A2" s="10">
        <v>41091</v>
      </c>
      <c r="B2" s="8"/>
      <c r="C2" s="8">
        <f>YEAR(A2)</f>
        <v>2012</v>
      </c>
      <c r="D2" s="11">
        <f>INT((MONTH(A2) - 1) / 3 + 1)</f>
        <v>3</v>
      </c>
      <c r="E2" s="8" t="s">
        <v>56</v>
      </c>
      <c r="I2" s="8" t="s">
        <v>55</v>
      </c>
      <c r="J2" s="8">
        <v>3</v>
      </c>
      <c r="K2" s="8">
        <v>2015</v>
      </c>
      <c r="L2" s="8">
        <v>1</v>
      </c>
      <c r="M2" s="8" t="s">
        <v>1</v>
      </c>
      <c r="N2" s="9">
        <v>42005</v>
      </c>
      <c r="O2" s="9">
        <v>42094</v>
      </c>
      <c r="P2" s="9">
        <v>42130</v>
      </c>
      <c r="Q2" s="8">
        <v>1278</v>
      </c>
      <c r="R2" s="8">
        <v>703</v>
      </c>
      <c r="S2" s="8"/>
      <c r="T2" s="8">
        <v>621</v>
      </c>
      <c r="U2" s="12"/>
      <c r="X2" s="4">
        <f>AVERAGEIFS(B:B,C:C,K2,D:D, L2)/1000</f>
        <v>4277.6063333333332</v>
      </c>
      <c r="Y2" s="4">
        <f t="array" ref="Y2">MAX(IF(C:C=K2,IF(D:D=L2,B:B)))/1000</f>
        <v>5188.4769999999999</v>
      </c>
      <c r="AB2" s="17"/>
      <c r="AF2" s="15"/>
      <c r="AG2" s="15"/>
    </row>
    <row r="3" spans="1:33" ht="15.75" thickBot="1" x14ac:dyDescent="0.3">
      <c r="A3" s="10">
        <v>41122</v>
      </c>
      <c r="B3" s="8"/>
      <c r="C3" s="8">
        <f t="shared" ref="C3:C61" si="0">YEAR(A3)</f>
        <v>2012</v>
      </c>
      <c r="D3" s="11">
        <f t="shared" ref="D3:D61" si="1">INT((MONTH(A3) - 1) / 3 + 1)</f>
        <v>3</v>
      </c>
      <c r="E3" s="8" t="s">
        <v>56</v>
      </c>
      <c r="I3" s="8" t="s">
        <v>55</v>
      </c>
      <c r="J3" s="8">
        <v>3</v>
      </c>
      <c r="K3" s="8">
        <v>2015</v>
      </c>
      <c r="L3" s="8">
        <v>2</v>
      </c>
      <c r="M3" s="8" t="s">
        <v>1</v>
      </c>
      <c r="N3" s="9">
        <v>42095</v>
      </c>
      <c r="O3" s="9">
        <v>42185</v>
      </c>
      <c r="P3" s="9">
        <v>42220</v>
      </c>
      <c r="Q3" s="8">
        <v>1044</v>
      </c>
      <c r="R3" s="8">
        <v>759</v>
      </c>
      <c r="S3" s="8"/>
      <c r="T3" s="8">
        <v>575</v>
      </c>
      <c r="U3" s="12"/>
      <c r="X3" s="4">
        <f t="shared" ref="X3:X9" si="2">AVERAGEIFS(B:B,C:C,K3,D:D, L3)/1000</f>
        <v>2683.9693333333335</v>
      </c>
      <c r="Y3" s="4">
        <f t="array" ref="Y3">MAX(IF(C:C=K3,IF(D:D=L3,B:B)))/1000</f>
        <v>3833.7840000000001</v>
      </c>
      <c r="AB3" s="17"/>
      <c r="AE3" s="15">
        <f>T3/T2 - 1</f>
        <v>-7.407407407407407E-2</v>
      </c>
      <c r="AF3" s="15">
        <f>X3/X2 - 1</f>
        <v>-0.37255345064868439</v>
      </c>
      <c r="AG3" s="15">
        <f>Y3/Y2 - 1</f>
        <v>-0.26109646433818634</v>
      </c>
    </row>
    <row r="4" spans="1:33" ht="15.75" thickBot="1" x14ac:dyDescent="0.3">
      <c r="A4" s="10">
        <v>41153</v>
      </c>
      <c r="B4" s="8"/>
      <c r="C4" s="8">
        <f t="shared" si="0"/>
        <v>2012</v>
      </c>
      <c r="D4" s="11">
        <f t="shared" si="1"/>
        <v>3</v>
      </c>
      <c r="E4" s="8" t="s">
        <v>56</v>
      </c>
      <c r="I4" s="8" t="s">
        <v>55</v>
      </c>
      <c r="J4" s="8">
        <v>3</v>
      </c>
      <c r="K4" s="8">
        <v>2015</v>
      </c>
      <c r="L4" s="8">
        <v>3</v>
      </c>
      <c r="M4" s="8" t="s">
        <v>1</v>
      </c>
      <c r="N4" s="9">
        <v>42186</v>
      </c>
      <c r="O4" s="9">
        <v>42277</v>
      </c>
      <c r="P4" s="9">
        <v>42310</v>
      </c>
      <c r="Q4" s="8">
        <v>990</v>
      </c>
      <c r="R4" s="8">
        <v>1040</v>
      </c>
      <c r="S4" s="8"/>
      <c r="T4" s="8">
        <v>548</v>
      </c>
      <c r="U4" s="12"/>
      <c r="X4" s="4">
        <f t="shared" si="2"/>
        <v>1902.5036666666667</v>
      </c>
      <c r="Y4" s="4">
        <f t="array" ref="Y4">MAX(IF(C:C=K4,IF(D:D=L4,B:B)))/1000</f>
        <v>2101.3069999999998</v>
      </c>
      <c r="AB4" s="17"/>
      <c r="AE4" s="15">
        <f t="shared" ref="AE4:AE9" si="3">T4/T3 - 1</f>
        <v>-4.6956521739130452E-2</v>
      </c>
      <c r="AF4" s="15">
        <f t="shared" ref="AF4:AG9" si="4">X4/X3 - 1</f>
        <v>-0.29116043054639973</v>
      </c>
      <c r="AG4" s="15">
        <f t="shared" si="4"/>
        <v>-0.45189739432372822</v>
      </c>
    </row>
    <row r="5" spans="1:33" ht="15.75" thickBot="1" x14ac:dyDescent="0.3">
      <c r="A5" s="10">
        <v>41183</v>
      </c>
      <c r="B5" s="8"/>
      <c r="C5" s="8">
        <f t="shared" si="0"/>
        <v>2012</v>
      </c>
      <c r="D5" s="11">
        <f t="shared" si="1"/>
        <v>4</v>
      </c>
      <c r="E5" s="8" t="s">
        <v>56</v>
      </c>
      <c r="I5" s="8" t="s">
        <v>55</v>
      </c>
      <c r="J5" s="8">
        <v>3</v>
      </c>
      <c r="K5" s="8">
        <v>2015</v>
      </c>
      <c r="L5" s="8">
        <v>4</v>
      </c>
      <c r="M5" s="8" t="s">
        <v>1</v>
      </c>
      <c r="N5" s="9">
        <v>42278</v>
      </c>
      <c r="O5" s="9">
        <v>42369</v>
      </c>
      <c r="P5" s="9">
        <v>42411</v>
      </c>
      <c r="Q5" s="8">
        <v>1353</v>
      </c>
      <c r="R5" s="8">
        <v>2118</v>
      </c>
      <c r="S5" s="8"/>
      <c r="T5" s="8">
        <v>530</v>
      </c>
      <c r="U5" s="12"/>
      <c r="X5" s="4">
        <f t="shared" si="2"/>
        <v>1662.8236666666667</v>
      </c>
      <c r="Y5" s="4">
        <f t="array" ref="Y5">MAX(IF(C:C=K5,IF(D:D=L5,B:B)))/1000</f>
        <v>1899.943</v>
      </c>
      <c r="AB5" s="17"/>
      <c r="AE5" s="15">
        <f t="shared" si="3"/>
        <v>-3.2846715328467169E-2</v>
      </c>
      <c r="AF5" s="15">
        <f t="shared" si="4"/>
        <v>-0.12598136035129848</v>
      </c>
      <c r="AG5" s="15">
        <f t="shared" si="4"/>
        <v>-9.5827977539693077E-2</v>
      </c>
    </row>
    <row r="6" spans="1:33" ht="15.75" thickBot="1" x14ac:dyDescent="0.3">
      <c r="A6" s="10">
        <v>41214</v>
      </c>
      <c r="B6" s="8"/>
      <c r="C6" s="8">
        <f t="shared" si="0"/>
        <v>2012</v>
      </c>
      <c r="D6" s="11">
        <f t="shared" si="1"/>
        <v>4</v>
      </c>
      <c r="E6" s="8" t="s">
        <v>56</v>
      </c>
      <c r="I6" s="8" t="s">
        <v>55</v>
      </c>
      <c r="J6" s="8">
        <v>3</v>
      </c>
      <c r="K6" s="8">
        <v>2016</v>
      </c>
      <c r="L6" s="8">
        <v>1</v>
      </c>
      <c r="M6" s="8" t="s">
        <v>1</v>
      </c>
      <c r="N6" s="9">
        <v>42370</v>
      </c>
      <c r="O6" s="9">
        <v>42460</v>
      </c>
      <c r="P6" s="9">
        <v>42495</v>
      </c>
      <c r="Q6" s="8">
        <v>1455</v>
      </c>
      <c r="R6" s="8">
        <v>908</v>
      </c>
      <c r="S6" s="8"/>
      <c r="T6" s="8">
        <v>544</v>
      </c>
      <c r="U6" s="12"/>
      <c r="X6" s="4">
        <f t="shared" si="2"/>
        <v>1338.1556666666668</v>
      </c>
      <c r="Y6" s="4">
        <f t="array" ref="Y6">MAX(IF(C:C=K6,IF(D:D=L6,B:B)))/1000</f>
        <v>1425.5050000000001</v>
      </c>
      <c r="AA6" s="15">
        <f>T6/T2 - 1</f>
        <v>-0.12399355877616747</v>
      </c>
      <c r="AB6" s="17">
        <f>X6/X2- 1</f>
        <v>-0.6871718521082546</v>
      </c>
      <c r="AC6" s="17">
        <f>Y6/Y2- 1</f>
        <v>-0.72525560005373446</v>
      </c>
      <c r="AE6" s="15">
        <f t="shared" si="3"/>
        <v>2.6415094339622636E-2</v>
      </c>
      <c r="AF6" s="15">
        <f t="shared" si="4"/>
        <v>-0.19525100977834686</v>
      </c>
      <c r="AG6" s="15">
        <f t="shared" si="4"/>
        <v>-0.24971170187737202</v>
      </c>
    </row>
    <row r="7" spans="1:33" ht="15.75" thickBot="1" x14ac:dyDescent="0.3">
      <c r="A7" s="10">
        <v>41244</v>
      </c>
      <c r="B7" s="8"/>
      <c r="C7" s="8">
        <f t="shared" si="0"/>
        <v>2012</v>
      </c>
      <c r="D7" s="11">
        <f t="shared" si="1"/>
        <v>4</v>
      </c>
      <c r="E7" s="8" t="s">
        <v>56</v>
      </c>
      <c r="I7" s="8" t="s">
        <v>55</v>
      </c>
      <c r="J7" s="8">
        <v>3</v>
      </c>
      <c r="K7" s="8">
        <v>2016</v>
      </c>
      <c r="L7" s="8">
        <v>2</v>
      </c>
      <c r="M7" s="8" t="s">
        <v>1</v>
      </c>
      <c r="N7" s="9">
        <v>42461</v>
      </c>
      <c r="O7" s="9">
        <v>42551</v>
      </c>
      <c r="P7" s="9">
        <v>42586</v>
      </c>
      <c r="Q7" s="8">
        <v>1570</v>
      </c>
      <c r="R7" s="8">
        <v>1609</v>
      </c>
      <c r="S7" s="8"/>
      <c r="T7" s="8">
        <v>491</v>
      </c>
      <c r="U7" s="12"/>
      <c r="X7" s="4">
        <f t="shared" si="2"/>
        <v>1008.0663333333333</v>
      </c>
      <c r="Y7" s="4">
        <f t="array" ref="Y7">MAX(IF(C:C=K7,IF(D:D=L7,B:B)))/1000</f>
        <v>1083.6189999999999</v>
      </c>
      <c r="AA7" s="15">
        <f t="shared" ref="AA7:AA9" si="5">T7/T3 - 1</f>
        <v>-0.14608695652173909</v>
      </c>
      <c r="AB7" s="17">
        <f t="shared" ref="AB7:AB9" si="6">X7/X3- 1</f>
        <v>-0.6244121269145152</v>
      </c>
      <c r="AC7" s="17">
        <f t="shared" ref="AC7:AC9" si="7">Y7/Y3- 1</f>
        <v>-0.71735001241593166</v>
      </c>
      <c r="AE7" s="15">
        <f t="shared" si="3"/>
        <v>-9.7426470588235281E-2</v>
      </c>
      <c r="AF7" s="15">
        <f t="shared" si="4"/>
        <v>-0.24667483877685392</v>
      </c>
      <c r="AG7" s="15">
        <f t="shared" si="4"/>
        <v>-0.23983500584003581</v>
      </c>
    </row>
    <row r="8" spans="1:33" ht="15.75" thickBot="1" x14ac:dyDescent="0.3">
      <c r="A8" s="10">
        <v>41275</v>
      </c>
      <c r="B8" s="8"/>
      <c r="C8" s="8">
        <f t="shared" si="0"/>
        <v>2013</v>
      </c>
      <c r="D8" s="11">
        <f t="shared" si="1"/>
        <v>1</v>
      </c>
      <c r="E8" s="8" t="s">
        <v>56</v>
      </c>
      <c r="I8" s="8" t="s">
        <v>55</v>
      </c>
      <c r="J8" s="8">
        <v>3</v>
      </c>
      <c r="K8" s="8">
        <v>2016</v>
      </c>
      <c r="L8" s="8">
        <v>3</v>
      </c>
      <c r="M8" s="8" t="s">
        <v>1</v>
      </c>
      <c r="N8" s="9">
        <v>42552</v>
      </c>
      <c r="O8" s="9">
        <v>42643</v>
      </c>
      <c r="P8" s="9">
        <v>42677</v>
      </c>
      <c r="Q8" s="8">
        <v>1568</v>
      </c>
      <c r="R8" s="8">
        <v>1630</v>
      </c>
      <c r="S8" s="8"/>
      <c r="T8" s="8">
        <v>482</v>
      </c>
      <c r="U8" s="12"/>
      <c r="X8" s="4">
        <f t="shared" si="2"/>
        <v>1214.0423333333333</v>
      </c>
      <c r="Y8" s="4">
        <f t="array" ref="Y8">MAX(IF(C:C=K8,IF(D:D=L8,B:B)))/1000</f>
        <v>2014.453</v>
      </c>
      <c r="AA8" s="15">
        <f t="shared" si="5"/>
        <v>-0.12043795620437958</v>
      </c>
      <c r="AB8" s="17">
        <f t="shared" si="6"/>
        <v>-0.36187122547814632</v>
      </c>
      <c r="AC8" s="17">
        <f t="shared" si="7"/>
        <v>-4.133332254639599E-2</v>
      </c>
      <c r="AE8" s="15">
        <f t="shared" si="3"/>
        <v>-1.8329938900203624E-2</v>
      </c>
      <c r="AF8" s="15">
        <f t="shared" si="4"/>
        <v>0.20432782366504321</v>
      </c>
      <c r="AG8" s="15">
        <f t="shared" si="4"/>
        <v>0.85900487163846351</v>
      </c>
    </row>
    <row r="9" spans="1:33" ht="15.75" thickBot="1" x14ac:dyDescent="0.3">
      <c r="A9" s="10">
        <v>41306</v>
      </c>
      <c r="B9" s="8"/>
      <c r="C9" s="8">
        <f t="shared" si="0"/>
        <v>2013</v>
      </c>
      <c r="D9" s="11">
        <f t="shared" si="1"/>
        <v>1</v>
      </c>
      <c r="E9" s="8" t="s">
        <v>56</v>
      </c>
      <c r="I9" s="8" t="s">
        <v>55</v>
      </c>
      <c r="J9" s="8">
        <v>3</v>
      </c>
      <c r="K9" s="8">
        <v>2017</v>
      </c>
      <c r="L9" s="8">
        <v>1</v>
      </c>
      <c r="M9" s="8" t="s">
        <v>1</v>
      </c>
      <c r="N9" s="9">
        <v>42736</v>
      </c>
      <c r="O9" s="9">
        <v>42825</v>
      </c>
      <c r="P9" s="9">
        <v>42859</v>
      </c>
      <c r="Q9" s="8">
        <v>1726</v>
      </c>
      <c r="R9" s="8">
        <v>1196</v>
      </c>
      <c r="S9" s="8"/>
      <c r="T9" s="8">
        <v>431</v>
      </c>
      <c r="U9" s="13"/>
      <c r="X9" s="4">
        <f t="shared" si="2"/>
        <v>434.20800000000003</v>
      </c>
      <c r="Y9" s="4">
        <f t="array" ref="Y9">MAX(IF(C:C=K9,IF(D:D=L9,B:B)))/1000</f>
        <v>600.96699999999998</v>
      </c>
      <c r="AA9" s="15">
        <f t="shared" si="5"/>
        <v>-0.18679245283018864</v>
      </c>
      <c r="AB9" s="17">
        <f t="shared" si="6"/>
        <v>-0.73887309357917486</v>
      </c>
      <c r="AC9" s="17">
        <f t="shared" si="7"/>
        <v>-0.68369208971005979</v>
      </c>
      <c r="AE9" s="15">
        <f t="shared" si="3"/>
        <v>-0.10580912863070535</v>
      </c>
      <c r="AF9" s="15">
        <f t="shared" si="4"/>
        <v>-0.64234525594522096</v>
      </c>
      <c r="AG9" s="15">
        <f t="shared" si="4"/>
        <v>-0.7016723646568076</v>
      </c>
    </row>
    <row r="10" spans="1:33" ht="15.75" thickBot="1" x14ac:dyDescent="0.3">
      <c r="A10" s="10">
        <v>41334</v>
      </c>
      <c r="B10" s="8"/>
      <c r="C10" s="8">
        <f t="shared" si="0"/>
        <v>2013</v>
      </c>
      <c r="D10" s="11">
        <f t="shared" si="1"/>
        <v>1</v>
      </c>
      <c r="E10" s="8" t="s">
        <v>56</v>
      </c>
      <c r="W10" s="18" t="s">
        <v>54</v>
      </c>
      <c r="X10" s="19">
        <f>CORREL(T2:T9,X2:X9)</f>
        <v>0.92129838513853834</v>
      </c>
      <c r="Y10" s="19">
        <f>CORREL(T2:T9,Y2:Y9)</f>
        <v>0.86907095713706972</v>
      </c>
      <c r="Z10" s="18"/>
      <c r="AA10" s="18"/>
      <c r="AB10" s="20">
        <f>CORREL(AA1:AA9,AB1:AB9)</f>
        <v>0.64321055999205334</v>
      </c>
      <c r="AC10" s="20">
        <f>CORREL(AA1:AA9,AC1:AC9)</f>
        <v>0.47614815684828538</v>
      </c>
      <c r="AD10" s="18"/>
      <c r="AE10" s="18"/>
      <c r="AF10" s="21">
        <f>CORREL(AE3:AE9,AF3:AF9)</f>
        <v>0.6297174249760723</v>
      </c>
      <c r="AG10" s="21">
        <f>CORREL(AE3:AE9,AG3:AG9)</f>
        <v>0.45131138015744005</v>
      </c>
    </row>
    <row r="11" spans="1:33" ht="15.75" thickBot="1" x14ac:dyDescent="0.3">
      <c r="A11" s="10">
        <v>41365</v>
      </c>
      <c r="B11" s="8"/>
      <c r="C11" s="8">
        <f t="shared" si="0"/>
        <v>2013</v>
      </c>
      <c r="D11" s="11">
        <f t="shared" si="1"/>
        <v>2</v>
      </c>
      <c r="E11" s="8" t="s">
        <v>56</v>
      </c>
    </row>
    <row r="12" spans="1:33" ht="15.75" thickBot="1" x14ac:dyDescent="0.3">
      <c r="A12" s="10">
        <v>41395</v>
      </c>
      <c r="B12" s="8"/>
      <c r="C12" s="8">
        <f t="shared" si="0"/>
        <v>2013</v>
      </c>
      <c r="D12" s="11">
        <f t="shared" si="1"/>
        <v>2</v>
      </c>
      <c r="E12" s="8" t="s">
        <v>56</v>
      </c>
    </row>
    <row r="13" spans="1:33" ht="15.75" thickBot="1" x14ac:dyDescent="0.3">
      <c r="A13" s="10">
        <v>41426</v>
      </c>
      <c r="B13" s="8"/>
      <c r="C13" s="8">
        <f t="shared" si="0"/>
        <v>2013</v>
      </c>
      <c r="D13" s="11">
        <f t="shared" si="1"/>
        <v>2</v>
      </c>
      <c r="E13" s="8" t="s">
        <v>56</v>
      </c>
      <c r="H13" s="22"/>
    </row>
    <row r="14" spans="1:33" ht="15.75" thickBot="1" x14ac:dyDescent="0.3">
      <c r="A14" s="10">
        <v>41456</v>
      </c>
      <c r="B14" s="8"/>
      <c r="C14" s="8">
        <f t="shared" si="0"/>
        <v>2013</v>
      </c>
      <c r="D14" s="11">
        <f t="shared" si="1"/>
        <v>3</v>
      </c>
      <c r="E14" s="8" t="s">
        <v>56</v>
      </c>
    </row>
    <row r="15" spans="1:33" ht="15.75" thickBot="1" x14ac:dyDescent="0.3">
      <c r="A15" s="10">
        <v>41487</v>
      </c>
      <c r="B15" s="8"/>
      <c r="C15" s="8">
        <f t="shared" si="0"/>
        <v>2013</v>
      </c>
      <c r="D15" s="11">
        <f t="shared" si="1"/>
        <v>3</v>
      </c>
      <c r="E15" s="8" t="s">
        <v>56</v>
      </c>
    </row>
    <row r="16" spans="1:33" ht="15.75" thickBot="1" x14ac:dyDescent="0.3">
      <c r="A16" s="10">
        <v>41518</v>
      </c>
      <c r="B16" s="8"/>
      <c r="C16" s="8">
        <f t="shared" si="0"/>
        <v>2013</v>
      </c>
      <c r="D16" s="11">
        <f t="shared" si="1"/>
        <v>3</v>
      </c>
      <c r="E16" s="8" t="s">
        <v>56</v>
      </c>
    </row>
    <row r="17" spans="1:5" ht="15.75" thickBot="1" x14ac:dyDescent="0.3">
      <c r="A17" s="10">
        <v>41548</v>
      </c>
      <c r="B17" s="8"/>
      <c r="C17" s="8">
        <f t="shared" si="0"/>
        <v>2013</v>
      </c>
      <c r="D17" s="11">
        <f t="shared" si="1"/>
        <v>4</v>
      </c>
      <c r="E17" s="8" t="s">
        <v>56</v>
      </c>
    </row>
    <row r="18" spans="1:5" ht="15.75" thickBot="1" x14ac:dyDescent="0.3">
      <c r="A18" s="10">
        <v>41579</v>
      </c>
      <c r="B18" s="8"/>
      <c r="C18" s="8">
        <f t="shared" si="0"/>
        <v>2013</v>
      </c>
      <c r="D18" s="11">
        <f t="shared" si="1"/>
        <v>4</v>
      </c>
      <c r="E18" s="8" t="s">
        <v>56</v>
      </c>
    </row>
    <row r="19" spans="1:5" ht="15.75" thickBot="1" x14ac:dyDescent="0.3">
      <c r="A19" s="10">
        <v>41609</v>
      </c>
      <c r="B19" s="8"/>
      <c r="C19" s="8">
        <f t="shared" si="0"/>
        <v>2013</v>
      </c>
      <c r="D19" s="11">
        <f t="shared" si="1"/>
        <v>4</v>
      </c>
      <c r="E19" s="8" t="s">
        <v>56</v>
      </c>
    </row>
    <row r="20" spans="1:5" ht="15.75" thickBot="1" x14ac:dyDescent="0.3">
      <c r="A20" s="10">
        <v>41640</v>
      </c>
      <c r="B20" s="8">
        <v>3639341</v>
      </c>
      <c r="C20" s="8">
        <f t="shared" si="0"/>
        <v>2014</v>
      </c>
      <c r="D20" s="11">
        <f t="shared" si="1"/>
        <v>1</v>
      </c>
      <c r="E20" s="8" t="s">
        <v>56</v>
      </c>
    </row>
    <row r="21" spans="1:5" ht="15.75" thickBot="1" x14ac:dyDescent="0.3">
      <c r="A21" s="10">
        <v>41671</v>
      </c>
      <c r="B21" s="8">
        <v>3425807</v>
      </c>
      <c r="C21" s="8">
        <f t="shared" si="0"/>
        <v>2014</v>
      </c>
      <c r="D21" s="11">
        <f t="shared" si="1"/>
        <v>1</v>
      </c>
      <c r="E21" s="8" t="s">
        <v>56</v>
      </c>
    </row>
    <row r="22" spans="1:5" ht="15.75" thickBot="1" x14ac:dyDescent="0.3">
      <c r="A22" s="10">
        <v>41699</v>
      </c>
      <c r="B22" s="8">
        <v>3149921</v>
      </c>
      <c r="C22" s="8">
        <f t="shared" si="0"/>
        <v>2014</v>
      </c>
      <c r="D22" s="11">
        <f t="shared" si="1"/>
        <v>1</v>
      </c>
      <c r="E22" s="8" t="s">
        <v>56</v>
      </c>
    </row>
    <row r="23" spans="1:5" ht="15.75" thickBot="1" x14ac:dyDescent="0.3">
      <c r="A23" s="10">
        <v>41730</v>
      </c>
      <c r="B23" s="8">
        <v>3036330</v>
      </c>
      <c r="C23" s="8">
        <f t="shared" si="0"/>
        <v>2014</v>
      </c>
      <c r="D23" s="11">
        <f t="shared" si="1"/>
        <v>2</v>
      </c>
      <c r="E23" s="8" t="s">
        <v>56</v>
      </c>
    </row>
    <row r="24" spans="1:5" ht="15.75" thickBot="1" x14ac:dyDescent="0.3">
      <c r="A24" s="10">
        <v>41760</v>
      </c>
      <c r="B24" s="8">
        <v>2855027</v>
      </c>
      <c r="C24" s="8">
        <f t="shared" si="0"/>
        <v>2014</v>
      </c>
      <c r="D24" s="11">
        <f t="shared" si="1"/>
        <v>2</v>
      </c>
      <c r="E24" s="8" t="s">
        <v>56</v>
      </c>
    </row>
    <row r="25" spans="1:5" ht="15.75" thickBot="1" x14ac:dyDescent="0.3">
      <c r="A25" s="10">
        <v>41791</v>
      </c>
      <c r="B25" s="8">
        <v>2069262</v>
      </c>
      <c r="C25" s="8">
        <f t="shared" si="0"/>
        <v>2014</v>
      </c>
      <c r="D25" s="11">
        <f t="shared" si="1"/>
        <v>2</v>
      </c>
      <c r="E25" s="8" t="s">
        <v>56</v>
      </c>
    </row>
    <row r="26" spans="1:5" ht="15.75" thickBot="1" x14ac:dyDescent="0.3">
      <c r="A26" s="10">
        <v>41821</v>
      </c>
      <c r="B26" s="8">
        <v>1997327</v>
      </c>
      <c r="C26" s="8">
        <f t="shared" si="0"/>
        <v>2014</v>
      </c>
      <c r="D26" s="11">
        <f t="shared" si="1"/>
        <v>3</v>
      </c>
      <c r="E26" s="8" t="s">
        <v>56</v>
      </c>
    </row>
    <row r="27" spans="1:5" ht="15.75" thickBot="1" x14ac:dyDescent="0.3">
      <c r="A27" s="10">
        <v>41852</v>
      </c>
      <c r="B27" s="8">
        <v>2066580</v>
      </c>
      <c r="C27" s="8">
        <f t="shared" si="0"/>
        <v>2014</v>
      </c>
      <c r="D27" s="11">
        <f t="shared" si="1"/>
        <v>3</v>
      </c>
      <c r="E27" s="8" t="s">
        <v>56</v>
      </c>
    </row>
    <row r="28" spans="1:5" ht="15.75" thickBot="1" x14ac:dyDescent="0.3">
      <c r="A28" s="10">
        <v>41883</v>
      </c>
      <c r="B28" s="8">
        <v>3695326</v>
      </c>
      <c r="C28" s="8">
        <f t="shared" si="0"/>
        <v>2014</v>
      </c>
      <c r="D28" s="11">
        <f t="shared" si="1"/>
        <v>3</v>
      </c>
      <c r="E28" s="8" t="s">
        <v>56</v>
      </c>
    </row>
    <row r="29" spans="1:5" ht="15.75" thickBot="1" x14ac:dyDescent="0.3">
      <c r="A29" s="10">
        <v>41913</v>
      </c>
      <c r="B29" s="8">
        <v>2103677</v>
      </c>
      <c r="C29" s="8">
        <f t="shared" si="0"/>
        <v>2014</v>
      </c>
      <c r="D29" s="11">
        <f t="shared" si="1"/>
        <v>4</v>
      </c>
      <c r="E29" s="8" t="s">
        <v>56</v>
      </c>
    </row>
    <row r="30" spans="1:5" ht="15.75" thickBot="1" x14ac:dyDescent="0.3">
      <c r="A30" s="10">
        <v>41944</v>
      </c>
      <c r="B30" s="8">
        <v>4732100</v>
      </c>
      <c r="C30" s="8">
        <f t="shared" si="0"/>
        <v>2014</v>
      </c>
      <c r="D30" s="11">
        <f t="shared" si="1"/>
        <v>4</v>
      </c>
      <c r="E30" s="8" t="s">
        <v>56</v>
      </c>
    </row>
    <row r="31" spans="1:5" ht="15.75" thickBot="1" x14ac:dyDescent="0.3">
      <c r="A31" s="10">
        <v>41974</v>
      </c>
      <c r="B31" s="8">
        <v>8079414</v>
      </c>
      <c r="C31" s="8">
        <f t="shared" si="0"/>
        <v>2014</v>
      </c>
      <c r="D31" s="11">
        <f t="shared" si="1"/>
        <v>4</v>
      </c>
      <c r="E31" s="8" t="s">
        <v>56</v>
      </c>
    </row>
    <row r="32" spans="1:5" ht="15.75" thickBot="1" x14ac:dyDescent="0.3">
      <c r="A32" s="10">
        <v>42005</v>
      </c>
      <c r="B32" s="8">
        <v>4136301</v>
      </c>
      <c r="C32" s="8">
        <f t="shared" si="0"/>
        <v>2015</v>
      </c>
      <c r="D32" s="11">
        <f t="shared" si="1"/>
        <v>1</v>
      </c>
      <c r="E32" s="8" t="s">
        <v>56</v>
      </c>
    </row>
    <row r="33" spans="1:5" ht="15.75" thickBot="1" x14ac:dyDescent="0.3">
      <c r="A33" s="10">
        <v>42036</v>
      </c>
      <c r="B33" s="8">
        <v>3508041</v>
      </c>
      <c r="C33" s="8">
        <f t="shared" si="0"/>
        <v>2015</v>
      </c>
      <c r="D33" s="11">
        <f t="shared" si="1"/>
        <v>1</v>
      </c>
      <c r="E33" s="8" t="s">
        <v>56</v>
      </c>
    </row>
    <row r="34" spans="1:5" ht="15.75" thickBot="1" x14ac:dyDescent="0.3">
      <c r="A34" s="10">
        <v>42064</v>
      </c>
      <c r="B34" s="8">
        <v>5188477</v>
      </c>
      <c r="C34" s="8">
        <f t="shared" si="0"/>
        <v>2015</v>
      </c>
      <c r="D34" s="11">
        <f t="shared" si="1"/>
        <v>1</v>
      </c>
      <c r="E34" s="8" t="s">
        <v>56</v>
      </c>
    </row>
    <row r="35" spans="1:5" ht="15.75" thickBot="1" x14ac:dyDescent="0.3">
      <c r="A35" s="10">
        <v>42095</v>
      </c>
      <c r="B35" s="8">
        <v>1587726</v>
      </c>
      <c r="C35" s="8">
        <f t="shared" si="0"/>
        <v>2015</v>
      </c>
      <c r="D35" s="11">
        <f t="shared" si="1"/>
        <v>2</v>
      </c>
      <c r="E35" s="8" t="s">
        <v>56</v>
      </c>
    </row>
    <row r="36" spans="1:5" ht="15.75" thickBot="1" x14ac:dyDescent="0.3">
      <c r="A36" s="10">
        <v>42125</v>
      </c>
      <c r="B36" s="8">
        <v>3833784</v>
      </c>
      <c r="C36" s="8">
        <f t="shared" si="0"/>
        <v>2015</v>
      </c>
      <c r="D36" s="11">
        <f t="shared" si="1"/>
        <v>2</v>
      </c>
      <c r="E36" s="8" t="s">
        <v>56</v>
      </c>
    </row>
    <row r="37" spans="1:5" ht="15.75" thickBot="1" x14ac:dyDescent="0.3">
      <c r="A37" s="10">
        <v>42156</v>
      </c>
      <c r="B37" s="8">
        <v>2630398</v>
      </c>
      <c r="C37" s="8">
        <f t="shared" si="0"/>
        <v>2015</v>
      </c>
      <c r="D37" s="11">
        <f t="shared" si="1"/>
        <v>2</v>
      </c>
      <c r="E37" s="8" t="s">
        <v>56</v>
      </c>
    </row>
    <row r="38" spans="1:5" ht="15.75" thickBot="1" x14ac:dyDescent="0.3">
      <c r="A38" s="10">
        <v>42186</v>
      </c>
      <c r="B38" s="8">
        <v>2101307</v>
      </c>
      <c r="C38" s="8">
        <f t="shared" si="0"/>
        <v>2015</v>
      </c>
      <c r="D38" s="11">
        <f t="shared" si="1"/>
        <v>3</v>
      </c>
      <c r="E38" s="8" t="s">
        <v>56</v>
      </c>
    </row>
    <row r="39" spans="1:5" ht="15.75" thickBot="1" x14ac:dyDescent="0.3">
      <c r="A39" s="10">
        <v>42217</v>
      </c>
      <c r="B39" s="8">
        <v>1933221</v>
      </c>
      <c r="C39" s="8">
        <f t="shared" si="0"/>
        <v>2015</v>
      </c>
      <c r="D39" s="11">
        <f t="shared" si="1"/>
        <v>3</v>
      </c>
      <c r="E39" s="8" t="s">
        <v>56</v>
      </c>
    </row>
    <row r="40" spans="1:5" ht="15.75" thickBot="1" x14ac:dyDescent="0.3">
      <c r="A40" s="10">
        <v>42248</v>
      </c>
      <c r="B40" s="8">
        <v>1672983</v>
      </c>
      <c r="C40" s="8">
        <f t="shared" si="0"/>
        <v>2015</v>
      </c>
      <c r="D40" s="11">
        <f t="shared" si="1"/>
        <v>3</v>
      </c>
      <c r="E40" s="8" t="s">
        <v>56</v>
      </c>
    </row>
    <row r="41" spans="1:5" ht="15.75" thickBot="1" x14ac:dyDescent="0.3">
      <c r="A41" s="10">
        <v>42278</v>
      </c>
      <c r="B41" s="8">
        <v>1328606</v>
      </c>
      <c r="C41" s="8">
        <f t="shared" si="0"/>
        <v>2015</v>
      </c>
      <c r="D41" s="11">
        <f t="shared" si="1"/>
        <v>4</v>
      </c>
      <c r="E41" s="8" t="s">
        <v>56</v>
      </c>
    </row>
    <row r="42" spans="1:5" ht="15.75" thickBot="1" x14ac:dyDescent="0.3">
      <c r="A42" s="10">
        <v>42309</v>
      </c>
      <c r="B42" s="8">
        <v>1899943</v>
      </c>
      <c r="C42" s="8">
        <f t="shared" si="0"/>
        <v>2015</v>
      </c>
      <c r="D42" s="11">
        <f t="shared" si="1"/>
        <v>4</v>
      </c>
      <c r="E42" s="8" t="s">
        <v>56</v>
      </c>
    </row>
    <row r="43" spans="1:5" ht="15.75" thickBot="1" x14ac:dyDescent="0.3">
      <c r="A43" s="10">
        <v>42339</v>
      </c>
      <c r="B43" s="8">
        <v>1759922</v>
      </c>
      <c r="C43" s="8">
        <f t="shared" si="0"/>
        <v>2015</v>
      </c>
      <c r="D43" s="11">
        <f t="shared" si="1"/>
        <v>4</v>
      </c>
      <c r="E43" s="8" t="s">
        <v>56</v>
      </c>
    </row>
    <row r="44" spans="1:5" ht="15.75" thickBot="1" x14ac:dyDescent="0.3">
      <c r="A44" s="10">
        <v>42370</v>
      </c>
      <c r="B44" s="8">
        <v>1331431</v>
      </c>
      <c r="C44" s="8">
        <f t="shared" si="0"/>
        <v>2016</v>
      </c>
      <c r="D44" s="11">
        <f t="shared" si="1"/>
        <v>1</v>
      </c>
      <c r="E44" s="8" t="s">
        <v>56</v>
      </c>
    </row>
    <row r="45" spans="1:5" ht="15.75" thickBot="1" x14ac:dyDescent="0.3">
      <c r="A45" s="10">
        <v>42401</v>
      </c>
      <c r="B45" s="8">
        <v>1257531</v>
      </c>
      <c r="C45" s="8">
        <f t="shared" si="0"/>
        <v>2016</v>
      </c>
      <c r="D45" s="11">
        <f t="shared" si="1"/>
        <v>1</v>
      </c>
      <c r="E45" s="8" t="s">
        <v>56</v>
      </c>
    </row>
    <row r="46" spans="1:5" ht="15.75" thickBot="1" x14ac:dyDescent="0.3">
      <c r="A46" s="10">
        <v>42430</v>
      </c>
      <c r="B46" s="8">
        <v>1425505</v>
      </c>
      <c r="C46" s="8">
        <f t="shared" si="0"/>
        <v>2016</v>
      </c>
      <c r="D46" s="11">
        <f t="shared" si="1"/>
        <v>1</v>
      </c>
      <c r="E46" s="8" t="s">
        <v>56</v>
      </c>
    </row>
    <row r="47" spans="1:5" ht="15.75" thickBot="1" x14ac:dyDescent="0.3">
      <c r="A47" s="10">
        <v>42461</v>
      </c>
      <c r="B47" s="8">
        <v>993656</v>
      </c>
      <c r="C47" s="8">
        <f t="shared" si="0"/>
        <v>2016</v>
      </c>
      <c r="D47" s="11">
        <f t="shared" si="1"/>
        <v>2</v>
      </c>
      <c r="E47" s="8" t="s">
        <v>56</v>
      </c>
    </row>
    <row r="48" spans="1:5" ht="15.75" thickBot="1" x14ac:dyDescent="0.3">
      <c r="A48" s="10">
        <v>42491</v>
      </c>
      <c r="B48" s="8">
        <v>1083619</v>
      </c>
      <c r="C48" s="8">
        <f t="shared" si="0"/>
        <v>2016</v>
      </c>
      <c r="D48" s="11">
        <f t="shared" si="1"/>
        <v>2</v>
      </c>
      <c r="E48" s="8" t="s">
        <v>56</v>
      </c>
    </row>
    <row r="49" spans="1:5" ht="15.75" thickBot="1" x14ac:dyDescent="0.3">
      <c r="A49" s="10">
        <v>42522</v>
      </c>
      <c r="B49" s="8">
        <v>946924</v>
      </c>
      <c r="C49" s="8">
        <f t="shared" si="0"/>
        <v>2016</v>
      </c>
      <c r="D49" s="11">
        <f t="shared" si="1"/>
        <v>2</v>
      </c>
      <c r="E49" s="8" t="s">
        <v>56</v>
      </c>
    </row>
    <row r="50" spans="1:5" ht="15.75" thickBot="1" x14ac:dyDescent="0.3">
      <c r="A50" s="10">
        <v>42552</v>
      </c>
      <c r="B50" s="8">
        <v>2014453</v>
      </c>
      <c r="C50" s="8">
        <f t="shared" si="0"/>
        <v>2016</v>
      </c>
      <c r="D50" s="11">
        <f t="shared" si="1"/>
        <v>3</v>
      </c>
      <c r="E50" s="8" t="s">
        <v>56</v>
      </c>
    </row>
    <row r="51" spans="1:5" ht="15.75" thickBot="1" x14ac:dyDescent="0.3">
      <c r="A51" s="10">
        <v>42583</v>
      </c>
      <c r="B51" s="8">
        <v>863669</v>
      </c>
      <c r="C51" s="8">
        <f t="shared" si="0"/>
        <v>2016</v>
      </c>
      <c r="D51" s="11">
        <f t="shared" si="1"/>
        <v>3</v>
      </c>
      <c r="E51" s="8" t="s">
        <v>56</v>
      </c>
    </row>
    <row r="52" spans="1:5" ht="15.75" thickBot="1" x14ac:dyDescent="0.3">
      <c r="A52" s="10">
        <v>42614</v>
      </c>
      <c r="B52" s="8">
        <v>764005</v>
      </c>
      <c r="C52" s="8">
        <f t="shared" si="0"/>
        <v>2016</v>
      </c>
      <c r="D52" s="11">
        <f t="shared" si="1"/>
        <v>3</v>
      </c>
      <c r="E52" s="8" t="s">
        <v>56</v>
      </c>
    </row>
    <row r="53" spans="1:5" ht="15.75" thickBot="1" x14ac:dyDescent="0.3">
      <c r="A53" s="10">
        <v>42644</v>
      </c>
      <c r="B53" s="8">
        <v>772980</v>
      </c>
      <c r="C53" s="8">
        <f t="shared" si="0"/>
        <v>2016</v>
      </c>
      <c r="D53" s="11">
        <f t="shared" si="1"/>
        <v>4</v>
      </c>
      <c r="E53" s="8" t="s">
        <v>56</v>
      </c>
    </row>
    <row r="54" spans="1:5" ht="15.75" thickBot="1" x14ac:dyDescent="0.3">
      <c r="A54" s="10">
        <v>42675</v>
      </c>
      <c r="B54" s="8">
        <v>1999490</v>
      </c>
      <c r="C54" s="8">
        <f t="shared" si="0"/>
        <v>2016</v>
      </c>
      <c r="D54" s="11">
        <f t="shared" si="1"/>
        <v>4</v>
      </c>
      <c r="E54" s="8" t="s">
        <v>56</v>
      </c>
    </row>
    <row r="55" spans="1:5" ht="15.75" thickBot="1" x14ac:dyDescent="0.3">
      <c r="A55" s="10">
        <v>42705</v>
      </c>
      <c r="B55" s="8">
        <v>785413</v>
      </c>
      <c r="C55" s="8">
        <f t="shared" si="0"/>
        <v>2016</v>
      </c>
      <c r="D55" s="11">
        <f t="shared" si="1"/>
        <v>4</v>
      </c>
      <c r="E55" s="8" t="s">
        <v>56</v>
      </c>
    </row>
    <row r="56" spans="1:5" ht="15.75" thickBot="1" x14ac:dyDescent="0.3">
      <c r="A56" s="10">
        <v>42736</v>
      </c>
      <c r="B56" s="8">
        <v>600967</v>
      </c>
      <c r="C56" s="8">
        <f t="shared" si="0"/>
        <v>2017</v>
      </c>
      <c r="D56" s="11">
        <f t="shared" si="1"/>
        <v>1</v>
      </c>
      <c r="E56" s="8" t="s">
        <v>56</v>
      </c>
    </row>
    <row r="57" spans="1:5" ht="15.75" thickBot="1" x14ac:dyDescent="0.3">
      <c r="A57" s="10">
        <v>42767</v>
      </c>
      <c r="B57" s="8">
        <v>303119</v>
      </c>
      <c r="C57" s="8">
        <f t="shared" si="0"/>
        <v>2017</v>
      </c>
      <c r="D57" s="11">
        <f t="shared" si="1"/>
        <v>1</v>
      </c>
      <c r="E57" s="8" t="s">
        <v>56</v>
      </c>
    </row>
    <row r="58" spans="1:5" ht="15.75" thickBot="1" x14ac:dyDescent="0.3">
      <c r="A58" s="10">
        <v>42795</v>
      </c>
      <c r="B58" s="8">
        <v>398538</v>
      </c>
      <c r="C58" s="8">
        <f t="shared" si="0"/>
        <v>2017</v>
      </c>
      <c r="D58" s="11">
        <f t="shared" si="1"/>
        <v>1</v>
      </c>
      <c r="E58" s="8" t="s">
        <v>56</v>
      </c>
    </row>
    <row r="59" spans="1:5" ht="15.75" thickBot="1" x14ac:dyDescent="0.3">
      <c r="A59" s="10">
        <v>42826</v>
      </c>
      <c r="B59" s="8">
        <v>336253</v>
      </c>
      <c r="C59" s="8">
        <f t="shared" si="0"/>
        <v>2017</v>
      </c>
      <c r="D59" s="11">
        <f t="shared" si="1"/>
        <v>2</v>
      </c>
      <c r="E59" s="8" t="s">
        <v>56</v>
      </c>
    </row>
    <row r="60" spans="1:5" ht="15.75" thickBot="1" x14ac:dyDescent="0.3">
      <c r="A60" s="10">
        <v>42856</v>
      </c>
      <c r="B60" s="8">
        <v>671481</v>
      </c>
      <c r="C60" s="8">
        <f t="shared" si="0"/>
        <v>2017</v>
      </c>
      <c r="D60" s="11">
        <f t="shared" si="1"/>
        <v>2</v>
      </c>
      <c r="E60" s="8" t="s">
        <v>56</v>
      </c>
    </row>
    <row r="61" spans="1:5" ht="15.75" thickBot="1" x14ac:dyDescent="0.3">
      <c r="A61" s="10">
        <v>42887</v>
      </c>
      <c r="B61" s="8">
        <v>33046</v>
      </c>
      <c r="C61" s="8">
        <f t="shared" si="0"/>
        <v>2017</v>
      </c>
      <c r="D61" s="11">
        <f t="shared" si="1"/>
        <v>2</v>
      </c>
      <c r="E61" s="8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4" sqref="F14"/>
    </sheetView>
  </sheetViews>
  <sheetFormatPr defaultRowHeight="15" x14ac:dyDescent="0.25"/>
  <sheetData>
    <row r="1" spans="1:13" x14ac:dyDescent="0.25">
      <c r="A1" t="s">
        <v>13</v>
      </c>
      <c r="M1" s="24" t="s">
        <v>55</v>
      </c>
    </row>
    <row r="2" spans="1:13" x14ac:dyDescent="0.25">
      <c r="A2" t="s">
        <v>14</v>
      </c>
      <c r="M2" s="25" t="s">
        <v>60</v>
      </c>
    </row>
    <row r="3" spans="1:13" x14ac:dyDescent="0.25">
      <c r="A3" t="s">
        <v>15</v>
      </c>
      <c r="M3" s="26" t="s">
        <v>0</v>
      </c>
    </row>
    <row r="4" spans="1:13" x14ac:dyDescent="0.25">
      <c r="A4" t="s">
        <v>16</v>
      </c>
      <c r="M4" s="25" t="s">
        <v>36</v>
      </c>
    </row>
    <row r="5" spans="1:13" x14ac:dyDescent="0.25">
      <c r="M5" s="26" t="s">
        <v>43</v>
      </c>
    </row>
    <row r="6" spans="1:13" x14ac:dyDescent="0.25">
      <c r="A6" t="s">
        <v>17</v>
      </c>
      <c r="M6" s="25" t="s">
        <v>61</v>
      </c>
    </row>
    <row r="7" spans="1:13" x14ac:dyDescent="0.25">
      <c r="A7" t="s">
        <v>18</v>
      </c>
      <c r="M7" s="25" t="s">
        <v>57</v>
      </c>
    </row>
    <row r="8" spans="1:13" x14ac:dyDescent="0.25">
      <c r="A8" t="s">
        <v>19</v>
      </c>
      <c r="M8" s="26" t="s">
        <v>12</v>
      </c>
    </row>
    <row r="9" spans="1:13" x14ac:dyDescent="0.25">
      <c r="A9" t="s">
        <v>20</v>
      </c>
    </row>
    <row r="10" spans="1:13" x14ac:dyDescent="0.25">
      <c r="A10" t="s">
        <v>21</v>
      </c>
    </row>
    <row r="12" spans="1:13" x14ac:dyDescent="0.25">
      <c r="A12" t="s">
        <v>17</v>
      </c>
    </row>
    <row r="13" spans="1:13" x14ac:dyDescent="0.25">
      <c r="A13" t="s">
        <v>18</v>
      </c>
    </row>
    <row r="14" spans="1:13" x14ac:dyDescent="0.25">
      <c r="A14" t="s">
        <v>22</v>
      </c>
    </row>
    <row r="15" spans="1:13" x14ac:dyDescent="0.25">
      <c r="A15" t="s">
        <v>20</v>
      </c>
    </row>
    <row r="16" spans="1:13" x14ac:dyDescent="0.25">
      <c r="A16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B10" workbookViewId="0">
      <selection activeCell="G32" sqref="G32"/>
    </sheetView>
  </sheetViews>
  <sheetFormatPr defaultRowHeight="15" x14ac:dyDescent="0.25"/>
  <cols>
    <col min="1" max="1" width="14.5703125" customWidth="1"/>
    <col min="2" max="4" width="12.28515625" customWidth="1"/>
    <col min="5" max="5" width="20.7109375" customWidth="1"/>
    <col min="14" max="14" width="19.140625" customWidth="1"/>
    <col min="15" max="15" width="15.42578125" customWidth="1"/>
    <col min="16" max="16" width="16" customWidth="1"/>
  </cols>
  <sheetData>
    <row r="1" spans="1:21" ht="45.75" thickBot="1" x14ac:dyDescent="0.3">
      <c r="A1" s="8" t="s">
        <v>37</v>
      </c>
      <c r="B1" s="8" t="s">
        <v>41</v>
      </c>
      <c r="C1" s="8" t="s">
        <v>25</v>
      </c>
      <c r="D1" s="8" t="s">
        <v>42</v>
      </c>
      <c r="E1" s="8" t="s">
        <v>39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</row>
    <row r="2" spans="1:21" ht="15.75" thickBot="1" x14ac:dyDescent="0.3">
      <c r="A2" s="10">
        <v>41091</v>
      </c>
      <c r="B2" s="8"/>
      <c r="C2" s="8">
        <f>YEAR(A2)</f>
        <v>2012</v>
      </c>
      <c r="D2" s="11">
        <f>INT((MONTH(A2) - 1) / 3 + 1)</f>
        <v>3</v>
      </c>
      <c r="E2" s="8" t="s">
        <v>59</v>
      </c>
      <c r="I2" s="8" t="s">
        <v>60</v>
      </c>
      <c r="J2" s="8">
        <v>265</v>
      </c>
      <c r="K2" s="8">
        <v>2011</v>
      </c>
      <c r="L2" s="8">
        <v>1</v>
      </c>
      <c r="M2" s="8" t="s">
        <v>1</v>
      </c>
      <c r="N2" s="9">
        <v>40269</v>
      </c>
      <c r="O2" s="9">
        <v>40359</v>
      </c>
      <c r="P2" s="9">
        <v>40393</v>
      </c>
      <c r="Q2" s="8">
        <v>815</v>
      </c>
      <c r="R2" s="8">
        <v>539</v>
      </c>
      <c r="U2" s="12"/>
    </row>
    <row r="3" spans="1:21" ht="15.75" thickBot="1" x14ac:dyDescent="0.3">
      <c r="A3" s="10">
        <v>41122</v>
      </c>
      <c r="B3" s="8"/>
      <c r="C3" s="8">
        <f t="shared" ref="C3:C61" si="0">YEAR(A3)</f>
        <v>2012</v>
      </c>
      <c r="D3" s="11">
        <f t="shared" ref="D3:D61" si="1">INT((MONTH(A3) - 1) / 3 + 1)</f>
        <v>3</v>
      </c>
      <c r="E3" s="8" t="s">
        <v>59</v>
      </c>
      <c r="I3" s="8" t="s">
        <v>60</v>
      </c>
      <c r="J3" s="8">
        <v>265</v>
      </c>
      <c r="K3" s="8">
        <v>2011</v>
      </c>
      <c r="L3" s="8">
        <v>2</v>
      </c>
      <c r="M3" s="8" t="s">
        <v>1</v>
      </c>
      <c r="N3" s="9">
        <v>40360</v>
      </c>
      <c r="O3" s="9">
        <v>40451</v>
      </c>
      <c r="P3" s="9">
        <v>40484</v>
      </c>
      <c r="Q3" s="8">
        <v>631</v>
      </c>
      <c r="R3" s="8">
        <v>884</v>
      </c>
      <c r="U3" s="12"/>
    </row>
    <row r="4" spans="1:21" ht="15.75" thickBot="1" x14ac:dyDescent="0.3">
      <c r="A4" s="10">
        <v>41153</v>
      </c>
      <c r="B4" s="8"/>
      <c r="C4" s="8">
        <f t="shared" si="0"/>
        <v>2012</v>
      </c>
      <c r="D4" s="11">
        <f t="shared" si="1"/>
        <v>3</v>
      </c>
      <c r="E4" s="8" t="s">
        <v>59</v>
      </c>
      <c r="I4" s="8" t="s">
        <v>60</v>
      </c>
      <c r="J4" s="8">
        <v>265</v>
      </c>
      <c r="K4" s="8">
        <v>2011</v>
      </c>
      <c r="L4" s="8">
        <v>3</v>
      </c>
      <c r="M4" s="8" t="s">
        <v>1</v>
      </c>
      <c r="N4" s="9">
        <v>40452</v>
      </c>
      <c r="O4" s="9">
        <v>40543</v>
      </c>
      <c r="P4" s="9">
        <v>40575</v>
      </c>
      <c r="Q4" s="8">
        <v>1053</v>
      </c>
      <c r="R4" s="8">
        <v>1410</v>
      </c>
      <c r="U4" s="12"/>
    </row>
    <row r="5" spans="1:21" ht="15.75" thickBot="1" x14ac:dyDescent="0.3">
      <c r="A5" s="10">
        <v>41183</v>
      </c>
      <c r="B5" s="8"/>
      <c r="C5" s="8">
        <f t="shared" si="0"/>
        <v>2012</v>
      </c>
      <c r="D5" s="11">
        <f t="shared" si="1"/>
        <v>4</v>
      </c>
      <c r="E5" s="8" t="s">
        <v>59</v>
      </c>
      <c r="I5" s="8" t="s">
        <v>60</v>
      </c>
      <c r="J5" s="8">
        <v>265</v>
      </c>
      <c r="K5" s="8">
        <v>2011</v>
      </c>
      <c r="L5" s="8">
        <v>4</v>
      </c>
      <c r="M5" s="8" t="s">
        <v>1</v>
      </c>
      <c r="N5" s="9">
        <v>40544</v>
      </c>
      <c r="O5" s="9">
        <v>40633</v>
      </c>
      <c r="P5" s="9">
        <v>40667</v>
      </c>
      <c r="Q5" s="8">
        <v>1090</v>
      </c>
      <c r="R5" s="8">
        <v>995</v>
      </c>
      <c r="U5" s="12"/>
    </row>
    <row r="6" spans="1:21" ht="15.75" thickBot="1" x14ac:dyDescent="0.3">
      <c r="A6" s="10">
        <v>41214</v>
      </c>
      <c r="B6" s="8"/>
      <c r="C6" s="8">
        <f t="shared" si="0"/>
        <v>2012</v>
      </c>
      <c r="D6" s="11">
        <f t="shared" si="1"/>
        <v>4</v>
      </c>
      <c r="E6" s="8" t="s">
        <v>59</v>
      </c>
      <c r="I6" s="8" t="s">
        <v>60</v>
      </c>
      <c r="J6" s="8">
        <v>265</v>
      </c>
      <c r="K6" s="8">
        <v>2012</v>
      </c>
      <c r="L6" s="8">
        <v>1</v>
      </c>
      <c r="M6" s="8" t="s">
        <v>1</v>
      </c>
      <c r="N6" s="9">
        <v>40634</v>
      </c>
      <c r="O6" s="9">
        <v>40724</v>
      </c>
      <c r="P6" s="9">
        <v>40750</v>
      </c>
      <c r="Q6" s="8">
        <v>999</v>
      </c>
      <c r="R6" s="8">
        <v>524</v>
      </c>
      <c r="U6" s="12"/>
    </row>
    <row r="7" spans="1:21" ht="15.75" thickBot="1" x14ac:dyDescent="0.3">
      <c r="A7" s="10">
        <v>41244</v>
      </c>
      <c r="B7" s="8"/>
      <c r="C7" s="8">
        <f t="shared" si="0"/>
        <v>2012</v>
      </c>
      <c r="D7" s="11">
        <f t="shared" si="1"/>
        <v>4</v>
      </c>
      <c r="E7" s="8" t="s">
        <v>59</v>
      </c>
      <c r="I7" s="8" t="s">
        <v>60</v>
      </c>
      <c r="J7" s="8">
        <v>265</v>
      </c>
      <c r="K7" s="8">
        <v>2012</v>
      </c>
      <c r="L7" s="8">
        <v>2</v>
      </c>
      <c r="M7" s="8" t="s">
        <v>1</v>
      </c>
      <c r="N7" s="9">
        <v>40725</v>
      </c>
      <c r="O7" s="9">
        <v>40816</v>
      </c>
      <c r="P7" s="9">
        <v>40843</v>
      </c>
      <c r="Q7" s="8">
        <v>715</v>
      </c>
      <c r="R7" s="8">
        <v>1034</v>
      </c>
      <c r="U7" s="12"/>
    </row>
    <row r="8" spans="1:21" ht="15.75" thickBot="1" x14ac:dyDescent="0.3">
      <c r="A8" s="10">
        <v>41275</v>
      </c>
      <c r="B8" s="8"/>
      <c r="C8" s="8">
        <f t="shared" si="0"/>
        <v>2013</v>
      </c>
      <c r="D8" s="11">
        <f t="shared" si="1"/>
        <v>1</v>
      </c>
      <c r="E8" s="8" t="s">
        <v>59</v>
      </c>
      <c r="I8" s="8" t="s">
        <v>60</v>
      </c>
      <c r="J8" s="8">
        <v>265</v>
      </c>
      <c r="K8" s="8">
        <v>2012</v>
      </c>
      <c r="L8" s="8">
        <v>3</v>
      </c>
      <c r="M8" s="8" t="s">
        <v>1</v>
      </c>
      <c r="N8" s="9">
        <v>40817</v>
      </c>
      <c r="O8" s="9">
        <v>40908</v>
      </c>
      <c r="P8" s="9">
        <v>40940</v>
      </c>
      <c r="Q8" s="8">
        <v>1061</v>
      </c>
      <c r="R8" s="8">
        <v>1651</v>
      </c>
      <c r="U8" s="12"/>
    </row>
    <row r="9" spans="1:21" ht="15.75" thickBot="1" x14ac:dyDescent="0.3">
      <c r="A9" s="10">
        <v>41306</v>
      </c>
      <c r="B9" s="8"/>
      <c r="C9" s="8">
        <f t="shared" si="0"/>
        <v>2013</v>
      </c>
      <c r="D9" s="11">
        <f t="shared" si="1"/>
        <v>1</v>
      </c>
      <c r="E9" s="8" t="s">
        <v>59</v>
      </c>
      <c r="I9" s="8" t="s">
        <v>60</v>
      </c>
      <c r="J9" s="8">
        <v>265</v>
      </c>
      <c r="K9" s="8">
        <v>2012</v>
      </c>
      <c r="L9" s="8">
        <v>4</v>
      </c>
      <c r="M9" s="8" t="s">
        <v>1</v>
      </c>
      <c r="N9" s="9">
        <v>40909</v>
      </c>
      <c r="O9" s="9">
        <v>40999</v>
      </c>
      <c r="P9" s="9">
        <v>41036</v>
      </c>
      <c r="Q9" s="8">
        <v>1368</v>
      </c>
      <c r="R9" s="8">
        <v>977</v>
      </c>
      <c r="U9" s="12"/>
    </row>
    <row r="10" spans="1:21" ht="15.75" thickBot="1" x14ac:dyDescent="0.3">
      <c r="A10" s="10">
        <v>41334</v>
      </c>
      <c r="B10" s="8"/>
      <c r="C10" s="8">
        <f t="shared" si="0"/>
        <v>2013</v>
      </c>
      <c r="D10" s="11">
        <f t="shared" si="1"/>
        <v>1</v>
      </c>
      <c r="E10" s="8" t="s">
        <v>59</v>
      </c>
      <c r="I10" s="8" t="s">
        <v>60</v>
      </c>
      <c r="J10" s="8">
        <v>265</v>
      </c>
      <c r="K10" s="8">
        <v>2013</v>
      </c>
      <c r="L10" s="8">
        <v>1</v>
      </c>
      <c r="M10" s="8" t="s">
        <v>1</v>
      </c>
      <c r="N10" s="9">
        <v>41000</v>
      </c>
      <c r="O10" s="9">
        <v>41090</v>
      </c>
      <c r="P10" s="9">
        <v>41121</v>
      </c>
      <c r="Q10" s="8">
        <v>955</v>
      </c>
      <c r="R10" s="8">
        <v>491</v>
      </c>
      <c r="U10" s="12"/>
    </row>
    <row r="11" spans="1:21" ht="15.75" thickBot="1" x14ac:dyDescent="0.3">
      <c r="A11" s="10">
        <v>41365</v>
      </c>
      <c r="B11" s="8"/>
      <c r="C11" s="8">
        <f t="shared" si="0"/>
        <v>2013</v>
      </c>
      <c r="D11" s="11">
        <f t="shared" si="1"/>
        <v>2</v>
      </c>
      <c r="E11" s="8" t="s">
        <v>59</v>
      </c>
      <c r="I11" s="8" t="s">
        <v>60</v>
      </c>
      <c r="J11" s="8">
        <v>265</v>
      </c>
      <c r="K11" s="8">
        <v>2013</v>
      </c>
      <c r="L11" s="8">
        <v>2</v>
      </c>
      <c r="M11" s="8" t="s">
        <v>1</v>
      </c>
      <c r="N11" s="9">
        <v>41091</v>
      </c>
      <c r="O11" s="9">
        <v>41182</v>
      </c>
      <c r="P11" s="9">
        <v>41212</v>
      </c>
      <c r="Q11" s="8">
        <v>711</v>
      </c>
      <c r="R11" s="8">
        <v>1080</v>
      </c>
      <c r="U11" s="12"/>
    </row>
    <row r="12" spans="1:21" ht="15.75" thickBot="1" x14ac:dyDescent="0.3">
      <c r="A12" s="10">
        <v>41395</v>
      </c>
      <c r="B12" s="8"/>
      <c r="C12" s="8">
        <f t="shared" si="0"/>
        <v>2013</v>
      </c>
      <c r="D12" s="11">
        <f t="shared" si="1"/>
        <v>2</v>
      </c>
      <c r="E12" s="8" t="s">
        <v>59</v>
      </c>
      <c r="I12" s="8" t="s">
        <v>60</v>
      </c>
      <c r="J12" s="8">
        <v>265</v>
      </c>
      <c r="K12" s="8">
        <v>2013</v>
      </c>
      <c r="L12" s="8">
        <v>3</v>
      </c>
      <c r="M12" s="8" t="s">
        <v>1</v>
      </c>
      <c r="N12" s="9">
        <v>41183</v>
      </c>
      <c r="O12" s="9">
        <v>41274</v>
      </c>
      <c r="P12" s="9">
        <v>41304</v>
      </c>
      <c r="Q12" s="8">
        <v>922</v>
      </c>
      <c r="R12" s="8">
        <v>1182</v>
      </c>
      <c r="U12" s="12"/>
    </row>
    <row r="13" spans="1:21" ht="15.75" thickBot="1" x14ac:dyDescent="0.3">
      <c r="A13" s="10">
        <v>41426</v>
      </c>
      <c r="B13" s="8"/>
      <c r="C13" s="8">
        <f t="shared" si="0"/>
        <v>2013</v>
      </c>
      <c r="D13" s="11">
        <f t="shared" si="1"/>
        <v>2</v>
      </c>
      <c r="E13" s="8" t="s">
        <v>59</v>
      </c>
      <c r="I13" s="8" t="s">
        <v>60</v>
      </c>
      <c r="J13" s="8">
        <v>265</v>
      </c>
      <c r="K13" s="8">
        <v>2013</v>
      </c>
      <c r="L13" s="8">
        <v>4</v>
      </c>
      <c r="M13" s="8" t="s">
        <v>1</v>
      </c>
      <c r="N13" s="9">
        <v>41275</v>
      </c>
      <c r="O13" s="9">
        <v>41364</v>
      </c>
      <c r="P13" s="9">
        <v>41401</v>
      </c>
      <c r="Q13" s="8">
        <v>1209</v>
      </c>
      <c r="R13" s="8">
        <v>1040</v>
      </c>
      <c r="U13" s="12"/>
    </row>
    <row r="14" spans="1:21" ht="15.75" thickBot="1" x14ac:dyDescent="0.3">
      <c r="A14" s="10">
        <v>41456</v>
      </c>
      <c r="B14" s="8"/>
      <c r="C14" s="8">
        <f t="shared" si="0"/>
        <v>2013</v>
      </c>
      <c r="D14" s="11">
        <f t="shared" si="1"/>
        <v>3</v>
      </c>
      <c r="E14" s="8" t="s">
        <v>59</v>
      </c>
      <c r="I14" s="8" t="s">
        <v>60</v>
      </c>
      <c r="J14" s="8">
        <v>265</v>
      </c>
      <c r="K14" s="8">
        <v>2014</v>
      </c>
      <c r="L14" s="8">
        <v>1</v>
      </c>
      <c r="M14" s="8" t="s">
        <v>1</v>
      </c>
      <c r="N14" s="9">
        <v>41365</v>
      </c>
      <c r="O14" s="9">
        <v>41455</v>
      </c>
      <c r="P14" s="9">
        <v>41478</v>
      </c>
      <c r="Q14" s="8">
        <v>949</v>
      </c>
      <c r="R14" s="8">
        <v>495</v>
      </c>
      <c r="U14" s="12"/>
    </row>
    <row r="15" spans="1:21" ht="15.75" thickBot="1" x14ac:dyDescent="0.3">
      <c r="A15" s="10">
        <v>41487</v>
      </c>
      <c r="B15" s="8"/>
      <c r="C15" s="8">
        <f t="shared" si="0"/>
        <v>2013</v>
      </c>
      <c r="D15" s="11">
        <f t="shared" si="1"/>
        <v>3</v>
      </c>
      <c r="E15" s="8" t="s">
        <v>59</v>
      </c>
      <c r="I15" s="8" t="s">
        <v>60</v>
      </c>
      <c r="J15" s="8">
        <v>265</v>
      </c>
      <c r="K15" s="8">
        <v>2014</v>
      </c>
      <c r="L15" s="8">
        <v>2</v>
      </c>
      <c r="M15" s="8" t="s">
        <v>1</v>
      </c>
      <c r="N15" s="9">
        <v>41456</v>
      </c>
      <c r="O15" s="9">
        <v>41547</v>
      </c>
      <c r="P15" s="9">
        <v>41576</v>
      </c>
      <c r="Q15" s="8">
        <v>695</v>
      </c>
      <c r="R15" s="8">
        <v>1040</v>
      </c>
      <c r="U15" s="12"/>
    </row>
    <row r="16" spans="1:21" ht="15.75" thickBot="1" x14ac:dyDescent="0.3">
      <c r="A16" s="10">
        <v>41518</v>
      </c>
      <c r="B16" s="8"/>
      <c r="C16" s="8">
        <f t="shared" si="0"/>
        <v>2013</v>
      </c>
      <c r="D16" s="11">
        <f t="shared" si="1"/>
        <v>3</v>
      </c>
      <c r="E16" s="8" t="s">
        <v>59</v>
      </c>
      <c r="I16" s="8" t="s">
        <v>60</v>
      </c>
      <c r="J16" s="8">
        <v>265</v>
      </c>
      <c r="K16" s="8">
        <v>2014</v>
      </c>
      <c r="L16" s="8">
        <v>3</v>
      </c>
      <c r="M16" s="8" t="s">
        <v>1</v>
      </c>
      <c r="N16" s="9">
        <v>41548</v>
      </c>
      <c r="O16" s="9">
        <v>41639</v>
      </c>
      <c r="P16" s="9">
        <v>41667</v>
      </c>
      <c r="Q16" s="8">
        <v>808</v>
      </c>
      <c r="R16" s="8">
        <v>1572</v>
      </c>
      <c r="U16" s="12"/>
    </row>
    <row r="17" spans="1:21" ht="15.75" thickBot="1" x14ac:dyDescent="0.3">
      <c r="A17" s="10">
        <v>41548</v>
      </c>
      <c r="B17" s="8"/>
      <c r="C17" s="8">
        <f t="shared" si="0"/>
        <v>2013</v>
      </c>
      <c r="D17" s="11">
        <f t="shared" si="1"/>
        <v>4</v>
      </c>
      <c r="E17" s="8" t="s">
        <v>59</v>
      </c>
      <c r="I17" s="8" t="s">
        <v>60</v>
      </c>
      <c r="J17" s="8">
        <v>265</v>
      </c>
      <c r="K17" s="8">
        <v>2014</v>
      </c>
      <c r="L17" s="8">
        <v>4</v>
      </c>
      <c r="M17" s="8" t="s">
        <v>1</v>
      </c>
      <c r="N17" s="9">
        <v>41640</v>
      </c>
      <c r="O17" s="9">
        <v>41729</v>
      </c>
      <c r="P17" s="9">
        <v>41765</v>
      </c>
      <c r="Q17" s="8">
        <v>1123</v>
      </c>
      <c r="R17" s="8">
        <v>914</v>
      </c>
      <c r="U17" s="12"/>
    </row>
    <row r="18" spans="1:21" ht="15.75" thickBot="1" x14ac:dyDescent="0.3">
      <c r="A18" s="10">
        <v>41579</v>
      </c>
      <c r="B18" s="8"/>
      <c r="C18" s="8">
        <f t="shared" si="0"/>
        <v>2013</v>
      </c>
      <c r="D18" s="11">
        <f t="shared" si="1"/>
        <v>4</v>
      </c>
      <c r="E18" s="8" t="s">
        <v>59</v>
      </c>
      <c r="I18" s="8" t="s">
        <v>60</v>
      </c>
      <c r="J18" s="8">
        <v>265</v>
      </c>
      <c r="K18" s="8">
        <v>2015</v>
      </c>
      <c r="L18" s="8">
        <v>1</v>
      </c>
      <c r="M18" s="8" t="s">
        <v>1</v>
      </c>
      <c r="N18" s="9">
        <v>41730</v>
      </c>
      <c r="O18" s="9">
        <v>41820</v>
      </c>
      <c r="P18" s="9">
        <v>41842</v>
      </c>
      <c r="Q18" s="8">
        <v>1214</v>
      </c>
      <c r="R18" s="8">
        <v>775</v>
      </c>
      <c r="U18" s="12"/>
    </row>
    <row r="19" spans="1:21" ht="15.75" thickBot="1" x14ac:dyDescent="0.3">
      <c r="A19" s="10">
        <v>41609</v>
      </c>
      <c r="B19" s="8"/>
      <c r="C19" s="8">
        <f t="shared" si="0"/>
        <v>2013</v>
      </c>
      <c r="D19" s="11">
        <f t="shared" si="1"/>
        <v>4</v>
      </c>
      <c r="E19" s="8" t="s">
        <v>59</v>
      </c>
      <c r="I19" s="8" t="s">
        <v>60</v>
      </c>
      <c r="J19" s="8">
        <v>265</v>
      </c>
      <c r="K19" s="8">
        <v>2015</v>
      </c>
      <c r="L19" s="8">
        <v>2</v>
      </c>
      <c r="M19" s="8" t="s">
        <v>1</v>
      </c>
      <c r="N19" s="9">
        <v>41821</v>
      </c>
      <c r="O19" s="9">
        <v>41912</v>
      </c>
      <c r="P19" s="9">
        <v>41940</v>
      </c>
      <c r="Q19" s="8">
        <v>990</v>
      </c>
      <c r="R19" s="8">
        <v>1220</v>
      </c>
      <c r="U19" s="12"/>
    </row>
    <row r="20" spans="1:21" ht="15.75" thickBot="1" x14ac:dyDescent="0.3">
      <c r="A20" s="10">
        <v>41640</v>
      </c>
      <c r="B20" s="8">
        <v>70893943</v>
      </c>
      <c r="C20" s="8">
        <f t="shared" si="0"/>
        <v>2014</v>
      </c>
      <c r="D20" s="11">
        <f t="shared" si="1"/>
        <v>1</v>
      </c>
      <c r="E20" s="8" t="s">
        <v>59</v>
      </c>
      <c r="I20" s="8" t="s">
        <v>60</v>
      </c>
      <c r="J20" s="8">
        <v>265</v>
      </c>
      <c r="K20" s="8">
        <v>2015</v>
      </c>
      <c r="L20" s="8">
        <v>3</v>
      </c>
      <c r="M20" s="8" t="s">
        <v>1</v>
      </c>
      <c r="N20" s="9">
        <v>41913</v>
      </c>
      <c r="O20" s="9">
        <v>42004</v>
      </c>
      <c r="P20" s="9">
        <v>42031</v>
      </c>
      <c r="Q20" s="8">
        <v>1126</v>
      </c>
      <c r="R20" s="8">
        <v>1428</v>
      </c>
      <c r="U20" s="12"/>
    </row>
    <row r="21" spans="1:21" ht="15.75" thickBot="1" x14ac:dyDescent="0.3">
      <c r="A21" s="10">
        <v>41671</v>
      </c>
      <c r="B21" s="8">
        <v>68260624</v>
      </c>
      <c r="C21" s="8">
        <f t="shared" si="0"/>
        <v>2014</v>
      </c>
      <c r="D21" s="11">
        <f t="shared" si="1"/>
        <v>1</v>
      </c>
      <c r="E21" s="8" t="s">
        <v>59</v>
      </c>
      <c r="I21" s="8" t="s">
        <v>60</v>
      </c>
      <c r="J21" s="8">
        <v>265</v>
      </c>
      <c r="K21" s="8">
        <v>2015</v>
      </c>
      <c r="L21" s="8">
        <v>4</v>
      </c>
      <c r="M21" s="8" t="s">
        <v>1</v>
      </c>
      <c r="N21" s="9">
        <v>42005</v>
      </c>
      <c r="O21" s="9">
        <v>42094</v>
      </c>
      <c r="P21" s="9">
        <v>42129</v>
      </c>
      <c r="Q21" s="8">
        <v>1185</v>
      </c>
      <c r="R21" s="8">
        <v>896</v>
      </c>
      <c r="U21" s="12"/>
    </row>
    <row r="22" spans="1:21" ht="15.75" thickBot="1" x14ac:dyDescent="0.3">
      <c r="A22" s="10">
        <v>41699</v>
      </c>
      <c r="B22" s="8">
        <v>67405601</v>
      </c>
      <c r="C22" s="8">
        <f t="shared" si="0"/>
        <v>2014</v>
      </c>
      <c r="D22" s="11">
        <f t="shared" si="1"/>
        <v>1</v>
      </c>
      <c r="E22" s="8" t="s">
        <v>59</v>
      </c>
      <c r="I22" s="8" t="s">
        <v>60</v>
      </c>
      <c r="J22" s="8">
        <v>265</v>
      </c>
      <c r="K22" s="8">
        <v>2016</v>
      </c>
      <c r="L22" s="8">
        <v>1</v>
      </c>
      <c r="M22" s="8" t="s">
        <v>1</v>
      </c>
      <c r="N22" s="9">
        <v>42095</v>
      </c>
      <c r="O22" s="9">
        <v>42185</v>
      </c>
      <c r="P22" s="9">
        <v>42215</v>
      </c>
      <c r="Q22" s="8">
        <v>1203</v>
      </c>
      <c r="R22" s="8">
        <v>693</v>
      </c>
      <c r="U22" s="12"/>
    </row>
    <row r="23" spans="1:21" ht="15.75" thickBot="1" x14ac:dyDescent="0.3">
      <c r="A23" s="10">
        <v>41730</v>
      </c>
      <c r="B23" s="8">
        <v>70854669</v>
      </c>
      <c r="C23" s="8">
        <f t="shared" si="0"/>
        <v>2014</v>
      </c>
      <c r="D23" s="11">
        <f t="shared" si="1"/>
        <v>2</v>
      </c>
      <c r="E23" s="8" t="s">
        <v>59</v>
      </c>
      <c r="I23" s="8" t="s">
        <v>60</v>
      </c>
      <c r="J23" s="8">
        <v>265</v>
      </c>
      <c r="K23" s="8">
        <v>2016</v>
      </c>
      <c r="L23" s="8">
        <v>2</v>
      </c>
      <c r="M23" s="8" t="s">
        <v>1</v>
      </c>
      <c r="N23" s="9">
        <v>42186</v>
      </c>
      <c r="O23" s="9">
        <v>42277</v>
      </c>
      <c r="P23" s="9">
        <v>42306</v>
      </c>
      <c r="Q23" s="8">
        <v>815</v>
      </c>
      <c r="R23" s="8">
        <v>1146</v>
      </c>
      <c r="U23" s="12"/>
    </row>
    <row r="24" spans="1:21" ht="15.75" thickBot="1" x14ac:dyDescent="0.3">
      <c r="A24" s="10">
        <v>41760</v>
      </c>
      <c r="B24" s="8">
        <v>71195770</v>
      </c>
      <c r="C24" s="8">
        <f t="shared" si="0"/>
        <v>2014</v>
      </c>
      <c r="D24" s="11">
        <f t="shared" si="1"/>
        <v>2</v>
      </c>
      <c r="E24" s="8" t="s">
        <v>59</v>
      </c>
      <c r="I24" s="8" t="s">
        <v>60</v>
      </c>
      <c r="J24" s="8">
        <v>265</v>
      </c>
      <c r="K24" s="8">
        <v>2016</v>
      </c>
      <c r="L24" s="8">
        <v>3</v>
      </c>
      <c r="M24" s="8" t="s">
        <v>1</v>
      </c>
      <c r="N24" s="9">
        <v>42278</v>
      </c>
      <c r="O24" s="9">
        <v>42369</v>
      </c>
      <c r="P24" s="9">
        <v>42397</v>
      </c>
      <c r="Q24" s="8">
        <v>1070</v>
      </c>
      <c r="R24" s="8">
        <v>1803</v>
      </c>
      <c r="U24" s="12"/>
    </row>
    <row r="25" spans="1:21" ht="15.75" thickBot="1" x14ac:dyDescent="0.3">
      <c r="A25" s="10">
        <v>41791</v>
      </c>
      <c r="B25" s="8">
        <v>76692209</v>
      </c>
      <c r="C25" s="8">
        <f t="shared" si="0"/>
        <v>2014</v>
      </c>
      <c r="D25" s="11">
        <f t="shared" si="1"/>
        <v>2</v>
      </c>
      <c r="E25" s="8" t="s">
        <v>59</v>
      </c>
      <c r="I25" s="8" t="s">
        <v>60</v>
      </c>
      <c r="J25" s="8">
        <v>265</v>
      </c>
      <c r="K25" s="8">
        <v>2016</v>
      </c>
      <c r="L25" s="8">
        <v>4</v>
      </c>
      <c r="M25" s="8" t="s">
        <v>1</v>
      </c>
      <c r="N25" s="9">
        <v>42370</v>
      </c>
      <c r="O25" s="9">
        <v>42460</v>
      </c>
      <c r="P25" s="9">
        <v>42500</v>
      </c>
      <c r="Q25" s="8">
        <v>1308</v>
      </c>
      <c r="R25" s="8">
        <v>924</v>
      </c>
      <c r="U25" s="12"/>
    </row>
    <row r="26" spans="1:21" ht="15.75" thickBot="1" x14ac:dyDescent="0.3">
      <c r="A26" s="10">
        <v>41821</v>
      </c>
      <c r="B26" s="8">
        <v>73030067</v>
      </c>
      <c r="C26" s="8">
        <f t="shared" si="0"/>
        <v>2014</v>
      </c>
      <c r="D26" s="11">
        <f t="shared" si="1"/>
        <v>3</v>
      </c>
      <c r="E26" s="8" t="s">
        <v>59</v>
      </c>
      <c r="I26" s="8" t="s">
        <v>60</v>
      </c>
      <c r="J26" s="8">
        <v>265</v>
      </c>
      <c r="K26" s="8">
        <v>2017</v>
      </c>
      <c r="L26" s="8">
        <v>1</v>
      </c>
      <c r="M26" s="8" t="s">
        <v>1</v>
      </c>
      <c r="N26" s="9">
        <v>42461</v>
      </c>
      <c r="O26" s="9">
        <v>42551</v>
      </c>
      <c r="P26" s="9">
        <v>42584</v>
      </c>
      <c r="Q26" s="8">
        <v>1271</v>
      </c>
      <c r="R26" s="8">
        <v>682</v>
      </c>
      <c r="U26" s="12"/>
    </row>
    <row r="27" spans="1:21" ht="15.75" thickBot="1" x14ac:dyDescent="0.3">
      <c r="A27" s="10">
        <v>41852</v>
      </c>
      <c r="B27" s="8">
        <v>77367345</v>
      </c>
      <c r="C27" s="8">
        <f t="shared" si="0"/>
        <v>2014</v>
      </c>
      <c r="D27" s="11">
        <f t="shared" si="1"/>
        <v>3</v>
      </c>
      <c r="E27" s="8" t="s">
        <v>59</v>
      </c>
      <c r="I27" s="8" t="s">
        <v>60</v>
      </c>
      <c r="J27" s="8">
        <v>265</v>
      </c>
      <c r="K27" s="8">
        <v>2017</v>
      </c>
      <c r="L27" s="8">
        <v>2</v>
      </c>
      <c r="M27" s="8" t="s">
        <v>1</v>
      </c>
      <c r="N27" s="9">
        <v>42552</v>
      </c>
      <c r="O27" s="9">
        <v>42643</v>
      </c>
      <c r="P27" s="9">
        <v>42675</v>
      </c>
      <c r="Q27" s="8">
        <v>898</v>
      </c>
      <c r="R27" s="8">
        <v>1098</v>
      </c>
      <c r="U27" s="12"/>
    </row>
    <row r="28" spans="1:21" ht="15.75" thickBot="1" x14ac:dyDescent="0.3">
      <c r="A28" s="10">
        <v>41883</v>
      </c>
      <c r="B28" s="8">
        <v>81433448</v>
      </c>
      <c r="C28" s="8">
        <f t="shared" si="0"/>
        <v>2014</v>
      </c>
      <c r="D28" s="11">
        <f t="shared" si="1"/>
        <v>3</v>
      </c>
      <c r="E28" s="8" t="s">
        <v>59</v>
      </c>
      <c r="I28" s="8" t="s">
        <v>60</v>
      </c>
      <c r="J28" s="8">
        <v>265</v>
      </c>
      <c r="K28" s="8">
        <v>2017</v>
      </c>
      <c r="L28" s="8">
        <v>3</v>
      </c>
      <c r="M28" s="8" t="s">
        <v>1</v>
      </c>
      <c r="N28" s="9">
        <v>42644</v>
      </c>
      <c r="O28" s="9">
        <v>42735</v>
      </c>
      <c r="P28" s="9">
        <v>42766</v>
      </c>
      <c r="Q28" s="8">
        <v>1149</v>
      </c>
      <c r="R28" s="8">
        <v>2070</v>
      </c>
      <c r="S28" s="8"/>
      <c r="T28" s="8">
        <v>160</v>
      </c>
      <c r="U28" s="12"/>
    </row>
    <row r="29" spans="1:21" ht="15.75" thickBot="1" x14ac:dyDescent="0.3">
      <c r="A29" s="10">
        <v>41913</v>
      </c>
      <c r="B29" s="8">
        <v>80157446</v>
      </c>
      <c r="C29" s="8">
        <f t="shared" si="0"/>
        <v>2014</v>
      </c>
      <c r="D29" s="11">
        <f t="shared" si="1"/>
        <v>4</v>
      </c>
      <c r="E29" s="8" t="s">
        <v>59</v>
      </c>
      <c r="I29" s="8" t="s">
        <v>60</v>
      </c>
      <c r="J29" s="8">
        <v>265</v>
      </c>
      <c r="K29" s="8">
        <v>2017</v>
      </c>
      <c r="L29" s="8">
        <v>4</v>
      </c>
      <c r="M29" s="8" t="s">
        <v>1</v>
      </c>
      <c r="N29" s="9">
        <v>42736</v>
      </c>
      <c r="O29" s="9">
        <v>42825</v>
      </c>
      <c r="P29" s="9">
        <v>42864</v>
      </c>
      <c r="Q29" s="8">
        <v>1527</v>
      </c>
      <c r="R29" s="8">
        <v>1092</v>
      </c>
      <c r="U29" s="12"/>
    </row>
    <row r="30" spans="1:21" ht="15.75" thickBot="1" x14ac:dyDescent="0.3">
      <c r="A30" s="10">
        <v>41944</v>
      </c>
      <c r="B30" s="8">
        <v>76765196</v>
      </c>
      <c r="C30" s="8">
        <f t="shared" si="0"/>
        <v>2014</v>
      </c>
      <c r="D30" s="11">
        <f t="shared" si="1"/>
        <v>4</v>
      </c>
      <c r="E30" s="8" t="s">
        <v>59</v>
      </c>
      <c r="I30" s="8" t="s">
        <v>60</v>
      </c>
      <c r="J30" s="8">
        <v>265</v>
      </c>
      <c r="K30" s="8">
        <v>2018</v>
      </c>
      <c r="L30" s="8">
        <v>1</v>
      </c>
      <c r="M30" s="8" t="s">
        <v>1</v>
      </c>
      <c r="N30" s="9">
        <v>42826</v>
      </c>
      <c r="O30" s="9">
        <v>42916</v>
      </c>
      <c r="P30" s="9">
        <v>42943</v>
      </c>
      <c r="Q30" s="8">
        <v>1449</v>
      </c>
      <c r="R30" s="8">
        <v>775</v>
      </c>
      <c r="S30" s="23"/>
      <c r="T30" s="23"/>
      <c r="U30" s="13"/>
    </row>
    <row r="31" spans="1:21" ht="15.75" thickBot="1" x14ac:dyDescent="0.3">
      <c r="A31" s="10">
        <v>41974</v>
      </c>
      <c r="B31" s="8">
        <v>100468047</v>
      </c>
      <c r="C31" s="8">
        <f t="shared" si="0"/>
        <v>2014</v>
      </c>
      <c r="D31" s="11">
        <f t="shared" si="1"/>
        <v>4</v>
      </c>
      <c r="E31" s="8" t="s">
        <v>59</v>
      </c>
      <c r="G31" s="27" t="s">
        <v>64</v>
      </c>
    </row>
    <row r="32" spans="1:21" ht="15.75" thickBot="1" x14ac:dyDescent="0.3">
      <c r="A32" s="10">
        <v>42005</v>
      </c>
      <c r="B32" s="8">
        <v>103570795</v>
      </c>
      <c r="C32" s="8">
        <f t="shared" si="0"/>
        <v>2015</v>
      </c>
      <c r="D32" s="11">
        <f t="shared" si="1"/>
        <v>1</v>
      </c>
      <c r="E32" s="8" t="s">
        <v>59</v>
      </c>
    </row>
    <row r="33" spans="1:5" ht="15.75" thickBot="1" x14ac:dyDescent="0.3">
      <c r="A33" s="10">
        <v>42036</v>
      </c>
      <c r="B33" s="8">
        <v>88731301</v>
      </c>
      <c r="C33" s="8">
        <f t="shared" si="0"/>
        <v>2015</v>
      </c>
      <c r="D33" s="11">
        <f t="shared" si="1"/>
        <v>1</v>
      </c>
      <c r="E33" s="8" t="s">
        <v>59</v>
      </c>
    </row>
    <row r="34" spans="1:5" ht="15.75" thickBot="1" x14ac:dyDescent="0.3">
      <c r="A34" s="10">
        <v>42064</v>
      </c>
      <c r="B34" s="8">
        <v>91172227</v>
      </c>
      <c r="C34" s="8">
        <f t="shared" si="0"/>
        <v>2015</v>
      </c>
      <c r="D34" s="11">
        <f t="shared" si="1"/>
        <v>1</v>
      </c>
      <c r="E34" s="8" t="s">
        <v>59</v>
      </c>
    </row>
    <row r="35" spans="1:5" ht="15.75" thickBot="1" x14ac:dyDescent="0.3">
      <c r="A35" s="10">
        <v>42095</v>
      </c>
      <c r="B35" s="8">
        <v>54619919</v>
      </c>
      <c r="C35" s="8">
        <f t="shared" si="0"/>
        <v>2015</v>
      </c>
      <c r="D35" s="11">
        <f t="shared" si="1"/>
        <v>2</v>
      </c>
      <c r="E35" s="8" t="s">
        <v>59</v>
      </c>
    </row>
    <row r="36" spans="1:5" ht="15.75" thickBot="1" x14ac:dyDescent="0.3">
      <c r="A36" s="10">
        <v>42125</v>
      </c>
      <c r="B36" s="8">
        <v>84259036</v>
      </c>
      <c r="C36" s="8">
        <f t="shared" si="0"/>
        <v>2015</v>
      </c>
      <c r="D36" s="11">
        <f t="shared" si="1"/>
        <v>2</v>
      </c>
      <c r="E36" s="8" t="s">
        <v>59</v>
      </c>
    </row>
    <row r="37" spans="1:5" ht="15.75" thickBot="1" x14ac:dyDescent="0.3">
      <c r="A37" s="10">
        <v>42156</v>
      </c>
      <c r="B37" s="8">
        <v>77167086</v>
      </c>
      <c r="C37" s="8">
        <f t="shared" si="0"/>
        <v>2015</v>
      </c>
      <c r="D37" s="11">
        <f t="shared" si="1"/>
        <v>2</v>
      </c>
      <c r="E37" s="8" t="s">
        <v>59</v>
      </c>
    </row>
    <row r="38" spans="1:5" ht="15.75" thickBot="1" x14ac:dyDescent="0.3">
      <c r="A38" s="10">
        <v>42186</v>
      </c>
      <c r="B38" s="8">
        <v>70804577</v>
      </c>
      <c r="C38" s="8">
        <f t="shared" si="0"/>
        <v>2015</v>
      </c>
      <c r="D38" s="11">
        <f t="shared" si="1"/>
        <v>3</v>
      </c>
      <c r="E38" s="8" t="s">
        <v>59</v>
      </c>
    </row>
    <row r="39" spans="1:5" ht="15.75" thickBot="1" x14ac:dyDescent="0.3">
      <c r="A39" s="10">
        <v>42217</v>
      </c>
      <c r="B39" s="8">
        <v>68003004</v>
      </c>
      <c r="C39" s="8">
        <f t="shared" si="0"/>
        <v>2015</v>
      </c>
      <c r="D39" s="11">
        <f t="shared" si="1"/>
        <v>3</v>
      </c>
      <c r="E39" s="8" t="s">
        <v>59</v>
      </c>
    </row>
    <row r="40" spans="1:5" ht="15.75" thickBot="1" x14ac:dyDescent="0.3">
      <c r="A40" s="10">
        <v>42248</v>
      </c>
      <c r="B40" s="8">
        <v>70301631</v>
      </c>
      <c r="C40" s="8">
        <f t="shared" si="0"/>
        <v>2015</v>
      </c>
      <c r="D40" s="11">
        <f t="shared" si="1"/>
        <v>3</v>
      </c>
      <c r="E40" s="8" t="s">
        <v>59</v>
      </c>
    </row>
    <row r="41" spans="1:5" ht="15.75" thickBot="1" x14ac:dyDescent="0.3">
      <c r="A41" s="10">
        <v>42278</v>
      </c>
      <c r="B41" s="8">
        <v>91992312</v>
      </c>
      <c r="C41" s="8">
        <f t="shared" si="0"/>
        <v>2015</v>
      </c>
      <c r="D41" s="11">
        <f t="shared" si="1"/>
        <v>4</v>
      </c>
      <c r="E41" s="8" t="s">
        <v>59</v>
      </c>
    </row>
    <row r="42" spans="1:5" ht="15.75" thickBot="1" x14ac:dyDescent="0.3">
      <c r="A42" s="10">
        <v>42309</v>
      </c>
      <c r="B42" s="8">
        <v>81733846</v>
      </c>
      <c r="C42" s="8">
        <f t="shared" si="0"/>
        <v>2015</v>
      </c>
      <c r="D42" s="11">
        <f t="shared" si="1"/>
        <v>4</v>
      </c>
      <c r="E42" s="8" t="s">
        <v>59</v>
      </c>
    </row>
    <row r="43" spans="1:5" ht="15.75" thickBot="1" x14ac:dyDescent="0.3">
      <c r="A43" s="10">
        <v>42339</v>
      </c>
      <c r="B43" s="8">
        <v>102794635</v>
      </c>
      <c r="C43" s="8">
        <f t="shared" si="0"/>
        <v>2015</v>
      </c>
      <c r="D43" s="11">
        <f t="shared" si="1"/>
        <v>4</v>
      </c>
      <c r="E43" s="8" t="s">
        <v>59</v>
      </c>
    </row>
    <row r="44" spans="1:5" ht="15.75" thickBot="1" x14ac:dyDescent="0.3">
      <c r="A44" s="10">
        <v>42370</v>
      </c>
      <c r="B44" s="8">
        <v>92494351</v>
      </c>
      <c r="C44" s="8">
        <f t="shared" si="0"/>
        <v>2016</v>
      </c>
      <c r="D44" s="11">
        <f t="shared" si="1"/>
        <v>1</v>
      </c>
      <c r="E44" s="8" t="s">
        <v>59</v>
      </c>
    </row>
    <row r="45" spans="1:5" ht="15.75" thickBot="1" x14ac:dyDescent="0.3">
      <c r="A45" s="10">
        <v>42401</v>
      </c>
      <c r="B45" s="8">
        <v>85096371</v>
      </c>
      <c r="C45" s="8">
        <f t="shared" si="0"/>
        <v>2016</v>
      </c>
      <c r="D45" s="11">
        <f t="shared" si="1"/>
        <v>1</v>
      </c>
      <c r="E45" s="8" t="s">
        <v>59</v>
      </c>
    </row>
    <row r="46" spans="1:5" ht="15.75" thickBot="1" x14ac:dyDescent="0.3">
      <c r="A46" s="10">
        <v>42430</v>
      </c>
      <c r="B46" s="8">
        <v>76872486</v>
      </c>
      <c r="C46" s="8">
        <f t="shared" si="0"/>
        <v>2016</v>
      </c>
      <c r="D46" s="11">
        <f t="shared" si="1"/>
        <v>1</v>
      </c>
      <c r="E46" s="8" t="s">
        <v>59</v>
      </c>
    </row>
    <row r="47" spans="1:5" ht="15.75" thickBot="1" x14ac:dyDescent="0.3">
      <c r="A47" s="10">
        <v>42461</v>
      </c>
      <c r="B47" s="8">
        <v>71479649</v>
      </c>
      <c r="C47" s="8">
        <f t="shared" si="0"/>
        <v>2016</v>
      </c>
      <c r="D47" s="11">
        <f t="shared" si="1"/>
        <v>2</v>
      </c>
      <c r="E47" s="8" t="s">
        <v>59</v>
      </c>
    </row>
    <row r="48" spans="1:5" ht="15.75" thickBot="1" x14ac:dyDescent="0.3">
      <c r="A48" s="10">
        <v>42491</v>
      </c>
      <c r="B48" s="8">
        <v>69006819</v>
      </c>
      <c r="C48" s="8">
        <f t="shared" si="0"/>
        <v>2016</v>
      </c>
      <c r="D48" s="11">
        <f t="shared" si="1"/>
        <v>2</v>
      </c>
      <c r="E48" s="8" t="s">
        <v>59</v>
      </c>
    </row>
    <row r="49" spans="1:5" ht="15.75" thickBot="1" x14ac:dyDescent="0.3">
      <c r="A49" s="10">
        <v>42522</v>
      </c>
      <c r="B49" s="8">
        <v>66649789</v>
      </c>
      <c r="C49" s="8">
        <f t="shared" si="0"/>
        <v>2016</v>
      </c>
      <c r="D49" s="11">
        <f t="shared" si="1"/>
        <v>2</v>
      </c>
      <c r="E49" s="8" t="s">
        <v>59</v>
      </c>
    </row>
    <row r="50" spans="1:5" ht="15.75" thickBot="1" x14ac:dyDescent="0.3">
      <c r="A50" s="10">
        <v>42552</v>
      </c>
      <c r="B50" s="8">
        <v>78219160</v>
      </c>
      <c r="C50" s="8">
        <f t="shared" si="0"/>
        <v>2016</v>
      </c>
      <c r="D50" s="11">
        <f t="shared" si="1"/>
        <v>3</v>
      </c>
      <c r="E50" s="8" t="s">
        <v>59</v>
      </c>
    </row>
    <row r="51" spans="1:5" ht="15.75" thickBot="1" x14ac:dyDescent="0.3">
      <c r="A51" s="10">
        <v>42583</v>
      </c>
      <c r="B51" s="8">
        <v>71592054</v>
      </c>
      <c r="C51" s="8">
        <f t="shared" si="0"/>
        <v>2016</v>
      </c>
      <c r="D51" s="11">
        <f t="shared" si="1"/>
        <v>3</v>
      </c>
      <c r="E51" s="8" t="s">
        <v>59</v>
      </c>
    </row>
    <row r="52" spans="1:5" ht="15.75" thickBot="1" x14ac:dyDescent="0.3">
      <c r="A52" s="10">
        <v>42614</v>
      </c>
      <c r="B52" s="8">
        <v>73632591</v>
      </c>
      <c r="C52" s="8">
        <f t="shared" si="0"/>
        <v>2016</v>
      </c>
      <c r="D52" s="11">
        <f t="shared" si="1"/>
        <v>3</v>
      </c>
      <c r="E52" s="8" t="s">
        <v>59</v>
      </c>
    </row>
    <row r="53" spans="1:5" ht="15.75" thickBot="1" x14ac:dyDescent="0.3">
      <c r="A53" s="10">
        <v>42644</v>
      </c>
      <c r="B53" s="8">
        <v>105359196</v>
      </c>
      <c r="C53" s="8">
        <f t="shared" si="0"/>
        <v>2016</v>
      </c>
      <c r="D53" s="11">
        <f t="shared" si="1"/>
        <v>4</v>
      </c>
      <c r="E53" s="8" t="s">
        <v>59</v>
      </c>
    </row>
    <row r="54" spans="1:5" ht="15.75" thickBot="1" x14ac:dyDescent="0.3">
      <c r="A54" s="10">
        <v>42675</v>
      </c>
      <c r="B54" s="8">
        <v>89259296</v>
      </c>
      <c r="C54" s="8">
        <f t="shared" si="0"/>
        <v>2016</v>
      </c>
      <c r="D54" s="11">
        <f t="shared" si="1"/>
        <v>4</v>
      </c>
      <c r="E54" s="8" t="s">
        <v>59</v>
      </c>
    </row>
    <row r="55" spans="1:5" ht="15.75" thickBot="1" x14ac:dyDescent="0.3">
      <c r="A55" s="10">
        <v>42705</v>
      </c>
      <c r="B55" s="8">
        <v>92555400</v>
      </c>
      <c r="C55" s="8">
        <f t="shared" si="0"/>
        <v>2016</v>
      </c>
      <c r="D55" s="11">
        <f t="shared" si="1"/>
        <v>4</v>
      </c>
      <c r="E55" s="8" t="s">
        <v>59</v>
      </c>
    </row>
    <row r="56" spans="1:5" ht="15.75" thickBot="1" x14ac:dyDescent="0.3">
      <c r="A56" s="10">
        <v>42736</v>
      </c>
      <c r="B56" s="8">
        <v>81835465</v>
      </c>
      <c r="C56" s="8">
        <f t="shared" si="0"/>
        <v>2017</v>
      </c>
      <c r="D56" s="11">
        <f t="shared" si="1"/>
        <v>1</v>
      </c>
      <c r="E56" s="8" t="s">
        <v>59</v>
      </c>
    </row>
    <row r="57" spans="1:5" ht="15.75" thickBot="1" x14ac:dyDescent="0.3">
      <c r="A57" s="10">
        <v>42767</v>
      </c>
      <c r="B57" s="8">
        <v>74346863</v>
      </c>
      <c r="C57" s="8">
        <f t="shared" si="0"/>
        <v>2017</v>
      </c>
      <c r="D57" s="11">
        <f t="shared" si="1"/>
        <v>1</v>
      </c>
      <c r="E57" s="8" t="s">
        <v>59</v>
      </c>
    </row>
    <row r="58" spans="1:5" ht="15.75" thickBot="1" x14ac:dyDescent="0.3">
      <c r="A58" s="10">
        <v>42795</v>
      </c>
      <c r="B58" s="8">
        <v>70220681</v>
      </c>
      <c r="C58" s="8">
        <f t="shared" si="0"/>
        <v>2017</v>
      </c>
      <c r="D58" s="11">
        <f t="shared" si="1"/>
        <v>1</v>
      </c>
      <c r="E58" s="8" t="s">
        <v>59</v>
      </c>
    </row>
    <row r="59" spans="1:5" ht="15.75" thickBot="1" x14ac:dyDescent="0.3">
      <c r="A59" s="10">
        <v>42826</v>
      </c>
      <c r="B59" s="8">
        <v>67491249</v>
      </c>
      <c r="C59" s="8">
        <f t="shared" si="0"/>
        <v>2017</v>
      </c>
      <c r="D59" s="11">
        <f t="shared" si="1"/>
        <v>2</v>
      </c>
      <c r="E59" s="8" t="s">
        <v>59</v>
      </c>
    </row>
    <row r="60" spans="1:5" ht="15.75" thickBot="1" x14ac:dyDescent="0.3">
      <c r="A60" s="10">
        <v>42856</v>
      </c>
      <c r="B60" s="8">
        <v>63852965</v>
      </c>
      <c r="C60" s="8">
        <f t="shared" si="0"/>
        <v>2017</v>
      </c>
      <c r="D60" s="11">
        <f t="shared" si="1"/>
        <v>2</v>
      </c>
      <c r="E60" s="8" t="s">
        <v>59</v>
      </c>
    </row>
    <row r="61" spans="1:5" ht="15.75" thickBot="1" x14ac:dyDescent="0.3">
      <c r="A61" s="10">
        <v>42887</v>
      </c>
      <c r="B61" s="8">
        <v>41780469</v>
      </c>
      <c r="C61" s="8">
        <f t="shared" si="0"/>
        <v>2017</v>
      </c>
      <c r="D61" s="11">
        <f t="shared" si="1"/>
        <v>2</v>
      </c>
      <c r="E61" s="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E15" sqref="E15"/>
    </sheetView>
  </sheetViews>
  <sheetFormatPr defaultRowHeight="15" x14ac:dyDescent="0.25"/>
  <cols>
    <col min="1" max="1" width="20.28515625" customWidth="1"/>
    <col min="2" max="2" width="14.85546875" customWidth="1"/>
    <col min="3" max="3" width="11" customWidth="1"/>
    <col min="12" max="12" width="28.42578125" customWidth="1"/>
    <col min="13" max="13" width="22.140625" customWidth="1"/>
    <col min="14" max="14" width="23.85546875" customWidth="1"/>
  </cols>
  <sheetData>
    <row r="1" spans="1:19" ht="45.75" thickBot="1" x14ac:dyDescent="0.3">
      <c r="A1" s="8" t="s">
        <v>37</v>
      </c>
      <c r="B1" s="8" t="s">
        <v>41</v>
      </c>
      <c r="C1" s="8" t="s">
        <v>39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</row>
    <row r="2" spans="1:19" ht="15.75" thickBot="1" x14ac:dyDescent="0.3">
      <c r="A2" s="10">
        <v>41091</v>
      </c>
      <c r="B2" s="8"/>
      <c r="C2" s="8" t="s">
        <v>63</v>
      </c>
      <c r="G2" s="8" t="s">
        <v>61</v>
      </c>
      <c r="H2" s="8">
        <v>2766</v>
      </c>
      <c r="I2" s="8">
        <v>2014</v>
      </c>
      <c r="J2" s="8">
        <v>2</v>
      </c>
      <c r="K2" s="8" t="s">
        <v>1</v>
      </c>
      <c r="L2" s="9">
        <v>41730</v>
      </c>
      <c r="M2" s="9">
        <v>41820</v>
      </c>
      <c r="N2" s="9">
        <v>42214</v>
      </c>
      <c r="O2" s="8">
        <v>1983</v>
      </c>
      <c r="S2" s="12"/>
    </row>
    <row r="3" spans="1:19" ht="15.75" thickBot="1" x14ac:dyDescent="0.3">
      <c r="A3" s="10">
        <v>41122</v>
      </c>
      <c r="B3" s="8"/>
      <c r="C3" s="8" t="s">
        <v>63</v>
      </c>
      <c r="G3" s="8" t="s">
        <v>61</v>
      </c>
      <c r="H3" s="8">
        <v>2766</v>
      </c>
      <c r="I3" s="8">
        <v>2014</v>
      </c>
      <c r="J3" s="8">
        <v>3</v>
      </c>
      <c r="K3" s="8" t="s">
        <v>1</v>
      </c>
      <c r="L3" s="9">
        <v>41821</v>
      </c>
      <c r="M3" s="9">
        <v>41912</v>
      </c>
      <c r="N3" s="9">
        <v>42305</v>
      </c>
      <c r="O3" s="8">
        <v>1975</v>
      </c>
      <c r="S3" s="12"/>
    </row>
    <row r="4" spans="1:19" ht="15.75" thickBot="1" x14ac:dyDescent="0.3">
      <c r="A4" s="10">
        <v>41153</v>
      </c>
      <c r="B4" s="8"/>
      <c r="C4" s="8" t="s">
        <v>63</v>
      </c>
      <c r="G4" s="8" t="s">
        <v>61</v>
      </c>
      <c r="H4" s="8">
        <v>2766</v>
      </c>
      <c r="I4" s="8">
        <v>2014</v>
      </c>
      <c r="J4" s="8">
        <v>4</v>
      </c>
      <c r="K4" s="8" t="s">
        <v>1</v>
      </c>
      <c r="L4" s="9">
        <v>41913</v>
      </c>
      <c r="M4" s="9">
        <v>42004</v>
      </c>
      <c r="N4" s="9">
        <v>42157</v>
      </c>
      <c r="O4" s="8">
        <v>2193</v>
      </c>
      <c r="S4" s="12"/>
    </row>
    <row r="5" spans="1:19" ht="15.75" thickBot="1" x14ac:dyDescent="0.3">
      <c r="A5" s="10">
        <v>41183</v>
      </c>
      <c r="B5" s="8"/>
      <c r="C5" s="8" t="s">
        <v>63</v>
      </c>
      <c r="G5" s="8" t="s">
        <v>61</v>
      </c>
      <c r="H5" s="8">
        <v>2766</v>
      </c>
      <c r="I5" s="8">
        <v>2015</v>
      </c>
      <c r="J5" s="8">
        <v>1</v>
      </c>
      <c r="K5" s="8" t="s">
        <v>1</v>
      </c>
      <c r="L5" s="9">
        <v>42005</v>
      </c>
      <c r="M5" s="9">
        <v>42094</v>
      </c>
      <c r="N5" s="9">
        <v>42157</v>
      </c>
      <c r="O5" s="8">
        <v>2137</v>
      </c>
      <c r="S5" s="12"/>
    </row>
    <row r="6" spans="1:19" ht="15.75" thickBot="1" x14ac:dyDescent="0.3">
      <c r="A6" s="10">
        <v>41214</v>
      </c>
      <c r="B6" s="8"/>
      <c r="C6" s="8" t="s">
        <v>63</v>
      </c>
      <c r="G6" s="8" t="s">
        <v>61</v>
      </c>
      <c r="H6" s="8">
        <v>2766</v>
      </c>
      <c r="I6" s="8">
        <v>2015</v>
      </c>
      <c r="J6" s="8">
        <v>2</v>
      </c>
      <c r="K6" s="8" t="s">
        <v>1</v>
      </c>
      <c r="L6" s="9">
        <v>42095</v>
      </c>
      <c r="M6" s="9">
        <v>42185</v>
      </c>
      <c r="N6" s="9">
        <v>42214</v>
      </c>
      <c r="O6" s="8">
        <v>2297</v>
      </c>
      <c r="P6" s="8">
        <v>2297</v>
      </c>
      <c r="S6" s="12"/>
    </row>
    <row r="7" spans="1:19" ht="15.75" thickBot="1" x14ac:dyDescent="0.3">
      <c r="A7" s="10">
        <v>41244</v>
      </c>
      <c r="B7" s="8"/>
      <c r="C7" s="8" t="s">
        <v>63</v>
      </c>
      <c r="G7" s="8" t="s">
        <v>61</v>
      </c>
      <c r="H7" s="8">
        <v>2766</v>
      </c>
      <c r="I7" s="8">
        <v>2015</v>
      </c>
      <c r="J7" s="8">
        <v>3</v>
      </c>
      <c r="K7" s="8" t="s">
        <v>1</v>
      </c>
      <c r="L7" s="9">
        <v>42186</v>
      </c>
      <c r="M7" s="9">
        <v>42277</v>
      </c>
      <c r="N7" s="9">
        <v>42305</v>
      </c>
      <c r="O7" s="8">
        <v>2258</v>
      </c>
      <c r="P7" s="8">
        <v>2258</v>
      </c>
      <c r="S7" s="12"/>
    </row>
    <row r="8" spans="1:19" ht="15.75" thickBot="1" x14ac:dyDescent="0.3">
      <c r="A8" s="10">
        <v>41275</v>
      </c>
      <c r="B8" s="8"/>
      <c r="C8" s="8" t="s">
        <v>63</v>
      </c>
      <c r="G8" s="8" t="s">
        <v>61</v>
      </c>
      <c r="H8" s="8">
        <v>2766</v>
      </c>
      <c r="I8" s="8">
        <v>2015</v>
      </c>
      <c r="J8" s="8">
        <v>4</v>
      </c>
      <c r="K8" s="8" t="s">
        <v>1</v>
      </c>
      <c r="L8" s="9">
        <v>42278</v>
      </c>
      <c r="M8" s="9">
        <v>42369</v>
      </c>
      <c r="N8" s="9">
        <v>42396</v>
      </c>
      <c r="O8" s="8">
        <v>2556</v>
      </c>
      <c r="P8" s="8">
        <v>2556</v>
      </c>
      <c r="Q8" s="8"/>
      <c r="R8" s="8">
        <v>179</v>
      </c>
      <c r="S8" s="12"/>
    </row>
    <row r="9" spans="1:19" ht="15.75" thickBot="1" x14ac:dyDescent="0.3">
      <c r="A9" s="10">
        <v>41306</v>
      </c>
      <c r="B9" s="8"/>
      <c r="C9" s="8" t="s">
        <v>63</v>
      </c>
      <c r="G9" s="8" t="s">
        <v>61</v>
      </c>
      <c r="H9" s="8">
        <v>2766</v>
      </c>
      <c r="I9" s="8">
        <v>2016</v>
      </c>
      <c r="J9" s="8">
        <v>1</v>
      </c>
      <c r="K9" s="8" t="s">
        <v>1</v>
      </c>
      <c r="L9" s="9">
        <v>42370</v>
      </c>
      <c r="M9" s="9">
        <v>42460</v>
      </c>
      <c r="N9" s="9">
        <v>42487</v>
      </c>
      <c r="O9" s="8">
        <v>2544</v>
      </c>
      <c r="P9" s="8">
        <v>2544</v>
      </c>
      <c r="S9" s="12"/>
    </row>
    <row r="10" spans="1:19" ht="15.75" thickBot="1" x14ac:dyDescent="0.3">
      <c r="A10" s="10">
        <v>41334</v>
      </c>
      <c r="B10" s="8"/>
      <c r="C10" s="8" t="s">
        <v>63</v>
      </c>
      <c r="G10" s="8" t="s">
        <v>61</v>
      </c>
      <c r="H10" s="8">
        <v>2766</v>
      </c>
      <c r="I10" s="8">
        <v>2016</v>
      </c>
      <c r="J10" s="8">
        <v>2</v>
      </c>
      <c r="K10" s="8" t="s">
        <v>1</v>
      </c>
      <c r="L10" s="9">
        <v>42461</v>
      </c>
      <c r="M10" s="9">
        <v>42551</v>
      </c>
      <c r="N10" s="9">
        <v>42572</v>
      </c>
      <c r="O10" s="8">
        <v>2650</v>
      </c>
      <c r="P10" s="8">
        <v>2650</v>
      </c>
      <c r="S10" s="12"/>
    </row>
    <row r="11" spans="1:19" ht="15.75" thickBot="1" x14ac:dyDescent="0.3">
      <c r="A11" s="10">
        <v>41365</v>
      </c>
      <c r="B11" s="8"/>
      <c r="C11" s="8" t="s">
        <v>63</v>
      </c>
      <c r="G11" s="8" t="s">
        <v>61</v>
      </c>
      <c r="H11" s="8">
        <v>2766</v>
      </c>
      <c r="I11" s="8">
        <v>2016</v>
      </c>
      <c r="J11" s="8">
        <v>3</v>
      </c>
      <c r="K11" s="8" t="s">
        <v>1</v>
      </c>
      <c r="L11" s="9">
        <v>42552</v>
      </c>
      <c r="M11" s="9">
        <v>42643</v>
      </c>
      <c r="N11" s="9">
        <v>42663</v>
      </c>
      <c r="O11" s="8">
        <v>2667</v>
      </c>
      <c r="P11" s="8">
        <v>2667</v>
      </c>
      <c r="Q11" s="8"/>
      <c r="R11" s="8">
        <v>192</v>
      </c>
      <c r="S11" s="12"/>
    </row>
    <row r="12" spans="1:19" ht="15.75" thickBot="1" x14ac:dyDescent="0.3">
      <c r="A12" s="10">
        <v>41395</v>
      </c>
      <c r="B12" s="8"/>
      <c r="C12" s="8" t="s">
        <v>63</v>
      </c>
      <c r="G12" s="8" t="s">
        <v>61</v>
      </c>
      <c r="H12" s="8">
        <v>2766</v>
      </c>
      <c r="I12" s="8">
        <v>2016</v>
      </c>
      <c r="J12" s="8">
        <v>4</v>
      </c>
      <c r="K12" s="8" t="s">
        <v>1</v>
      </c>
      <c r="L12" s="9">
        <v>42644</v>
      </c>
      <c r="M12" s="9">
        <v>42735</v>
      </c>
      <c r="N12" s="9">
        <v>42761</v>
      </c>
      <c r="O12" s="8">
        <v>2981</v>
      </c>
      <c r="P12" s="8">
        <v>2981</v>
      </c>
      <c r="S12" s="12"/>
    </row>
    <row r="13" spans="1:19" ht="15.75" thickBot="1" x14ac:dyDescent="0.3">
      <c r="A13" s="10">
        <v>41426</v>
      </c>
      <c r="B13" s="8"/>
      <c r="C13" s="8" t="s">
        <v>63</v>
      </c>
      <c r="G13" s="8" t="s">
        <v>61</v>
      </c>
      <c r="H13" s="8">
        <v>2766</v>
      </c>
      <c r="I13" s="8">
        <v>2017</v>
      </c>
      <c r="J13" s="8">
        <v>1</v>
      </c>
      <c r="K13" s="8" t="s">
        <v>1</v>
      </c>
      <c r="L13" s="9">
        <v>42736</v>
      </c>
      <c r="M13" s="9">
        <v>42825</v>
      </c>
      <c r="N13" s="9">
        <v>42851</v>
      </c>
      <c r="O13" s="8">
        <v>2975</v>
      </c>
      <c r="P13" s="8">
        <v>2975</v>
      </c>
      <c r="S13" s="12"/>
    </row>
    <row r="14" spans="1:19" ht="15.75" thickBot="1" x14ac:dyDescent="0.3">
      <c r="A14" s="10">
        <v>41456</v>
      </c>
      <c r="B14" s="8"/>
      <c r="C14" s="8" t="s">
        <v>63</v>
      </c>
      <c r="G14" s="8" t="s">
        <v>61</v>
      </c>
      <c r="H14" s="8">
        <v>2766</v>
      </c>
      <c r="I14" s="8">
        <v>2017</v>
      </c>
      <c r="J14" s="8">
        <v>2</v>
      </c>
      <c r="K14" s="8" t="s">
        <v>1</v>
      </c>
      <c r="L14" s="9">
        <v>42826</v>
      </c>
      <c r="M14" s="9">
        <v>42916</v>
      </c>
      <c r="N14" s="9">
        <v>42942</v>
      </c>
      <c r="O14" s="8">
        <v>3136</v>
      </c>
      <c r="P14" s="8">
        <v>3136</v>
      </c>
      <c r="Q14" s="23"/>
      <c r="R14" s="23"/>
      <c r="S14" s="13"/>
    </row>
    <row r="15" spans="1:19" ht="15.75" thickBot="1" x14ac:dyDescent="0.3">
      <c r="A15" s="10">
        <v>41487</v>
      </c>
      <c r="B15" s="8"/>
      <c r="C15" s="8" t="s">
        <v>63</v>
      </c>
      <c r="E15" s="27" t="s">
        <v>64</v>
      </c>
    </row>
    <row r="16" spans="1:19" ht="15.75" thickBot="1" x14ac:dyDescent="0.3">
      <c r="A16" s="10">
        <v>41518</v>
      </c>
      <c r="B16" s="8"/>
      <c r="C16" s="8" t="s">
        <v>63</v>
      </c>
    </row>
    <row r="17" spans="1:3" ht="15.75" thickBot="1" x14ac:dyDescent="0.3">
      <c r="A17" s="10">
        <v>41548</v>
      </c>
      <c r="B17" s="8"/>
      <c r="C17" s="8" t="s">
        <v>63</v>
      </c>
    </row>
    <row r="18" spans="1:3" ht="15.75" thickBot="1" x14ac:dyDescent="0.3">
      <c r="A18" s="10">
        <v>41579</v>
      </c>
      <c r="B18" s="8"/>
      <c r="C18" s="8" t="s">
        <v>63</v>
      </c>
    </row>
    <row r="19" spans="1:3" ht="15.75" thickBot="1" x14ac:dyDescent="0.3">
      <c r="A19" s="10">
        <v>41609</v>
      </c>
      <c r="B19" s="8"/>
      <c r="C19" s="8" t="s">
        <v>63</v>
      </c>
    </row>
    <row r="20" spans="1:3" ht="15.75" thickBot="1" x14ac:dyDescent="0.3">
      <c r="A20" s="10">
        <v>41640</v>
      </c>
      <c r="B20" s="8">
        <v>20356380</v>
      </c>
      <c r="C20" s="8" t="s">
        <v>63</v>
      </c>
    </row>
    <row r="21" spans="1:3" ht="15.75" thickBot="1" x14ac:dyDescent="0.3">
      <c r="A21" s="10">
        <v>41671</v>
      </c>
      <c r="B21" s="8">
        <v>22387322</v>
      </c>
      <c r="C21" s="8" t="s">
        <v>63</v>
      </c>
    </row>
    <row r="22" spans="1:3" ht="15.75" thickBot="1" x14ac:dyDescent="0.3">
      <c r="A22" s="10">
        <v>41699</v>
      </c>
      <c r="B22" s="8">
        <v>25422720</v>
      </c>
      <c r="C22" s="8" t="s">
        <v>63</v>
      </c>
    </row>
    <row r="23" spans="1:3" ht="15.75" thickBot="1" x14ac:dyDescent="0.3">
      <c r="A23" s="10">
        <v>41730</v>
      </c>
      <c r="B23" s="8">
        <v>26740884</v>
      </c>
      <c r="C23" s="8" t="s">
        <v>63</v>
      </c>
    </row>
    <row r="24" spans="1:3" ht="15.75" thickBot="1" x14ac:dyDescent="0.3">
      <c r="A24" s="10">
        <v>41760</v>
      </c>
      <c r="B24" s="8">
        <v>31270054</v>
      </c>
      <c r="C24" s="8" t="s">
        <v>63</v>
      </c>
    </row>
    <row r="25" spans="1:3" ht="15.75" thickBot="1" x14ac:dyDescent="0.3">
      <c r="A25" s="10">
        <v>41791</v>
      </c>
      <c r="B25" s="8">
        <v>30785796</v>
      </c>
      <c r="C25" s="8" t="s">
        <v>63</v>
      </c>
    </row>
    <row r="26" spans="1:3" ht="15.75" thickBot="1" x14ac:dyDescent="0.3">
      <c r="A26" s="10">
        <v>41821</v>
      </c>
      <c r="B26" s="8">
        <v>33953486</v>
      </c>
      <c r="C26" s="8" t="s">
        <v>63</v>
      </c>
    </row>
    <row r="27" spans="1:3" ht="15.75" thickBot="1" x14ac:dyDescent="0.3">
      <c r="A27" s="10">
        <v>41852</v>
      </c>
      <c r="B27" s="8">
        <v>36587598</v>
      </c>
      <c r="C27" s="8" t="s">
        <v>63</v>
      </c>
    </row>
    <row r="28" spans="1:3" ht="15.75" thickBot="1" x14ac:dyDescent="0.3">
      <c r="A28" s="10">
        <v>41883</v>
      </c>
      <c r="B28" s="8">
        <v>37526554</v>
      </c>
      <c r="C28" s="8" t="s">
        <v>63</v>
      </c>
    </row>
    <row r="29" spans="1:3" ht="15.75" thickBot="1" x14ac:dyDescent="0.3">
      <c r="A29" s="10">
        <v>41913</v>
      </c>
      <c r="B29" s="8">
        <v>35795760</v>
      </c>
      <c r="C29" s="8" t="s">
        <v>63</v>
      </c>
    </row>
    <row r="30" spans="1:3" ht="15.75" thickBot="1" x14ac:dyDescent="0.3">
      <c r="A30" s="10">
        <v>41944</v>
      </c>
      <c r="B30" s="8">
        <v>37180202</v>
      </c>
      <c r="C30" s="8" t="s">
        <v>63</v>
      </c>
    </row>
    <row r="31" spans="1:3" ht="15.75" thickBot="1" x14ac:dyDescent="0.3">
      <c r="A31" s="10">
        <v>41974</v>
      </c>
      <c r="B31" s="8">
        <v>42116464</v>
      </c>
      <c r="C31" s="8" t="s">
        <v>63</v>
      </c>
    </row>
    <row r="32" spans="1:3" ht="15.75" thickBot="1" x14ac:dyDescent="0.3">
      <c r="A32" s="10">
        <v>42005</v>
      </c>
      <c r="B32" s="8">
        <v>39060056</v>
      </c>
      <c r="C32" s="8" t="s">
        <v>63</v>
      </c>
    </row>
    <row r="33" spans="1:3" ht="15.75" thickBot="1" x14ac:dyDescent="0.3">
      <c r="A33" s="10">
        <v>42036</v>
      </c>
      <c r="B33" s="8">
        <v>41662138</v>
      </c>
      <c r="C33" s="8" t="s">
        <v>63</v>
      </c>
    </row>
    <row r="34" spans="1:3" ht="15.75" thickBot="1" x14ac:dyDescent="0.3">
      <c r="A34" s="10">
        <v>42064</v>
      </c>
      <c r="B34" s="8">
        <v>44750388</v>
      </c>
      <c r="C34" s="8" t="s">
        <v>63</v>
      </c>
    </row>
    <row r="35" spans="1:3" ht="15.75" thickBot="1" x14ac:dyDescent="0.3">
      <c r="A35" s="10">
        <v>42095</v>
      </c>
      <c r="B35" s="8">
        <v>43205108</v>
      </c>
      <c r="C35" s="8" t="s">
        <v>63</v>
      </c>
    </row>
    <row r="36" spans="1:3" ht="15.75" thickBot="1" x14ac:dyDescent="0.3">
      <c r="A36" s="10">
        <v>42125</v>
      </c>
      <c r="B36" s="8">
        <v>47005108</v>
      </c>
      <c r="C36" s="8" t="s">
        <v>63</v>
      </c>
    </row>
    <row r="37" spans="1:3" ht="15.75" thickBot="1" x14ac:dyDescent="0.3">
      <c r="A37" s="10">
        <v>42156</v>
      </c>
      <c r="B37" s="8">
        <v>47009960</v>
      </c>
      <c r="C37" s="8" t="s">
        <v>63</v>
      </c>
    </row>
    <row r="38" spans="1:3" ht="15.75" thickBot="1" x14ac:dyDescent="0.3">
      <c r="A38" s="10">
        <v>42186</v>
      </c>
      <c r="B38" s="8">
        <v>23033668</v>
      </c>
      <c r="C38" s="8" t="s">
        <v>63</v>
      </c>
    </row>
    <row r="39" spans="1:3" ht="15.75" thickBot="1" x14ac:dyDescent="0.3">
      <c r="A39" s="10">
        <v>42217</v>
      </c>
      <c r="B39" s="8">
        <v>23621335</v>
      </c>
      <c r="C39" s="8" t="s">
        <v>63</v>
      </c>
    </row>
    <row r="40" spans="1:3" ht="15.75" thickBot="1" x14ac:dyDescent="0.3">
      <c r="A40" s="10">
        <v>42248</v>
      </c>
      <c r="B40" s="8">
        <v>23287669</v>
      </c>
      <c r="C40" s="8" t="s">
        <v>63</v>
      </c>
    </row>
    <row r="41" spans="1:3" ht="15.75" thickBot="1" x14ac:dyDescent="0.3">
      <c r="A41" s="10">
        <v>42278</v>
      </c>
      <c r="B41" s="8">
        <v>22691337</v>
      </c>
      <c r="C41" s="8" t="s">
        <v>63</v>
      </c>
    </row>
    <row r="42" spans="1:3" ht="15.75" thickBot="1" x14ac:dyDescent="0.3">
      <c r="A42" s="10">
        <v>42309</v>
      </c>
      <c r="B42" s="8">
        <v>24719122</v>
      </c>
      <c r="C42" s="8" t="s">
        <v>63</v>
      </c>
    </row>
    <row r="43" spans="1:3" ht="15.75" thickBot="1" x14ac:dyDescent="0.3">
      <c r="A43" s="10">
        <v>42339</v>
      </c>
      <c r="B43" s="8">
        <v>26793548</v>
      </c>
      <c r="C43" s="8" t="s">
        <v>63</v>
      </c>
    </row>
    <row r="44" spans="1:3" ht="15.75" thickBot="1" x14ac:dyDescent="0.3">
      <c r="A44" s="10">
        <v>42370</v>
      </c>
      <c r="B44" s="8">
        <v>27225617</v>
      </c>
      <c r="C44" s="8" t="s">
        <v>63</v>
      </c>
    </row>
    <row r="45" spans="1:3" ht="15.75" thickBot="1" x14ac:dyDescent="0.3">
      <c r="A45" s="10">
        <v>42401</v>
      </c>
      <c r="B45" s="8">
        <v>27460694</v>
      </c>
      <c r="C45" s="8" t="s">
        <v>63</v>
      </c>
    </row>
    <row r="46" spans="1:3" ht="15.75" thickBot="1" x14ac:dyDescent="0.3">
      <c r="A46" s="10">
        <v>42430</v>
      </c>
      <c r="B46" s="8">
        <v>26042298</v>
      </c>
      <c r="C46" s="8" t="s">
        <v>63</v>
      </c>
    </row>
    <row r="47" spans="1:3" ht="15.75" thickBot="1" x14ac:dyDescent="0.3">
      <c r="A47" s="10">
        <v>42461</v>
      </c>
      <c r="B47" s="8">
        <v>25702352</v>
      </c>
      <c r="C47" s="8" t="s">
        <v>63</v>
      </c>
    </row>
    <row r="48" spans="1:3" ht="15.75" thickBot="1" x14ac:dyDescent="0.3">
      <c r="A48" s="10">
        <v>42491</v>
      </c>
      <c r="B48" s="8">
        <v>26576409</v>
      </c>
      <c r="C48" s="8" t="s">
        <v>63</v>
      </c>
    </row>
    <row r="49" spans="1:3" ht="15.75" thickBot="1" x14ac:dyDescent="0.3">
      <c r="A49" s="10">
        <v>42522</v>
      </c>
      <c r="B49" s="8">
        <v>27989229</v>
      </c>
      <c r="C49" s="8" t="s">
        <v>63</v>
      </c>
    </row>
    <row r="50" spans="1:3" ht="15.75" thickBot="1" x14ac:dyDescent="0.3">
      <c r="A50" s="10">
        <v>42552</v>
      </c>
      <c r="B50" s="8">
        <v>27403590</v>
      </c>
      <c r="C50" s="8" t="s">
        <v>63</v>
      </c>
    </row>
    <row r="51" spans="1:3" ht="15.75" thickBot="1" x14ac:dyDescent="0.3">
      <c r="A51" s="10">
        <v>42583</v>
      </c>
      <c r="B51" s="8">
        <v>27108811</v>
      </c>
      <c r="C51" s="8" t="s">
        <v>63</v>
      </c>
    </row>
    <row r="52" spans="1:3" ht="15.75" thickBot="1" x14ac:dyDescent="0.3">
      <c r="A52" s="10">
        <v>42614</v>
      </c>
      <c r="B52" s="8">
        <v>28832585</v>
      </c>
      <c r="C52" s="8" t="s">
        <v>63</v>
      </c>
    </row>
    <row r="53" spans="1:3" ht="15.75" thickBot="1" x14ac:dyDescent="0.3">
      <c r="A53" s="10">
        <v>42644</v>
      </c>
      <c r="B53" s="8">
        <v>31586483</v>
      </c>
      <c r="C53" s="8" t="s">
        <v>63</v>
      </c>
    </row>
    <row r="54" spans="1:3" ht="15.75" thickBot="1" x14ac:dyDescent="0.3">
      <c r="A54" s="10">
        <v>42675</v>
      </c>
      <c r="B54" s="8">
        <v>33094580</v>
      </c>
      <c r="C54" s="8" t="s">
        <v>63</v>
      </c>
    </row>
    <row r="55" spans="1:3" ht="15.75" thickBot="1" x14ac:dyDescent="0.3">
      <c r="A55" s="10">
        <v>42705</v>
      </c>
      <c r="B55" s="8">
        <v>35927030</v>
      </c>
      <c r="C55" s="8" t="s">
        <v>63</v>
      </c>
    </row>
    <row r="56" spans="1:3" ht="15.75" thickBot="1" x14ac:dyDescent="0.3">
      <c r="A56" s="10">
        <v>42736</v>
      </c>
      <c r="B56" s="8">
        <v>36580210</v>
      </c>
      <c r="C56" s="8" t="s">
        <v>63</v>
      </c>
    </row>
    <row r="57" spans="1:3" ht="15.75" thickBot="1" x14ac:dyDescent="0.3">
      <c r="A57" s="10">
        <v>42767</v>
      </c>
      <c r="B57" s="8">
        <v>34700195</v>
      </c>
      <c r="C57" s="8" t="s">
        <v>63</v>
      </c>
    </row>
    <row r="58" spans="1:3" ht="15.75" thickBot="1" x14ac:dyDescent="0.3">
      <c r="A58" s="10">
        <v>42795</v>
      </c>
      <c r="B58" s="8">
        <v>36029274</v>
      </c>
      <c r="C58" s="8" t="s">
        <v>63</v>
      </c>
    </row>
    <row r="59" spans="1:3" ht="15.75" thickBot="1" x14ac:dyDescent="0.3">
      <c r="A59" s="10">
        <v>42826</v>
      </c>
      <c r="B59" s="8">
        <v>36733629</v>
      </c>
      <c r="C59" s="8" t="s">
        <v>63</v>
      </c>
    </row>
    <row r="60" spans="1:3" ht="15.75" thickBot="1" x14ac:dyDescent="0.3">
      <c r="A60" s="10">
        <v>42856</v>
      </c>
      <c r="B60" s="8">
        <v>38232802</v>
      </c>
      <c r="C60" s="8" t="s">
        <v>63</v>
      </c>
    </row>
    <row r="61" spans="1:3" ht="15.75" thickBot="1" x14ac:dyDescent="0.3">
      <c r="A61" s="10">
        <v>42887</v>
      </c>
      <c r="B61" s="8">
        <v>36570606</v>
      </c>
      <c r="C61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H9" sqref="H9"/>
    </sheetView>
  </sheetViews>
  <sheetFormatPr defaultRowHeight="15" x14ac:dyDescent="0.25"/>
  <cols>
    <col min="1" max="1" width="18.28515625" customWidth="1"/>
    <col min="2" max="3" width="12" customWidth="1"/>
    <col min="4" max="4" width="19.85546875" customWidth="1"/>
    <col min="5" max="5" width="14.28515625" customWidth="1"/>
    <col min="14" max="14" width="17.140625" customWidth="1"/>
    <col min="15" max="15" width="24.140625" customWidth="1"/>
    <col min="16" max="16" width="21.42578125" customWidth="1"/>
    <col min="17" max="17" width="10.42578125" customWidth="1"/>
    <col min="18" max="18" width="13.85546875" customWidth="1"/>
    <col min="20" max="20" width="14.42578125" customWidth="1"/>
  </cols>
  <sheetData>
    <row r="1" spans="1:21" ht="45.75" thickBot="1" x14ac:dyDescent="0.3">
      <c r="A1" s="8" t="s">
        <v>37</v>
      </c>
      <c r="B1" s="8" t="s">
        <v>41</v>
      </c>
      <c r="C1" s="8" t="s">
        <v>25</v>
      </c>
      <c r="D1" s="8" t="s">
        <v>42</v>
      </c>
      <c r="E1" s="8" t="s">
        <v>39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</row>
    <row r="2" spans="1:21" ht="15.75" thickBot="1" x14ac:dyDescent="0.3">
      <c r="A2" s="10">
        <v>42401</v>
      </c>
      <c r="B2" s="8">
        <v>259497696</v>
      </c>
      <c r="C2" s="8">
        <f>YEAR(A2)</f>
        <v>2016</v>
      </c>
      <c r="D2" s="11">
        <f>INT((MONTH(A2) - 1) / 3 + 1)</f>
        <v>1</v>
      </c>
      <c r="E2" s="8" t="s">
        <v>40</v>
      </c>
      <c r="I2" s="8" t="s">
        <v>36</v>
      </c>
      <c r="J2" s="8">
        <v>269</v>
      </c>
      <c r="K2" s="8">
        <v>2012</v>
      </c>
      <c r="L2" s="8">
        <v>2</v>
      </c>
      <c r="M2" s="8" t="s">
        <v>1</v>
      </c>
      <c r="N2" s="9">
        <v>41000</v>
      </c>
      <c r="O2" s="9">
        <v>41090</v>
      </c>
      <c r="P2" s="9">
        <v>41688</v>
      </c>
      <c r="Q2" s="8">
        <v>31.9</v>
      </c>
      <c r="R2" s="8"/>
      <c r="S2" s="8"/>
      <c r="T2" s="8">
        <v>49</v>
      </c>
      <c r="U2" s="8">
        <v>11</v>
      </c>
    </row>
    <row r="3" spans="1:21" ht="15.75" thickBot="1" x14ac:dyDescent="0.3">
      <c r="A3" s="10">
        <v>42430</v>
      </c>
      <c r="B3" s="8">
        <v>254268872</v>
      </c>
      <c r="C3" s="8">
        <f t="shared" ref="C3:C18" si="0">YEAR(A3)</f>
        <v>2016</v>
      </c>
      <c r="D3" s="11">
        <f t="shared" ref="D3:D18" si="1">INT((MONTH(A3) - 1) / 3 + 1)</f>
        <v>1</v>
      </c>
      <c r="E3" s="8" t="s">
        <v>40</v>
      </c>
      <c r="I3" s="8" t="s">
        <v>36</v>
      </c>
      <c r="J3" s="8">
        <v>269</v>
      </c>
      <c r="K3" s="8">
        <v>2012</v>
      </c>
      <c r="L3" s="8">
        <v>3</v>
      </c>
      <c r="M3" s="8" t="s">
        <v>1</v>
      </c>
      <c r="N3" s="9">
        <v>41091</v>
      </c>
      <c r="O3" s="9">
        <v>41182</v>
      </c>
      <c r="P3" s="9">
        <v>41688</v>
      </c>
      <c r="Q3" s="8">
        <v>41.27</v>
      </c>
      <c r="R3" s="8"/>
      <c r="S3" s="8"/>
      <c r="T3" s="8">
        <v>52</v>
      </c>
      <c r="U3" s="8">
        <v>12</v>
      </c>
    </row>
    <row r="4" spans="1:21" ht="15.75" thickBot="1" x14ac:dyDescent="0.3">
      <c r="A4" s="10">
        <v>42461</v>
      </c>
      <c r="B4" s="8">
        <v>240875177</v>
      </c>
      <c r="C4" s="8">
        <f t="shared" si="0"/>
        <v>2016</v>
      </c>
      <c r="D4" s="11">
        <f t="shared" si="1"/>
        <v>2</v>
      </c>
      <c r="E4" s="8" t="s">
        <v>40</v>
      </c>
      <c r="I4" s="8" t="s">
        <v>36</v>
      </c>
      <c r="J4" s="8">
        <v>269</v>
      </c>
      <c r="K4" s="8">
        <v>2012</v>
      </c>
      <c r="L4" s="8">
        <v>4</v>
      </c>
      <c r="M4" s="8" t="s">
        <v>1</v>
      </c>
      <c r="N4" s="9">
        <v>41183</v>
      </c>
      <c r="O4" s="9">
        <v>41274</v>
      </c>
      <c r="P4" s="9">
        <v>41688</v>
      </c>
      <c r="Q4" s="8">
        <v>69.61</v>
      </c>
      <c r="R4" s="8"/>
      <c r="S4" s="8"/>
      <c r="T4" s="8">
        <v>67</v>
      </c>
      <c r="U4" s="8">
        <v>15</v>
      </c>
    </row>
    <row r="5" spans="1:21" ht="15.75" thickBot="1" x14ac:dyDescent="0.3">
      <c r="A5" s="10">
        <v>42491</v>
      </c>
      <c r="B5" s="8">
        <v>236191624</v>
      </c>
      <c r="C5" s="8">
        <f t="shared" si="0"/>
        <v>2016</v>
      </c>
      <c r="D5" s="11">
        <f t="shared" si="1"/>
        <v>2</v>
      </c>
      <c r="E5" s="8" t="s">
        <v>40</v>
      </c>
      <c r="I5" s="8" t="s">
        <v>36</v>
      </c>
      <c r="J5" s="8">
        <v>269</v>
      </c>
      <c r="K5" s="8">
        <v>2013</v>
      </c>
      <c r="L5" s="8">
        <v>1</v>
      </c>
      <c r="M5" s="8" t="s">
        <v>1</v>
      </c>
      <c r="N5" s="9">
        <v>41275</v>
      </c>
      <c r="O5" s="9">
        <v>41364</v>
      </c>
      <c r="P5" s="9">
        <v>41688</v>
      </c>
      <c r="Q5" s="8">
        <v>205.92</v>
      </c>
      <c r="R5" s="8"/>
      <c r="S5" s="8"/>
      <c r="T5" s="8">
        <v>138</v>
      </c>
      <c r="U5" s="8">
        <v>36</v>
      </c>
    </row>
    <row r="6" spans="1:21" ht="15.75" thickBot="1" x14ac:dyDescent="0.3">
      <c r="A6" s="10">
        <v>42522</v>
      </c>
      <c r="B6" s="8">
        <v>229105257</v>
      </c>
      <c r="C6" s="8">
        <f t="shared" si="0"/>
        <v>2016</v>
      </c>
      <c r="D6" s="11">
        <f t="shared" si="1"/>
        <v>2</v>
      </c>
      <c r="E6" s="8" t="s">
        <v>40</v>
      </c>
      <c r="I6" s="8" t="s">
        <v>36</v>
      </c>
      <c r="J6" s="8">
        <v>269</v>
      </c>
      <c r="K6" s="8">
        <v>2013</v>
      </c>
      <c r="L6" s="8">
        <v>2</v>
      </c>
      <c r="M6" s="8" t="s">
        <v>1</v>
      </c>
      <c r="N6" s="9">
        <v>41365</v>
      </c>
      <c r="O6" s="9">
        <v>41455</v>
      </c>
      <c r="P6" s="9">
        <v>41688</v>
      </c>
      <c r="Q6" s="8">
        <v>455.47</v>
      </c>
      <c r="R6" s="8"/>
      <c r="S6" s="8"/>
      <c r="T6" s="8">
        <v>265</v>
      </c>
      <c r="U6" s="8">
        <v>76</v>
      </c>
    </row>
    <row r="7" spans="1:21" ht="15.75" thickBot="1" x14ac:dyDescent="0.3">
      <c r="A7" s="10">
        <v>42552</v>
      </c>
      <c r="B7" s="8">
        <v>232449116</v>
      </c>
      <c r="C7" s="8">
        <f t="shared" si="0"/>
        <v>2016</v>
      </c>
      <c r="D7" s="11">
        <f t="shared" si="1"/>
        <v>3</v>
      </c>
      <c r="E7" s="8" t="s">
        <v>40</v>
      </c>
      <c r="I7" s="8" t="s">
        <v>36</v>
      </c>
      <c r="J7" s="8">
        <v>269</v>
      </c>
      <c r="K7" s="8">
        <v>2013</v>
      </c>
      <c r="L7" s="8">
        <v>3</v>
      </c>
      <c r="M7" s="8" t="s">
        <v>1</v>
      </c>
      <c r="N7" s="9">
        <v>41456</v>
      </c>
      <c r="O7" s="9">
        <v>41547</v>
      </c>
      <c r="P7" s="9">
        <v>41688</v>
      </c>
      <c r="Q7" s="8">
        <v>621.20000000000005</v>
      </c>
      <c r="R7" s="8"/>
      <c r="S7" s="8"/>
      <c r="T7" s="8">
        <v>361</v>
      </c>
      <c r="U7" s="8">
        <v>109</v>
      </c>
    </row>
    <row r="8" spans="1:21" ht="15.75" thickBot="1" x14ac:dyDescent="0.3">
      <c r="A8" s="10">
        <v>42583</v>
      </c>
      <c r="B8" s="8">
        <v>220706581</v>
      </c>
      <c r="C8" s="8">
        <f t="shared" si="0"/>
        <v>2016</v>
      </c>
      <c r="D8" s="11">
        <f t="shared" si="1"/>
        <v>3</v>
      </c>
      <c r="E8" s="8" t="s">
        <v>40</v>
      </c>
      <c r="I8" s="8" t="s">
        <v>36</v>
      </c>
      <c r="J8" s="8">
        <v>269</v>
      </c>
      <c r="K8" s="8">
        <v>2013</v>
      </c>
      <c r="L8" s="8">
        <v>4</v>
      </c>
      <c r="M8" s="8" t="s">
        <v>1</v>
      </c>
      <c r="N8" s="9">
        <v>41548</v>
      </c>
      <c r="O8" s="9">
        <v>41639</v>
      </c>
      <c r="P8" s="9">
        <v>41682</v>
      </c>
      <c r="Q8" s="8">
        <v>601.72</v>
      </c>
      <c r="R8" s="8"/>
      <c r="S8" s="8"/>
      <c r="T8" s="8">
        <v>408</v>
      </c>
      <c r="U8" s="8">
        <v>124</v>
      </c>
    </row>
    <row r="9" spans="1:21" ht="15.75" thickBot="1" x14ac:dyDescent="0.3">
      <c r="A9" s="10">
        <v>42614</v>
      </c>
      <c r="B9" s="8">
        <v>210525891</v>
      </c>
      <c r="C9" s="8">
        <f t="shared" si="0"/>
        <v>2016</v>
      </c>
      <c r="D9" s="11">
        <f t="shared" si="1"/>
        <v>3</v>
      </c>
      <c r="E9" s="8" t="s">
        <v>40</v>
      </c>
      <c r="I9" s="8" t="s">
        <v>36</v>
      </c>
      <c r="J9" s="8">
        <v>269</v>
      </c>
      <c r="K9" s="8">
        <v>2014</v>
      </c>
      <c r="L9" s="8">
        <v>1</v>
      </c>
      <c r="M9" s="8" t="s">
        <v>1</v>
      </c>
      <c r="N9" s="9">
        <v>41640</v>
      </c>
      <c r="O9" s="9">
        <v>41729</v>
      </c>
      <c r="P9" s="9">
        <v>41766</v>
      </c>
      <c r="Q9" s="8">
        <v>606.71</v>
      </c>
      <c r="R9" s="8">
        <v>606.71</v>
      </c>
      <c r="S9" s="8"/>
      <c r="T9" s="8">
        <v>481</v>
      </c>
      <c r="U9" s="8">
        <v>143</v>
      </c>
    </row>
    <row r="10" spans="1:21" ht="15.75" thickBot="1" x14ac:dyDescent="0.3">
      <c r="A10" s="10">
        <v>42644</v>
      </c>
      <c r="B10" s="8">
        <v>206048343</v>
      </c>
      <c r="C10" s="8">
        <f t="shared" si="0"/>
        <v>2016</v>
      </c>
      <c r="D10" s="11">
        <f t="shared" si="1"/>
        <v>4</v>
      </c>
      <c r="E10" s="8" t="s">
        <v>40</v>
      </c>
      <c r="I10" s="8" t="s">
        <v>36</v>
      </c>
      <c r="J10" s="8">
        <v>269</v>
      </c>
      <c r="K10" s="8">
        <v>2014</v>
      </c>
      <c r="L10" s="8">
        <v>2</v>
      </c>
      <c r="M10" s="8" t="s">
        <v>1</v>
      </c>
      <c r="N10" s="9">
        <v>41730</v>
      </c>
      <c r="O10" s="9">
        <v>41820</v>
      </c>
      <c r="P10" s="9">
        <v>41863</v>
      </c>
      <c r="Q10" s="8">
        <v>593.55999999999995</v>
      </c>
      <c r="R10" s="8">
        <v>593.55999999999995</v>
      </c>
      <c r="S10" s="8"/>
      <c r="T10" s="8">
        <v>485</v>
      </c>
      <c r="U10" s="8">
        <v>138</v>
      </c>
    </row>
    <row r="11" spans="1:21" ht="15.75" thickBot="1" x14ac:dyDescent="0.3">
      <c r="A11" s="10">
        <v>42675</v>
      </c>
      <c r="B11" s="8">
        <v>193564277</v>
      </c>
      <c r="C11" s="8">
        <f t="shared" si="0"/>
        <v>2016</v>
      </c>
      <c r="D11" s="11">
        <f t="shared" si="1"/>
        <v>4</v>
      </c>
      <c r="E11" s="8" t="s">
        <v>40</v>
      </c>
      <c r="I11" s="8" t="s">
        <v>36</v>
      </c>
      <c r="J11" s="8">
        <v>269</v>
      </c>
      <c r="K11" s="8">
        <v>2014</v>
      </c>
      <c r="L11" s="8">
        <v>3</v>
      </c>
      <c r="M11" s="8" t="s">
        <v>1</v>
      </c>
      <c r="N11" s="9">
        <v>41821</v>
      </c>
      <c r="O11" s="9">
        <v>41912</v>
      </c>
      <c r="P11" s="9">
        <v>41949</v>
      </c>
      <c r="Q11" s="8">
        <v>514.35</v>
      </c>
      <c r="R11" s="8">
        <v>514.35</v>
      </c>
      <c r="S11" s="8"/>
      <c r="T11" s="8">
        <v>495</v>
      </c>
      <c r="U11" s="8">
        <v>137</v>
      </c>
    </row>
    <row r="12" spans="1:21" ht="15.75" thickBot="1" x14ac:dyDescent="0.3">
      <c r="A12" s="10">
        <v>42705</v>
      </c>
      <c r="B12" s="8">
        <v>190065315</v>
      </c>
      <c r="C12" s="8">
        <f t="shared" si="0"/>
        <v>2016</v>
      </c>
      <c r="D12" s="11">
        <f t="shared" si="1"/>
        <v>4</v>
      </c>
      <c r="E12" s="8" t="s">
        <v>40</v>
      </c>
      <c r="I12" s="8" t="s">
        <v>36</v>
      </c>
      <c r="J12" s="8">
        <v>269</v>
      </c>
      <c r="K12" s="8">
        <v>2014</v>
      </c>
      <c r="L12" s="8">
        <v>4</v>
      </c>
      <c r="M12" s="8" t="s">
        <v>1</v>
      </c>
      <c r="N12" s="9">
        <v>41913</v>
      </c>
      <c r="O12" s="9">
        <v>42004</v>
      </c>
      <c r="P12" s="9">
        <v>42047</v>
      </c>
      <c r="Q12" s="8">
        <v>554.78</v>
      </c>
      <c r="R12" s="8">
        <v>545.62</v>
      </c>
      <c r="S12" s="8"/>
      <c r="T12" s="8">
        <v>533</v>
      </c>
      <c r="U12" s="8">
        <v>149</v>
      </c>
    </row>
    <row r="13" spans="1:21" ht="15.75" thickBot="1" x14ac:dyDescent="0.3">
      <c r="A13" s="10">
        <v>42736</v>
      </c>
      <c r="B13" s="8">
        <v>191288572</v>
      </c>
      <c r="C13" s="8">
        <f t="shared" si="0"/>
        <v>2017</v>
      </c>
      <c r="D13" s="11">
        <f t="shared" si="1"/>
        <v>1</v>
      </c>
      <c r="E13" s="8" t="s">
        <v>40</v>
      </c>
      <c r="I13" s="8" t="s">
        <v>36</v>
      </c>
      <c r="J13" s="8">
        <v>269</v>
      </c>
      <c r="K13" s="8">
        <v>2015</v>
      </c>
      <c r="L13" s="8">
        <v>1</v>
      </c>
      <c r="M13" s="8" t="s">
        <v>1</v>
      </c>
      <c r="N13" s="9">
        <v>42005</v>
      </c>
      <c r="O13" s="9">
        <v>42094</v>
      </c>
      <c r="P13" s="9">
        <v>42138</v>
      </c>
      <c r="Q13" s="8">
        <v>570.63</v>
      </c>
      <c r="R13" s="8">
        <v>569.51</v>
      </c>
      <c r="S13" s="8"/>
      <c r="T13" s="8">
        <v>550</v>
      </c>
      <c r="U13" s="8">
        <v>158</v>
      </c>
    </row>
    <row r="14" spans="1:21" ht="15.75" thickBot="1" x14ac:dyDescent="0.3">
      <c r="A14" s="10">
        <v>42767</v>
      </c>
      <c r="B14" s="8">
        <v>179788649</v>
      </c>
      <c r="C14" s="8">
        <f t="shared" si="0"/>
        <v>2017</v>
      </c>
      <c r="D14" s="11">
        <f t="shared" si="1"/>
        <v>1</v>
      </c>
      <c r="E14" s="8" t="s">
        <v>40</v>
      </c>
      <c r="I14" s="8" t="s">
        <v>36</v>
      </c>
      <c r="J14" s="8">
        <v>269</v>
      </c>
      <c r="K14" s="8">
        <v>2015</v>
      </c>
      <c r="L14" s="8">
        <v>2</v>
      </c>
      <c r="M14" s="8" t="s">
        <v>1</v>
      </c>
      <c r="N14" s="9">
        <v>42095</v>
      </c>
      <c r="O14" s="9">
        <v>42185</v>
      </c>
      <c r="P14" s="9">
        <v>42229</v>
      </c>
      <c r="Q14" s="8">
        <v>496.38</v>
      </c>
      <c r="R14" s="8">
        <v>489.53</v>
      </c>
      <c r="S14" s="8"/>
      <c r="T14" s="8">
        <v>501</v>
      </c>
      <c r="U14" s="8">
        <v>142</v>
      </c>
    </row>
    <row r="15" spans="1:21" ht="15.75" thickBot="1" x14ac:dyDescent="0.3">
      <c r="A15" s="10">
        <v>42795</v>
      </c>
      <c r="B15" s="8">
        <v>180460781</v>
      </c>
      <c r="C15" s="8">
        <f t="shared" si="0"/>
        <v>2017</v>
      </c>
      <c r="D15" s="11">
        <f t="shared" si="1"/>
        <v>1</v>
      </c>
      <c r="E15" s="8" t="s">
        <v>40</v>
      </c>
      <c r="I15" s="8" t="s">
        <v>36</v>
      </c>
      <c r="J15" s="8">
        <v>269</v>
      </c>
      <c r="K15" s="8">
        <v>2015</v>
      </c>
      <c r="L15" s="8">
        <v>3</v>
      </c>
      <c r="M15" s="8" t="s">
        <v>1</v>
      </c>
      <c r="N15" s="9">
        <v>42186</v>
      </c>
      <c r="O15" s="9">
        <v>42277</v>
      </c>
      <c r="P15" s="9">
        <v>42312</v>
      </c>
      <c r="Q15" s="8">
        <v>482.56</v>
      </c>
      <c r="R15" s="8">
        <v>479.71</v>
      </c>
      <c r="S15" s="8"/>
      <c r="T15" s="8">
        <v>474</v>
      </c>
      <c r="U15" s="8">
        <v>133</v>
      </c>
    </row>
    <row r="16" spans="1:21" ht="15.75" thickBot="1" x14ac:dyDescent="0.3">
      <c r="A16" s="10">
        <v>42826</v>
      </c>
      <c r="B16" s="8">
        <v>178335766</v>
      </c>
      <c r="C16" s="8">
        <f t="shared" si="0"/>
        <v>2017</v>
      </c>
      <c r="D16" s="11">
        <f t="shared" si="1"/>
        <v>2</v>
      </c>
      <c r="E16" s="8" t="s">
        <v>40</v>
      </c>
      <c r="G16" s="27" t="s">
        <v>62</v>
      </c>
    </row>
    <row r="17" spans="1:5" ht="15.75" thickBot="1" x14ac:dyDescent="0.3">
      <c r="A17" s="10">
        <v>42856</v>
      </c>
      <c r="B17" s="8">
        <v>173028646</v>
      </c>
      <c r="C17" s="8">
        <f t="shared" si="0"/>
        <v>2017</v>
      </c>
      <c r="D17" s="11">
        <f t="shared" si="1"/>
        <v>2</v>
      </c>
      <c r="E17" s="8" t="s">
        <v>40</v>
      </c>
    </row>
    <row r="18" spans="1:5" ht="15.75" thickBot="1" x14ac:dyDescent="0.3">
      <c r="A18" s="10">
        <v>42887</v>
      </c>
      <c r="B18" s="8">
        <v>124385902</v>
      </c>
      <c r="C18" s="8">
        <f t="shared" si="0"/>
        <v>2017</v>
      </c>
      <c r="D18" s="11">
        <f t="shared" si="1"/>
        <v>2</v>
      </c>
      <c r="E18" s="8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2" max="12" width="15.5703125" customWidth="1"/>
    <col min="13" max="13" width="21.7109375" customWidth="1"/>
    <col min="14" max="14" width="24.7109375" customWidth="1"/>
  </cols>
  <sheetData>
    <row r="1" spans="1:19" ht="45.75" thickBot="1" x14ac:dyDescent="0.3">
      <c r="A1" s="27" t="s">
        <v>58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</row>
    <row r="2" spans="1:19" ht="15.75" thickBot="1" x14ac:dyDescent="0.3">
      <c r="G2" s="8" t="s">
        <v>57</v>
      </c>
      <c r="H2" s="8">
        <v>462</v>
      </c>
      <c r="I2" s="8">
        <v>2014</v>
      </c>
      <c r="J2" s="8">
        <v>1</v>
      </c>
      <c r="K2" s="8" t="s">
        <v>1</v>
      </c>
      <c r="L2" s="9">
        <v>41640</v>
      </c>
      <c r="M2" s="9">
        <v>41729</v>
      </c>
      <c r="N2" s="9">
        <v>41786</v>
      </c>
      <c r="O2" s="8">
        <v>265.14</v>
      </c>
      <c r="P2" s="8">
        <v>265.14</v>
      </c>
      <c r="Q2" s="8"/>
      <c r="R2" s="8">
        <v>479</v>
      </c>
      <c r="S2" s="12"/>
    </row>
    <row r="3" spans="1:19" ht="15.75" thickBot="1" x14ac:dyDescent="0.3">
      <c r="G3" s="8" t="s">
        <v>57</v>
      </c>
      <c r="H3" s="8">
        <v>462</v>
      </c>
      <c r="I3" s="8">
        <v>2014</v>
      </c>
      <c r="J3" s="8">
        <v>2</v>
      </c>
      <c r="K3" s="8" t="s">
        <v>1</v>
      </c>
      <c r="L3" s="9">
        <v>41730</v>
      </c>
      <c r="M3" s="9">
        <v>41820</v>
      </c>
      <c r="N3" s="9">
        <v>41875</v>
      </c>
      <c r="O3" s="8">
        <v>317.91000000000003</v>
      </c>
      <c r="P3" s="8">
        <v>317.91000000000003</v>
      </c>
      <c r="Q3" s="8"/>
      <c r="R3" s="8">
        <v>496</v>
      </c>
      <c r="S3" s="12"/>
    </row>
    <row r="4" spans="1:19" ht="15.75" thickBot="1" x14ac:dyDescent="0.3">
      <c r="G4" s="8" t="s">
        <v>57</v>
      </c>
      <c r="H4" s="8">
        <v>462</v>
      </c>
      <c r="I4" s="8">
        <v>2014</v>
      </c>
      <c r="J4" s="8">
        <v>3</v>
      </c>
      <c r="K4" s="8" t="s">
        <v>1</v>
      </c>
      <c r="L4" s="9">
        <v>41821</v>
      </c>
      <c r="M4" s="9">
        <v>41912</v>
      </c>
      <c r="N4" s="9">
        <v>41967</v>
      </c>
      <c r="O4" s="8">
        <v>376.4</v>
      </c>
      <c r="P4" s="8">
        <v>376.4</v>
      </c>
      <c r="Q4" s="8"/>
      <c r="R4" s="8">
        <v>495</v>
      </c>
      <c r="S4" s="12"/>
    </row>
    <row r="5" spans="1:19" ht="15.75" thickBot="1" x14ac:dyDescent="0.3">
      <c r="G5" s="8" t="s">
        <v>57</v>
      </c>
      <c r="H5" s="8">
        <v>462</v>
      </c>
      <c r="I5" s="8">
        <v>2014</v>
      </c>
      <c r="J5" s="8">
        <v>4</v>
      </c>
      <c r="K5" s="8" t="s">
        <v>1</v>
      </c>
      <c r="L5" s="9">
        <v>41913</v>
      </c>
      <c r="M5" s="9">
        <v>42004</v>
      </c>
      <c r="N5" s="9">
        <v>42072</v>
      </c>
      <c r="O5" s="8">
        <v>431.21</v>
      </c>
      <c r="P5" s="8">
        <v>431.21</v>
      </c>
      <c r="Q5" s="8"/>
      <c r="R5" s="8">
        <v>509</v>
      </c>
      <c r="S5" s="12"/>
    </row>
    <row r="6" spans="1:19" ht="15.75" thickBot="1" x14ac:dyDescent="0.3">
      <c r="G6" s="8" t="s">
        <v>57</v>
      </c>
      <c r="H6" s="8">
        <v>462</v>
      </c>
      <c r="I6" s="8">
        <v>2015</v>
      </c>
      <c r="J6" s="8">
        <v>1</v>
      </c>
      <c r="K6" s="8" t="s">
        <v>1</v>
      </c>
      <c r="L6" s="9">
        <v>42005</v>
      </c>
      <c r="M6" s="9">
        <v>42094</v>
      </c>
      <c r="N6" s="9">
        <v>42143</v>
      </c>
      <c r="O6" s="8">
        <v>384.36</v>
      </c>
      <c r="P6" s="8">
        <v>384.36</v>
      </c>
      <c r="Q6" s="8"/>
      <c r="R6" s="8">
        <v>503</v>
      </c>
      <c r="S6" s="12"/>
    </row>
    <row r="7" spans="1:19" ht="15.75" thickBot="1" x14ac:dyDescent="0.3">
      <c r="G7" s="8" t="s">
        <v>57</v>
      </c>
      <c r="H7" s="8">
        <v>462</v>
      </c>
      <c r="I7" s="8">
        <v>2015</v>
      </c>
      <c r="J7" s="8">
        <v>2</v>
      </c>
      <c r="K7" s="8" t="s">
        <v>1</v>
      </c>
      <c r="L7" s="9">
        <v>42095</v>
      </c>
      <c r="M7" s="9">
        <v>42185</v>
      </c>
      <c r="N7" s="9">
        <v>42248</v>
      </c>
      <c r="O7" s="8">
        <v>438.33</v>
      </c>
      <c r="P7" s="8">
        <v>438.33</v>
      </c>
      <c r="Q7" s="8"/>
      <c r="R7" s="8">
        <v>514</v>
      </c>
      <c r="S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FB</vt:lpstr>
      <vt:lpstr>TWTR</vt:lpstr>
      <vt:lpstr>P</vt:lpstr>
      <vt:lpstr>ATVI</vt:lpstr>
      <vt:lpstr>query</vt:lpstr>
      <vt:lpstr>EA</vt:lpstr>
      <vt:lpstr>PYPL</vt:lpstr>
      <vt:lpstr>KING</vt:lpstr>
      <vt:lpstr>QIHU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"tgong"</dc:creator>
  <cp:lastModifiedBy>"zhuang"</cp:lastModifiedBy>
  <dcterms:created xsi:type="dcterms:W3CDTF">2017-09-15T14:52:32Z</dcterms:created>
  <dcterms:modified xsi:type="dcterms:W3CDTF">2017-09-19T23:59:04Z</dcterms:modified>
</cp:coreProperties>
</file>