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vikto\Desktop\DS\Excel\Projects\"/>
    </mc:Choice>
  </mc:AlternateContent>
  <xr:revisionPtr revIDLastSave="0" documentId="13_ncr:1_{C8686086-7EF9-4AF9-A589-02E8BB0A25D4}" xr6:coauthVersionLast="47" xr6:coauthVersionMax="47" xr10:uidLastSave="{00000000-0000-0000-0000-000000000000}"/>
  <bookViews>
    <workbookView xWindow="-108" yWindow="-108" windowWidth="23256" windowHeight="12576" xr2:uid="{24D39405-1A2E-4110-AFA3-BEC10B9E0557}"/>
  </bookViews>
  <sheets>
    <sheet name="Dashboard" sheetId="3" r:id="rId1"/>
    <sheet name="Pivot Tables" sheetId="4" r:id="rId2"/>
    <sheet name="Main Raw Data" sheetId="1" r:id="rId3"/>
    <sheet name="New Raw Data" sheetId="2" r:id="rId4"/>
  </sheets>
  <definedNames>
    <definedName name="Slicer_Above_or_Below_Average">#N/A</definedName>
    <definedName name="Slicer_Distributor">#N/A</definedName>
    <definedName name="Slicer_GENRE">#N/A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9" i="2" l="1"/>
  <c r="E9" i="2"/>
  <c r="F9" i="2"/>
  <c r="G9" i="2"/>
  <c r="H9" i="2"/>
  <c r="I9" i="2"/>
  <c r="J9" i="2"/>
  <c r="K9" i="2"/>
  <c r="L9" i="2"/>
  <c r="M9" i="2"/>
  <c r="N9" i="2"/>
  <c r="D10" i="2"/>
  <c r="E10" i="2"/>
  <c r="F10" i="2"/>
  <c r="G10" i="2"/>
  <c r="H10" i="2"/>
  <c r="I10" i="2"/>
  <c r="J10" i="2"/>
  <c r="K10" i="2"/>
  <c r="L10" i="2"/>
  <c r="M10" i="2"/>
  <c r="N10" i="2"/>
  <c r="D11" i="2"/>
  <c r="E11" i="2"/>
  <c r="F11" i="2"/>
  <c r="G11" i="2"/>
  <c r="H11" i="2"/>
  <c r="I11" i="2"/>
  <c r="J11" i="2"/>
  <c r="K11" i="2"/>
  <c r="L11" i="2"/>
  <c r="M11" i="2"/>
  <c r="N11" i="2"/>
  <c r="D12" i="2"/>
  <c r="E12" i="2"/>
  <c r="F12" i="2"/>
  <c r="G12" i="2"/>
  <c r="H12" i="2"/>
  <c r="I12" i="2"/>
  <c r="J12" i="2"/>
  <c r="K12" i="2"/>
  <c r="L12" i="2"/>
  <c r="M12" i="2"/>
  <c r="N12" i="2"/>
  <c r="M8" i="2"/>
  <c r="I8" i="2"/>
  <c r="E8" i="2"/>
  <c r="D8" i="2"/>
  <c r="F8" i="2"/>
  <c r="G8" i="2"/>
  <c r="H8" i="2"/>
  <c r="J8" i="2"/>
  <c r="K8" i="2"/>
  <c r="L8" i="2"/>
  <c r="N8" i="2"/>
  <c r="O16" i="3"/>
  <c r="O26" i="3"/>
  <c r="O21" i="3"/>
  <c r="O31" i="3"/>
  <c r="O36" i="3"/>
</calcChain>
</file>

<file path=xl/sharedStrings.xml><?xml version="1.0" encoding="utf-8"?>
<sst xmlns="http://schemas.openxmlformats.org/spreadsheetml/2006/main" count="240" uniqueCount="84">
  <si>
    <t>MOVIE</t>
  </si>
  <si>
    <t>Distributor</t>
  </si>
  <si>
    <t>GENRE</t>
  </si>
  <si>
    <t>Totals</t>
  </si>
  <si>
    <t>Average</t>
  </si>
  <si>
    <t>Min</t>
  </si>
  <si>
    <t>Max</t>
  </si>
  <si>
    <t>MoM</t>
  </si>
  <si>
    <t>Above or Below Average</t>
  </si>
  <si>
    <t>Transformers: Revenge of the Fallen</t>
  </si>
  <si>
    <t>Paramount Pictures</t>
  </si>
  <si>
    <t>Action</t>
  </si>
  <si>
    <t>Above average</t>
  </si>
  <si>
    <t>Finding Nemo</t>
  </si>
  <si>
    <t>Walt Disney</t>
  </si>
  <si>
    <t>Adventure</t>
  </si>
  <si>
    <t>Batman Forever</t>
  </si>
  <si>
    <t>Warner Bros.</t>
  </si>
  <si>
    <t>Drama</t>
  </si>
  <si>
    <t>Titanic</t>
  </si>
  <si>
    <t>Below Average</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</si>
  <si>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</si>
  <si>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</si>
  <si>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</si>
  <si>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</si>
  <si>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</si>
  <si>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</si>
  <si>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</si>
  <si>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</si>
  <si>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</si>
  <si>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</si>
  <si>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</si>
  <si>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</si>
  <si>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</si>
  <si>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</si>
  <si>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</si>
  <si>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</si>
  <si>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Harry Potter and the Deathly Hallows: Part II</t>
  </si>
  <si>
    <t>The Avengers</t>
  </si>
  <si>
    <t>Iron Man 3</t>
  </si>
  <si>
    <t>Guardians of the Galaxy</t>
  </si>
  <si>
    <t>Star Wars Ep. VII: The Force Awakens</t>
  </si>
  <si>
    <t>Finding Dory</t>
  </si>
  <si>
    <t>Star Wars Ep. VIII: The Last Jedi</t>
  </si>
  <si>
    <t>Black Panther</t>
  </si>
  <si>
    <t>Avengers: Endgame</t>
  </si>
  <si>
    <t>Bad Boys For Life</t>
  </si>
  <si>
    <t>Shang-Chi and the Legend of the Ten Rings</t>
  </si>
  <si>
    <t>Movie Dashboard Summary</t>
  </si>
  <si>
    <t>(blank)</t>
  </si>
  <si>
    <t>Grand Total</t>
  </si>
  <si>
    <t>Sum of ago-21</t>
  </si>
  <si>
    <t>Sum of jul-21</t>
  </si>
  <si>
    <t>Values</t>
  </si>
  <si>
    <t>Sum of sep-21</t>
  </si>
  <si>
    <t>Sum of oct-21</t>
  </si>
  <si>
    <t>Sum of nov-21</t>
  </si>
  <si>
    <t>Sum of dic-21</t>
  </si>
  <si>
    <t>Sum of ene-22</t>
  </si>
  <si>
    <t>Count of MOVIE</t>
  </si>
  <si>
    <t>Row Labels</t>
  </si>
  <si>
    <t>(All)</t>
  </si>
  <si>
    <t>Movie Filter</t>
  </si>
  <si>
    <t>Select Movie</t>
  </si>
  <si>
    <t>1. Total Revenue Summary</t>
  </si>
  <si>
    <t>Sum of Totals</t>
  </si>
  <si>
    <t>Total Revenue</t>
  </si>
  <si>
    <t>Average of MoM</t>
  </si>
  <si>
    <t>Average Revenue per Month</t>
  </si>
  <si>
    <t>Average of Average</t>
  </si>
  <si>
    <t>Average Revenue per Movie</t>
  </si>
  <si>
    <t>Average of Totals</t>
  </si>
  <si>
    <t>Number of Movies</t>
  </si>
  <si>
    <t>2. Average Revenue Summary</t>
  </si>
  <si>
    <t>SECTION 1</t>
  </si>
  <si>
    <t>SECTION 2</t>
  </si>
  <si>
    <t>Average of jul-21</t>
  </si>
  <si>
    <t>Average of ago-21</t>
  </si>
  <si>
    <t>Average of sep-21</t>
  </si>
  <si>
    <t>Average of nov-21</t>
  </si>
  <si>
    <t>Average of dic-21</t>
  </si>
  <si>
    <t>Average of ene-22</t>
  </si>
  <si>
    <t>Average of oct-21</t>
  </si>
  <si>
    <t>3. Movie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</si>
</sst>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409]* #,##0.00_ ;_-[$$-409]* \-#,##0.00\ ;_-[$$-409]* &quot;-&quot;??_ ;_-@_ "/>
    <numFmt numFmtId="165" formatCode="_-[$$-409]* #,##0_ ;_-[$$-409]* \-#,##0\ ;_-[$$-409]* &quot;-&quot;??_ ;_-@_ "/>
  </numFmts>
  <fonts count="8" x14ac:knownFonts="1">
    <font>
      <sz val="11"/>
      <color theme="1"/>
      <name val="Calibri"/>
      <family val="2"/>
      <scheme val="minor"/>
    </font>
    <font>
      <sz val="11"/>
      <color theme="1"/>
      <name val="Calibri"/>
      <family val="2"/>
      <scheme val="minor"/>
    </font>
    <font>
      <sz val="20"/>
      <color theme="1"/>
      <name val="Calibri"/>
      <family val="2"/>
      <scheme val="minor"/>
    </font>
    <font>
      <b/>
      <sz val="20"/>
      <color theme="1"/>
      <name val="Calibri"/>
      <family val="2"/>
      <scheme val="minor"/>
    </font>
    <font>
      <b/>
      <sz val="16"/>
      <color theme="1"/>
      <name val="Calibri"/>
      <family val="2"/>
      <scheme val="minor"/>
    </font>
    <font>
      <b/>
      <i/>
      <sz val="12"/>
      <color theme="1"/>
      <name val="Calibri"/>
      <family val="2"/>
      <scheme val="minor"/>
    </font>
    <font>
      <b/>
      <sz val="20"/>
      <color theme="9" tint="-0.499984740745262"/>
      <name val="Calibri"/>
      <family val="2"/>
      <scheme val="minor"/>
    </font>
    <font>
      <b/>
      <sz val="11"/>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10">
    <border>
      <left/>
      <right/>
      <top/>
      <bottom/>
      <diagonal/>
    </border>
    <border>
      <left style="hair">
        <color indexed="64"/>
      </left>
      <right style="hair">
        <color indexed="64"/>
      </right>
      <top style="hair">
        <color indexed="64"/>
      </top>
      <bottom style="hair">
        <color indexed="64"/>
      </bottom>
      <diagonal/>
    </border>
    <border>
      <left style="thin">
        <color theme="2" tint="-0.249977111117893"/>
      </left>
      <right/>
      <top/>
      <bottom/>
      <diagonal/>
    </border>
    <border>
      <left style="thin">
        <color theme="2" tint="-0.249977111117893"/>
      </left>
      <right/>
      <top style="thin">
        <color theme="2" tint="-0.249977111117893"/>
      </top>
      <bottom/>
      <diagonal/>
    </border>
    <border>
      <left/>
      <right style="thin">
        <color theme="2" tint="-0.249977111117893"/>
      </right>
      <top style="thin">
        <color theme="2" tint="-0.249977111117893"/>
      </top>
      <bottom/>
      <diagonal/>
    </border>
    <border>
      <left/>
      <right style="thin">
        <color theme="2" tint="-0.249977111117893"/>
      </right>
      <top/>
      <bottom/>
      <diagonal/>
    </border>
    <border>
      <left style="thin">
        <color theme="2" tint="-0.249977111117893"/>
      </left>
      <right/>
      <top/>
      <bottom style="thin">
        <color theme="2" tint="-0.249977111117893"/>
      </bottom>
      <diagonal/>
    </border>
    <border>
      <left/>
      <right style="thin">
        <color theme="2" tint="-0.249977111117893"/>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17" fontId="0" fillId="0" borderId="1" xfId="0" applyNumberFormat="1" applyFont="1" applyBorder="1" applyAlignment="1">
      <alignment horizontal="center"/>
    </xf>
    <xf numFmtId="0" fontId="0" fillId="0" borderId="0" xfId="0" pivotButton="1"/>
    <xf numFmtId="0" fontId="0" fillId="0" borderId="0" xfId="0" applyNumberFormat="1"/>
    <xf numFmtId="0" fontId="0" fillId="0" borderId="0" xfId="0" applyAlignment="1">
      <alignment horizontal="left"/>
    </xf>
    <xf numFmtId="0" fontId="0" fillId="0" borderId="2" xfId="0" applyBorder="1"/>
    <xf numFmtId="0" fontId="0" fillId="0" borderId="5" xfId="0" applyBorder="1"/>
    <xf numFmtId="0" fontId="0" fillId="0" borderId="6" xfId="0" applyBorder="1"/>
    <xf numFmtId="0" fontId="0" fillId="0" borderId="7" xfId="0" applyBorder="1"/>
    <xf numFmtId="0" fontId="0" fillId="0" borderId="0" xfId="0" applyBorder="1"/>
    <xf numFmtId="164" fontId="0" fillId="0" borderId="0" xfId="0" applyNumberFormat="1"/>
    <xf numFmtId="165" fontId="0" fillId="0" borderId="0" xfId="0" applyNumberFormat="1"/>
    <xf numFmtId="10" fontId="0" fillId="0" borderId="0" xfId="0" applyNumberFormat="1"/>
    <xf numFmtId="0" fontId="6" fillId="0" borderId="2" xfId="1" applyNumberFormat="1" applyFont="1" applyBorder="1" applyAlignment="1">
      <alignment horizontal="center" vertical="center"/>
    </xf>
    <xf numFmtId="0" fontId="6" fillId="0" borderId="5" xfId="1" applyNumberFormat="1" applyFont="1" applyBorder="1" applyAlignment="1">
      <alignment horizontal="center" vertical="center"/>
    </xf>
    <xf numFmtId="0" fontId="6" fillId="0" borderId="6" xfId="1" applyNumberFormat="1" applyFont="1" applyBorder="1" applyAlignment="1">
      <alignment horizontal="center" vertical="center"/>
    </xf>
    <xf numFmtId="0" fontId="6" fillId="0" borderId="7" xfId="1" applyNumberFormat="1" applyFont="1" applyBorder="1" applyAlignment="1">
      <alignment horizontal="center" vertical="center"/>
    </xf>
    <xf numFmtId="0" fontId="4" fillId="2" borderId="0" xfId="0" applyFont="1" applyFill="1" applyAlignment="1">
      <alignment horizontal="center" vertical="center"/>
    </xf>
    <xf numFmtId="10" fontId="2" fillId="0" borderId="2" xfId="2" applyNumberFormat="1" applyFont="1" applyBorder="1" applyAlignment="1">
      <alignment horizontal="center" vertical="center"/>
    </xf>
    <xf numFmtId="10" fontId="2" fillId="0" borderId="5" xfId="2" applyNumberFormat="1" applyFont="1" applyBorder="1" applyAlignment="1">
      <alignment horizontal="center" vertical="center"/>
    </xf>
    <xf numFmtId="10" fontId="2" fillId="0" borderId="6" xfId="2" applyNumberFormat="1" applyFont="1" applyBorder="1" applyAlignment="1">
      <alignment horizontal="center" vertical="center"/>
    </xf>
    <xf numFmtId="10" fontId="2" fillId="0" borderId="7" xfId="2" applyNumberFormat="1" applyFont="1" applyBorder="1" applyAlignment="1">
      <alignment horizontal="center" vertical="center"/>
    </xf>
    <xf numFmtId="0" fontId="5" fillId="2" borderId="8" xfId="0" applyFont="1" applyFill="1" applyBorder="1" applyAlignment="1">
      <alignment horizontal="center"/>
    </xf>
    <xf numFmtId="0" fontId="5" fillId="2" borderId="9" xfId="0" applyFont="1" applyFill="1" applyBorder="1" applyAlignment="1">
      <alignment horizontal="center"/>
    </xf>
    <xf numFmtId="165" fontId="6" fillId="0" borderId="2" xfId="0" applyNumberFormat="1" applyFont="1" applyBorder="1" applyAlignment="1">
      <alignment horizontal="center" vertical="center"/>
    </xf>
    <xf numFmtId="165" fontId="6" fillId="0" borderId="5" xfId="0" applyNumberFormat="1" applyFont="1" applyBorder="1" applyAlignment="1">
      <alignment horizontal="center" vertical="center"/>
    </xf>
    <xf numFmtId="165" fontId="6" fillId="0" borderId="6" xfId="0" applyNumberFormat="1" applyFont="1" applyBorder="1" applyAlignment="1">
      <alignment horizontal="center" vertical="center"/>
    </xf>
    <xf numFmtId="165" fontId="6" fillId="0" borderId="7" xfId="0" applyNumberFormat="1" applyFont="1" applyBorder="1" applyAlignment="1">
      <alignment horizontal="center" vertical="center"/>
    </xf>
    <xf numFmtId="0" fontId="3" fillId="2" borderId="0" xfId="0" applyFont="1" applyFill="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0" xfId="0" applyFill="1"/>
    <xf numFmtId="0" fontId="7" fillId="3" borderId="0" xfId="0" applyFont="1" applyFill="1" applyAlignment="1">
      <alignment horizontal="center"/>
    </xf>
  </cellXfs>
  <cellStyles count="3">
    <cellStyle name="Comma" xfId="1" builtinId="3"/>
    <cellStyle name="Normal" xfId="0" builtinId="0"/>
    <cellStyle name="Per cent" xfId="2" builtinId="5"/>
  </cellStyles>
  <dxfs count="26">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font>
        <color rgb="FF006100"/>
      </font>
      <fill>
        <patternFill>
          <bgColor rgb="FFC6EFCE"/>
        </patternFill>
      </fill>
    </dxf>
    <dxf>
      <font>
        <color rgb="FF9C0006"/>
      </font>
      <fill>
        <patternFill>
          <bgColor rgb="FFFFC7CE"/>
        </patternFill>
      </fill>
    </dxf>
    <dxf>
      <numFmt numFmtId="165" formatCode="_-[$$-409]* #,##0_ ;_-[$$-409]* \-#,##0\ ;_-[$$-409]* &quot;-&quot;??_ ;_-@_ "/>
    </dxf>
    <dxf>
      <numFmt numFmtId="165" formatCode="_-[$$-409]* #,##0_ ;_-[$$-409]* \-#,##0\ ;_-[$$-409]* &quot;-&quot;??_ ;_-@_ "/>
    </dxf>
    <dxf>
      <numFmt numFmtId="165" formatCode="_-[$$-409]* #,##0_ ;_-[$$-409]* \-#,##0\ ;_-[$$-409]* &quot;-&quot;??_ ;_-@_ "/>
    </dxf>
    <dxf>
      <numFmt numFmtId="166" formatCode="_-[$$-409]* #,##0.0_ ;_-[$$-409]* \-#,##0.0\ ;_-[$$-409]* &quot;-&quot;??_ ;_-@_ "/>
    </dxf>
    <dxf>
      <numFmt numFmtId="0" formatCode="General"/>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4" formatCode="0.00%"/>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 Summary.xlsx]Pivot Tables!PivotTable1</c:name>
    <c:fmtId val="4"/>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b="0">
                <a:solidFill>
                  <a:schemeClr val="accent1">
                    <a:lumMod val="75000"/>
                  </a:schemeClr>
                </a:solidFill>
              </a:rPr>
              <a:t>Total Revenue by Month</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chemeClr val="accent1">
                <a:lumMod val="75000"/>
              </a:schemeClr>
            </a:solidFill>
            <a:prstDash val="sysDash"/>
            <a:round/>
          </a:ln>
          <a:effectLst/>
        </c:spPr>
        <c:marker>
          <c:symbol val="diamond"/>
          <c:size val="7"/>
          <c:spPr>
            <a:solidFill>
              <a:srgbClr val="7030A0"/>
            </a:solidFill>
            <a:ln w="12700">
              <a:solidFill>
                <a:schemeClr val="accent1">
                  <a:lumMod val="75000"/>
                </a:schemeClr>
              </a:solidFill>
              <a:prstDash val="sysDash"/>
            </a:ln>
            <a:effectLst/>
          </c:spPr>
        </c:marker>
        <c:dLbl>
          <c:idx val="0"/>
          <c:spPr>
            <a:noFill/>
            <a:ln>
              <a:noFill/>
            </a:ln>
            <a:effectLst/>
          </c:spPr>
          <c:txPr>
            <a:bodyPr rot="-1800000" spcFirstLastPara="1" vertOverflow="overflow" horzOverflow="overflow" vert="horz" wrap="square" lIns="36000" tIns="0" rIns="36000" bIns="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E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ln w="12700" cap="rnd">
            <a:solidFill>
              <a:schemeClr val="accent1">
                <a:lumMod val="75000"/>
              </a:schemeClr>
            </a:solidFill>
            <a:prstDash val="sysDash"/>
            <a:round/>
          </a:ln>
          <a:effectLst/>
        </c:spPr>
        <c:marker>
          <c:symbol val="diamond"/>
          <c:size val="7"/>
          <c:spPr>
            <a:solidFill>
              <a:srgbClr val="7030A0"/>
            </a:solidFill>
            <a:ln w="12700">
              <a:solidFill>
                <a:schemeClr val="accent1">
                  <a:lumMod val="75000"/>
                </a:schemeClr>
              </a:solidFill>
              <a:prstDash val="sysDash"/>
            </a:ln>
            <a:effectLst/>
          </c:spPr>
        </c:marker>
      </c:pivotFmt>
      <c:pivotFmt>
        <c:idx val="4"/>
        <c:spPr>
          <a:ln w="12700" cap="rnd">
            <a:solidFill>
              <a:schemeClr val="accent1">
                <a:lumMod val="75000"/>
              </a:schemeClr>
            </a:solidFill>
            <a:prstDash val="sysDash"/>
            <a:round/>
          </a:ln>
          <a:effectLst/>
        </c:spPr>
        <c:marker>
          <c:symbol val="diamond"/>
          <c:size val="7"/>
          <c:spPr>
            <a:solidFill>
              <a:srgbClr val="7030A0"/>
            </a:solidFill>
            <a:ln w="12700">
              <a:solidFill>
                <a:schemeClr val="accent1">
                  <a:lumMod val="75000"/>
                </a:schemeClr>
              </a:solidFill>
              <a:prstDash val="sysDash"/>
            </a:ln>
            <a:effectLst/>
          </c:spPr>
        </c:marker>
      </c:pivotFmt>
      <c:pivotFmt>
        <c:idx val="5"/>
        <c:spPr>
          <a:ln w="12700" cap="rnd">
            <a:solidFill>
              <a:schemeClr val="accent1">
                <a:lumMod val="75000"/>
              </a:schemeClr>
            </a:solidFill>
            <a:prstDash val="sysDash"/>
            <a:round/>
          </a:ln>
          <a:effectLst/>
        </c:spPr>
        <c:marker>
          <c:symbol val="diamond"/>
          <c:size val="7"/>
          <c:spPr>
            <a:solidFill>
              <a:srgbClr val="7030A0"/>
            </a:solidFill>
            <a:ln w="12700">
              <a:solidFill>
                <a:schemeClr val="accent1">
                  <a:lumMod val="75000"/>
                </a:schemeClr>
              </a:solidFill>
              <a:prstDash val="sysDash"/>
            </a:ln>
            <a:effectLst/>
          </c:spPr>
        </c:marker>
      </c:pivotFmt>
      <c:pivotFmt>
        <c:idx val="6"/>
        <c:spPr>
          <a:ln w="12700" cap="rnd">
            <a:solidFill>
              <a:schemeClr val="accent1">
                <a:lumMod val="75000"/>
              </a:schemeClr>
            </a:solidFill>
            <a:prstDash val="sysDash"/>
            <a:round/>
          </a:ln>
          <a:effectLst/>
        </c:spPr>
        <c:marker>
          <c:symbol val="diamond"/>
          <c:size val="7"/>
          <c:spPr>
            <a:solidFill>
              <a:srgbClr val="7030A0"/>
            </a:solidFill>
            <a:ln w="12700">
              <a:solidFill>
                <a:schemeClr val="accent1">
                  <a:lumMod val="75000"/>
                </a:schemeClr>
              </a:solidFill>
              <a:prstDash val="sysDash"/>
            </a:ln>
            <a:effectLst/>
          </c:spPr>
        </c:marker>
      </c:pivotFmt>
      <c:pivotFmt>
        <c:idx val="7"/>
        <c:spPr>
          <a:ln w="12700" cap="rnd">
            <a:solidFill>
              <a:schemeClr val="accent1">
                <a:lumMod val="75000"/>
              </a:schemeClr>
            </a:solidFill>
            <a:prstDash val="sysDash"/>
            <a:round/>
          </a:ln>
          <a:effectLst/>
        </c:spPr>
        <c:marker>
          <c:symbol val="diamond"/>
          <c:size val="7"/>
          <c:spPr>
            <a:solidFill>
              <a:srgbClr val="7030A0"/>
            </a:solidFill>
            <a:ln w="12700">
              <a:solidFill>
                <a:schemeClr val="accent1">
                  <a:lumMod val="75000"/>
                </a:schemeClr>
              </a:solidFill>
              <a:prstDash val="sysDash"/>
            </a:ln>
            <a:effectLst/>
          </c:spPr>
        </c:marker>
      </c:pivotFmt>
      <c:pivotFmt>
        <c:idx val="8"/>
        <c:spPr>
          <a:ln w="12700" cap="rnd">
            <a:solidFill>
              <a:schemeClr val="accent1">
                <a:lumMod val="75000"/>
              </a:schemeClr>
            </a:solidFill>
            <a:prstDash val="sysDash"/>
            <a:round/>
          </a:ln>
          <a:effectLst/>
        </c:spPr>
        <c:marker>
          <c:symbol val="diamond"/>
          <c:size val="7"/>
          <c:spPr>
            <a:solidFill>
              <a:srgbClr val="7030A0"/>
            </a:solidFill>
            <a:ln w="12700">
              <a:solidFill>
                <a:schemeClr val="accent1">
                  <a:lumMod val="75000"/>
                </a:schemeClr>
              </a:solidFill>
              <a:prstDash val="sysDash"/>
            </a:ln>
            <a:effectLst/>
          </c:spPr>
        </c:marker>
      </c:pivotFmt>
      <c:pivotFmt>
        <c:idx val="9"/>
        <c:spPr>
          <a:ln w="12700" cap="rnd">
            <a:solidFill>
              <a:schemeClr val="accent1">
                <a:lumMod val="75000"/>
              </a:schemeClr>
            </a:solidFill>
            <a:prstDash val="sysDash"/>
            <a:round/>
          </a:ln>
          <a:effectLst/>
        </c:spPr>
        <c:marker>
          <c:symbol val="diamond"/>
          <c:size val="7"/>
          <c:spPr>
            <a:solidFill>
              <a:srgbClr val="7030A0"/>
            </a:solidFill>
            <a:ln w="12700">
              <a:solidFill>
                <a:schemeClr val="accent1">
                  <a:lumMod val="75000"/>
                </a:schemeClr>
              </a:solidFill>
              <a:prstDash val="sysDash"/>
            </a:ln>
            <a:effectLst/>
          </c:spPr>
        </c:marker>
      </c:pivotFmt>
    </c:pivotFmts>
    <c:plotArea>
      <c:layout/>
      <c:lineChart>
        <c:grouping val="standard"/>
        <c:varyColors val="0"/>
        <c:ser>
          <c:idx val="0"/>
          <c:order val="0"/>
          <c:tx>
            <c:strRef>
              <c:f>'Pivot Tables'!$B$3</c:f>
              <c:strCache>
                <c:ptCount val="1"/>
                <c:pt idx="0">
                  <c:v>Total</c:v>
                </c:pt>
              </c:strCache>
            </c:strRef>
          </c:tx>
          <c:spPr>
            <a:ln w="12700" cap="rnd">
              <a:solidFill>
                <a:schemeClr val="accent1">
                  <a:lumMod val="75000"/>
                </a:schemeClr>
              </a:solidFill>
              <a:prstDash val="sysDash"/>
              <a:round/>
            </a:ln>
            <a:effectLst/>
          </c:spPr>
          <c:marker>
            <c:symbol val="diamond"/>
            <c:size val="7"/>
            <c:spPr>
              <a:solidFill>
                <a:srgbClr val="7030A0"/>
              </a:solidFill>
              <a:ln w="12700">
                <a:solidFill>
                  <a:schemeClr val="accent1">
                    <a:lumMod val="75000"/>
                  </a:schemeClr>
                </a:solidFill>
                <a:prstDash val="sysDash"/>
              </a:ln>
              <a:effectLst/>
            </c:spPr>
          </c:marker>
          <c:dLbls>
            <c:spPr>
              <a:noFill/>
              <a:ln>
                <a:noFill/>
              </a:ln>
              <a:effectLst/>
            </c:spPr>
            <c:txPr>
              <a:bodyPr rot="-1800000" spcFirstLastPara="1" vertOverflow="overflow" horzOverflow="overflow" vert="horz" wrap="square" lIns="36000" tIns="0" rIns="36000" bIns="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E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7"/>
                <c:pt idx="0">
                  <c:v>Sum of jul-21</c:v>
                </c:pt>
                <c:pt idx="1">
                  <c:v>Sum of ago-21</c:v>
                </c:pt>
                <c:pt idx="2">
                  <c:v>Sum of sep-21</c:v>
                </c:pt>
                <c:pt idx="3">
                  <c:v>Sum of oct-21</c:v>
                </c:pt>
                <c:pt idx="4">
                  <c:v>Sum of nov-21</c:v>
                </c:pt>
                <c:pt idx="5">
                  <c:v>Sum of dic-21</c:v>
                </c:pt>
                <c:pt idx="6">
                  <c:v>Sum of ene-22</c:v>
                </c:pt>
              </c:strCache>
            </c:strRef>
          </c:cat>
          <c:val>
            <c:numRef>
              <c:f>'Pivot Tables'!$B$4:$B$10</c:f>
              <c:numCache>
                <c:formatCode>_-[$$-409]* #,##0_ ;_-[$$-409]* \-#,##0\ ;_-[$$-409]* "-"??_ ;_-@_ </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C236-4891-8167-3ECE3D3E5E27}"/>
            </c:ext>
          </c:extLst>
        </c:ser>
        <c:dLbls>
          <c:showLegendKey val="0"/>
          <c:showVal val="0"/>
          <c:showCatName val="0"/>
          <c:showSerName val="0"/>
          <c:showPercent val="0"/>
          <c:showBubbleSize val="0"/>
        </c:dLbls>
        <c:marker val="1"/>
        <c:smooth val="0"/>
        <c:axId val="670649567"/>
        <c:axId val="670648319"/>
      </c:lineChart>
      <c:catAx>
        <c:axId val="67064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670648319"/>
        <c:crosses val="autoZero"/>
        <c:auto val="1"/>
        <c:lblAlgn val="ctr"/>
        <c:lblOffset val="100"/>
        <c:noMultiLvlLbl val="0"/>
      </c:catAx>
      <c:valAx>
        <c:axId val="67064831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064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 Summary.xlsx]Pivot Tables!PivotTable4</c:name>
    <c:fmtId val="5"/>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b="0">
                <a:solidFill>
                  <a:schemeClr val="accent1">
                    <a:lumMod val="75000"/>
                  </a:schemeClr>
                </a:solidFill>
              </a:rPr>
              <a:t>Total Revenue by Distributor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s-E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89639705772094"/>
          <c:y val="0.18085621845793928"/>
          <c:w val="0.78067576771371039"/>
          <c:h val="0.76881698156641354"/>
        </c:manualLayout>
      </c:layout>
      <c:barChart>
        <c:barDir val="bar"/>
        <c:grouping val="clustered"/>
        <c:varyColors val="0"/>
        <c:ser>
          <c:idx val="0"/>
          <c:order val="0"/>
          <c:tx>
            <c:strRef>
              <c:f>'Pivot Tables'!$H$3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Tables'!$G$4:$G$12</c:f>
              <c:strCache>
                <c:ptCount val="8"/>
                <c:pt idx="0">
                  <c:v>(blank)</c:v>
                </c:pt>
                <c:pt idx="1">
                  <c:v>Dreamworks SKG</c:v>
                </c:pt>
                <c:pt idx="2">
                  <c:v>Universal</c:v>
                </c:pt>
                <c:pt idx="3">
                  <c:v>Sony Pictures</c:v>
                </c:pt>
                <c:pt idx="4">
                  <c:v>20th Century Fox</c:v>
                </c:pt>
                <c:pt idx="5">
                  <c:v>Warner Bros.</c:v>
                </c:pt>
                <c:pt idx="6">
                  <c:v>Walt Disney</c:v>
                </c:pt>
                <c:pt idx="7">
                  <c:v>Paramount Pictures</c:v>
                </c:pt>
              </c:strCache>
            </c:strRef>
          </c:cat>
          <c:val>
            <c:numRef>
              <c:f>'Pivot Tables'!$H$4:$H$12</c:f>
              <c:numCache>
                <c:formatCode>_-[$$-409]* #,##0_ ;_-[$$-409]* \-#,##0\ ;_-[$$-409]* "-"??_ ;_-@_ </c:formatCode>
                <c:ptCount val="8"/>
                <c:pt idx="1">
                  <c:v>8877</c:v>
                </c:pt>
                <c:pt idx="2">
                  <c:v>9117</c:v>
                </c:pt>
                <c:pt idx="3">
                  <c:v>40276</c:v>
                </c:pt>
                <c:pt idx="4">
                  <c:v>75416</c:v>
                </c:pt>
                <c:pt idx="5">
                  <c:v>2288216</c:v>
                </c:pt>
                <c:pt idx="6">
                  <c:v>4560931</c:v>
                </c:pt>
                <c:pt idx="7">
                  <c:v>8323259</c:v>
                </c:pt>
              </c:numCache>
            </c:numRef>
          </c:val>
          <c:extLst>
            <c:ext xmlns:c16="http://schemas.microsoft.com/office/drawing/2014/chart" uri="{C3380CC4-5D6E-409C-BE32-E72D297353CC}">
              <c16:uniqueId val="{00000000-146A-4644-A237-BFDAFB83D69F}"/>
            </c:ext>
          </c:extLst>
        </c:ser>
        <c:dLbls>
          <c:dLblPos val="outEnd"/>
          <c:showLegendKey val="0"/>
          <c:showVal val="1"/>
          <c:showCatName val="0"/>
          <c:showSerName val="0"/>
          <c:showPercent val="0"/>
          <c:showBubbleSize val="0"/>
        </c:dLbls>
        <c:gapWidth val="182"/>
        <c:axId val="670761951"/>
        <c:axId val="670769023"/>
      </c:barChart>
      <c:catAx>
        <c:axId val="67076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0769023"/>
        <c:crosses val="autoZero"/>
        <c:auto val="1"/>
        <c:lblAlgn val="ctr"/>
        <c:lblOffset val="100"/>
        <c:noMultiLvlLbl val="0"/>
      </c:catAx>
      <c:valAx>
        <c:axId val="670769023"/>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67076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 Summary.xlsx]Pivot Tables!PivotTable5</c:name>
    <c:fmtId val="8"/>
  </c:pivotSource>
  <c:chart>
    <c:title>
      <c:tx>
        <c:rich>
          <a:bodyPr rot="0" spcFirstLastPara="1" vertOverflow="ellipsis" vert="horz" wrap="square" anchor="ctr" anchorCtr="1"/>
          <a:lstStyle/>
          <a:p>
            <a:pPr>
              <a:defRPr lang="en-US" sz="1600" b="0" i="0" u="none" strike="noStrike" kern="1200" spc="0" baseline="0">
                <a:solidFill>
                  <a:schemeClr val="accent1">
                    <a:lumMod val="75000"/>
                  </a:schemeClr>
                </a:solidFill>
                <a:latin typeface="+mn-lt"/>
                <a:ea typeface="+mn-ea"/>
                <a:cs typeface="+mn-cs"/>
              </a:defRPr>
            </a:pPr>
            <a:r>
              <a:rPr lang="en-US" sz="1600">
                <a:solidFill>
                  <a:schemeClr val="accent1">
                    <a:lumMod val="75000"/>
                  </a:schemeClr>
                </a:solidFill>
              </a:rPr>
              <a:t>Total Revenue</a:t>
            </a:r>
            <a:r>
              <a:rPr lang="en-US" sz="1600" baseline="0">
                <a:solidFill>
                  <a:schemeClr val="accent1">
                    <a:lumMod val="75000"/>
                  </a:schemeClr>
                </a:solidFill>
              </a:rPr>
              <a:t> by Genre</a:t>
            </a:r>
            <a:endParaRPr lang="en-US" sz="160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lang="en-US" sz="1600" b="0" i="0" u="none" strike="noStrike" kern="1200" spc="0" baseline="0">
              <a:solidFill>
                <a:schemeClr val="accent1">
                  <a:lumMod val="7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08408197221605"/>
          <c:y val="0.35363609852172334"/>
          <c:w val="0.84132927025212823"/>
          <c:h val="0.54795770153547485"/>
        </c:manualLayout>
      </c:layout>
      <c:barChart>
        <c:barDir val="bar"/>
        <c:grouping val="clustered"/>
        <c:varyColors val="0"/>
        <c:ser>
          <c:idx val="0"/>
          <c:order val="0"/>
          <c:tx>
            <c:strRef>
              <c:f>'Pivot Tables'!$K$3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Tables'!$J$4:$J$8</c:f>
              <c:strCache>
                <c:ptCount val="4"/>
                <c:pt idx="0">
                  <c:v>(blank)</c:v>
                </c:pt>
                <c:pt idx="1">
                  <c:v>Drama</c:v>
                </c:pt>
                <c:pt idx="2">
                  <c:v>Adventure</c:v>
                </c:pt>
                <c:pt idx="3">
                  <c:v>Action</c:v>
                </c:pt>
              </c:strCache>
            </c:strRef>
          </c:cat>
          <c:val>
            <c:numRef>
              <c:f>'Pivot Tables'!$K$4:$K$8</c:f>
              <c:numCache>
                <c:formatCode>_-[$$-409]* #,##0_ ;_-[$$-409]* \-#,##0\ ;_-[$$-409]* "-"??_ ;_-@_ </c:formatCode>
                <c:ptCount val="4"/>
                <c:pt idx="1">
                  <c:v>2240742</c:v>
                </c:pt>
                <c:pt idx="2">
                  <c:v>5411117</c:v>
                </c:pt>
                <c:pt idx="3">
                  <c:v>7654233</c:v>
                </c:pt>
              </c:numCache>
            </c:numRef>
          </c:val>
          <c:extLst>
            <c:ext xmlns:c16="http://schemas.microsoft.com/office/drawing/2014/chart" uri="{C3380CC4-5D6E-409C-BE32-E72D297353CC}">
              <c16:uniqueId val="{00000000-2530-446E-8697-D0ED828BF3FA}"/>
            </c:ext>
          </c:extLst>
        </c:ser>
        <c:dLbls>
          <c:dLblPos val="outEnd"/>
          <c:showLegendKey val="0"/>
          <c:showVal val="1"/>
          <c:showCatName val="0"/>
          <c:showSerName val="0"/>
          <c:showPercent val="0"/>
          <c:showBubbleSize val="0"/>
        </c:dLbls>
        <c:gapWidth val="182"/>
        <c:axId val="827939007"/>
        <c:axId val="827939839"/>
      </c:barChart>
      <c:catAx>
        <c:axId val="827939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827939839"/>
        <c:crosses val="autoZero"/>
        <c:auto val="1"/>
        <c:lblAlgn val="ctr"/>
        <c:lblOffset val="100"/>
        <c:noMultiLvlLbl val="0"/>
      </c:catAx>
      <c:valAx>
        <c:axId val="827939839"/>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82793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 Summary.xlsx]Pivot Tables!PivotTable3</c:name>
    <c:fmtId val="9"/>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a:solidFill>
                  <a:schemeClr val="accent1">
                    <a:lumMod val="75000"/>
                  </a:schemeClr>
                </a:solidFill>
              </a:rPr>
              <a:t>Average</a:t>
            </a:r>
            <a:r>
              <a:rPr lang="en-US" sz="1600" baseline="0">
                <a:solidFill>
                  <a:schemeClr val="accent1">
                    <a:lumMod val="75000"/>
                  </a:schemeClr>
                </a:solidFill>
              </a:rPr>
              <a:t> Revenue per Month</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s-E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
      </c:pivotFmt>
      <c:pivotFmt>
        <c:idx val="2"/>
        <c:spPr>
          <a:solidFill>
            <a:schemeClr val="accent1">
              <a:lumMod val="40000"/>
              <a:lumOff val="60000"/>
            </a:schemeClr>
          </a:solidFill>
          <a:ln w="6350">
            <a:solidFill>
              <a:srgbClr val="0070C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Tables'!$B$25</c:f>
              <c:strCache>
                <c:ptCount val="1"/>
                <c:pt idx="0">
                  <c:v>Total</c:v>
                </c:pt>
              </c:strCache>
            </c:strRef>
          </c:tx>
          <c:spPr>
            <a:solidFill>
              <a:schemeClr val="accent1">
                <a:lumMod val="40000"/>
                <a:lumOff val="60000"/>
              </a:schemeClr>
            </a:solidFill>
            <a:ln w="6350">
              <a:solidFill>
                <a:srgbClr val="0070C0"/>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Tables'!$A$26:$A$32</c:f>
              <c:strCache>
                <c:ptCount val="7"/>
                <c:pt idx="0">
                  <c:v>Average of jul-21</c:v>
                </c:pt>
                <c:pt idx="1">
                  <c:v>Average of ago-21</c:v>
                </c:pt>
                <c:pt idx="2">
                  <c:v>Average of sep-21</c:v>
                </c:pt>
                <c:pt idx="3">
                  <c:v>Average of oct-21</c:v>
                </c:pt>
                <c:pt idx="4">
                  <c:v>Average of nov-21</c:v>
                </c:pt>
                <c:pt idx="5">
                  <c:v>Average of dic-21</c:v>
                </c:pt>
                <c:pt idx="6">
                  <c:v>Average of ene-22</c:v>
                </c:pt>
              </c:strCache>
            </c:strRef>
          </c:cat>
          <c:val>
            <c:numRef>
              <c:f>'Pivot Tables'!$B$26:$B$32</c:f>
              <c:numCache>
                <c:formatCode>_-[$$-409]* #,##0_ ;_-[$$-409]* \-#,##0\ ;_-[$$-409]* "-"??_ ;_-@_ </c:formatCode>
                <c:ptCount val="7"/>
                <c:pt idx="0">
                  <c:v>114696.625</c:v>
                </c:pt>
                <c:pt idx="1">
                  <c:v>120307.875</c:v>
                </c:pt>
                <c:pt idx="2">
                  <c:v>116636</c:v>
                </c:pt>
                <c:pt idx="3">
                  <c:v>114537.25</c:v>
                </c:pt>
                <c:pt idx="4">
                  <c:v>119311.625</c:v>
                </c:pt>
                <c:pt idx="5">
                  <c:v>242172.25</c:v>
                </c:pt>
                <c:pt idx="6">
                  <c:v>128969.125</c:v>
                </c:pt>
              </c:numCache>
            </c:numRef>
          </c:val>
          <c:extLst>
            <c:ext xmlns:c16="http://schemas.microsoft.com/office/drawing/2014/chart" uri="{C3380CC4-5D6E-409C-BE32-E72D297353CC}">
              <c16:uniqueId val="{00000000-7EFB-4849-95CC-E1BA71EF7FE8}"/>
            </c:ext>
          </c:extLst>
        </c:ser>
        <c:dLbls>
          <c:dLblPos val="outEnd"/>
          <c:showLegendKey val="0"/>
          <c:showVal val="1"/>
          <c:showCatName val="0"/>
          <c:showSerName val="0"/>
          <c:showPercent val="0"/>
          <c:showBubbleSize val="0"/>
        </c:dLbls>
        <c:gapWidth val="182"/>
        <c:axId val="932954448"/>
        <c:axId val="932956112"/>
      </c:barChart>
      <c:catAx>
        <c:axId val="93295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2956112"/>
        <c:crosses val="autoZero"/>
        <c:auto val="1"/>
        <c:lblAlgn val="ctr"/>
        <c:lblOffset val="100"/>
        <c:noMultiLvlLbl val="0"/>
      </c:catAx>
      <c:valAx>
        <c:axId val="932956112"/>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932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 Summary.xlsx]Pivot Tables!PivotTable11</c:name>
    <c:fmtId val="6"/>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a:solidFill>
                  <a:schemeClr val="accent1">
                    <a:lumMod val="75000"/>
                  </a:schemeClr>
                </a:solidFill>
              </a:rPr>
              <a:t>Average Revenue per Distributor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6350">
            <a:solidFill>
              <a:srgbClr val="0070C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Tables'!$F$25</c:f>
              <c:strCache>
                <c:ptCount val="1"/>
                <c:pt idx="0">
                  <c:v>Total</c:v>
                </c:pt>
              </c:strCache>
            </c:strRef>
          </c:tx>
          <c:spPr>
            <a:solidFill>
              <a:schemeClr val="accent1">
                <a:lumMod val="40000"/>
                <a:lumOff val="60000"/>
              </a:schemeClr>
            </a:solidFill>
            <a:ln w="6350">
              <a:solidFill>
                <a:srgbClr val="0070C0"/>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Tables'!$E$26:$E$34</c:f>
              <c:strCache>
                <c:ptCount val="8"/>
                <c:pt idx="0">
                  <c:v>(blank)</c:v>
                </c:pt>
                <c:pt idx="1">
                  <c:v>Dreamworks SKG</c:v>
                </c:pt>
                <c:pt idx="2">
                  <c:v>Universal</c:v>
                </c:pt>
                <c:pt idx="3">
                  <c:v>Sony Pictures</c:v>
                </c:pt>
                <c:pt idx="4">
                  <c:v>20th Century Fox</c:v>
                </c:pt>
                <c:pt idx="5">
                  <c:v>Warner Bros.</c:v>
                </c:pt>
                <c:pt idx="6">
                  <c:v>Walt Disney</c:v>
                </c:pt>
                <c:pt idx="7">
                  <c:v>Paramount Pictures</c:v>
                </c:pt>
              </c:strCache>
            </c:strRef>
          </c:cat>
          <c:val>
            <c:numRef>
              <c:f>'Pivot Tables'!$F$26:$F$34</c:f>
              <c:numCache>
                <c:formatCode>_-[$$-409]* #,##0_ ;_-[$$-409]* \-#,##0\ ;_-[$$-409]* "-"??_ ;_-@_ </c:formatCode>
                <c:ptCount val="8"/>
                <c:pt idx="1">
                  <c:v>1268.1428571428571</c:v>
                </c:pt>
                <c:pt idx="2">
                  <c:v>1302.4285714285713</c:v>
                </c:pt>
                <c:pt idx="3">
                  <c:v>1917.9047619047622</c:v>
                </c:pt>
                <c:pt idx="4">
                  <c:v>3591.2380952380954</c:v>
                </c:pt>
                <c:pt idx="5">
                  <c:v>108962.66666666667</c:v>
                </c:pt>
                <c:pt idx="6">
                  <c:v>217187.1904761905</c:v>
                </c:pt>
                <c:pt idx="7">
                  <c:v>594518.5</c:v>
                </c:pt>
              </c:numCache>
            </c:numRef>
          </c:val>
          <c:extLst>
            <c:ext xmlns:c16="http://schemas.microsoft.com/office/drawing/2014/chart" uri="{C3380CC4-5D6E-409C-BE32-E72D297353CC}">
              <c16:uniqueId val="{00000000-330E-49BD-9C02-97C089A15866}"/>
            </c:ext>
          </c:extLst>
        </c:ser>
        <c:dLbls>
          <c:dLblPos val="outEnd"/>
          <c:showLegendKey val="0"/>
          <c:showVal val="1"/>
          <c:showCatName val="0"/>
          <c:showSerName val="0"/>
          <c:showPercent val="0"/>
          <c:showBubbleSize val="0"/>
        </c:dLbls>
        <c:gapWidth val="182"/>
        <c:axId val="1351623664"/>
        <c:axId val="1351599120"/>
      </c:barChart>
      <c:catAx>
        <c:axId val="135162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1599120"/>
        <c:crosses val="autoZero"/>
        <c:auto val="1"/>
        <c:lblAlgn val="ctr"/>
        <c:lblOffset val="100"/>
        <c:noMultiLvlLbl val="0"/>
      </c:catAx>
      <c:valAx>
        <c:axId val="1351599120"/>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5162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 Summary.xlsx]Pivot Tables!PivotTable12</c:name>
    <c:fmtId val="9"/>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a:solidFill>
                  <a:schemeClr val="accent1">
                    <a:lumMod val="75000"/>
                  </a:schemeClr>
                </a:solidFill>
              </a:rPr>
              <a:t>Average Revenue per Genre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6350">
            <a:solidFill>
              <a:srgbClr val="0070C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Tables'!$I$25</c:f>
              <c:strCache>
                <c:ptCount val="1"/>
                <c:pt idx="0">
                  <c:v>Total</c:v>
                </c:pt>
              </c:strCache>
            </c:strRef>
          </c:tx>
          <c:spPr>
            <a:solidFill>
              <a:schemeClr val="accent1">
                <a:lumMod val="40000"/>
                <a:lumOff val="60000"/>
              </a:schemeClr>
            </a:solidFill>
            <a:ln w="6350">
              <a:solidFill>
                <a:srgbClr val="0070C0"/>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Tables'!$H$26:$H$30</c:f>
              <c:strCache>
                <c:ptCount val="4"/>
                <c:pt idx="0">
                  <c:v>(blank)</c:v>
                </c:pt>
                <c:pt idx="1">
                  <c:v>Adventure</c:v>
                </c:pt>
                <c:pt idx="2">
                  <c:v>Action</c:v>
                </c:pt>
                <c:pt idx="3">
                  <c:v>Drama</c:v>
                </c:pt>
              </c:strCache>
            </c:strRef>
          </c:cat>
          <c:val>
            <c:numRef>
              <c:f>'Pivot Tables'!$I$26:$I$30</c:f>
              <c:numCache>
                <c:formatCode>_-[$$-409]* #,##0_ ;_-[$$-409]* \-#,##0\ ;_-[$$-409]* "-"??_ ;_-@_ </c:formatCode>
                <c:ptCount val="4"/>
                <c:pt idx="1">
                  <c:v>70274.246753246756</c:v>
                </c:pt>
                <c:pt idx="2">
                  <c:v>273365.46428571426</c:v>
                </c:pt>
                <c:pt idx="3">
                  <c:v>320106</c:v>
                </c:pt>
              </c:numCache>
            </c:numRef>
          </c:val>
          <c:extLst>
            <c:ext xmlns:c16="http://schemas.microsoft.com/office/drawing/2014/chart" uri="{C3380CC4-5D6E-409C-BE32-E72D297353CC}">
              <c16:uniqueId val="{00000000-AEB2-4FEB-9BEB-778DC167A7C7}"/>
            </c:ext>
          </c:extLst>
        </c:ser>
        <c:dLbls>
          <c:dLblPos val="outEnd"/>
          <c:showLegendKey val="0"/>
          <c:showVal val="1"/>
          <c:showCatName val="0"/>
          <c:showSerName val="0"/>
          <c:showPercent val="0"/>
          <c:showBubbleSize val="0"/>
        </c:dLbls>
        <c:gapWidth val="182"/>
        <c:axId val="1507629664"/>
        <c:axId val="1507625920"/>
      </c:barChart>
      <c:catAx>
        <c:axId val="15076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07625920"/>
        <c:crosses val="autoZero"/>
        <c:auto val="1"/>
        <c:lblAlgn val="ctr"/>
        <c:lblOffset val="100"/>
        <c:noMultiLvlLbl val="0"/>
      </c:catAx>
      <c:valAx>
        <c:axId val="1507625920"/>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50762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 Summary.xlsx]Pivot Tables!PivotTable13</c:name>
    <c:fmtId val="12"/>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s-ES" sz="1600">
                <a:solidFill>
                  <a:schemeClr val="accent1">
                    <a:lumMod val="75000"/>
                  </a:schemeClr>
                </a:solidFill>
              </a:rPr>
              <a:t>Total and Average Revenue by Movie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7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0" rIns="38100" bIns="19050" anchor="ctr" anchorCtr="0">
              <a:spAutoFit/>
            </a:bodyPr>
            <a:lstStyle/>
            <a:p>
              <a:pPr>
                <a:defRPr sz="800" b="1" i="0" u="none" strike="noStrike" kern="1200" baseline="0">
                  <a:solidFill>
                    <a:schemeClr val="accent2"/>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4676618619795474"/>
          <c:y val="7.7028843551227771E-2"/>
          <c:w val="0.5323381380204526"/>
          <c:h val="0.86335000283670205"/>
        </c:manualLayout>
      </c:layout>
      <c:barChart>
        <c:barDir val="bar"/>
        <c:grouping val="clustered"/>
        <c:varyColors val="0"/>
        <c:ser>
          <c:idx val="0"/>
          <c:order val="0"/>
          <c:tx>
            <c:strRef>
              <c:f>'Pivot Tables'!$B$38</c:f>
              <c:strCache>
                <c:ptCount val="1"/>
                <c:pt idx="0">
                  <c:v>Sum of Totals</c:v>
                </c:pt>
              </c:strCache>
            </c:strRef>
          </c:tx>
          <c:spPr>
            <a:solidFill>
              <a:schemeClr val="accent5">
                <a:lumMod val="40000"/>
                <a:lumOff val="60000"/>
              </a:schemeClr>
            </a:solidFill>
            <a:ln>
              <a:no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1">
                        <a:lumMod val="7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Tables'!$A$39:$A$56</c:f>
              <c:strCache>
                <c:ptCount val="17"/>
                <c:pt idx="0">
                  <c:v>(blank)</c:v>
                </c:pt>
                <c:pt idx="1">
                  <c:v>Spider-Man</c:v>
                </c:pt>
                <c:pt idx="2">
                  <c:v>Toy Story 3</c:v>
                </c:pt>
                <c:pt idx="3">
                  <c:v>Star Wars Ep. III: Revenge of the Sith</c:v>
                </c:pt>
                <c:pt idx="4">
                  <c:v>The Dark Knight</c:v>
                </c:pt>
                <c:pt idx="5">
                  <c:v>Shrek 2</c:v>
                </c:pt>
                <c:pt idx="6">
                  <c:v>Spider-Man 3</c:v>
                </c:pt>
                <c:pt idx="7">
                  <c:v>How the Grinch Stole Christmas</c:v>
                </c:pt>
                <c:pt idx="8">
                  <c:v>Star Wars Ep. I: The Phantom Menace</c:v>
                </c:pt>
                <c:pt idx="9">
                  <c:v>Men in Black</c:v>
                </c:pt>
                <c:pt idx="10">
                  <c:v>Harry Potter and the Sorcerer’s Stone</c:v>
                </c:pt>
                <c:pt idx="11">
                  <c:v>Pirates of the Caribbean: Dead Man’s Chest</c:v>
                </c:pt>
                <c:pt idx="12">
                  <c:v>Independence Day</c:v>
                </c:pt>
                <c:pt idx="13">
                  <c:v>Titanic</c:v>
                </c:pt>
                <c:pt idx="14">
                  <c:v>Batman Forever</c:v>
                </c:pt>
                <c:pt idx="15">
                  <c:v>Finding Nemo</c:v>
                </c:pt>
                <c:pt idx="16">
                  <c:v>Transformers: Revenge of the Fallen</c:v>
                </c:pt>
              </c:strCache>
            </c:strRef>
          </c:cat>
          <c:val>
            <c:numRef>
              <c:f>'Pivot Tables'!$B$39:$B$56</c:f>
              <c:numCache>
                <c:formatCode>_-[$$-409]* #,##0_ ;_-[$$-409]* \-#,##0\ ;_-[$$-409]* "-"??_ ;_-@_ </c:formatCode>
                <c:ptCount val="17"/>
                <c:pt idx="1">
                  <c:v>8722</c:v>
                </c:pt>
                <c:pt idx="2">
                  <c:v>8722</c:v>
                </c:pt>
                <c:pt idx="3">
                  <c:v>8722</c:v>
                </c:pt>
                <c:pt idx="4">
                  <c:v>8767</c:v>
                </c:pt>
                <c:pt idx="5">
                  <c:v>8877</c:v>
                </c:pt>
                <c:pt idx="6">
                  <c:v>8897</c:v>
                </c:pt>
                <c:pt idx="7">
                  <c:v>9117</c:v>
                </c:pt>
                <c:pt idx="8">
                  <c:v>10767</c:v>
                </c:pt>
                <c:pt idx="9">
                  <c:v>22657</c:v>
                </c:pt>
                <c:pt idx="10">
                  <c:v>38707</c:v>
                </c:pt>
                <c:pt idx="11">
                  <c:v>44797</c:v>
                </c:pt>
                <c:pt idx="12">
                  <c:v>55927</c:v>
                </c:pt>
                <c:pt idx="13">
                  <c:v>731267</c:v>
                </c:pt>
                <c:pt idx="14">
                  <c:v>2240742</c:v>
                </c:pt>
                <c:pt idx="15">
                  <c:v>4507412</c:v>
                </c:pt>
                <c:pt idx="16">
                  <c:v>7591992</c:v>
                </c:pt>
              </c:numCache>
            </c:numRef>
          </c:val>
          <c:extLst>
            <c:ext xmlns:c16="http://schemas.microsoft.com/office/drawing/2014/chart" uri="{C3380CC4-5D6E-409C-BE32-E72D297353CC}">
              <c16:uniqueId val="{00000000-142C-454F-BD3E-C4198D4D56A7}"/>
            </c:ext>
          </c:extLst>
        </c:ser>
        <c:ser>
          <c:idx val="1"/>
          <c:order val="1"/>
          <c:tx>
            <c:strRef>
              <c:f>'Pivot Tables'!$C$38</c:f>
              <c:strCache>
                <c:ptCount val="1"/>
                <c:pt idx="0">
                  <c:v>Average of Average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0" rIns="38100" bIns="19050" anchor="ctr" anchorCtr="0">
                <a:spAutoFit/>
              </a:bodyPr>
              <a:lstStyle/>
              <a:p>
                <a:pPr>
                  <a:defRPr sz="800" b="1" i="0" u="none" strike="noStrike" kern="1200" baseline="0">
                    <a:solidFill>
                      <a:schemeClr val="accent2"/>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Tables'!$A$39:$A$56</c:f>
              <c:strCache>
                <c:ptCount val="17"/>
                <c:pt idx="0">
                  <c:v>(blank)</c:v>
                </c:pt>
                <c:pt idx="1">
                  <c:v>Spider-Man</c:v>
                </c:pt>
                <c:pt idx="2">
                  <c:v>Toy Story 3</c:v>
                </c:pt>
                <c:pt idx="3">
                  <c:v>Star Wars Ep. III: Revenge of the Sith</c:v>
                </c:pt>
                <c:pt idx="4">
                  <c:v>The Dark Knight</c:v>
                </c:pt>
                <c:pt idx="5">
                  <c:v>Shrek 2</c:v>
                </c:pt>
                <c:pt idx="6">
                  <c:v>Spider-Man 3</c:v>
                </c:pt>
                <c:pt idx="7">
                  <c:v>How the Grinch Stole Christmas</c:v>
                </c:pt>
                <c:pt idx="8">
                  <c:v>Star Wars Ep. I: The Phantom Menace</c:v>
                </c:pt>
                <c:pt idx="9">
                  <c:v>Men in Black</c:v>
                </c:pt>
                <c:pt idx="10">
                  <c:v>Harry Potter and the Sorcerer’s Stone</c:v>
                </c:pt>
                <c:pt idx="11">
                  <c:v>Pirates of the Caribbean: Dead Man’s Chest</c:v>
                </c:pt>
                <c:pt idx="12">
                  <c:v>Independence Day</c:v>
                </c:pt>
                <c:pt idx="13">
                  <c:v>Titanic</c:v>
                </c:pt>
                <c:pt idx="14">
                  <c:v>Batman Forever</c:v>
                </c:pt>
                <c:pt idx="15">
                  <c:v>Finding Nemo</c:v>
                </c:pt>
                <c:pt idx="16">
                  <c:v>Transformers: Revenge of the Fallen</c:v>
                </c:pt>
              </c:strCache>
            </c:strRef>
          </c:cat>
          <c:val>
            <c:numRef>
              <c:f>'Pivot Tables'!$C$39:$C$56</c:f>
              <c:numCache>
                <c:formatCode>_-[$$-409]* #,##0_ ;_-[$$-409]* \-#,##0\ ;_-[$$-409]* "-"??_ ;_-@_ </c:formatCode>
                <c:ptCount val="17"/>
                <c:pt idx="1">
                  <c:v>1246</c:v>
                </c:pt>
                <c:pt idx="2">
                  <c:v>1246</c:v>
                </c:pt>
                <c:pt idx="3">
                  <c:v>1246</c:v>
                </c:pt>
                <c:pt idx="4">
                  <c:v>1252.4285714285713</c:v>
                </c:pt>
                <c:pt idx="5">
                  <c:v>1268.1428571428571</c:v>
                </c:pt>
                <c:pt idx="6">
                  <c:v>1271</c:v>
                </c:pt>
                <c:pt idx="7">
                  <c:v>1302.4285714285713</c:v>
                </c:pt>
                <c:pt idx="8">
                  <c:v>1538.1428571428571</c:v>
                </c:pt>
                <c:pt idx="9">
                  <c:v>3236.7142857142858</c:v>
                </c:pt>
                <c:pt idx="10">
                  <c:v>5529.5714285714284</c:v>
                </c:pt>
                <c:pt idx="11">
                  <c:v>6399.5714285714284</c:v>
                </c:pt>
                <c:pt idx="12">
                  <c:v>7989.5714285714284</c:v>
                </c:pt>
                <c:pt idx="13">
                  <c:v>104466.71428571429</c:v>
                </c:pt>
                <c:pt idx="14">
                  <c:v>320106</c:v>
                </c:pt>
                <c:pt idx="15">
                  <c:v>643916</c:v>
                </c:pt>
                <c:pt idx="16">
                  <c:v>1084570.2857142857</c:v>
                </c:pt>
              </c:numCache>
            </c:numRef>
          </c:val>
          <c:extLst>
            <c:ext xmlns:c16="http://schemas.microsoft.com/office/drawing/2014/chart" uri="{C3380CC4-5D6E-409C-BE32-E72D297353CC}">
              <c16:uniqueId val="{00000001-142C-454F-BD3E-C4198D4D56A7}"/>
            </c:ext>
          </c:extLst>
        </c:ser>
        <c:dLbls>
          <c:showLegendKey val="0"/>
          <c:showVal val="0"/>
          <c:showCatName val="0"/>
          <c:showSerName val="0"/>
          <c:showPercent val="0"/>
          <c:showBubbleSize val="0"/>
        </c:dLbls>
        <c:gapWidth val="182"/>
        <c:axId val="1514141712"/>
        <c:axId val="1514149616"/>
      </c:barChart>
      <c:catAx>
        <c:axId val="151414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4149616"/>
        <c:crosses val="autoZero"/>
        <c:auto val="1"/>
        <c:lblAlgn val="ctr"/>
        <c:lblOffset val="100"/>
        <c:noMultiLvlLbl val="0"/>
      </c:catAx>
      <c:valAx>
        <c:axId val="1514149616"/>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514141712"/>
        <c:crosses val="autoZero"/>
        <c:crossBetween val="between"/>
      </c:valAx>
      <c:spPr>
        <a:noFill/>
        <a:ln>
          <a:noFill/>
        </a:ln>
        <a:effectLst/>
      </c:spPr>
    </c:plotArea>
    <c:legend>
      <c:legendPos val="r"/>
      <c:layout>
        <c:manualLayout>
          <c:xMode val="edge"/>
          <c:yMode val="edge"/>
          <c:x val="0.1242031933508312"/>
          <c:y val="0.9461359190839802"/>
          <c:w val="0.63413013998250223"/>
          <c:h val="4.44666930670781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15</xdr:col>
      <xdr:colOff>49185</xdr:colOff>
      <xdr:row>0</xdr:row>
      <xdr:rowOff>0</xdr:rowOff>
    </xdr:from>
    <xdr:to>
      <xdr:col>15</xdr:col>
      <xdr:colOff>1027117</xdr:colOff>
      <xdr:row>4</xdr:row>
      <xdr:rowOff>54863</xdr:rowOff>
    </xdr:to>
    <xdr:pic>
      <xdr:nvPicPr>
        <xdr:cNvPr id="3" name="Picture 2">
          <a:extLst>
            <a:ext uri="{FF2B5EF4-FFF2-40B4-BE49-F238E27FC236}">
              <a16:creationId xmlns:a16="http://schemas.microsoft.com/office/drawing/2014/main" id="{53E59B63-E81F-4758-A4A8-CE4341B9EB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57767" y="0"/>
          <a:ext cx="977932" cy="775299"/>
        </a:xfrm>
        <a:prstGeom prst="rect">
          <a:avLst/>
        </a:prstGeom>
      </xdr:spPr>
    </xdr:pic>
    <xdr:clientData/>
  </xdr:twoCellAnchor>
  <xdr:twoCellAnchor editAs="oneCell">
    <xdr:from>
      <xdr:col>1</xdr:col>
      <xdr:colOff>178403</xdr:colOff>
      <xdr:row>0</xdr:row>
      <xdr:rowOff>30480</xdr:rowOff>
    </xdr:from>
    <xdr:to>
      <xdr:col>2</xdr:col>
      <xdr:colOff>226522</xdr:colOff>
      <xdr:row>3</xdr:row>
      <xdr:rowOff>154559</xdr:rowOff>
    </xdr:to>
    <xdr:pic>
      <xdr:nvPicPr>
        <xdr:cNvPr id="5" name="Picture 4">
          <a:extLst>
            <a:ext uri="{FF2B5EF4-FFF2-40B4-BE49-F238E27FC236}">
              <a16:creationId xmlns:a16="http://schemas.microsoft.com/office/drawing/2014/main" id="{679E195B-7571-4366-8C75-C0E4FA8780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8003" y="30480"/>
          <a:ext cx="1198046" cy="664406"/>
        </a:xfrm>
        <a:prstGeom prst="rect">
          <a:avLst/>
        </a:prstGeom>
      </xdr:spPr>
    </xdr:pic>
    <xdr:clientData/>
  </xdr:twoCellAnchor>
  <xdr:twoCellAnchor editAs="oneCell">
    <xdr:from>
      <xdr:col>0</xdr:col>
      <xdr:colOff>609598</xdr:colOff>
      <xdr:row>5</xdr:row>
      <xdr:rowOff>8040</xdr:rowOff>
    </xdr:from>
    <xdr:to>
      <xdr:col>6</xdr:col>
      <xdr:colOff>432683</xdr:colOff>
      <xdr:row>10</xdr:row>
      <xdr:rowOff>15240</xdr:rowOff>
    </xdr:to>
    <mc:AlternateContent xmlns:mc="http://schemas.openxmlformats.org/markup-compatibility/2006" xmlns:a14="http://schemas.microsoft.com/office/drawing/2010/main">
      <mc:Choice Requires="a14">
        <xdr:graphicFrame macro="">
          <xdr:nvGraphicFramePr>
            <xdr:cNvPr id="6" name="Distributor">
              <a:extLst>
                <a:ext uri="{FF2B5EF4-FFF2-40B4-BE49-F238E27FC236}">
                  <a16:creationId xmlns:a16="http://schemas.microsoft.com/office/drawing/2014/main" id="{C8944205-1EDB-46BD-BC1C-B897439EE767}"/>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609598" y="933326"/>
              <a:ext cx="6202114" cy="93248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91274</xdr:colOff>
      <xdr:row>5</xdr:row>
      <xdr:rowOff>8040</xdr:rowOff>
    </xdr:from>
    <xdr:to>
      <xdr:col>9</xdr:col>
      <xdr:colOff>714788</xdr:colOff>
      <xdr:row>10</xdr:row>
      <xdr:rowOff>15240</xdr:rowOff>
    </xdr:to>
    <mc:AlternateContent xmlns:mc="http://schemas.openxmlformats.org/markup-compatibility/2006" xmlns:a14="http://schemas.microsoft.com/office/drawing/2010/main">
      <mc:Choice Requires="a14">
        <xdr:graphicFrame macro="">
          <xdr:nvGraphicFramePr>
            <xdr:cNvPr id="7" name="GENRE">
              <a:extLst>
                <a:ext uri="{FF2B5EF4-FFF2-40B4-BE49-F238E27FC236}">
                  <a16:creationId xmlns:a16="http://schemas.microsoft.com/office/drawing/2014/main" id="{154CE084-A0A4-4BA5-B88E-FE80CC6458EE}"/>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7624188" y="933326"/>
              <a:ext cx="2931286" cy="93248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373380</xdr:colOff>
      <xdr:row>5</xdr:row>
      <xdr:rowOff>7620</xdr:rowOff>
    </xdr:from>
    <xdr:to>
      <xdr:col>13</xdr:col>
      <xdr:colOff>275126</xdr:colOff>
      <xdr:row>10</xdr:row>
      <xdr:rowOff>15240</xdr:rowOff>
    </xdr:to>
    <mc:AlternateContent xmlns:mc="http://schemas.openxmlformats.org/markup-compatibility/2006" xmlns:a14="http://schemas.microsoft.com/office/drawing/2010/main">
      <mc:Choice Requires="a14">
        <xdr:graphicFrame macro="">
          <xdr:nvGraphicFramePr>
            <xdr:cNvPr id="8" name="Above or Below Average">
              <a:extLst>
                <a:ext uri="{FF2B5EF4-FFF2-40B4-BE49-F238E27FC236}">
                  <a16:creationId xmlns:a16="http://schemas.microsoft.com/office/drawing/2014/main" id="{51F0802D-16F7-4BE6-8460-D4B63FA1A8CC}"/>
                </a:ext>
              </a:extLst>
            </xdr:cNvPr>
            <xdr:cNvGraphicFramePr/>
          </xdr:nvGraphicFramePr>
          <xdr:xfrm>
            <a:off x="0" y="0"/>
            <a:ext cx="0" cy="0"/>
          </xdr:xfrm>
          <a:graphic>
            <a:graphicData uri="http://schemas.microsoft.com/office/drawing/2010/slicer">
              <sle:slicer xmlns:sle="http://schemas.microsoft.com/office/drawing/2010/slicer" name="Above or Below Average"/>
            </a:graphicData>
          </a:graphic>
        </xdr:graphicFrame>
      </mc:Choice>
      <mc:Fallback xmlns="">
        <xdr:sp macro="" textlink="">
          <xdr:nvSpPr>
            <xdr:cNvPr id="0" name=""/>
            <xdr:cNvSpPr>
              <a:spLocks noTextEdit="1"/>
            </xdr:cNvSpPr>
          </xdr:nvSpPr>
          <xdr:spPr>
            <a:xfrm>
              <a:off x="11367951" y="932906"/>
              <a:ext cx="3363404" cy="93290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xdr:colOff>
      <xdr:row>14</xdr:row>
      <xdr:rowOff>0</xdr:rowOff>
    </xdr:from>
    <xdr:to>
      <xdr:col>8</xdr:col>
      <xdr:colOff>555171</xdr:colOff>
      <xdr:row>37</xdr:row>
      <xdr:rowOff>174170</xdr:rowOff>
    </xdr:to>
    <xdr:graphicFrame macro="">
      <xdr:nvGraphicFramePr>
        <xdr:cNvPr id="9" name="Chart 8">
          <a:extLst>
            <a:ext uri="{FF2B5EF4-FFF2-40B4-BE49-F238E27FC236}">
              <a16:creationId xmlns:a16="http://schemas.microsoft.com/office/drawing/2014/main" id="{B7D32AB0-C027-4E14-BA7D-9F438C160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859971</xdr:colOff>
      <xdr:row>13</xdr:row>
      <xdr:rowOff>174171</xdr:rowOff>
    </xdr:from>
    <xdr:to>
      <xdr:col>13</xdr:col>
      <xdr:colOff>847460</xdr:colOff>
      <xdr:row>29</xdr:row>
      <xdr:rowOff>76200</xdr:rowOff>
    </xdr:to>
    <xdr:graphicFrame macro="">
      <xdr:nvGraphicFramePr>
        <xdr:cNvPr id="10" name="Chart 9">
          <a:extLst>
            <a:ext uri="{FF2B5EF4-FFF2-40B4-BE49-F238E27FC236}">
              <a16:creationId xmlns:a16="http://schemas.microsoft.com/office/drawing/2014/main" id="{1C77414E-9F8D-4EE8-AFE1-EFA4D2E0C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870834</xdr:colOff>
      <xdr:row>30</xdr:row>
      <xdr:rowOff>76200</xdr:rowOff>
    </xdr:from>
    <xdr:to>
      <xdr:col>13</xdr:col>
      <xdr:colOff>859971</xdr:colOff>
      <xdr:row>38</xdr:row>
      <xdr:rowOff>3957</xdr:rowOff>
    </xdr:to>
    <xdr:graphicFrame macro="">
      <xdr:nvGraphicFramePr>
        <xdr:cNvPr id="11" name="Chart 10">
          <a:extLst>
            <a:ext uri="{FF2B5EF4-FFF2-40B4-BE49-F238E27FC236}">
              <a16:creationId xmlns:a16="http://schemas.microsoft.com/office/drawing/2014/main" id="{34CF7AA2-1146-431C-9674-5CE354203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598714</xdr:colOff>
      <xdr:row>41</xdr:row>
      <xdr:rowOff>143436</xdr:rowOff>
    </xdr:from>
    <xdr:to>
      <xdr:col>6</xdr:col>
      <xdr:colOff>642257</xdr:colOff>
      <xdr:row>57</xdr:row>
      <xdr:rowOff>152375</xdr:rowOff>
    </xdr:to>
    <xdr:graphicFrame macro="">
      <xdr:nvGraphicFramePr>
        <xdr:cNvPr id="12" name="Chart 11">
          <a:extLst>
            <a:ext uri="{FF2B5EF4-FFF2-40B4-BE49-F238E27FC236}">
              <a16:creationId xmlns:a16="http://schemas.microsoft.com/office/drawing/2014/main" id="{7A11F1FE-8C2A-40C4-86DB-190C37501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896469</xdr:colOff>
      <xdr:row>41</xdr:row>
      <xdr:rowOff>144892</xdr:rowOff>
    </xdr:from>
    <xdr:to>
      <xdr:col>11</xdr:col>
      <xdr:colOff>23692</xdr:colOff>
      <xdr:row>57</xdr:row>
      <xdr:rowOff>152400</xdr:rowOff>
    </xdr:to>
    <xdr:graphicFrame macro="">
      <xdr:nvGraphicFramePr>
        <xdr:cNvPr id="13" name="Chart 12">
          <a:extLst>
            <a:ext uri="{FF2B5EF4-FFF2-40B4-BE49-F238E27FC236}">
              <a16:creationId xmlns:a16="http://schemas.microsoft.com/office/drawing/2014/main" id="{F197BA6C-3E5A-4BC3-B6FD-C294E46F9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277904</xdr:colOff>
      <xdr:row>41</xdr:row>
      <xdr:rowOff>144892</xdr:rowOff>
    </xdr:from>
    <xdr:to>
      <xdr:col>16</xdr:col>
      <xdr:colOff>0</xdr:colOff>
      <xdr:row>57</xdr:row>
      <xdr:rowOff>152400</xdr:rowOff>
    </xdr:to>
    <xdr:graphicFrame macro="">
      <xdr:nvGraphicFramePr>
        <xdr:cNvPr id="14" name="Chart 13">
          <a:extLst>
            <a:ext uri="{FF2B5EF4-FFF2-40B4-BE49-F238E27FC236}">
              <a16:creationId xmlns:a16="http://schemas.microsoft.com/office/drawing/2014/main" id="{9949DDDA-E9C1-402D-9130-56ACA09BB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598714</xdr:colOff>
      <xdr:row>61</xdr:row>
      <xdr:rowOff>152398</xdr:rowOff>
    </xdr:from>
    <xdr:to>
      <xdr:col>4</xdr:col>
      <xdr:colOff>1110343</xdr:colOff>
      <xdr:row>92</xdr:row>
      <xdr:rowOff>108857</xdr:rowOff>
    </xdr:to>
    <xdr:graphicFrame macro="">
      <xdr:nvGraphicFramePr>
        <xdr:cNvPr id="15" name="Chart 14">
          <a:extLst>
            <a:ext uri="{FF2B5EF4-FFF2-40B4-BE49-F238E27FC236}">
              <a16:creationId xmlns:a16="http://schemas.microsoft.com/office/drawing/2014/main" id="{24C6691A-33FE-4127-AA2C-687919576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íctor Pérez" refreshedDate="44657.46254212963" createdVersion="7" refreshedVersion="7" minRefreshableVersion="3" recordCount="17" xr:uid="{9C4524C1-1200-4B6E-BAD3-D9E2821B556D}">
  <cacheSource type="worksheet">
    <worksheetSource ref="A1:P1048576" sheet="Main Raw Data"/>
  </cacheSource>
  <cacheFields count="16">
    <cacheField name="MOVIE" numFmtId="0">
      <sharedItems containsBlank="1" count="17">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m/>
      </sharedItems>
    </cacheField>
    <cacheField name="Distributor" numFmtId="0">
      <sharedItems containsBlank="1" count="8">
        <s v="Paramount Pictures"/>
        <s v="Walt Disney"/>
        <s v="Warner Bros."/>
        <s v="20th Century Fox"/>
        <s v="Sony Pictures"/>
        <s v="Universal"/>
        <s v="Dreamworks SKG"/>
        <m/>
      </sharedItems>
    </cacheField>
    <cacheField name="GENRE" numFmtId="0">
      <sharedItems containsBlank="1" count="4">
        <s v="Action"/>
        <s v="Adventure"/>
        <s v="Drama"/>
        <m/>
      </sharedItems>
    </cacheField>
    <cacheField name="jul-21" numFmtId="0">
      <sharedItems containsString="0" containsBlank="1" containsNumber="1" containsInteger="1" minValue="1246" maxValue="908851" count="13">
        <n v="908851"/>
        <n v="544951"/>
        <n v="259311"/>
        <n v="81641"/>
        <n v="14506"/>
        <n v="5746"/>
        <n v="7586"/>
        <n v="2251"/>
        <n v="1506"/>
        <n v="1296"/>
        <n v="1246"/>
        <n v="1271"/>
        <m/>
      </sharedItems>
    </cacheField>
    <cacheField name="ago-21" numFmtId="0">
      <sharedItems containsString="0" containsBlank="1" containsNumber="1" containsInteger="1" minValue="1246" maxValue="953741" count="13">
        <n v="953741"/>
        <n v="576636"/>
        <n v="263611"/>
        <n v="86581"/>
        <n v="18876"/>
        <n v="5816"/>
        <n v="7081"/>
        <n v="2286"/>
        <n v="1501"/>
        <n v="1296"/>
        <n v="1246"/>
        <n v="1271"/>
        <m/>
      </sharedItems>
    </cacheField>
    <cacheField name="sep-21" numFmtId="0">
      <sharedItems containsString="0" containsBlank="1" containsNumber="1" containsInteger="1" minValue="1246" maxValue="924366"/>
    </cacheField>
    <cacheField name="oct-21" numFmtId="0">
      <sharedItems containsString="0" containsBlank="1" containsNumber="1" containsInteger="1" minValue="1246" maxValue="907576"/>
    </cacheField>
    <cacheField name="nov-21" numFmtId="0">
      <sharedItems containsString="0" containsBlank="1" containsNumber="1" containsInteger="1" minValue="1246" maxValue="945771"/>
    </cacheField>
    <cacheField name="dic-21" numFmtId="0">
      <sharedItems containsString="0" containsBlank="1" containsNumber="1" containsInteger="1" minValue="1246" maxValue="1928656"/>
    </cacheField>
    <cacheField name="ene-22" numFmtId="0">
      <sharedItems containsString="0" containsBlank="1" containsNumber="1" containsInteger="1" minValue="1246" maxValue="1023031"/>
    </cacheField>
    <cacheField name="Totals" numFmtId="0">
      <sharedItems containsString="0" containsBlank="1" containsNumber="1" containsInteger="1" minValue="8722" maxValue="7591992"/>
    </cacheField>
    <cacheField name="Average" numFmtId="0">
      <sharedItems containsString="0" containsBlank="1" containsNumber="1" minValue="1246" maxValue="1084570.2857142857"/>
    </cacheField>
    <cacheField name="Min" numFmtId="0">
      <sharedItems containsString="0" containsBlank="1" containsNumber="1" containsInteger="1" minValue="1246" maxValue="907576"/>
    </cacheField>
    <cacheField name="Max" numFmtId="0">
      <sharedItems containsString="0" containsBlank="1" containsNumber="1" containsInteger="1" minValue="1246" maxValue="1928656"/>
    </cacheField>
    <cacheField name="MoM" numFmtId="0">
      <sharedItems containsString="0" containsBlank="1" containsNumber="1" minValue="-0.49047717434747562" maxValue="0.67"/>
    </cacheField>
    <cacheField name="Above or Below Average" numFmtId="0">
      <sharedItems containsBlank="1" count="3">
        <s v="Above average"/>
        <s v="Below Average"/>
        <m/>
      </sharedItems>
    </cacheField>
  </cacheFields>
  <extLst>
    <ext xmlns:x14="http://schemas.microsoft.com/office/spreadsheetml/2009/9/main" uri="{725AE2AE-9491-48be-B2B4-4EB974FC3084}">
      <x14:pivotCacheDefinition pivotCacheId="1595434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x v="0"/>
    <x v="0"/>
    <x v="0"/>
    <n v="924366"/>
    <n v="907576"/>
    <n v="945771"/>
    <n v="1928656"/>
    <n v="1023031"/>
    <n v="7591992"/>
    <n v="1084570.2857142857"/>
    <n v="907576"/>
    <n v="1928656"/>
    <n v="-0.46956274213753002"/>
    <x v="0"/>
  </r>
  <r>
    <x v="1"/>
    <x v="1"/>
    <x v="1"/>
    <x v="1"/>
    <x v="1"/>
    <n v="564851"/>
    <n v="516416"/>
    <n v="558496"/>
    <n v="1139066"/>
    <n v="606996"/>
    <n v="4507412"/>
    <n v="643916"/>
    <n v="516416"/>
    <n v="1139066"/>
    <n v="-0.46711077321243899"/>
    <x v="0"/>
  </r>
  <r>
    <x v="2"/>
    <x v="2"/>
    <x v="2"/>
    <x v="2"/>
    <x v="2"/>
    <n v="263801"/>
    <n v="279256"/>
    <n v="283426"/>
    <n v="590476"/>
    <n v="300861"/>
    <n v="2240742"/>
    <n v="320106"/>
    <n v="259311"/>
    <n v="590476"/>
    <n v="-0.49047717434747562"/>
    <x v="0"/>
  </r>
  <r>
    <x v="3"/>
    <x v="0"/>
    <x v="1"/>
    <x v="3"/>
    <x v="3"/>
    <n v="78091"/>
    <n v="92076"/>
    <n v="94381"/>
    <n v="187256"/>
    <n v="111241"/>
    <n v="731267"/>
    <n v="104466.71428571429"/>
    <n v="78091"/>
    <n v="187256"/>
    <n v="-0.40594159866706536"/>
    <x v="1"/>
  </r>
  <r>
    <x v="4"/>
    <x v="3"/>
    <x v="1"/>
    <x v="4"/>
    <x v="4"/>
    <n v="8641"/>
    <n v="5236"/>
    <n v="5066"/>
    <n v="2286"/>
    <n v="1316"/>
    <n v="55927"/>
    <n v="7989.5714285714284"/>
    <n v="1316"/>
    <n v="18876"/>
    <n v="-0.42432195975503062"/>
    <x v="1"/>
  </r>
  <r>
    <x v="5"/>
    <x v="1"/>
    <x v="0"/>
    <x v="5"/>
    <x v="5"/>
    <n v="5836"/>
    <n v="5671"/>
    <n v="5841"/>
    <n v="10066"/>
    <n v="5821"/>
    <n v="44797"/>
    <n v="6399.5714285714284"/>
    <n v="5671"/>
    <n v="10066"/>
    <n v="-0.42171666997814428"/>
    <x v="1"/>
  </r>
  <r>
    <x v="6"/>
    <x v="2"/>
    <x v="1"/>
    <x v="6"/>
    <x v="6"/>
    <n v="8006"/>
    <n v="12296"/>
    <n v="1246"/>
    <n v="1246"/>
    <n v="1246"/>
    <n v="38707"/>
    <n v="5529.5714285714284"/>
    <n v="1246"/>
    <n v="12296"/>
    <n v="0.67"/>
    <x v="1"/>
  </r>
  <r>
    <x v="7"/>
    <x v="4"/>
    <x v="1"/>
    <x v="7"/>
    <x v="7"/>
    <n v="2286"/>
    <n v="3756"/>
    <n v="4451"/>
    <n v="4956"/>
    <n v="2671"/>
    <n v="22657"/>
    <n v="3236.7142857142858"/>
    <n v="2251"/>
    <n v="4956"/>
    <n v="-0.46105730427764324"/>
    <x v="1"/>
  </r>
  <r>
    <x v="8"/>
    <x v="3"/>
    <x v="1"/>
    <x v="8"/>
    <x v="8"/>
    <n v="1501"/>
    <n v="1516"/>
    <n v="1501"/>
    <n v="1746"/>
    <n v="1496"/>
    <n v="10767"/>
    <n v="1538.1428571428571"/>
    <n v="1496"/>
    <n v="1746"/>
    <n v="-0.14318442153493705"/>
    <x v="1"/>
  </r>
  <r>
    <x v="9"/>
    <x v="5"/>
    <x v="1"/>
    <x v="9"/>
    <x v="9"/>
    <n v="1296"/>
    <n v="1291"/>
    <n v="1296"/>
    <n v="1346"/>
    <n v="1296"/>
    <n v="9117"/>
    <n v="1302.4285714285713"/>
    <n v="1291"/>
    <n v="1346"/>
    <n v="-3.7147102526002951E-2"/>
    <x v="1"/>
  </r>
  <r>
    <x v="10"/>
    <x v="4"/>
    <x v="1"/>
    <x v="10"/>
    <x v="10"/>
    <n v="1246"/>
    <n v="1251"/>
    <n v="1256"/>
    <n v="1396"/>
    <n v="1256"/>
    <n v="8897"/>
    <n v="1271"/>
    <n v="1246"/>
    <n v="1396"/>
    <n v="-0.10028653295128942"/>
    <x v="1"/>
  </r>
  <r>
    <x v="11"/>
    <x v="6"/>
    <x v="1"/>
    <x v="11"/>
    <x v="11"/>
    <n v="1271"/>
    <n v="1271"/>
    <n v="1271"/>
    <n v="1276"/>
    <n v="1246"/>
    <n v="8877"/>
    <n v="1268.1428571428571"/>
    <n v="1246"/>
    <n v="1276"/>
    <n v="-2.3510971786833812E-2"/>
    <x v="1"/>
  </r>
  <r>
    <x v="12"/>
    <x v="2"/>
    <x v="1"/>
    <x v="10"/>
    <x v="10"/>
    <n v="1246"/>
    <n v="1246"/>
    <n v="1246"/>
    <n v="1246"/>
    <n v="1291"/>
    <n v="8767"/>
    <n v="1252.4285714285713"/>
    <n v="1246"/>
    <n v="1291"/>
    <n v="0.16"/>
    <x v="1"/>
  </r>
  <r>
    <x v="13"/>
    <x v="4"/>
    <x v="1"/>
    <x v="10"/>
    <x v="10"/>
    <n v="1246"/>
    <n v="1246"/>
    <n v="1246"/>
    <n v="1246"/>
    <n v="1246"/>
    <n v="8722"/>
    <n v="1246"/>
    <n v="1246"/>
    <n v="1246"/>
    <n v="0.45"/>
    <x v="1"/>
  </r>
  <r>
    <x v="14"/>
    <x v="3"/>
    <x v="0"/>
    <x v="10"/>
    <x v="10"/>
    <n v="1246"/>
    <n v="1246"/>
    <n v="1246"/>
    <n v="1246"/>
    <n v="1246"/>
    <n v="8722"/>
    <n v="1246"/>
    <n v="1246"/>
    <n v="1246"/>
    <n v="0"/>
    <x v="1"/>
  </r>
  <r>
    <x v="15"/>
    <x v="1"/>
    <x v="0"/>
    <x v="10"/>
    <x v="10"/>
    <n v="1246"/>
    <n v="1246"/>
    <n v="1246"/>
    <n v="1246"/>
    <n v="1246"/>
    <n v="8722"/>
    <n v="1246"/>
    <n v="1246"/>
    <n v="1246"/>
    <n v="0"/>
    <x v="1"/>
  </r>
  <r>
    <x v="16"/>
    <x v="7"/>
    <x v="3"/>
    <x v="12"/>
    <x v="1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EEC08C-592D-44CB-933B-8A45CBFF1F3D}" name="PivotTable3" cacheId="0" dataOnRows="1"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O9" firstHeaderRow="0" firstDataRow="0" firstDataCol="0" rowPageCount="1" colPageCount="1"/>
  <pivotFields count="16">
    <pivotField name="Select Movie" axis="axisPage" showAll="0">
      <items count="18">
        <item x="2"/>
        <item x="1"/>
        <item x="6"/>
        <item x="9"/>
        <item x="4"/>
        <item x="7"/>
        <item x="5"/>
        <item x="11"/>
        <item x="13"/>
        <item x="10"/>
        <item x="8"/>
        <item x="14"/>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634296-69D8-4276-BFEA-C8025044C2FA}" name="PivotTable8"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M9:M10" firstHeaderRow="1" firstDataRow="1" firstDataCol="0"/>
  <pivotFields count="16">
    <pivotField showAll="0">
      <items count="18">
        <item x="2"/>
        <item x="1"/>
        <item x="6"/>
        <item x="9"/>
        <item x="4"/>
        <item x="7"/>
        <item x="5"/>
        <item x="11"/>
        <item x="13"/>
        <item x="10"/>
        <item x="8"/>
        <item x="14"/>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Items count="1">
    <i/>
  </rowItems>
  <colItems count="1">
    <i/>
  </colItems>
  <dataFields count="1">
    <dataField name="Average of Average" fld="11" subtotal="average" baseField="0" baseItem="1514664600" numFmtId="165"/>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6B08C8-096D-4121-BCD8-CF9B74525E89}" name="PivotTable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5" firstHeaderRow="0" firstDataRow="0" firstDataCol="0" rowPageCount="1" colPageCount="1"/>
  <pivotFields count="16">
    <pivotField axis="axisPage" showAll="0">
      <items count="18">
        <item x="2"/>
        <item x="1"/>
        <item x="6"/>
        <item x="9"/>
        <item x="4"/>
        <item x="7"/>
        <item x="5"/>
        <item x="11"/>
        <item x="13"/>
        <item x="10"/>
        <item x="8"/>
        <item x="14"/>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63D4AF0-6A09-44B5-8395-B31138755CA7}" name="PivotTable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0" firstHeaderRow="1" firstDataRow="1" firstDataCol="1"/>
  <pivotFields count="16">
    <pivotField showAll="0"/>
    <pivotField showAll="0">
      <items count="9">
        <item x="3"/>
        <item x="6"/>
        <item x="0"/>
        <item x="4"/>
        <item x="5"/>
        <item x="1"/>
        <item x="2"/>
        <item x="7"/>
        <item t="default"/>
      </items>
    </pivotField>
    <pivotField showAll="0">
      <items count="5">
        <item x="0"/>
        <item x="1"/>
        <item x="2"/>
        <item x="3"/>
        <item t="default"/>
      </items>
    </pivotField>
    <pivotField dataField="1" showAll="0">
      <items count="14">
        <item x="10"/>
        <item x="11"/>
        <item x="9"/>
        <item x="8"/>
        <item x="7"/>
        <item x="5"/>
        <item x="6"/>
        <item x="4"/>
        <item x="3"/>
        <item x="2"/>
        <item x="1"/>
        <item x="0"/>
        <item x="12"/>
        <item t="default"/>
      </items>
    </pivotField>
    <pivotField dataField="1" showAll="0">
      <items count="14">
        <item x="10"/>
        <item x="11"/>
        <item x="9"/>
        <item x="8"/>
        <item x="7"/>
        <item x="5"/>
        <item x="6"/>
        <item x="4"/>
        <item x="3"/>
        <item x="2"/>
        <item x="1"/>
        <item x="0"/>
        <item x="12"/>
        <item t="default"/>
      </items>
    </pivotField>
    <pivotField dataField="1" showAll="0"/>
    <pivotField dataField="1" showAll="0"/>
    <pivotField dataField="1" showAll="0"/>
    <pivotField dataField="1" showAll="0"/>
    <pivotField dataField="1" showAll="0"/>
    <pivotField showAll="0"/>
    <pivotField showAll="0"/>
    <pivotField showAll="0"/>
    <pivotField showAll="0"/>
    <pivotField showAll="0"/>
    <pivotField showAll="0">
      <items count="4">
        <item x="0"/>
        <item x="1"/>
        <item x="2"/>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go-21" fld="4" baseField="0" baseItem="0"/>
    <dataField name="Sum of sep-21" fld="5" baseField="0" baseItem="0"/>
    <dataField name="Sum of oct-21" fld="6" baseField="0" baseItem="0"/>
    <dataField name="Sum of nov-21" fld="7" baseField="0" baseItem="0"/>
    <dataField name="Sum of dic-21" fld="8" baseField="0" baseItem="0"/>
    <dataField name="Sum of ene-22" fld="9" baseField="0" baseItem="0"/>
  </dataFields>
  <formats count="1">
    <format dxfId="23">
      <pivotArea outline="0" collapsedLevelsAreSubtotals="1" fieldPosition="0"/>
    </format>
  </formats>
  <chartFormats count="8">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 chart="4" format="4">
      <pivotArea type="data" outline="0" fieldPosition="0">
        <references count="1">
          <reference field="4294967294" count="1" selected="0">
            <x v="1"/>
          </reference>
        </references>
      </pivotArea>
    </chartFormat>
    <chartFormat chart="4" format="5">
      <pivotArea type="data" outline="0" fieldPosition="0">
        <references count="1">
          <reference field="4294967294" count="1" selected="0">
            <x v="2"/>
          </reference>
        </references>
      </pivotArea>
    </chartFormat>
    <chartFormat chart="4" format="6">
      <pivotArea type="data" outline="0" fieldPosition="0">
        <references count="1">
          <reference field="4294967294" count="1" selected="0">
            <x v="3"/>
          </reference>
        </references>
      </pivotArea>
    </chartFormat>
    <chartFormat chart="4" format="7">
      <pivotArea type="data" outline="0" fieldPosition="0">
        <references count="1">
          <reference field="4294967294" count="1" selected="0">
            <x v="4"/>
          </reference>
        </references>
      </pivotArea>
    </chartFormat>
    <chartFormat chart="4" format="8">
      <pivotArea type="data" outline="0" fieldPosition="0">
        <references count="1">
          <reference field="4294967294" count="1" selected="0">
            <x v="5"/>
          </reference>
        </references>
      </pivotArea>
    </chartFormat>
    <chartFormat chart="4" format="9">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06C3BFA-9A23-4EA1-ABBC-FBBCC1C5E852}" name="PivotTable7"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M6:M7" firstHeaderRow="1" firstDataRow="1" firstDataCol="0"/>
  <pivotFields count="16">
    <pivotField showAll="0">
      <items count="18">
        <item x="2"/>
        <item x="1"/>
        <item x="6"/>
        <item x="9"/>
        <item x="4"/>
        <item x="7"/>
        <item x="5"/>
        <item x="11"/>
        <item x="13"/>
        <item x="10"/>
        <item x="8"/>
        <item x="14"/>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showAll="0"/>
    <pivotField showAll="0"/>
    <pivotField showAll="0"/>
    <pivotField showAll="0"/>
    <pivotField dataField="1" showAll="0"/>
    <pivotField showAll="0">
      <items count="4">
        <item x="0"/>
        <item x="1"/>
        <item x="2"/>
        <item t="default"/>
      </items>
    </pivotField>
  </pivotFields>
  <rowItems count="1">
    <i/>
  </rowItems>
  <colItems count="1">
    <i/>
  </colItems>
  <dataFields count="1">
    <dataField name="Average of MoM" fld="14" subtotal="average" baseField="0" baseItem="733129588" numFmtId="10"/>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1F705CA-A13C-49F1-9C9F-A16054958933}" name="PivotTable6"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M3:M4" firstHeaderRow="1" firstDataRow="1" firstDataCol="0"/>
  <pivotFields count="16">
    <pivotField showAll="0">
      <items count="18">
        <item x="2"/>
        <item x="1"/>
        <item x="6"/>
        <item x="9"/>
        <item x="4"/>
        <item x="7"/>
        <item x="5"/>
        <item x="11"/>
        <item x="13"/>
        <item x="10"/>
        <item x="8"/>
        <item x="14"/>
        <item x="12"/>
        <item x="3"/>
        <item x="15"/>
        <item x="0"/>
        <item x="16"/>
        <item t="default"/>
      </items>
    </pivotField>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Items count="1">
    <i/>
  </rowItems>
  <colItems count="1">
    <i/>
  </colItems>
  <dataFields count="1">
    <dataField name="Sum of Totals" fld="10" baseField="0" baseItem="0" numFmtId="164"/>
  </dataFields>
  <formats count="1">
    <format dxfId="25">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C0B8C5-9C9A-4707-AC5D-20F4052A42B2}"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8:C56" firstHeaderRow="0" firstDataRow="1" firstDataCol="1"/>
  <pivotFields count="16">
    <pivotField axis="axisRow" showAll="0" sortType="ascending">
      <items count="18">
        <item x="2"/>
        <item x="1"/>
        <item x="6"/>
        <item x="9"/>
        <item x="4"/>
        <item x="7"/>
        <item x="5"/>
        <item x="11"/>
        <item x="13"/>
        <item x="10"/>
        <item x="8"/>
        <item x="14"/>
        <item x="12"/>
        <item x="3"/>
        <item x="15"/>
        <item x="0"/>
        <item x="16"/>
        <item t="default"/>
      </items>
      <autoSortScope>
        <pivotArea dataOnly="0" outline="0" fieldPosition="0">
          <references count="1">
            <reference field="4294967294" count="1" selected="0">
              <x v="0"/>
            </reference>
          </references>
        </pivotArea>
      </autoSortScope>
    </pivotField>
    <pivotField showAll="0" sortType="ascending">
      <items count="9">
        <item x="3"/>
        <item x="6"/>
        <item x="0"/>
        <item x="4"/>
        <item x="5"/>
        <item x="1"/>
        <item x="2"/>
        <item x="7"/>
        <item t="default"/>
      </items>
      <autoSortScope>
        <pivotArea dataOnly="0" outline="0" fieldPosition="0">
          <references count="1">
            <reference field="4294967294" count="1" selected="0">
              <x v="1"/>
            </reference>
          </references>
        </pivotArea>
      </autoSortScope>
    </pivotField>
    <pivotField showAll="0" sortType="ascending">
      <items count="5">
        <item x="0"/>
        <item x="1"/>
        <item x="2"/>
        <item x="3"/>
        <item t="default"/>
      </items>
      <autoSortScope>
        <pivotArea dataOnly="0" outline="0" fieldPosition="0">
          <references count="1">
            <reference field="4294967294" count="1" selected="0">
              <x v="1"/>
            </reference>
          </references>
        </pivotArea>
      </autoSortScope>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dataField="1" showAll="0"/>
    <pivotField dataField="1" showAll="0"/>
    <pivotField showAll="0"/>
    <pivotField showAll="0"/>
    <pivotField showAll="0"/>
    <pivotField showAll="0">
      <items count="4">
        <item x="0"/>
        <item x="1"/>
        <item x="2"/>
        <item t="default"/>
      </items>
    </pivotField>
  </pivotFields>
  <rowFields count="1">
    <field x="0"/>
  </rowFields>
  <rowItems count="18">
    <i>
      <x v="16"/>
    </i>
    <i>
      <x v="8"/>
    </i>
    <i>
      <x v="14"/>
    </i>
    <i>
      <x v="11"/>
    </i>
    <i>
      <x v="12"/>
    </i>
    <i>
      <x v="7"/>
    </i>
    <i>
      <x v="9"/>
    </i>
    <i>
      <x v="3"/>
    </i>
    <i>
      <x v="10"/>
    </i>
    <i>
      <x v="5"/>
    </i>
    <i>
      <x v="2"/>
    </i>
    <i>
      <x v="6"/>
    </i>
    <i>
      <x v="4"/>
    </i>
    <i>
      <x v="13"/>
    </i>
    <i>
      <x/>
    </i>
    <i>
      <x v="1"/>
    </i>
    <i>
      <x v="15"/>
    </i>
    <i t="grand">
      <x/>
    </i>
  </rowItems>
  <colFields count="1">
    <field x="-2"/>
  </colFields>
  <colItems count="2">
    <i>
      <x/>
    </i>
    <i i="1">
      <x v="1"/>
    </i>
  </colItems>
  <dataFields count="2">
    <dataField name="Sum of Totals" fld="10" baseField="0" baseItem="0"/>
    <dataField name="Average of Average" fld="11" subtotal="average" baseField="1" baseItem="0" numFmtId="165"/>
  </dataFields>
  <formats count="1">
    <format dxfId="9">
      <pivotArea outline="0" collapsedLevelsAreSubtotals="1" fieldPosition="0"/>
    </format>
  </formats>
  <chartFormats count="8">
    <chartFormat chart="3" format="0"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C5C011-0AA2-451A-B378-8A71457080DA}" name="PivotTable1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H25:I30" firstHeaderRow="1" firstDataRow="1" firstDataCol="1"/>
  <pivotFields count="16">
    <pivotField showAll="0">
      <items count="18">
        <item x="2"/>
        <item x="1"/>
        <item x="6"/>
        <item x="9"/>
        <item x="4"/>
        <item x="7"/>
        <item x="5"/>
        <item x="11"/>
        <item x="13"/>
        <item x="10"/>
        <item x="8"/>
        <item x="14"/>
        <item x="12"/>
        <item x="3"/>
        <item x="15"/>
        <item x="0"/>
        <item x="16"/>
        <item t="default"/>
      </items>
    </pivotField>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2"/>
  </rowFields>
  <rowItems count="5">
    <i>
      <x v="3"/>
    </i>
    <i>
      <x v="1"/>
    </i>
    <i>
      <x/>
    </i>
    <i>
      <x v="2"/>
    </i>
    <i t="grand">
      <x/>
    </i>
  </rowItems>
  <colItems count="1">
    <i/>
  </colItems>
  <dataFields count="1">
    <dataField name="Average of Average" fld="11" subtotal="average" baseField="1" baseItem="0" numFmtId="165"/>
  </dataFields>
  <formats count="1">
    <format dxfId="10">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A70C34-97E0-4E9B-A384-4BFC8D47EB77}" name="PivotTable1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E25:F34" firstHeaderRow="1" firstDataRow="1" firstDataCol="1"/>
  <pivotFields count="16">
    <pivotField showAll="0">
      <items count="18">
        <item x="2"/>
        <item x="1"/>
        <item x="6"/>
        <item x="9"/>
        <item x="4"/>
        <item x="7"/>
        <item x="5"/>
        <item x="11"/>
        <item x="13"/>
        <item x="10"/>
        <item x="8"/>
        <item x="14"/>
        <item x="12"/>
        <item x="3"/>
        <item x="15"/>
        <item x="0"/>
        <item x="16"/>
        <item t="default"/>
      </items>
    </pivotField>
    <pivotField axis="axisRow"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1"/>
  </rowFields>
  <rowItems count="9">
    <i>
      <x v="7"/>
    </i>
    <i>
      <x v="1"/>
    </i>
    <i>
      <x v="4"/>
    </i>
    <i>
      <x v="3"/>
    </i>
    <i>
      <x/>
    </i>
    <i>
      <x v="6"/>
    </i>
    <i>
      <x v="5"/>
    </i>
    <i>
      <x v="2"/>
    </i>
    <i t="grand">
      <x/>
    </i>
  </rowItems>
  <colItems count="1">
    <i/>
  </colItems>
  <dataFields count="1">
    <dataField name="Average of Average" fld="11" subtotal="average" baseField="1" baseItem="0" numFmtId="165"/>
  </dataFields>
  <formats count="1">
    <format dxfId="13">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A32375-E9D4-4BEF-A893-B3C98701BC8A}" name="PivotTable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5:B32" firstHeaderRow="1" firstDataRow="1" firstDataCol="1"/>
  <pivotFields count="16">
    <pivotField showAll="0"/>
    <pivotField showAll="0">
      <items count="9">
        <item x="3"/>
        <item x="6"/>
        <item x="0"/>
        <item x="4"/>
        <item x="5"/>
        <item x="1"/>
        <item x="2"/>
        <item x="7"/>
        <item t="default"/>
      </items>
    </pivotField>
    <pivotField showAll="0">
      <items count="5">
        <item x="0"/>
        <item x="1"/>
        <item x="2"/>
        <item x="3"/>
        <item t="default"/>
      </items>
    </pivotField>
    <pivotField dataField="1" showAll="0">
      <items count="14">
        <item x="10"/>
        <item x="11"/>
        <item x="9"/>
        <item x="8"/>
        <item x="7"/>
        <item x="5"/>
        <item x="6"/>
        <item x="4"/>
        <item x="3"/>
        <item x="2"/>
        <item x="1"/>
        <item x="0"/>
        <item x="12"/>
        <item t="default"/>
      </items>
    </pivotField>
    <pivotField dataField="1" showAll="0">
      <items count="14">
        <item x="10"/>
        <item x="11"/>
        <item x="9"/>
        <item x="8"/>
        <item x="7"/>
        <item x="5"/>
        <item x="6"/>
        <item x="4"/>
        <item x="3"/>
        <item x="2"/>
        <item x="1"/>
        <item x="0"/>
        <item x="12"/>
        <item t="default"/>
      </items>
    </pivotField>
    <pivotField dataField="1" showAll="0"/>
    <pivotField dataField="1" showAll="0"/>
    <pivotField dataField="1" showAll="0"/>
    <pivotField dataField="1" showAll="0"/>
    <pivotField dataField="1" showAll="0"/>
    <pivotField showAll="0"/>
    <pivotField showAll="0"/>
    <pivotField showAll="0"/>
    <pivotField showAll="0"/>
    <pivotField showAll="0"/>
    <pivotField showAll="0">
      <items count="4">
        <item x="0"/>
        <item x="1"/>
        <item x="2"/>
        <item t="default"/>
      </items>
    </pivotField>
  </pivotFields>
  <rowFields count="1">
    <field x="-2"/>
  </rowFields>
  <rowItems count="7">
    <i>
      <x/>
    </i>
    <i i="1">
      <x v="1"/>
    </i>
    <i i="2">
      <x v="2"/>
    </i>
    <i i="3">
      <x v="3"/>
    </i>
    <i i="4">
      <x v="4"/>
    </i>
    <i i="5">
      <x v="5"/>
    </i>
    <i i="6">
      <x v="6"/>
    </i>
  </rowItems>
  <colItems count="1">
    <i/>
  </colItems>
  <dataFields count="7">
    <dataField name="Average of jul-21" fld="3" subtotal="average" baseField="0" baseItem="1705187992"/>
    <dataField name="Average of ago-21" fld="4" subtotal="average" baseField="0" baseItem="0"/>
    <dataField name="Average of sep-21" fld="5" subtotal="average" baseField="0" baseItem="0"/>
    <dataField name="Average of oct-21" fld="6" subtotal="average" baseField="0" baseItem="536273320"/>
    <dataField name="Average of nov-21" fld="7" subtotal="average" baseField="0" baseItem="0"/>
    <dataField name="Average of dic-21" fld="8" subtotal="average" baseField="0" baseItem="0"/>
    <dataField name="Average of ene-22" fld="9" subtotal="average" baseField="0" baseItem="822338416"/>
  </dataFields>
  <formats count="1">
    <format dxfId="14">
      <pivotArea outline="0" collapsedLevelsAreSubtotals="1" fieldPosition="0"/>
    </format>
  </formats>
  <chartFormats count="9">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 chart="4" format="4">
      <pivotArea type="data" outline="0" fieldPosition="0">
        <references count="1">
          <reference field="4294967294" count="1" selected="0">
            <x v="1"/>
          </reference>
        </references>
      </pivotArea>
    </chartFormat>
    <chartFormat chart="4" format="5">
      <pivotArea type="data" outline="0" fieldPosition="0">
        <references count="1">
          <reference field="4294967294" count="1" selected="0">
            <x v="2"/>
          </reference>
        </references>
      </pivotArea>
    </chartFormat>
    <chartFormat chart="4" format="6">
      <pivotArea type="data" outline="0" fieldPosition="0">
        <references count="1">
          <reference field="4294967294" count="1" selected="0">
            <x v="3"/>
          </reference>
        </references>
      </pivotArea>
    </chartFormat>
    <chartFormat chart="4" format="7">
      <pivotArea type="data" outline="0" fieldPosition="0">
        <references count="1">
          <reference field="4294967294" count="1" selected="0">
            <x v="4"/>
          </reference>
        </references>
      </pivotArea>
    </chartFormat>
    <chartFormat chart="4" format="8">
      <pivotArea type="data" outline="0" fieldPosition="0">
        <references count="1">
          <reference field="4294967294" count="1" selected="0">
            <x v="5"/>
          </reference>
        </references>
      </pivotArea>
    </chartFormat>
    <chartFormat chart="4" format="9">
      <pivotArea type="data" outline="0" fieldPosition="0">
        <references count="1">
          <reference field="4294967294" count="1" selected="0">
            <x v="6"/>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894437-6C86-4089-ACEB-8A5E5EFAAD0F}" name="PivotTable5"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J3:K8" firstHeaderRow="1" firstDataRow="1" firstDataCol="1"/>
  <pivotFields count="16">
    <pivotField showAll="0">
      <items count="18">
        <item x="2"/>
        <item x="1"/>
        <item x="6"/>
        <item x="9"/>
        <item x="4"/>
        <item x="7"/>
        <item x="5"/>
        <item x="11"/>
        <item x="13"/>
        <item x="10"/>
        <item x="8"/>
        <item x="14"/>
        <item x="12"/>
        <item x="3"/>
        <item x="15"/>
        <item x="0"/>
        <item x="16"/>
        <item t="default"/>
      </items>
    </pivotField>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2"/>
  </rowFields>
  <rowItems count="5">
    <i>
      <x v="3"/>
    </i>
    <i>
      <x v="2"/>
    </i>
    <i>
      <x v="1"/>
    </i>
    <i>
      <x/>
    </i>
    <i t="grand">
      <x/>
    </i>
  </rowItems>
  <colItems count="1">
    <i/>
  </colItems>
  <dataFields count="1">
    <dataField name="Sum of Totals" fld="10" baseField="0" baseItem="0" numFmtId="165"/>
  </dataFields>
  <formats count="2">
    <format dxfId="16">
      <pivotArea collapsedLevelsAreSubtotals="1" fieldPosition="0">
        <references count="1">
          <reference field="2" count="1">
            <x v="2"/>
          </reference>
        </references>
      </pivotArea>
    </format>
    <format dxfId="15">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47B71D-DB61-4B04-97C6-0379FE7F3126}" name="PivotTable10"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M12:M13" firstHeaderRow="1" firstDataRow="1" firstDataCol="0"/>
  <pivotFields count="16">
    <pivotField dataField="1" showAll="0">
      <items count="18">
        <item x="2"/>
        <item x="1"/>
        <item x="6"/>
        <item x="9"/>
        <item x="4"/>
        <item x="7"/>
        <item x="5"/>
        <item x="11"/>
        <item x="13"/>
        <item x="10"/>
        <item x="8"/>
        <item x="14"/>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rowItems count="1">
    <i/>
  </rowItems>
  <colItems count="1">
    <i/>
  </colItems>
  <dataFields count="1">
    <dataField name="Count of MOVIE" fld="0" subtotal="count"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D458A9-5197-4514-B321-7D165D939FC7}" name="PivotTable9"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O3:P21" firstHeaderRow="1" firstDataRow="1" firstDataCol="1"/>
  <pivotFields count="16">
    <pivotField axis="axisRow" showAll="0">
      <items count="18">
        <item x="2"/>
        <item x="1"/>
        <item x="6"/>
        <item x="9"/>
        <item x="4"/>
        <item x="7"/>
        <item x="5"/>
        <item x="11"/>
        <item x="13"/>
        <item x="10"/>
        <item x="8"/>
        <item x="14"/>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Average of Totals" fld="10" subtotal="average"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B1559C-121B-4AB2-A2EA-D00467A8C75D}" name="PivotTable4"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3:H12" firstHeaderRow="1" firstDataRow="1" firstDataCol="1"/>
  <pivotFields count="16">
    <pivotField showAll="0">
      <items count="18">
        <item x="2"/>
        <item x="1"/>
        <item x="6"/>
        <item x="9"/>
        <item x="4"/>
        <item x="7"/>
        <item x="5"/>
        <item x="11"/>
        <item x="13"/>
        <item x="10"/>
        <item x="8"/>
        <item x="14"/>
        <item x="12"/>
        <item x="3"/>
        <item x="15"/>
        <item x="0"/>
        <item x="16"/>
        <item t="default"/>
      </items>
    </pivotField>
    <pivotField axis="axisRow"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items count="14">
        <item x="10"/>
        <item x="11"/>
        <item x="9"/>
        <item x="8"/>
        <item x="7"/>
        <item x="5"/>
        <item x="6"/>
        <item x="4"/>
        <item x="3"/>
        <item x="2"/>
        <item x="1"/>
        <item x="0"/>
        <item x="12"/>
        <item t="default"/>
      </items>
    </pivotField>
    <pivotField showAll="0">
      <items count="14">
        <item x="10"/>
        <item x="11"/>
        <item x="9"/>
        <item x="8"/>
        <item x="7"/>
        <item x="5"/>
        <item x="6"/>
        <item x="4"/>
        <item x="3"/>
        <item x="2"/>
        <item x="1"/>
        <item x="0"/>
        <item x="12"/>
        <item t="default"/>
      </items>
    </pivotField>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1"/>
  </rowFields>
  <rowItems count="9">
    <i>
      <x v="7"/>
    </i>
    <i>
      <x v="1"/>
    </i>
    <i>
      <x v="4"/>
    </i>
    <i>
      <x v="3"/>
    </i>
    <i>
      <x/>
    </i>
    <i>
      <x v="6"/>
    </i>
    <i>
      <x v="5"/>
    </i>
    <i>
      <x v="2"/>
    </i>
    <i t="grand">
      <x/>
    </i>
  </rowItems>
  <colItems count="1">
    <i/>
  </colItems>
  <dataFields count="1">
    <dataField name="Sum of Totals" fld="10" baseField="0" baseItem="0" numFmtId="165"/>
  </dataFields>
  <formats count="3">
    <format dxfId="21">
      <pivotArea collapsedLevelsAreSubtotals="1" fieldPosition="0">
        <references count="1">
          <reference field="1" count="0"/>
        </references>
      </pivotArea>
    </format>
    <format dxfId="20">
      <pivotArea collapsedLevelsAreSubtotals="1" fieldPosition="0">
        <references count="1">
          <reference field="1" count="1">
            <x v="4"/>
          </reference>
        </references>
      </pivotArea>
    </format>
    <format dxfId="19">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D975C264-FFC1-4943-880D-6DA830C9DBE0}" sourceName="Distributor">
  <pivotTables>
    <pivotTable tabId="4" name="PivotTable1"/>
    <pivotTable tabId="4" name="PivotTable2"/>
    <pivotTable tabId="3"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3"/>
    <pivotTable tabId="4" name="PivotTable11"/>
    <pivotTable tabId="4" name="PivotTable12"/>
    <pivotTable tabId="4" name="PivotTable13"/>
  </pivotTables>
  <data>
    <tabular pivotCacheId="1595434260">
      <items count="8">
        <i x="3" s="1"/>
        <i x="6" s="1"/>
        <i x="0" s="1"/>
        <i x="4" s="1"/>
        <i x="5" s="1"/>
        <i x="1"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DCBE2E79-8447-4EDB-B55E-FCABFE4E19D9}" sourceName="GENRE">
  <pivotTables>
    <pivotTable tabId="4" name="PivotTable1"/>
    <pivotTable tabId="4" name="PivotTable2"/>
    <pivotTable tabId="3"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3"/>
    <pivotTable tabId="4" name="PivotTable11"/>
    <pivotTable tabId="4" name="PivotTable12"/>
    <pivotTable tabId="4" name="PivotTable13"/>
  </pivotTables>
  <data>
    <tabular pivotCacheId="1595434260">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ove_or_Below_Average" xr10:uid="{9233FA00-1CE8-4D90-86E9-02D51B25977E}" sourceName="Above or Below Average">
  <pivotTables>
    <pivotTable tabId="4" name="PivotTable1"/>
    <pivotTable tabId="4" name="PivotTable2"/>
    <pivotTable tabId="3"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3"/>
    <pivotTable tabId="4" name="PivotTable11"/>
    <pivotTable tabId="4" name="PivotTable12"/>
    <pivotTable tabId="4" name="PivotTable13"/>
  </pivotTables>
  <data>
    <tabular pivotCacheId="159543426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xr10:uid="{32345998-683F-426F-B563-2003F823C497}" cache="Slicer_Distributor" caption="Distributor" columnCount="4" style="SlicerStyleLight3" rowHeight="234950"/>
  <slicer name="GENRE" xr10:uid="{81F645B6-AFD1-4A94-AE76-0E861F64C2CD}" cache="Slicer_GENRE" caption="Genre" columnCount="2" style="SlicerStyleLight3" rowHeight="234950"/>
  <slicer name="Above or Below Average" xr10:uid="{AB796CFA-A899-4314-B168-8FC34C838204}" cache="Slicer_Above_or_Below_Average" caption="Above or Below Average" columnCount="2"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78655-802E-40D9-B6E3-A8F0B135C56F}">
  <dimension ref="B1:P61"/>
  <sheetViews>
    <sheetView showGridLines="0" tabSelected="1" topLeftCell="A58" zoomScale="70" zoomScaleNormal="70" workbookViewId="0">
      <selection activeCell="I79" sqref="I79"/>
    </sheetView>
  </sheetViews>
  <sheetFormatPr defaultRowHeight="14.4" x14ac:dyDescent="0.3"/>
  <cols>
    <col min="2" max="16" width="16.77734375" customWidth="1"/>
  </cols>
  <sheetData>
    <row r="1" spans="2:16" x14ac:dyDescent="0.3">
      <c r="B1" s="28" t="s">
        <v>48</v>
      </c>
      <c r="C1" s="28"/>
      <c r="D1" s="28"/>
      <c r="E1" s="28"/>
      <c r="F1" s="28"/>
      <c r="G1" s="28"/>
      <c r="H1" s="28"/>
      <c r="I1" s="28"/>
      <c r="J1" s="28"/>
      <c r="K1" s="28"/>
      <c r="L1" s="28"/>
      <c r="M1" s="28"/>
      <c r="N1" s="28"/>
      <c r="O1" s="28"/>
      <c r="P1" s="28"/>
    </row>
    <row r="2" spans="2:16" x14ac:dyDescent="0.3">
      <c r="B2" s="28"/>
      <c r="C2" s="28"/>
      <c r="D2" s="28"/>
      <c r="E2" s="28"/>
      <c r="F2" s="28"/>
      <c r="G2" s="28"/>
      <c r="H2" s="28"/>
      <c r="I2" s="28"/>
      <c r="J2" s="28"/>
      <c r="K2" s="28"/>
      <c r="L2" s="28"/>
      <c r="M2" s="28"/>
      <c r="N2" s="28"/>
      <c r="O2" s="28"/>
      <c r="P2" s="28"/>
    </row>
    <row r="3" spans="2:16" x14ac:dyDescent="0.3">
      <c r="B3" s="28"/>
      <c r="C3" s="28"/>
      <c r="D3" s="28"/>
      <c r="E3" s="28"/>
      <c r="F3" s="28"/>
      <c r="G3" s="28"/>
      <c r="H3" s="28"/>
      <c r="I3" s="28"/>
      <c r="J3" s="28"/>
      <c r="K3" s="28"/>
      <c r="L3" s="28"/>
      <c r="M3" s="28"/>
      <c r="N3" s="28"/>
      <c r="O3" s="28"/>
      <c r="P3" s="28"/>
    </row>
    <row r="4" spans="2:16" x14ac:dyDescent="0.3">
      <c r="B4" s="28"/>
      <c r="C4" s="28"/>
      <c r="D4" s="28"/>
      <c r="E4" s="28"/>
      <c r="F4" s="28"/>
      <c r="G4" s="28"/>
      <c r="H4" s="28"/>
      <c r="I4" s="28"/>
      <c r="J4" s="28"/>
      <c r="K4" s="28"/>
      <c r="L4" s="28"/>
      <c r="M4" s="28"/>
      <c r="N4" s="28"/>
      <c r="O4" s="28"/>
      <c r="P4" s="28"/>
    </row>
    <row r="6" spans="2:16" x14ac:dyDescent="0.3">
      <c r="O6" s="29" t="s">
        <v>62</v>
      </c>
      <c r="P6" s="30"/>
    </row>
    <row r="7" spans="2:16" x14ac:dyDescent="0.3">
      <c r="O7" s="2" t="s">
        <v>63</v>
      </c>
      <c r="P7" t="s">
        <v>61</v>
      </c>
    </row>
    <row r="8" spans="2:16" x14ac:dyDescent="0.3">
      <c r="O8" s="5"/>
      <c r="P8" s="6"/>
    </row>
    <row r="9" spans="2:16" x14ac:dyDescent="0.3">
      <c r="O9" s="5"/>
      <c r="P9" s="6"/>
    </row>
    <row r="10" spans="2:16" x14ac:dyDescent="0.3">
      <c r="O10" s="7"/>
      <c r="P10" s="8"/>
    </row>
    <row r="12" spans="2:16" x14ac:dyDescent="0.3">
      <c r="B12" s="17" t="s">
        <v>64</v>
      </c>
      <c r="C12" s="17"/>
      <c r="D12" s="17"/>
      <c r="E12" s="17"/>
      <c r="F12" s="17"/>
      <c r="G12" s="17"/>
      <c r="H12" s="17"/>
      <c r="I12" s="17"/>
      <c r="J12" s="17"/>
      <c r="K12" s="17"/>
      <c r="L12" s="17"/>
      <c r="M12" s="17"/>
      <c r="N12" s="17"/>
      <c r="O12" s="17"/>
      <c r="P12" s="17"/>
    </row>
    <row r="13" spans="2:16" x14ac:dyDescent="0.3">
      <c r="B13" s="17"/>
      <c r="C13" s="17"/>
      <c r="D13" s="17"/>
      <c r="E13" s="17"/>
      <c r="F13" s="17"/>
      <c r="G13" s="17"/>
      <c r="H13" s="17"/>
      <c r="I13" s="17"/>
      <c r="J13" s="17"/>
      <c r="K13" s="17"/>
      <c r="L13" s="17"/>
      <c r="M13" s="17"/>
      <c r="N13" s="17"/>
      <c r="O13" s="17"/>
      <c r="P13" s="17"/>
    </row>
    <row r="15" spans="2:16" ht="15.6" x14ac:dyDescent="0.3">
      <c r="O15" s="22" t="s">
        <v>66</v>
      </c>
      <c r="P15" s="23"/>
    </row>
    <row r="16" spans="2:16" x14ac:dyDescent="0.3">
      <c r="O16" s="24">
        <f>GETPIVOTDATA("Totals",'Pivot Tables'!$M$3)</f>
        <v>15306092</v>
      </c>
      <c r="P16" s="25"/>
    </row>
    <row r="17" spans="8:16" x14ac:dyDescent="0.3">
      <c r="O17" s="24"/>
      <c r="P17" s="25"/>
    </row>
    <row r="18" spans="8:16" x14ac:dyDescent="0.3">
      <c r="O18" s="26"/>
      <c r="P18" s="27"/>
    </row>
    <row r="20" spans="8:16" ht="15.6" x14ac:dyDescent="0.3">
      <c r="O20" s="22" t="s">
        <v>7</v>
      </c>
      <c r="P20" s="23"/>
    </row>
    <row r="21" spans="8:16" x14ac:dyDescent="0.3">
      <c r="H21" s="9"/>
      <c r="I21" s="9"/>
      <c r="O21" s="18">
        <f>GETPIVOTDATA("MoM",'Pivot Tables'!$M$6)</f>
        <v>-0.13526982819839944</v>
      </c>
      <c r="P21" s="19"/>
    </row>
    <row r="22" spans="8:16" x14ac:dyDescent="0.3">
      <c r="O22" s="18"/>
      <c r="P22" s="19"/>
    </row>
    <row r="23" spans="8:16" x14ac:dyDescent="0.3">
      <c r="O23" s="20"/>
      <c r="P23" s="21"/>
    </row>
    <row r="25" spans="8:16" ht="15.6" x14ac:dyDescent="0.3">
      <c r="O25" s="22" t="s">
        <v>68</v>
      </c>
      <c r="P25" s="23"/>
    </row>
    <row r="26" spans="8:16" ht="14.4" customHeight="1" x14ac:dyDescent="0.3">
      <c r="O26" s="24">
        <f>GETPIVOTDATA("Average",'Pivot Tables'!$M$9)</f>
        <v>136661.53571428568</v>
      </c>
      <c r="P26" s="25"/>
    </row>
    <row r="27" spans="8:16" ht="14.4" customHeight="1" x14ac:dyDescent="0.3">
      <c r="O27" s="24"/>
      <c r="P27" s="25"/>
    </row>
    <row r="28" spans="8:16" ht="14.4" customHeight="1" x14ac:dyDescent="0.3">
      <c r="O28" s="26"/>
      <c r="P28" s="27"/>
    </row>
    <row r="30" spans="8:16" ht="15.6" x14ac:dyDescent="0.3">
      <c r="O30" s="22" t="s">
        <v>70</v>
      </c>
      <c r="P30" s="23"/>
    </row>
    <row r="31" spans="8:16" ht="14.4" customHeight="1" x14ac:dyDescent="0.3">
      <c r="O31" s="24">
        <f>GETPIVOTDATA("Totals",'Pivot Tables'!$O$3)</f>
        <v>956630.75</v>
      </c>
      <c r="P31" s="25"/>
    </row>
    <row r="32" spans="8:16" ht="14.4" customHeight="1" x14ac:dyDescent="0.3">
      <c r="O32" s="24"/>
      <c r="P32" s="25"/>
    </row>
    <row r="33" spans="2:16" ht="14.4" customHeight="1" x14ac:dyDescent="0.3">
      <c r="O33" s="26"/>
      <c r="P33" s="27"/>
    </row>
    <row r="35" spans="2:16" ht="15.6" x14ac:dyDescent="0.3">
      <c r="O35" s="22" t="s">
        <v>72</v>
      </c>
      <c r="P35" s="23"/>
    </row>
    <row r="36" spans="2:16" x14ac:dyDescent="0.3">
      <c r="O36" s="13">
        <f>GETPIVOTDATA("MOVIE",'Pivot Tables'!$M$12)</f>
        <v>16</v>
      </c>
      <c r="P36" s="14"/>
    </row>
    <row r="37" spans="2:16" x14ac:dyDescent="0.3">
      <c r="O37" s="13"/>
      <c r="P37" s="14"/>
    </row>
    <row r="38" spans="2:16" x14ac:dyDescent="0.3">
      <c r="O38" s="15"/>
      <c r="P38" s="16"/>
    </row>
    <row r="40" spans="2:16" x14ac:dyDescent="0.3">
      <c r="B40" s="17" t="s">
        <v>73</v>
      </c>
      <c r="C40" s="17"/>
      <c r="D40" s="17"/>
      <c r="E40" s="17"/>
      <c r="F40" s="17"/>
      <c r="G40" s="17"/>
      <c r="H40" s="17"/>
      <c r="I40" s="17"/>
      <c r="J40" s="17"/>
      <c r="K40" s="17"/>
      <c r="L40" s="17"/>
      <c r="M40" s="17"/>
      <c r="N40" s="17"/>
      <c r="O40" s="17"/>
      <c r="P40" s="17"/>
    </row>
    <row r="41" spans="2:16" x14ac:dyDescent="0.3">
      <c r="B41" s="17"/>
      <c r="C41" s="17"/>
      <c r="D41" s="17"/>
      <c r="E41" s="17"/>
      <c r="F41" s="17"/>
      <c r="G41" s="17"/>
      <c r="H41" s="17"/>
      <c r="I41" s="17"/>
      <c r="J41" s="17"/>
      <c r="K41" s="17"/>
      <c r="L41" s="17"/>
      <c r="M41" s="17"/>
      <c r="N41" s="17"/>
      <c r="O41" s="17"/>
      <c r="P41" s="17"/>
    </row>
    <row r="60" spans="2:16" x14ac:dyDescent="0.3">
      <c r="B60" s="17" t="s">
        <v>83</v>
      </c>
      <c r="C60" s="17"/>
      <c r="D60" s="17"/>
      <c r="E60" s="17"/>
      <c r="F60" s="17"/>
      <c r="G60" s="17"/>
      <c r="H60" s="17"/>
      <c r="I60" s="17"/>
      <c r="J60" s="17"/>
      <c r="K60" s="17"/>
      <c r="L60" s="17"/>
      <c r="M60" s="17"/>
      <c r="N60" s="17"/>
      <c r="O60" s="17"/>
      <c r="P60" s="17"/>
    </row>
    <row r="61" spans="2:16" x14ac:dyDescent="0.3">
      <c r="B61" s="17"/>
      <c r="C61" s="17"/>
      <c r="D61" s="17"/>
      <c r="E61" s="17"/>
      <c r="F61" s="17"/>
      <c r="G61" s="17"/>
      <c r="H61" s="17"/>
      <c r="I61" s="17"/>
      <c r="J61" s="17"/>
      <c r="K61" s="17"/>
      <c r="L61" s="17"/>
      <c r="M61" s="17"/>
      <c r="N61" s="17"/>
      <c r="O61" s="17"/>
      <c r="P61" s="17"/>
    </row>
  </sheetData>
  <mergeCells count="15">
    <mergeCell ref="O20:P20"/>
    <mergeCell ref="B60:P61"/>
    <mergeCell ref="B1:P4"/>
    <mergeCell ref="B12:P13"/>
    <mergeCell ref="O6:P6"/>
    <mergeCell ref="O15:P15"/>
    <mergeCell ref="O16:P18"/>
    <mergeCell ref="O36:P38"/>
    <mergeCell ref="B40:P41"/>
    <mergeCell ref="O21:P23"/>
    <mergeCell ref="O25:P25"/>
    <mergeCell ref="O26:P28"/>
    <mergeCell ref="O30:P30"/>
    <mergeCell ref="O31:P33"/>
    <mergeCell ref="O35:P35"/>
  </mergeCells>
  <conditionalFormatting sqref="O21:P23">
    <cfRule type="cellIs" dxfId="12" priority="1" operator="lessThan">
      <formula>0</formula>
    </cfRule>
    <cfRule type="cellIs" dxfId="11" priority="2" operator="greaterThan">
      <formula>0</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CB51-B88A-4796-B19F-F448FE011EA9}">
  <dimension ref="A1:P56"/>
  <sheetViews>
    <sheetView topLeftCell="A31" workbookViewId="0">
      <selection activeCell="B39" sqref="B39:B56"/>
    </sheetView>
  </sheetViews>
  <sheetFormatPr defaultColWidth="12.44140625" defaultRowHeight="14.4" x14ac:dyDescent="0.3"/>
  <cols>
    <col min="1" max="1" width="36.77734375" bestFit="1" customWidth="1"/>
    <col min="2" max="2" width="12.44140625" bestFit="1" customWidth="1"/>
    <col min="3" max="3" width="17.6640625" bestFit="1" customWidth="1"/>
    <col min="4" max="4" width="6.6640625" bestFit="1" customWidth="1"/>
    <col min="5" max="5" width="17" bestFit="1" customWidth="1"/>
    <col min="6" max="6" width="17.6640625" bestFit="1" customWidth="1"/>
    <col min="7" max="7" width="17" bestFit="1" customWidth="1"/>
    <col min="8" max="8" width="12.5546875" bestFit="1" customWidth="1"/>
    <col min="9" max="9" width="17.6640625" bestFit="1" customWidth="1"/>
    <col min="10" max="10" width="12.5546875" bestFit="1" customWidth="1"/>
    <col min="11" max="11" width="12.44140625" bestFit="1" customWidth="1"/>
    <col min="13" max="13" width="14.77734375" bestFit="1" customWidth="1"/>
    <col min="14" max="14" width="13.88671875" bestFit="1" customWidth="1"/>
    <col min="15" max="15" width="36.77734375" bestFit="1" customWidth="1"/>
    <col min="16" max="16" width="15.6640625" bestFit="1" customWidth="1"/>
  </cols>
  <sheetData>
    <row r="1" spans="1:16" s="31" customFormat="1" x14ac:dyDescent="0.3">
      <c r="G1" s="32" t="s">
        <v>74</v>
      </c>
      <c r="H1" s="32"/>
      <c r="I1" s="32"/>
    </row>
    <row r="3" spans="1:16" x14ac:dyDescent="0.3">
      <c r="A3" s="2" t="s">
        <v>53</v>
      </c>
      <c r="D3" s="2" t="s">
        <v>0</v>
      </c>
      <c r="E3" t="s">
        <v>61</v>
      </c>
      <c r="G3" s="2" t="s">
        <v>60</v>
      </c>
      <c r="H3" t="s">
        <v>65</v>
      </c>
      <c r="J3" s="2" t="s">
        <v>60</v>
      </c>
      <c r="K3" t="s">
        <v>65</v>
      </c>
      <c r="M3" t="s">
        <v>65</v>
      </c>
      <c r="O3" s="2" t="s">
        <v>60</v>
      </c>
      <c r="P3" t="s">
        <v>71</v>
      </c>
    </row>
    <row r="4" spans="1:16" x14ac:dyDescent="0.3">
      <c r="A4" s="4" t="s">
        <v>52</v>
      </c>
      <c r="B4" s="11">
        <v>1835146</v>
      </c>
      <c r="G4" s="4" t="s">
        <v>49</v>
      </c>
      <c r="H4" s="11"/>
      <c r="J4" s="4" t="s">
        <v>49</v>
      </c>
      <c r="K4" s="11"/>
      <c r="M4" s="10">
        <v>15306092</v>
      </c>
      <c r="O4" s="4" t="s">
        <v>16</v>
      </c>
      <c r="P4" s="11">
        <v>2240742</v>
      </c>
    </row>
    <row r="5" spans="1:16" x14ac:dyDescent="0.3">
      <c r="A5" s="4" t="s">
        <v>51</v>
      </c>
      <c r="B5" s="11">
        <v>1924926</v>
      </c>
      <c r="G5" s="4" t="s">
        <v>32</v>
      </c>
      <c r="H5" s="11">
        <v>8877</v>
      </c>
      <c r="J5" s="4" t="s">
        <v>18</v>
      </c>
      <c r="K5" s="11">
        <v>2240742</v>
      </c>
      <c r="O5" s="4" t="s">
        <v>13</v>
      </c>
      <c r="P5" s="11">
        <v>4507412</v>
      </c>
    </row>
    <row r="6" spans="1:16" x14ac:dyDescent="0.3">
      <c r="A6" s="4" t="s">
        <v>54</v>
      </c>
      <c r="B6" s="11">
        <v>1866176</v>
      </c>
      <c r="G6" s="4" t="s">
        <v>29</v>
      </c>
      <c r="H6" s="11">
        <v>9117</v>
      </c>
      <c r="J6" s="4" t="s">
        <v>15</v>
      </c>
      <c r="K6" s="11">
        <v>5411117</v>
      </c>
      <c r="M6" t="s">
        <v>67</v>
      </c>
      <c r="O6" s="4" t="s">
        <v>24</v>
      </c>
      <c r="P6" s="11">
        <v>38707</v>
      </c>
    </row>
    <row r="7" spans="1:16" x14ac:dyDescent="0.3">
      <c r="A7" s="4" t="s">
        <v>55</v>
      </c>
      <c r="B7" s="11">
        <v>1832596</v>
      </c>
      <c r="G7" s="4" t="s">
        <v>26</v>
      </c>
      <c r="H7" s="11">
        <v>40276</v>
      </c>
      <c r="J7" s="4" t="s">
        <v>11</v>
      </c>
      <c r="K7" s="11">
        <v>7654233</v>
      </c>
      <c r="M7" s="12">
        <v>-0.13526982819839944</v>
      </c>
      <c r="O7" s="4" t="s">
        <v>28</v>
      </c>
      <c r="P7" s="11">
        <v>9117</v>
      </c>
    </row>
    <row r="8" spans="1:16" x14ac:dyDescent="0.3">
      <c r="A8" s="4" t="s">
        <v>56</v>
      </c>
      <c r="B8" s="11">
        <v>1908986</v>
      </c>
      <c r="G8" s="4" t="s">
        <v>22</v>
      </c>
      <c r="H8" s="11">
        <v>75416</v>
      </c>
      <c r="J8" s="4" t="s">
        <v>50</v>
      </c>
      <c r="K8" s="11">
        <v>15306092</v>
      </c>
      <c r="O8" s="4" t="s">
        <v>21</v>
      </c>
      <c r="P8" s="11">
        <v>55927</v>
      </c>
    </row>
    <row r="9" spans="1:16" x14ac:dyDescent="0.3">
      <c r="A9" s="4" t="s">
        <v>57</v>
      </c>
      <c r="B9" s="11">
        <v>3874756</v>
      </c>
      <c r="G9" s="4" t="s">
        <v>17</v>
      </c>
      <c r="H9" s="11">
        <v>2288216</v>
      </c>
      <c r="M9" t="s">
        <v>69</v>
      </c>
      <c r="O9" s="4" t="s">
        <v>25</v>
      </c>
      <c r="P9" s="11">
        <v>22657</v>
      </c>
    </row>
    <row r="10" spans="1:16" x14ac:dyDescent="0.3">
      <c r="A10" s="4" t="s">
        <v>58</v>
      </c>
      <c r="B10" s="11">
        <v>2063506</v>
      </c>
      <c r="G10" s="4" t="s">
        <v>14</v>
      </c>
      <c r="H10" s="11">
        <v>4560931</v>
      </c>
      <c r="M10" s="11">
        <v>136661.53571428568</v>
      </c>
      <c r="O10" s="4" t="s">
        <v>23</v>
      </c>
      <c r="P10" s="11">
        <v>44797</v>
      </c>
    </row>
    <row r="11" spans="1:16" x14ac:dyDescent="0.3">
      <c r="G11" s="4" t="s">
        <v>10</v>
      </c>
      <c r="H11" s="11">
        <v>8323259</v>
      </c>
      <c r="O11" s="4" t="s">
        <v>31</v>
      </c>
      <c r="P11" s="11">
        <v>8877</v>
      </c>
    </row>
    <row r="12" spans="1:16" x14ac:dyDescent="0.3">
      <c r="G12" s="4" t="s">
        <v>50</v>
      </c>
      <c r="H12" s="11">
        <v>15306092</v>
      </c>
      <c r="M12" t="s">
        <v>59</v>
      </c>
      <c r="O12" s="4" t="s">
        <v>34</v>
      </c>
      <c r="P12" s="11">
        <v>8722</v>
      </c>
    </row>
    <row r="13" spans="1:16" x14ac:dyDescent="0.3">
      <c r="M13" s="3">
        <v>16</v>
      </c>
      <c r="O13" s="4" t="s">
        <v>30</v>
      </c>
      <c r="P13" s="11">
        <v>8897</v>
      </c>
    </row>
    <row r="14" spans="1:16" x14ac:dyDescent="0.3">
      <c r="O14" s="4" t="s">
        <v>27</v>
      </c>
      <c r="P14" s="11">
        <v>10767</v>
      </c>
    </row>
    <row r="15" spans="1:16" x14ac:dyDescent="0.3">
      <c r="O15" s="4" t="s">
        <v>35</v>
      </c>
      <c r="P15" s="11">
        <v>8722</v>
      </c>
    </row>
    <row r="16" spans="1:16" x14ac:dyDescent="0.3">
      <c r="O16" s="4" t="s">
        <v>33</v>
      </c>
      <c r="P16" s="11">
        <v>8767</v>
      </c>
    </row>
    <row r="17" spans="1:16" x14ac:dyDescent="0.3">
      <c r="O17" s="4" t="s">
        <v>19</v>
      </c>
      <c r="P17" s="11">
        <v>731267</v>
      </c>
    </row>
    <row r="18" spans="1:16" x14ac:dyDescent="0.3">
      <c r="O18" s="4" t="s">
        <v>36</v>
      </c>
      <c r="P18" s="11">
        <v>8722</v>
      </c>
    </row>
    <row r="19" spans="1:16" x14ac:dyDescent="0.3">
      <c r="O19" s="4" t="s">
        <v>9</v>
      </c>
      <c r="P19" s="11">
        <v>7591992</v>
      </c>
    </row>
    <row r="20" spans="1:16" x14ac:dyDescent="0.3">
      <c r="O20" s="4" t="s">
        <v>49</v>
      </c>
      <c r="P20" s="11"/>
    </row>
    <row r="21" spans="1:16" x14ac:dyDescent="0.3">
      <c r="O21" s="4" t="s">
        <v>50</v>
      </c>
      <c r="P21" s="11">
        <v>956630.75</v>
      </c>
    </row>
    <row r="23" spans="1:16" s="31" customFormat="1" x14ac:dyDescent="0.3">
      <c r="G23" s="32" t="s">
        <v>75</v>
      </c>
      <c r="H23" s="32"/>
      <c r="I23" s="32"/>
    </row>
    <row r="25" spans="1:16" x14ac:dyDescent="0.3">
      <c r="A25" s="2" t="s">
        <v>53</v>
      </c>
      <c r="E25" s="2" t="s">
        <v>60</v>
      </c>
      <c r="F25" t="s">
        <v>69</v>
      </c>
      <c r="H25" s="2" t="s">
        <v>60</v>
      </c>
      <c r="I25" t="s">
        <v>69</v>
      </c>
    </row>
    <row r="26" spans="1:16" x14ac:dyDescent="0.3">
      <c r="A26" s="4" t="s">
        <v>76</v>
      </c>
      <c r="B26" s="11">
        <v>114696.625</v>
      </c>
      <c r="E26" s="4" t="s">
        <v>49</v>
      </c>
      <c r="F26" s="11"/>
      <c r="H26" s="4" t="s">
        <v>49</v>
      </c>
      <c r="I26" s="11"/>
    </row>
    <row r="27" spans="1:16" x14ac:dyDescent="0.3">
      <c r="A27" s="4" t="s">
        <v>77</v>
      </c>
      <c r="B27" s="11">
        <v>120307.875</v>
      </c>
      <c r="E27" s="4" t="s">
        <v>32</v>
      </c>
      <c r="F27" s="11">
        <v>1268.1428571428571</v>
      </c>
      <c r="H27" s="4" t="s">
        <v>15</v>
      </c>
      <c r="I27" s="11">
        <v>70274.246753246756</v>
      </c>
    </row>
    <row r="28" spans="1:16" x14ac:dyDescent="0.3">
      <c r="A28" s="4" t="s">
        <v>78</v>
      </c>
      <c r="B28" s="11">
        <v>116636</v>
      </c>
      <c r="E28" s="4" t="s">
        <v>29</v>
      </c>
      <c r="F28" s="11">
        <v>1302.4285714285713</v>
      </c>
      <c r="H28" s="4" t="s">
        <v>11</v>
      </c>
      <c r="I28" s="11">
        <v>273365.46428571426</v>
      </c>
    </row>
    <row r="29" spans="1:16" x14ac:dyDescent="0.3">
      <c r="A29" s="4" t="s">
        <v>82</v>
      </c>
      <c r="B29" s="11">
        <v>114537.25</v>
      </c>
      <c r="E29" s="4" t="s">
        <v>26</v>
      </c>
      <c r="F29" s="11">
        <v>1917.9047619047622</v>
      </c>
      <c r="H29" s="4" t="s">
        <v>18</v>
      </c>
      <c r="I29" s="11">
        <v>320106</v>
      </c>
    </row>
    <row r="30" spans="1:16" x14ac:dyDescent="0.3">
      <c r="A30" s="4" t="s">
        <v>79</v>
      </c>
      <c r="B30" s="11">
        <v>119311.625</v>
      </c>
      <c r="E30" s="4" t="s">
        <v>22</v>
      </c>
      <c r="F30" s="11">
        <v>3591.2380952380954</v>
      </c>
      <c r="H30" s="4" t="s">
        <v>50</v>
      </c>
      <c r="I30" s="11">
        <v>136661.53571428574</v>
      </c>
    </row>
    <row r="31" spans="1:16" x14ac:dyDescent="0.3">
      <c r="A31" s="4" t="s">
        <v>80</v>
      </c>
      <c r="B31" s="11">
        <v>242172.25</v>
      </c>
      <c r="E31" s="4" t="s">
        <v>17</v>
      </c>
      <c r="F31" s="11">
        <v>108962.66666666667</v>
      </c>
    </row>
    <row r="32" spans="1:16" x14ac:dyDescent="0.3">
      <c r="A32" s="4" t="s">
        <v>81</v>
      </c>
      <c r="B32" s="11">
        <v>128969.125</v>
      </c>
      <c r="E32" s="4" t="s">
        <v>14</v>
      </c>
      <c r="F32" s="11">
        <v>217187.1904761905</v>
      </c>
    </row>
    <row r="33" spans="1:9" x14ac:dyDescent="0.3">
      <c r="E33" s="4" t="s">
        <v>10</v>
      </c>
      <c r="F33" s="11">
        <v>594518.5</v>
      </c>
    </row>
    <row r="34" spans="1:9" x14ac:dyDescent="0.3">
      <c r="E34" s="4" t="s">
        <v>50</v>
      </c>
      <c r="F34" s="11">
        <v>136661.53571428571</v>
      </c>
    </row>
    <row r="36" spans="1:9" s="31" customFormat="1" x14ac:dyDescent="0.3">
      <c r="G36" s="32" t="s">
        <v>75</v>
      </c>
      <c r="H36" s="32"/>
      <c r="I36" s="32"/>
    </row>
    <row r="38" spans="1:9" x14ac:dyDescent="0.3">
      <c r="A38" s="2" t="s">
        <v>60</v>
      </c>
      <c r="B38" t="s">
        <v>65</v>
      </c>
      <c r="C38" t="s">
        <v>69</v>
      </c>
    </row>
    <row r="39" spans="1:9" x14ac:dyDescent="0.3">
      <c r="A39" s="4" t="s">
        <v>49</v>
      </c>
      <c r="B39" s="11"/>
      <c r="C39" s="11"/>
    </row>
    <row r="40" spans="1:9" x14ac:dyDescent="0.3">
      <c r="A40" s="4" t="s">
        <v>34</v>
      </c>
      <c r="B40" s="11">
        <v>8722</v>
      </c>
      <c r="C40" s="11">
        <v>1246</v>
      </c>
    </row>
    <row r="41" spans="1:9" x14ac:dyDescent="0.3">
      <c r="A41" s="4" t="s">
        <v>36</v>
      </c>
      <c r="B41" s="11">
        <v>8722</v>
      </c>
      <c r="C41" s="11">
        <v>1246</v>
      </c>
    </row>
    <row r="42" spans="1:9" x14ac:dyDescent="0.3">
      <c r="A42" s="4" t="s">
        <v>35</v>
      </c>
      <c r="B42" s="11">
        <v>8722</v>
      </c>
      <c r="C42" s="11">
        <v>1246</v>
      </c>
    </row>
    <row r="43" spans="1:9" x14ac:dyDescent="0.3">
      <c r="A43" s="4" t="s">
        <v>33</v>
      </c>
      <c r="B43" s="11">
        <v>8767</v>
      </c>
      <c r="C43" s="11">
        <v>1252.4285714285713</v>
      </c>
    </row>
    <row r="44" spans="1:9" x14ac:dyDescent="0.3">
      <c r="A44" s="4" t="s">
        <v>31</v>
      </c>
      <c r="B44" s="11">
        <v>8877</v>
      </c>
      <c r="C44" s="11">
        <v>1268.1428571428571</v>
      </c>
    </row>
    <row r="45" spans="1:9" x14ac:dyDescent="0.3">
      <c r="A45" s="4" t="s">
        <v>30</v>
      </c>
      <c r="B45" s="11">
        <v>8897</v>
      </c>
      <c r="C45" s="11">
        <v>1271</v>
      </c>
    </row>
    <row r="46" spans="1:9" x14ac:dyDescent="0.3">
      <c r="A46" s="4" t="s">
        <v>28</v>
      </c>
      <c r="B46" s="11">
        <v>9117</v>
      </c>
      <c r="C46" s="11">
        <v>1302.4285714285713</v>
      </c>
    </row>
    <row r="47" spans="1:9" x14ac:dyDescent="0.3">
      <c r="A47" s="4" t="s">
        <v>27</v>
      </c>
      <c r="B47" s="11">
        <v>10767</v>
      </c>
      <c r="C47" s="11">
        <v>1538.1428571428571</v>
      </c>
    </row>
    <row r="48" spans="1:9" x14ac:dyDescent="0.3">
      <c r="A48" s="4" t="s">
        <v>25</v>
      </c>
      <c r="B48" s="11">
        <v>22657</v>
      </c>
      <c r="C48" s="11">
        <v>3236.7142857142858</v>
      </c>
    </row>
    <row r="49" spans="1:3" x14ac:dyDescent="0.3">
      <c r="A49" s="4" t="s">
        <v>24</v>
      </c>
      <c r="B49" s="11">
        <v>38707</v>
      </c>
      <c r="C49" s="11">
        <v>5529.5714285714284</v>
      </c>
    </row>
    <row r="50" spans="1:3" x14ac:dyDescent="0.3">
      <c r="A50" s="4" t="s">
        <v>23</v>
      </c>
      <c r="B50" s="11">
        <v>44797</v>
      </c>
      <c r="C50" s="11">
        <v>6399.5714285714284</v>
      </c>
    </row>
    <row r="51" spans="1:3" x14ac:dyDescent="0.3">
      <c r="A51" s="4" t="s">
        <v>21</v>
      </c>
      <c r="B51" s="11">
        <v>55927</v>
      </c>
      <c r="C51" s="11">
        <v>7989.5714285714284</v>
      </c>
    </row>
    <row r="52" spans="1:3" x14ac:dyDescent="0.3">
      <c r="A52" s="4" t="s">
        <v>19</v>
      </c>
      <c r="B52" s="11">
        <v>731267</v>
      </c>
      <c r="C52" s="11">
        <v>104466.71428571429</v>
      </c>
    </row>
    <row r="53" spans="1:3" x14ac:dyDescent="0.3">
      <c r="A53" s="4" t="s">
        <v>16</v>
      </c>
      <c r="B53" s="11">
        <v>2240742</v>
      </c>
      <c r="C53" s="11">
        <v>320106</v>
      </c>
    </row>
    <row r="54" spans="1:3" x14ac:dyDescent="0.3">
      <c r="A54" s="4" t="s">
        <v>13</v>
      </c>
      <c r="B54" s="11">
        <v>4507412</v>
      </c>
      <c r="C54" s="11">
        <v>643916</v>
      </c>
    </row>
    <row r="55" spans="1:3" x14ac:dyDescent="0.3">
      <c r="A55" s="4" t="s">
        <v>9</v>
      </c>
      <c r="B55" s="11">
        <v>7591992</v>
      </c>
      <c r="C55" s="11">
        <v>1084570.2857142857</v>
      </c>
    </row>
    <row r="56" spans="1:3" x14ac:dyDescent="0.3">
      <c r="A56" s="4" t="s">
        <v>50</v>
      </c>
      <c r="B56" s="11">
        <v>15306092</v>
      </c>
      <c r="C56" s="11">
        <v>136661.53571428571</v>
      </c>
    </row>
  </sheetData>
  <mergeCells count="3">
    <mergeCell ref="G23:I23"/>
    <mergeCell ref="G1:I1"/>
    <mergeCell ref="G36:I36"/>
  </mergeCell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17"/>
  <sheetViews>
    <sheetView workbookViewId="0">
      <selection sqref="A1:P1048576"/>
    </sheetView>
  </sheetViews>
  <sheetFormatPr defaultRowHeight="14.4" x14ac:dyDescent="0.3"/>
  <sheetData>
    <row r="1" spans="1:16" x14ac:dyDescent="0.3">
      <c r="A1" t="s">
        <v>0</v>
      </c>
      <c r="B1" t="s">
        <v>1</v>
      </c>
      <c r="C1" t="s">
        <v>2</v>
      </c>
      <c r="D1" s="1">
        <v>44378</v>
      </c>
      <c r="E1" s="1">
        <v>44409</v>
      </c>
      <c r="F1" s="1">
        <v>44440</v>
      </c>
      <c r="G1" s="1">
        <v>44470</v>
      </c>
      <c r="H1" s="1">
        <v>44501</v>
      </c>
      <c r="I1" s="1">
        <v>44531</v>
      </c>
      <c r="J1" s="1">
        <v>44562</v>
      </c>
      <c r="K1" t="s">
        <v>3</v>
      </c>
      <c r="L1" t="s">
        <v>4</v>
      </c>
      <c r="M1" t="s">
        <v>5</v>
      </c>
      <c r="N1" t="s">
        <v>6</v>
      </c>
      <c r="O1" t="s">
        <v>7</v>
      </c>
      <c r="P1" t="s">
        <v>8</v>
      </c>
    </row>
    <row r="2" spans="1:16" x14ac:dyDescent="0.3">
      <c r="A2" t="s">
        <v>9</v>
      </c>
      <c r="B2" t="s">
        <v>10</v>
      </c>
      <c r="C2" t="s">
        <v>11</v>
      </c>
      <c r="D2">
        <v>908851</v>
      </c>
      <c r="E2">
        <v>953741</v>
      </c>
      <c r="F2">
        <v>924366</v>
      </c>
      <c r="G2">
        <v>907576</v>
      </c>
      <c r="H2">
        <v>945771</v>
      </c>
      <c r="I2">
        <v>1928656</v>
      </c>
      <c r="J2">
        <v>1023031</v>
      </c>
      <c r="K2">
        <v>7591992</v>
      </c>
      <c r="L2">
        <v>1084570.2857142857</v>
      </c>
      <c r="M2">
        <v>907576</v>
      </c>
      <c r="N2">
        <v>1928656</v>
      </c>
      <c r="O2">
        <v>-0.46956274213753002</v>
      </c>
      <c r="P2" t="s">
        <v>12</v>
      </c>
    </row>
    <row r="3" spans="1:16" x14ac:dyDescent="0.3">
      <c r="A3" t="s">
        <v>13</v>
      </c>
      <c r="B3" t="s">
        <v>14</v>
      </c>
      <c r="C3" t="s">
        <v>15</v>
      </c>
      <c r="D3">
        <v>544951</v>
      </c>
      <c r="E3">
        <v>576636</v>
      </c>
      <c r="F3">
        <v>564851</v>
      </c>
      <c r="G3">
        <v>516416</v>
      </c>
      <c r="H3">
        <v>558496</v>
      </c>
      <c r="I3">
        <v>1139066</v>
      </c>
      <c r="J3">
        <v>606996</v>
      </c>
      <c r="K3">
        <v>4507412</v>
      </c>
      <c r="L3">
        <v>643916</v>
      </c>
      <c r="M3">
        <v>516416</v>
      </c>
      <c r="N3">
        <v>1139066</v>
      </c>
      <c r="O3">
        <v>-0.46711077321243899</v>
      </c>
      <c r="P3" t="s">
        <v>12</v>
      </c>
    </row>
    <row r="4" spans="1:16" x14ac:dyDescent="0.3">
      <c r="A4" t="s">
        <v>16</v>
      </c>
      <c r="B4" t="s">
        <v>17</v>
      </c>
      <c r="C4" t="s">
        <v>18</v>
      </c>
      <c r="D4">
        <v>259311</v>
      </c>
      <c r="E4">
        <v>263611</v>
      </c>
      <c r="F4">
        <v>263801</v>
      </c>
      <c r="G4">
        <v>279256</v>
      </c>
      <c r="H4">
        <v>283426</v>
      </c>
      <c r="I4">
        <v>590476</v>
      </c>
      <c r="J4">
        <v>300861</v>
      </c>
      <c r="K4">
        <v>2240742</v>
      </c>
      <c r="L4">
        <v>320106</v>
      </c>
      <c r="M4">
        <v>259311</v>
      </c>
      <c r="N4">
        <v>590476</v>
      </c>
      <c r="O4">
        <v>-0.49047717434747562</v>
      </c>
      <c r="P4" t="s">
        <v>12</v>
      </c>
    </row>
    <row r="5" spans="1:16" x14ac:dyDescent="0.3">
      <c r="A5" t="s">
        <v>19</v>
      </c>
      <c r="B5" t="s">
        <v>10</v>
      </c>
      <c r="C5" t="s">
        <v>15</v>
      </c>
      <c r="D5">
        <v>81641</v>
      </c>
      <c r="E5">
        <v>86581</v>
      </c>
      <c r="F5">
        <v>78091</v>
      </c>
      <c r="G5">
        <v>92076</v>
      </c>
      <c r="H5">
        <v>94381</v>
      </c>
      <c r="I5">
        <v>187256</v>
      </c>
      <c r="J5">
        <v>111241</v>
      </c>
      <c r="K5">
        <v>731267</v>
      </c>
      <c r="L5">
        <v>104466.71428571429</v>
      </c>
      <c r="M5">
        <v>78091</v>
      </c>
      <c r="N5">
        <v>187256</v>
      </c>
      <c r="O5">
        <v>-0.40594159866706536</v>
      </c>
      <c r="P5" t="s">
        <v>20</v>
      </c>
    </row>
    <row r="6" spans="1:16" x14ac:dyDescent="0.3">
      <c r="A6" t="s">
        <v>21</v>
      </c>
      <c r="B6" t="s">
        <v>22</v>
      </c>
      <c r="C6" t="s">
        <v>15</v>
      </c>
      <c r="D6">
        <v>14506</v>
      </c>
      <c r="E6">
        <v>18876</v>
      </c>
      <c r="F6">
        <v>8641</v>
      </c>
      <c r="G6">
        <v>5236</v>
      </c>
      <c r="H6">
        <v>5066</v>
      </c>
      <c r="I6">
        <v>2286</v>
      </c>
      <c r="J6">
        <v>1316</v>
      </c>
      <c r="K6">
        <v>55927</v>
      </c>
      <c r="L6">
        <v>7989.5714285714284</v>
      </c>
      <c r="M6">
        <v>1316</v>
      </c>
      <c r="N6">
        <v>18876</v>
      </c>
      <c r="O6">
        <v>-0.42432195975503062</v>
      </c>
      <c r="P6" t="s">
        <v>20</v>
      </c>
    </row>
    <row r="7" spans="1:16" x14ac:dyDescent="0.3">
      <c r="A7" t="s">
        <v>23</v>
      </c>
      <c r="B7" t="s">
        <v>14</v>
      </c>
      <c r="C7" t="s">
        <v>11</v>
      </c>
      <c r="D7">
        <v>5746</v>
      </c>
      <c r="E7">
        <v>5816</v>
      </c>
      <c r="F7">
        <v>5836</v>
      </c>
      <c r="G7">
        <v>5671</v>
      </c>
      <c r="H7">
        <v>5841</v>
      </c>
      <c r="I7">
        <v>10066</v>
      </c>
      <c r="J7">
        <v>5821</v>
      </c>
      <c r="K7">
        <v>44797</v>
      </c>
      <c r="L7">
        <v>6399.5714285714284</v>
      </c>
      <c r="M7">
        <v>5671</v>
      </c>
      <c r="N7">
        <v>10066</v>
      </c>
      <c r="O7">
        <v>-0.42171666997814428</v>
      </c>
      <c r="P7" t="s">
        <v>20</v>
      </c>
    </row>
    <row r="8" spans="1:16" x14ac:dyDescent="0.3">
      <c r="A8" t="s">
        <v>24</v>
      </c>
      <c r="B8" t="s">
        <v>17</v>
      </c>
      <c r="C8" t="s">
        <v>15</v>
      </c>
      <c r="D8">
        <v>7586</v>
      </c>
      <c r="E8">
        <v>7081</v>
      </c>
      <c r="F8">
        <v>8006</v>
      </c>
      <c r="G8">
        <v>12296</v>
      </c>
      <c r="H8">
        <v>1246</v>
      </c>
      <c r="I8">
        <v>1246</v>
      </c>
      <c r="J8">
        <v>1246</v>
      </c>
      <c r="K8">
        <v>38707</v>
      </c>
      <c r="L8">
        <v>5529.5714285714284</v>
      </c>
      <c r="M8">
        <v>1246</v>
      </c>
      <c r="N8">
        <v>12296</v>
      </c>
      <c r="O8">
        <v>0.67</v>
      </c>
      <c r="P8" t="s">
        <v>20</v>
      </c>
    </row>
    <row r="9" spans="1:16" x14ac:dyDescent="0.3">
      <c r="A9" t="s">
        <v>25</v>
      </c>
      <c r="B9" t="s">
        <v>26</v>
      </c>
      <c r="C9" t="s">
        <v>15</v>
      </c>
      <c r="D9">
        <v>2251</v>
      </c>
      <c r="E9">
        <v>2286</v>
      </c>
      <c r="F9">
        <v>2286</v>
      </c>
      <c r="G9">
        <v>3756</v>
      </c>
      <c r="H9">
        <v>4451</v>
      </c>
      <c r="I9">
        <v>4956</v>
      </c>
      <c r="J9">
        <v>2671</v>
      </c>
      <c r="K9">
        <v>22657</v>
      </c>
      <c r="L9">
        <v>3236.7142857142858</v>
      </c>
      <c r="M9">
        <v>2251</v>
      </c>
      <c r="N9">
        <v>4956</v>
      </c>
      <c r="O9">
        <v>-0.46105730427764324</v>
      </c>
      <c r="P9" t="s">
        <v>20</v>
      </c>
    </row>
    <row r="10" spans="1:16" x14ac:dyDescent="0.3">
      <c r="A10" t="s">
        <v>27</v>
      </c>
      <c r="B10" t="s">
        <v>22</v>
      </c>
      <c r="C10" t="s">
        <v>15</v>
      </c>
      <c r="D10">
        <v>1506</v>
      </c>
      <c r="E10">
        <v>1501</v>
      </c>
      <c r="F10">
        <v>1501</v>
      </c>
      <c r="G10">
        <v>1516</v>
      </c>
      <c r="H10">
        <v>1501</v>
      </c>
      <c r="I10">
        <v>1746</v>
      </c>
      <c r="J10">
        <v>1496</v>
      </c>
      <c r="K10">
        <v>10767</v>
      </c>
      <c r="L10">
        <v>1538.1428571428571</v>
      </c>
      <c r="M10">
        <v>1496</v>
      </c>
      <c r="N10">
        <v>1746</v>
      </c>
      <c r="O10">
        <v>-0.14318442153493705</v>
      </c>
      <c r="P10" t="s">
        <v>20</v>
      </c>
    </row>
    <row r="11" spans="1:16" x14ac:dyDescent="0.3">
      <c r="A11" t="s">
        <v>28</v>
      </c>
      <c r="B11" t="s">
        <v>29</v>
      </c>
      <c r="C11" t="s">
        <v>15</v>
      </c>
      <c r="D11">
        <v>1296</v>
      </c>
      <c r="E11">
        <v>1296</v>
      </c>
      <c r="F11">
        <v>1296</v>
      </c>
      <c r="G11">
        <v>1291</v>
      </c>
      <c r="H11">
        <v>1296</v>
      </c>
      <c r="I11">
        <v>1346</v>
      </c>
      <c r="J11">
        <v>1296</v>
      </c>
      <c r="K11">
        <v>9117</v>
      </c>
      <c r="L11">
        <v>1302.4285714285713</v>
      </c>
      <c r="M11">
        <v>1291</v>
      </c>
      <c r="N11">
        <v>1346</v>
      </c>
      <c r="O11">
        <v>-3.7147102526002951E-2</v>
      </c>
      <c r="P11" t="s">
        <v>20</v>
      </c>
    </row>
    <row r="12" spans="1:16" x14ac:dyDescent="0.3">
      <c r="A12" t="s">
        <v>30</v>
      </c>
      <c r="B12" t="s">
        <v>26</v>
      </c>
      <c r="C12" t="s">
        <v>15</v>
      </c>
      <c r="D12">
        <v>1246</v>
      </c>
      <c r="E12">
        <v>1246</v>
      </c>
      <c r="F12">
        <v>1246</v>
      </c>
      <c r="G12">
        <v>1251</v>
      </c>
      <c r="H12">
        <v>1256</v>
      </c>
      <c r="I12">
        <v>1396</v>
      </c>
      <c r="J12">
        <v>1256</v>
      </c>
      <c r="K12">
        <v>8897</v>
      </c>
      <c r="L12">
        <v>1271</v>
      </c>
      <c r="M12">
        <v>1246</v>
      </c>
      <c r="N12">
        <v>1396</v>
      </c>
      <c r="O12">
        <v>-0.10028653295128942</v>
      </c>
      <c r="P12" t="s">
        <v>20</v>
      </c>
    </row>
    <row r="13" spans="1:16" x14ac:dyDescent="0.3">
      <c r="A13" t="s">
        <v>31</v>
      </c>
      <c r="B13" t="s">
        <v>32</v>
      </c>
      <c r="C13" t="s">
        <v>15</v>
      </c>
      <c r="D13">
        <v>1271</v>
      </c>
      <c r="E13">
        <v>1271</v>
      </c>
      <c r="F13">
        <v>1271</v>
      </c>
      <c r="G13">
        <v>1271</v>
      </c>
      <c r="H13">
        <v>1271</v>
      </c>
      <c r="I13">
        <v>1276</v>
      </c>
      <c r="J13">
        <v>1246</v>
      </c>
      <c r="K13">
        <v>8877</v>
      </c>
      <c r="L13">
        <v>1268.1428571428571</v>
      </c>
      <c r="M13">
        <v>1246</v>
      </c>
      <c r="N13">
        <v>1276</v>
      </c>
      <c r="O13">
        <v>-2.3510971786833812E-2</v>
      </c>
      <c r="P13" t="s">
        <v>20</v>
      </c>
    </row>
    <row r="14" spans="1:16" x14ac:dyDescent="0.3">
      <c r="A14" t="s">
        <v>33</v>
      </c>
      <c r="B14" t="s">
        <v>17</v>
      </c>
      <c r="C14" t="s">
        <v>15</v>
      </c>
      <c r="D14">
        <v>1246</v>
      </c>
      <c r="E14">
        <v>1246</v>
      </c>
      <c r="F14">
        <v>1246</v>
      </c>
      <c r="G14">
        <v>1246</v>
      </c>
      <c r="H14">
        <v>1246</v>
      </c>
      <c r="I14">
        <v>1246</v>
      </c>
      <c r="J14">
        <v>1291</v>
      </c>
      <c r="K14">
        <v>8767</v>
      </c>
      <c r="L14">
        <v>1252.4285714285713</v>
      </c>
      <c r="M14">
        <v>1246</v>
      </c>
      <c r="N14">
        <v>1291</v>
      </c>
      <c r="O14">
        <v>0.16</v>
      </c>
      <c r="P14" t="s">
        <v>20</v>
      </c>
    </row>
    <row r="15" spans="1:16" x14ac:dyDescent="0.3">
      <c r="A15" t="s">
        <v>34</v>
      </c>
      <c r="B15" t="s">
        <v>26</v>
      </c>
      <c r="C15" t="s">
        <v>15</v>
      </c>
      <c r="D15">
        <v>1246</v>
      </c>
      <c r="E15">
        <v>1246</v>
      </c>
      <c r="F15">
        <v>1246</v>
      </c>
      <c r="G15">
        <v>1246</v>
      </c>
      <c r="H15">
        <v>1246</v>
      </c>
      <c r="I15">
        <v>1246</v>
      </c>
      <c r="J15">
        <v>1246</v>
      </c>
      <c r="K15">
        <v>8722</v>
      </c>
      <c r="L15">
        <v>1246</v>
      </c>
      <c r="M15">
        <v>1246</v>
      </c>
      <c r="N15">
        <v>1246</v>
      </c>
      <c r="O15">
        <v>0.45</v>
      </c>
      <c r="P15" t="s">
        <v>20</v>
      </c>
    </row>
    <row r="16" spans="1:16" x14ac:dyDescent="0.3">
      <c r="A16" t="s">
        <v>35</v>
      </c>
      <c r="B16" t="s">
        <v>22</v>
      </c>
      <c r="C16" t="s">
        <v>11</v>
      </c>
      <c r="D16">
        <v>1246</v>
      </c>
      <c r="E16">
        <v>1246</v>
      </c>
      <c r="F16">
        <v>1246</v>
      </c>
      <c r="G16">
        <v>1246</v>
      </c>
      <c r="H16">
        <v>1246</v>
      </c>
      <c r="I16">
        <v>1246</v>
      </c>
      <c r="J16">
        <v>1246</v>
      </c>
      <c r="K16">
        <v>8722</v>
      </c>
      <c r="L16">
        <v>1246</v>
      </c>
      <c r="M16">
        <v>1246</v>
      </c>
      <c r="N16">
        <v>1246</v>
      </c>
      <c r="O16">
        <v>0</v>
      </c>
      <c r="P16" t="s">
        <v>20</v>
      </c>
    </row>
    <row r="17" spans="1:16" x14ac:dyDescent="0.3">
      <c r="A17" t="s">
        <v>36</v>
      </c>
      <c r="B17" t="s">
        <v>14</v>
      </c>
      <c r="C17" t="s">
        <v>11</v>
      </c>
      <c r="D17">
        <v>1246</v>
      </c>
      <c r="E17">
        <v>1246</v>
      </c>
      <c r="F17">
        <v>1246</v>
      </c>
      <c r="G17">
        <v>1246</v>
      </c>
      <c r="H17">
        <v>1246</v>
      </c>
      <c r="I17">
        <v>1246</v>
      </c>
      <c r="J17">
        <v>1246</v>
      </c>
      <c r="K17">
        <v>8722</v>
      </c>
      <c r="L17">
        <v>1246</v>
      </c>
      <c r="M17">
        <v>1246</v>
      </c>
      <c r="N17">
        <v>1246</v>
      </c>
      <c r="O17">
        <v>0</v>
      </c>
      <c r="P17"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A4CAC-B749-44EB-B663-3622A4B24AE8}">
  <dimension ref="A1:P12"/>
  <sheetViews>
    <sheetView workbookViewId="0">
      <selection activeCell="F18" sqref="F18"/>
    </sheetView>
  </sheetViews>
  <sheetFormatPr defaultRowHeight="14.4" x14ac:dyDescent="0.3"/>
  <cols>
    <col min="1" max="1" width="21.44140625" customWidth="1"/>
    <col min="3" max="3" width="9.33203125" bestFit="1" customWidth="1"/>
  </cols>
  <sheetData>
    <row r="1" spans="1:16" x14ac:dyDescent="0.3">
      <c r="A1" t="s">
        <v>0</v>
      </c>
      <c r="B1" t="s">
        <v>1</v>
      </c>
      <c r="C1" t="s">
        <v>2</v>
      </c>
      <c r="D1" s="1">
        <v>44378</v>
      </c>
      <c r="E1" s="1">
        <v>44409</v>
      </c>
      <c r="F1" s="1">
        <v>44440</v>
      </c>
      <c r="G1" s="1">
        <v>44470</v>
      </c>
      <c r="H1" s="1">
        <v>44501</v>
      </c>
      <c r="I1" s="1">
        <v>44531</v>
      </c>
      <c r="J1" s="1">
        <v>44562</v>
      </c>
      <c r="K1" t="s">
        <v>3</v>
      </c>
      <c r="L1" t="s">
        <v>4</v>
      </c>
      <c r="M1" t="s">
        <v>5</v>
      </c>
      <c r="N1" t="s">
        <v>6</v>
      </c>
      <c r="O1" t="s">
        <v>7</v>
      </c>
      <c r="P1" t="s">
        <v>8</v>
      </c>
    </row>
    <row r="2" spans="1:16" x14ac:dyDescent="0.3">
      <c r="A2" t="s">
        <v>37</v>
      </c>
      <c r="B2" t="s">
        <v>17</v>
      </c>
      <c r="C2" t="s">
        <v>11</v>
      </c>
      <c r="D2">
        <v>908851</v>
      </c>
      <c r="E2">
        <v>953741</v>
      </c>
      <c r="F2">
        <v>924366</v>
      </c>
      <c r="G2">
        <v>907576</v>
      </c>
      <c r="H2">
        <v>945771</v>
      </c>
      <c r="I2">
        <v>1928656</v>
      </c>
      <c r="J2">
        <v>1023031</v>
      </c>
      <c r="K2">
        <v>7591992</v>
      </c>
      <c r="L2">
        <v>1084570.2857142857</v>
      </c>
      <c r="M2">
        <v>907576</v>
      </c>
      <c r="N2">
        <v>1928656</v>
      </c>
      <c r="O2">
        <v>-0.46956274213753002</v>
      </c>
      <c r="P2" t="s">
        <v>12</v>
      </c>
    </row>
    <row r="3" spans="1:16" x14ac:dyDescent="0.3">
      <c r="A3" t="s">
        <v>38</v>
      </c>
      <c r="B3" t="s">
        <v>14</v>
      </c>
      <c r="C3" t="s">
        <v>15</v>
      </c>
      <c r="D3">
        <v>544951</v>
      </c>
      <c r="E3">
        <v>576636</v>
      </c>
      <c r="F3">
        <v>564851</v>
      </c>
      <c r="G3">
        <v>516416</v>
      </c>
      <c r="H3">
        <v>558496</v>
      </c>
      <c r="I3">
        <v>1139066</v>
      </c>
      <c r="J3">
        <v>606996</v>
      </c>
      <c r="K3">
        <v>4507412</v>
      </c>
      <c r="L3">
        <v>643916</v>
      </c>
      <c r="M3">
        <v>516416</v>
      </c>
      <c r="N3">
        <v>1139066</v>
      </c>
      <c r="O3">
        <v>-0.46711077321243899</v>
      </c>
      <c r="P3" t="s">
        <v>12</v>
      </c>
    </row>
    <row r="4" spans="1:16" x14ac:dyDescent="0.3">
      <c r="A4" t="s">
        <v>39</v>
      </c>
      <c r="B4" t="s">
        <v>14</v>
      </c>
      <c r="C4" t="s">
        <v>15</v>
      </c>
      <c r="D4">
        <v>259311</v>
      </c>
      <c r="E4">
        <v>263611</v>
      </c>
      <c r="F4">
        <v>263801</v>
      </c>
      <c r="G4">
        <v>279256</v>
      </c>
      <c r="H4">
        <v>283426</v>
      </c>
      <c r="I4">
        <v>590476</v>
      </c>
      <c r="J4">
        <v>300861</v>
      </c>
      <c r="K4">
        <v>2240742</v>
      </c>
      <c r="L4">
        <v>320106</v>
      </c>
      <c r="M4">
        <v>259311</v>
      </c>
      <c r="N4">
        <v>590476</v>
      </c>
      <c r="O4">
        <v>-0.49047717434747562</v>
      </c>
      <c r="P4" t="s">
        <v>12</v>
      </c>
    </row>
    <row r="5" spans="1:16" x14ac:dyDescent="0.3">
      <c r="A5" t="s">
        <v>40</v>
      </c>
      <c r="B5" t="s">
        <v>14</v>
      </c>
      <c r="C5" t="s">
        <v>15</v>
      </c>
      <c r="D5">
        <v>81641</v>
      </c>
      <c r="E5">
        <v>86581</v>
      </c>
      <c r="F5">
        <v>78091</v>
      </c>
      <c r="G5">
        <v>92076</v>
      </c>
      <c r="H5">
        <v>94381</v>
      </c>
      <c r="I5">
        <v>187256</v>
      </c>
      <c r="J5">
        <v>111241</v>
      </c>
      <c r="K5">
        <v>731267</v>
      </c>
      <c r="L5">
        <v>104466.71428571429</v>
      </c>
      <c r="M5">
        <v>78091</v>
      </c>
      <c r="N5">
        <v>187256</v>
      </c>
      <c r="O5">
        <v>-0.40594159866706536</v>
      </c>
      <c r="P5" t="s">
        <v>20</v>
      </c>
    </row>
    <row r="6" spans="1:16" x14ac:dyDescent="0.3">
      <c r="A6" t="s">
        <v>41</v>
      </c>
      <c r="B6" t="s">
        <v>14</v>
      </c>
      <c r="C6" t="s">
        <v>11</v>
      </c>
      <c r="D6">
        <v>14506</v>
      </c>
      <c r="E6">
        <v>18876</v>
      </c>
      <c r="F6">
        <v>8641</v>
      </c>
      <c r="G6">
        <v>5236</v>
      </c>
      <c r="H6">
        <v>5066</v>
      </c>
      <c r="I6">
        <v>2286</v>
      </c>
      <c r="J6">
        <v>1316</v>
      </c>
      <c r="K6">
        <v>55927</v>
      </c>
      <c r="L6">
        <v>7989.5714285714284</v>
      </c>
      <c r="M6">
        <v>1316</v>
      </c>
      <c r="N6">
        <v>18876</v>
      </c>
      <c r="O6">
        <v>-0.42432195975503062</v>
      </c>
      <c r="P6" t="s">
        <v>20</v>
      </c>
    </row>
    <row r="7" spans="1:16" x14ac:dyDescent="0.3">
      <c r="A7" t="s">
        <v>42</v>
      </c>
      <c r="B7" t="s">
        <v>14</v>
      </c>
      <c r="C7" t="s">
        <v>11</v>
      </c>
      <c r="D7">
        <v>5746</v>
      </c>
      <c r="E7">
        <v>5816</v>
      </c>
      <c r="F7">
        <v>5836</v>
      </c>
      <c r="G7">
        <v>5671</v>
      </c>
      <c r="H7">
        <v>5841</v>
      </c>
      <c r="I7">
        <v>10066</v>
      </c>
      <c r="J7">
        <v>5821</v>
      </c>
      <c r="K7">
        <v>44797</v>
      </c>
      <c r="L7">
        <v>6399.5714285714284</v>
      </c>
      <c r="M7">
        <v>5671</v>
      </c>
      <c r="N7">
        <v>10066</v>
      </c>
      <c r="O7">
        <v>-0.42171666997814428</v>
      </c>
      <c r="P7" t="s">
        <v>20</v>
      </c>
    </row>
    <row r="8" spans="1:16" x14ac:dyDescent="0.3">
      <c r="A8" t="s">
        <v>43</v>
      </c>
      <c r="B8" t="s">
        <v>14</v>
      </c>
      <c r="C8" t="s">
        <v>11</v>
      </c>
      <c r="D8">
        <f>D2-6546</f>
        <v>902305</v>
      </c>
      <c r="E8">
        <f>E2-6547</f>
        <v>947194</v>
      </c>
      <c r="F8">
        <f t="shared" ref="F8:N8" si="0">F2-654</f>
        <v>923712</v>
      </c>
      <c r="G8">
        <f t="shared" si="0"/>
        <v>906922</v>
      </c>
      <c r="H8">
        <f t="shared" si="0"/>
        <v>945117</v>
      </c>
      <c r="I8">
        <f>I2-6548</f>
        <v>1922108</v>
      </c>
      <c r="J8">
        <f t="shared" si="0"/>
        <v>1022377</v>
      </c>
      <c r="K8">
        <f t="shared" si="0"/>
        <v>7591338</v>
      </c>
      <c r="L8">
        <f t="shared" si="0"/>
        <v>1083916.2857142857</v>
      </c>
      <c r="M8">
        <f>M2-6546</f>
        <v>901030</v>
      </c>
      <c r="N8">
        <f t="shared" si="0"/>
        <v>1928002</v>
      </c>
      <c r="O8">
        <v>-0.40130858199799102</v>
      </c>
      <c r="P8" t="s">
        <v>12</v>
      </c>
    </row>
    <row r="9" spans="1:16" x14ac:dyDescent="0.3">
      <c r="A9" t="s">
        <v>44</v>
      </c>
      <c r="B9" t="s">
        <v>14</v>
      </c>
      <c r="C9" t="s">
        <v>11</v>
      </c>
      <c r="D9">
        <f t="shared" ref="D9:D12" si="1">D3-6546</f>
        <v>538405</v>
      </c>
      <c r="E9">
        <f t="shared" ref="E9:E12" si="2">E3-6547</f>
        <v>570089</v>
      </c>
      <c r="F9">
        <f t="shared" ref="F9:H9" si="3">F3-654</f>
        <v>564197</v>
      </c>
      <c r="G9">
        <f t="shared" si="3"/>
        <v>515762</v>
      </c>
      <c r="H9">
        <f t="shared" si="3"/>
        <v>557842</v>
      </c>
      <c r="I9">
        <f t="shared" ref="I9:I12" si="4">I3-6548</f>
        <v>1132518</v>
      </c>
      <c r="J9">
        <f t="shared" ref="J9:L9" si="5">J3-654</f>
        <v>606342</v>
      </c>
      <c r="K9">
        <f t="shared" si="5"/>
        <v>4506758</v>
      </c>
      <c r="L9">
        <f t="shared" si="5"/>
        <v>643262</v>
      </c>
      <c r="M9">
        <f t="shared" ref="M9:M12" si="6">M3-6546</f>
        <v>509870</v>
      </c>
      <c r="N9">
        <f t="shared" ref="N9" si="7">N3-654</f>
        <v>1138412</v>
      </c>
      <c r="O9">
        <v>-0.38839051408800401</v>
      </c>
      <c r="P9" t="s">
        <v>12</v>
      </c>
    </row>
    <row r="10" spans="1:16" x14ac:dyDescent="0.3">
      <c r="A10" t="s">
        <v>45</v>
      </c>
      <c r="B10" t="s">
        <v>14</v>
      </c>
      <c r="C10" t="s">
        <v>11</v>
      </c>
      <c r="D10">
        <f t="shared" si="1"/>
        <v>252765</v>
      </c>
      <c r="E10">
        <f t="shared" si="2"/>
        <v>257064</v>
      </c>
      <c r="F10">
        <f t="shared" ref="F10:H10" si="8">F4-654</f>
        <v>263147</v>
      </c>
      <c r="G10">
        <f t="shared" si="8"/>
        <v>278602</v>
      </c>
      <c r="H10">
        <f t="shared" si="8"/>
        <v>282772</v>
      </c>
      <c r="I10">
        <f t="shared" si="4"/>
        <v>583928</v>
      </c>
      <c r="J10">
        <f t="shared" ref="J10:L10" si="9">J4-654</f>
        <v>300207</v>
      </c>
      <c r="K10">
        <f t="shared" si="9"/>
        <v>2240088</v>
      </c>
      <c r="L10">
        <f t="shared" si="9"/>
        <v>319452</v>
      </c>
      <c r="M10">
        <f t="shared" si="6"/>
        <v>252765</v>
      </c>
      <c r="N10">
        <f t="shared" ref="N10" si="10">N4-654</f>
        <v>589822</v>
      </c>
      <c r="O10">
        <v>-0.37547244617801601</v>
      </c>
      <c r="P10" t="s">
        <v>12</v>
      </c>
    </row>
    <row r="11" spans="1:16" x14ac:dyDescent="0.3">
      <c r="A11" t="s">
        <v>46</v>
      </c>
      <c r="B11" t="s">
        <v>26</v>
      </c>
      <c r="C11" t="s">
        <v>15</v>
      </c>
      <c r="D11">
        <f t="shared" si="1"/>
        <v>75095</v>
      </c>
      <c r="E11">
        <f t="shared" si="2"/>
        <v>80034</v>
      </c>
      <c r="F11">
        <f t="shared" ref="F11:H11" si="11">F5-654</f>
        <v>77437</v>
      </c>
      <c r="G11">
        <f t="shared" si="11"/>
        <v>91422</v>
      </c>
      <c r="H11">
        <f t="shared" si="11"/>
        <v>93727</v>
      </c>
      <c r="I11">
        <f t="shared" si="4"/>
        <v>180708</v>
      </c>
      <c r="J11">
        <f t="shared" ref="J11:L11" si="12">J5-654</f>
        <v>110587</v>
      </c>
      <c r="K11">
        <f t="shared" si="12"/>
        <v>730613</v>
      </c>
      <c r="L11">
        <f t="shared" si="12"/>
        <v>103812.71428571429</v>
      </c>
      <c r="M11">
        <f t="shared" si="6"/>
        <v>71545</v>
      </c>
      <c r="N11">
        <f t="shared" ref="N11" si="13">N5-654</f>
        <v>186602</v>
      </c>
      <c r="O11">
        <v>-0.362554378268028</v>
      </c>
      <c r="P11" t="s">
        <v>20</v>
      </c>
    </row>
    <row r="12" spans="1:16" x14ac:dyDescent="0.3">
      <c r="A12" t="s">
        <v>47</v>
      </c>
      <c r="B12" t="s">
        <v>14</v>
      </c>
      <c r="C12" t="s">
        <v>15</v>
      </c>
      <c r="D12">
        <f t="shared" si="1"/>
        <v>7960</v>
      </c>
      <c r="E12">
        <f t="shared" si="2"/>
        <v>12329</v>
      </c>
      <c r="F12">
        <f t="shared" ref="F12:H12" si="14">F6-654</f>
        <v>7987</v>
      </c>
      <c r="G12">
        <f t="shared" si="14"/>
        <v>4582</v>
      </c>
      <c r="H12">
        <f t="shared" si="14"/>
        <v>4412</v>
      </c>
      <c r="I12">
        <f t="shared" si="4"/>
        <v>-4262</v>
      </c>
      <c r="J12">
        <f t="shared" ref="J12:L12" si="15">J6-654</f>
        <v>662</v>
      </c>
      <c r="K12">
        <f t="shared" si="15"/>
        <v>55273</v>
      </c>
      <c r="L12">
        <f t="shared" si="15"/>
        <v>7335.5714285714284</v>
      </c>
      <c r="M12">
        <f t="shared" si="6"/>
        <v>-5230</v>
      </c>
      <c r="N12">
        <f t="shared" ref="N12" si="16">N6-654</f>
        <v>18222</v>
      </c>
      <c r="O12">
        <v>-0.34963631035804099</v>
      </c>
      <c r="P1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Main Raw Data</vt:lpstr>
      <vt:lpstr>New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Víctor Pérez</cp:lastModifiedBy>
  <dcterms:created xsi:type="dcterms:W3CDTF">2022-01-23T11:02:10Z</dcterms:created>
  <dcterms:modified xsi:type="dcterms:W3CDTF">2022-04-07T18:34:54Z</dcterms:modified>
</cp:coreProperties>
</file>