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/>
  <mc:AlternateContent xmlns:mc="http://schemas.openxmlformats.org/markup-compatibility/2006">
    <mc:Choice Requires="x15">
      <x15ac:absPath xmlns:x15ac="http://schemas.microsoft.com/office/spreadsheetml/2010/11/ac" url="/Users/janchandra/Desktop/SALG/Faktura/"/>
    </mc:Choice>
  </mc:AlternateContent>
  <xr:revisionPtr revIDLastSave="0" documentId="13_ncr:1_{844A7E35-B571-9149-89D6-3E840924C314}" xr6:coauthVersionLast="47" xr6:coauthVersionMax="47" xr10:uidLastSave="{00000000-0000-0000-0000-000000000000}"/>
  <bookViews>
    <workbookView xWindow="20" yWindow="500" windowWidth="26160" windowHeight="16100" xr2:uid="{00000000-000D-0000-FFFF-FFFF00000000}"/>
  </bookViews>
  <sheets>
    <sheet name="Servicefaktura" sheetId="1" r:id="rId1"/>
    <sheet name="Fakturaspecifikation" sheetId="2" r:id="rId2"/>
    <sheet name="Moms" sheetId="3" r:id="rId3"/>
  </sheets>
  <definedNames>
    <definedName name="_xlnm._FilterDatabase" localSheetId="1" hidden="1">Fakturaspecifikation!$C$1:$C$9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" l="1"/>
  <c r="G8" i="2"/>
  <c r="G11" i="2" l="1"/>
  <c r="I8" i="2"/>
  <c r="G9" i="2"/>
  <c r="K8" i="2"/>
  <c r="L8" i="2" l="1"/>
  <c r="G10" i="2"/>
  <c r="K10" i="2"/>
  <c r="I11" i="2"/>
  <c r="K11" i="2"/>
  <c r="L11" i="2" s="1"/>
  <c r="G12" i="2"/>
  <c r="K12" i="2"/>
  <c r="L12" i="2" s="1"/>
  <c r="G13" i="2"/>
  <c r="I13" i="2" s="1"/>
  <c r="K13" i="2"/>
  <c r="L13" i="2" s="1"/>
  <c r="G14" i="2"/>
  <c r="I14" i="2" s="1"/>
  <c r="K14" i="2"/>
  <c r="L14" i="2" s="1"/>
  <c r="G15" i="2" l="1"/>
  <c r="I12" i="2"/>
  <c r="L10" i="2"/>
  <c r="I10" i="2"/>
  <c r="D56" i="1"/>
  <c r="K9" i="2"/>
  <c r="K15" i="2" s="1"/>
  <c r="C21" i="1"/>
  <c r="D21" i="1" s="1"/>
  <c r="C23" i="1"/>
  <c r="D23" i="1" s="1"/>
  <c r="C26" i="1"/>
  <c r="D26" i="1" s="1"/>
  <c r="C22" i="1"/>
  <c r="D22" i="1" s="1"/>
  <c r="C25" i="1"/>
  <c r="D25" i="1" s="1"/>
  <c r="C27" i="1"/>
  <c r="D27" i="1" s="1"/>
  <c r="D33" i="1"/>
  <c r="C24" i="1"/>
  <c r="D24" i="1" s="1"/>
  <c r="D14" i="1" l="1"/>
  <c r="D16" i="1" s="1"/>
  <c r="L9" i="2"/>
  <c r="L15" i="2" s="1"/>
  <c r="I9" i="2"/>
  <c r="I15" i="2" s="1"/>
  <c r="D19" i="1"/>
  <c r="D55" i="1"/>
  <c r="D57" i="1" s="1"/>
  <c r="N15" i="2" l="1"/>
  <c r="M15" i="2"/>
  <c r="O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Datum anges i följande format:
</t>
        </r>
        <r>
          <rPr>
            <sz val="8"/>
            <color rgb="FF000000"/>
            <rFont val="Tahoma"/>
            <family val="2"/>
          </rPr>
          <t>ÅÅÅÅMMDD</t>
        </r>
      </text>
    </comment>
    <comment ref="B7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Tid anges som TT:MM</t>
        </r>
      </text>
    </comment>
    <comment ref="D7" authorId="0" shapeId="0" xr:uid="{00000000-0006-0000-0100-000003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Möjliga tjänster:
</t>
        </r>
        <r>
          <rPr>
            <sz val="8"/>
            <color rgb="FF000000"/>
            <rFont val="Tahoma"/>
            <family val="2"/>
          </rPr>
          <t xml:space="preserve">Arrestvård
</t>
        </r>
        <r>
          <rPr>
            <sz val="8"/>
            <color rgb="FF000000"/>
            <rFont val="Tahoma"/>
            <family val="2"/>
          </rPr>
          <t xml:space="preserve">Blodprov
</t>
        </r>
        <r>
          <rPr>
            <sz val="8"/>
            <color rgb="FF000000"/>
            <rFont val="Tahoma"/>
            <family val="2"/>
          </rPr>
          <t xml:space="preserve">Urinprov
</t>
        </r>
        <r>
          <rPr>
            <sz val="8"/>
            <color rgb="FF000000"/>
            <rFont val="Tahoma"/>
            <family val="2"/>
          </rPr>
          <t xml:space="preserve">Rapekit
</t>
        </r>
        <r>
          <rPr>
            <sz val="8"/>
            <color rgb="FF000000"/>
            <rFont val="Tahoma"/>
            <family val="2"/>
          </rPr>
          <t xml:space="preserve">Undersökning för rättsintyg + rättsintyg
</t>
        </r>
        <r>
          <rPr>
            <sz val="8"/>
            <color rgb="FF000000"/>
            <rFont val="Tahoma"/>
            <family val="2"/>
          </rPr>
          <t xml:space="preserve">Dödsfall
</t>
        </r>
        <r>
          <rPr>
            <sz val="8"/>
            <color rgb="FF000000"/>
            <rFont val="Tahoma"/>
            <family val="2"/>
          </rPr>
          <t>Läkemedel</t>
        </r>
      </text>
    </comment>
    <comment ref="E7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100-000005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Om K-nummer saknas ska namn på stationsbefäl anges.</t>
        </r>
      </text>
    </comment>
    <comment ref="H7" authorId="0" shapeId="0" xr:uid="{00000000-0006-0000-0100-000006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25% moms på följande tjänster:
</t>
        </r>
        <r>
          <rPr>
            <sz val="8"/>
            <color rgb="FF000000"/>
            <rFont val="Tahoma"/>
            <family val="2"/>
          </rPr>
          <t xml:space="preserve">Blodprov
</t>
        </r>
        <r>
          <rPr>
            <sz val="8"/>
            <color rgb="FF000000"/>
            <rFont val="Tahoma"/>
            <family val="2"/>
          </rPr>
          <t xml:space="preserve">Urinprov
</t>
        </r>
        <r>
          <rPr>
            <sz val="8"/>
            <color rgb="FF000000"/>
            <rFont val="Tahoma"/>
            <family val="2"/>
          </rPr>
          <t xml:space="preserve">Rapekit
</t>
        </r>
        <r>
          <rPr>
            <sz val="8"/>
            <color rgb="FF000000"/>
            <rFont val="Tahoma"/>
            <family val="2"/>
          </rPr>
          <t xml:space="preserve">Undersökning för rättsintyg+rättsintyg
</t>
        </r>
      </text>
    </comment>
    <comment ref="K7" authorId="0" shapeId="0" xr:uid="{00000000-0006-0000-0100-000007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Resor ersätts med 2,50 kr/km</t>
        </r>
      </text>
    </comment>
    <comment ref="L7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<sst xmlns="http://schemas.openxmlformats.org/spreadsheetml/2006/main" count="133" uniqueCount="98">
  <si>
    <t>Fakturanummer</t>
  </si>
  <si>
    <t>Faktura till</t>
  </si>
  <si>
    <t>Adress</t>
  </si>
  <si>
    <t>Summa exkl. moms</t>
  </si>
  <si>
    <t>Förfallodag</t>
  </si>
  <si>
    <t>Totalt</t>
  </si>
  <si>
    <t>Datum</t>
  </si>
  <si>
    <t>Beskrivning</t>
  </si>
  <si>
    <t>Belopp</t>
  </si>
  <si>
    <t>Kontakt:</t>
  </si>
  <si>
    <t>e-mail:</t>
  </si>
  <si>
    <t>Fakturadatum</t>
  </si>
  <si>
    <t>Referens</t>
  </si>
  <si>
    <t>Innehar F-skattsedel</t>
  </si>
  <si>
    <t xml:space="preserve"> </t>
  </si>
  <si>
    <t>Specifikation:</t>
  </si>
  <si>
    <t>FAKTURA</t>
  </si>
  <si>
    <t>Medicinska tjänster enligt specifikation</t>
  </si>
  <si>
    <t>Antal</t>
  </si>
  <si>
    <t>Prislista:</t>
  </si>
  <si>
    <t>Kostnad:</t>
  </si>
  <si>
    <t>Fakturabelopp:</t>
  </si>
  <si>
    <t>Thomas Ehrengren</t>
  </si>
  <si>
    <t>Bankgiro:</t>
  </si>
  <si>
    <t>Stockholms Akutläkargrupp AB</t>
  </si>
  <si>
    <t>Chandra Medical Consulting AB</t>
  </si>
  <si>
    <t>Jan Chandra Engel</t>
  </si>
  <si>
    <t>janchandra@gmail.com</t>
  </si>
  <si>
    <t>Tel: 0707-445000</t>
  </si>
  <si>
    <t>Org.nr. 559016-2540</t>
  </si>
  <si>
    <t>5020-9303</t>
  </si>
  <si>
    <t>Leverantör</t>
  </si>
  <si>
    <t>Specifikation</t>
  </si>
  <si>
    <t>Period</t>
  </si>
  <si>
    <t>Arrestvård</t>
  </si>
  <si>
    <t>Blodprov</t>
  </si>
  <si>
    <t>Dödsfall</t>
  </si>
  <si>
    <t>Rapekit</t>
  </si>
  <si>
    <t>Undersökning för rättsintyg + rättsintyg</t>
  </si>
  <si>
    <t>Urinprov</t>
  </si>
  <si>
    <t>Milersättning/km</t>
  </si>
  <si>
    <t>Moms 25%</t>
  </si>
  <si>
    <t>Södertälje extra påslag per utryckning</t>
  </si>
  <si>
    <t>Extra jourersättning enl ök</t>
  </si>
  <si>
    <t>Norrtälje extra påslag per utryckning</t>
  </si>
  <si>
    <t>Rape-Kit</t>
  </si>
  <si>
    <t>Undersökning för rättsintyg+rättsintyg</t>
  </si>
  <si>
    <t>Kostnad (inkl moms)</t>
  </si>
  <si>
    <t>Kostnad (inkl resor)</t>
  </si>
  <si>
    <t>Moms (total)</t>
  </si>
  <si>
    <t>Moms (resa)</t>
  </si>
  <si>
    <t>Resor (kostnad)</t>
  </si>
  <si>
    <t>Resor (km)</t>
  </si>
  <si>
    <t>Momsbelopp</t>
  </si>
  <si>
    <t>Moms</t>
  </si>
  <si>
    <t>Kostnad</t>
  </si>
  <si>
    <t>K-nummer</t>
  </si>
  <si>
    <t>Pers.nr.</t>
  </si>
  <si>
    <t>Tjänst</t>
  </si>
  <si>
    <t>Distrikt</t>
  </si>
  <si>
    <t>Tid</t>
  </si>
  <si>
    <t>Medicinska tjänster</t>
  </si>
  <si>
    <t xml:space="preserve">Specifikation: </t>
  </si>
  <si>
    <t>Bankgironummer:</t>
  </si>
  <si>
    <t>SEB: 5537 10 249 99</t>
  </si>
  <si>
    <t>Kontonummer</t>
  </si>
  <si>
    <t>Leverantör:</t>
  </si>
  <si>
    <t>Månad:</t>
  </si>
  <si>
    <t>Blodprov2</t>
  </si>
  <si>
    <t>Service</t>
  </si>
  <si>
    <t xml:space="preserve">Arrestvård </t>
  </si>
  <si>
    <t>114 38 Stockholm</t>
  </si>
  <si>
    <t>Grev Turegatan 62</t>
  </si>
  <si>
    <t>Vråkvägen 1</t>
  </si>
  <si>
    <t>181 56 Lidingö</t>
  </si>
  <si>
    <t>Medicinska tjänster för polisen</t>
  </si>
  <si>
    <t>Milersättning km (moms)</t>
  </si>
  <si>
    <t>KVV Kronoberg</t>
  </si>
  <si>
    <t>KVV Sollentuna</t>
  </si>
  <si>
    <t>KVV Huddinge</t>
  </si>
  <si>
    <t>KVV Hall</t>
  </si>
  <si>
    <t>KVV Norrtälje</t>
  </si>
  <si>
    <t>KVV Övriga</t>
  </si>
  <si>
    <t>Ytterligare patient samma tillfälle</t>
  </si>
  <si>
    <t>Solna</t>
  </si>
  <si>
    <t>Flemingsberg</t>
  </si>
  <si>
    <t>KVV ytterliggare patient samma tillfälle</t>
  </si>
  <si>
    <t>Västberga</t>
  </si>
  <si>
    <t>RapeKit</t>
  </si>
  <si>
    <t>KVV Arrestvård Huddinge</t>
  </si>
  <si>
    <t>Februari faktura nr 2024-2</t>
  </si>
  <si>
    <t>februari 2024</t>
  </si>
  <si>
    <t>2024-2</t>
  </si>
  <si>
    <t>2024 februari</t>
  </si>
  <si>
    <t>070202</t>
  </si>
  <si>
    <t>Roger Clareus</t>
  </si>
  <si>
    <t>Martin Holm</t>
  </si>
  <si>
    <t>Martin Åkerlund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</si>
</sst>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kr&quot;;[Red]\-#,##0\ &quot;kr&quot;"/>
    <numFmt numFmtId="44" formatCode="_-* #,##0.00\ &quot;kr&quot;_-;\-* #,##0.00\ &quot;kr&quot;_-;_-* &quot;-&quot;??\ &quot;kr&quot;_-;_-@_-"/>
    <numFmt numFmtId="164" formatCode="#,##0.00\ &quot;kr&quot;"/>
    <numFmt numFmtId="165" formatCode="yyyy/mm/dd;@"/>
    <numFmt numFmtId="166" formatCode="#,##0\ &quot;kr&quot;"/>
    <numFmt numFmtId="167" formatCode="_-* #,##0\ &quot;kr&quot;_-;\-* #,##0\ &quot;kr&quot;_-;_-* &quot;-&quot;??\ &quot;kr&quot;_-;_-@_-"/>
  </numFmts>
  <fonts count="1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24"/>
      <color indexed="9"/>
      <name val="Arial"/>
      <family val="2"/>
    </font>
    <font>
      <sz val="10"/>
      <name val="Arial"/>
      <family val="2"/>
    </font>
    <font>
      <b/>
      <i/>
      <sz val="2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20"/>
      <color indexed="44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double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double">
        <color indexed="5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23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55"/>
      </top>
      <bottom style="thin">
        <color indexed="5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 applyAlignment="1">
      <alignment wrapText="1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right"/>
    </xf>
    <xf numFmtId="0" fontId="0" fillId="0" borderId="4" xfId="0" applyBorder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left" wrapText="1"/>
    </xf>
    <xf numFmtId="0" fontId="0" fillId="2" borderId="0" xfId="0" applyFill="1"/>
    <xf numFmtId="0" fontId="5" fillId="0" borderId="6" xfId="0" applyFont="1" applyBorder="1"/>
    <xf numFmtId="0" fontId="0" fillId="0" borderId="7" xfId="0" applyBorder="1"/>
    <xf numFmtId="14" fontId="0" fillId="0" borderId="0" xfId="0" applyNumberFormat="1" applyAlignment="1">
      <alignment horizontal="left"/>
    </xf>
    <xf numFmtId="0" fontId="0" fillId="0" borderId="8" xfId="0" applyBorder="1" applyAlignment="1">
      <alignment wrapText="1"/>
    </xf>
    <xf numFmtId="0" fontId="0" fillId="0" borderId="6" xfId="0" applyBorder="1"/>
    <xf numFmtId="0" fontId="6" fillId="0" borderId="6" xfId="0" applyFont="1" applyBorder="1" applyAlignment="1">
      <alignment wrapText="1"/>
    </xf>
    <xf numFmtId="0" fontId="2" fillId="0" borderId="6" xfId="1" applyBorder="1" applyAlignment="1" applyProtection="1">
      <alignment wrapText="1"/>
    </xf>
    <xf numFmtId="0" fontId="6" fillId="0" borderId="0" xfId="0" applyFont="1"/>
    <xf numFmtId="0" fontId="6" fillId="0" borderId="6" xfId="0" applyFont="1" applyBorder="1"/>
    <xf numFmtId="165" fontId="0" fillId="0" borderId="9" xfId="0" applyNumberFormat="1" applyBorder="1"/>
    <xf numFmtId="164" fontId="0" fillId="0" borderId="8" xfId="0" applyNumberFormat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3" borderId="8" xfId="0" applyNumberFormat="1" applyFill="1" applyBorder="1"/>
    <xf numFmtId="0" fontId="9" fillId="0" borderId="0" xfId="0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8" xfId="0" applyBorder="1" applyAlignment="1">
      <alignment horizontal="left" wrapText="1"/>
    </xf>
    <xf numFmtId="0" fontId="10" fillId="0" borderId="1" xfId="0" applyFont="1" applyBorder="1" applyAlignment="1">
      <alignment wrapText="1"/>
    </xf>
    <xf numFmtId="165" fontId="6" fillId="0" borderId="9" xfId="0" applyNumberFormat="1" applyFont="1" applyBorder="1"/>
    <xf numFmtId="166" fontId="0" fillId="0" borderId="1" xfId="0" applyNumberFormat="1" applyBorder="1" applyAlignment="1">
      <alignment wrapText="1"/>
    </xf>
    <xf numFmtId="0" fontId="3" fillId="0" borderId="15" xfId="0" applyFont="1" applyBorder="1" applyAlignment="1">
      <alignment vertical="center"/>
    </xf>
    <xf numFmtId="0" fontId="4" fillId="0" borderId="16" xfId="0" applyFont="1" applyBorder="1"/>
    <xf numFmtId="165" fontId="7" fillId="0" borderId="6" xfId="0" applyNumberFormat="1" applyFont="1" applyBorder="1" applyAlignment="1">
      <alignment wrapText="1"/>
    </xf>
    <xf numFmtId="0" fontId="11" fillId="0" borderId="17" xfId="0" applyFont="1" applyBorder="1" applyAlignment="1">
      <alignment vertical="center"/>
    </xf>
    <xf numFmtId="166" fontId="6" fillId="0" borderId="1" xfId="0" applyNumberFormat="1" applyFont="1" applyBorder="1" applyAlignment="1">
      <alignment wrapText="1"/>
    </xf>
    <xf numFmtId="164" fontId="0" fillId="4" borderId="18" xfId="0" applyNumberFormat="1" applyFill="1" applyBorder="1"/>
    <xf numFmtId="0" fontId="0" fillId="0" borderId="19" xfId="0" applyBorder="1"/>
    <xf numFmtId="164" fontId="10" fillId="0" borderId="8" xfId="0" applyNumberFormat="1" applyFont="1" applyBorder="1"/>
    <xf numFmtId="0" fontId="8" fillId="5" borderId="20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12" fillId="0" borderId="15" xfId="0" applyFont="1" applyBorder="1" applyAlignment="1">
      <alignment vertical="center"/>
    </xf>
    <xf numFmtId="1" fontId="6" fillId="2" borderId="1" xfId="0" applyNumberFormat="1" applyFont="1" applyFill="1" applyBorder="1" applyAlignment="1">
      <alignment wrapText="1"/>
    </xf>
    <xf numFmtId="0" fontId="2" fillId="0" borderId="0" xfId="1" applyBorder="1" applyAlignment="1" applyProtection="1"/>
    <xf numFmtId="0" fontId="0" fillId="0" borderId="6" xfId="0" applyBorder="1" applyAlignment="1">
      <alignment horizontal="left"/>
    </xf>
    <xf numFmtId="3" fontId="0" fillId="0" borderId="6" xfId="0" applyNumberFormat="1" applyBorder="1" applyAlignment="1">
      <alignment horizontal="left"/>
    </xf>
    <xf numFmtId="0" fontId="1" fillId="0" borderId="1" xfId="0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167" fontId="6" fillId="0" borderId="22" xfId="3" applyNumberFormat="1" applyFont="1" applyFill="1" applyBorder="1"/>
    <xf numFmtId="0" fontId="0" fillId="0" borderId="0" xfId="0" applyAlignment="1">
      <alignment horizontal="left"/>
    </xf>
    <xf numFmtId="0" fontId="13" fillId="0" borderId="0" xfId="0" applyFont="1"/>
    <xf numFmtId="0" fontId="7" fillId="0" borderId="0" xfId="0" applyFont="1"/>
    <xf numFmtId="17" fontId="7" fillId="0" borderId="0" xfId="0" applyNumberFormat="1" applyFont="1"/>
    <xf numFmtId="17" fontId="1" fillId="0" borderId="0" xfId="0" quotePrefix="1" applyNumberFormat="1" applyFont="1" applyAlignment="1">
      <alignment horizontal="left"/>
    </xf>
    <xf numFmtId="17" fontId="1" fillId="0" borderId="21" xfId="0" quotePrefix="1" applyNumberFormat="1" applyFont="1" applyBorder="1" applyAlignment="1">
      <alignment horizontal="left" wrapText="1"/>
    </xf>
    <xf numFmtId="0" fontId="1" fillId="0" borderId="6" xfId="0" applyFont="1" applyBorder="1"/>
    <xf numFmtId="0" fontId="1" fillId="0" borderId="12" xfId="0" applyFont="1" applyBorder="1"/>
    <xf numFmtId="0" fontId="13" fillId="0" borderId="6" xfId="0" applyFont="1" applyBorder="1"/>
    <xf numFmtId="0" fontId="1" fillId="0" borderId="6" xfId="0" applyFont="1" applyBorder="1" applyAlignment="1">
      <alignment horizontal="left"/>
    </xf>
    <xf numFmtId="9" fontId="0" fillId="0" borderId="23" xfId="2" applyFont="1" applyBorder="1"/>
    <xf numFmtId="9" fontId="0" fillId="0" borderId="23" xfId="0" applyNumberFormat="1" applyBorder="1" applyAlignment="1">
      <alignment horizontal="right"/>
    </xf>
    <xf numFmtId="9" fontId="0" fillId="0" borderId="24" xfId="0" applyNumberFormat="1" applyBorder="1"/>
    <xf numFmtId="0" fontId="6" fillId="0" borderId="25" xfId="0" applyFont="1" applyBorder="1"/>
    <xf numFmtId="0" fontId="0" fillId="0" borderId="26" xfId="0" applyBorder="1" applyAlignment="1">
      <alignment wrapText="1"/>
    </xf>
    <xf numFmtId="0" fontId="0" fillId="0" borderId="22" xfId="0" applyBorder="1"/>
    <xf numFmtId="0" fontId="1" fillId="0" borderId="8" xfId="0" applyFont="1" applyBorder="1" applyAlignment="1">
      <alignment wrapText="1"/>
    </xf>
    <xf numFmtId="0" fontId="6" fillId="4" borderId="27" xfId="0" applyFont="1" applyFill="1" applyBorder="1"/>
    <xf numFmtId="0" fontId="6" fillId="4" borderId="27" xfId="0" applyFont="1" applyFill="1" applyBorder="1" applyAlignment="1">
      <alignment horizontal="center"/>
    </xf>
    <xf numFmtId="0" fontId="6" fillId="4" borderId="28" xfId="0" applyFont="1" applyFill="1" applyBorder="1"/>
    <xf numFmtId="0" fontId="6" fillId="4" borderId="29" xfId="0" applyFont="1" applyFill="1" applyBorder="1"/>
    <xf numFmtId="167" fontId="6" fillId="0" borderId="24" xfId="0" applyNumberFormat="1" applyFont="1" applyBorder="1"/>
    <xf numFmtId="9" fontId="6" fillId="0" borderId="24" xfId="2" applyFont="1" applyBorder="1"/>
    <xf numFmtId="167" fontId="6" fillId="0" borderId="24" xfId="3" applyNumberFormat="1" applyFont="1" applyFill="1" applyBorder="1"/>
    <xf numFmtId="0" fontId="6" fillId="0" borderId="24" xfId="0" applyFont="1" applyBorder="1"/>
    <xf numFmtId="44" fontId="6" fillId="0" borderId="24" xfId="3" applyFont="1" applyBorder="1"/>
    <xf numFmtId="0" fontId="1" fillId="0" borderId="22" xfId="0" applyFont="1" applyBorder="1"/>
    <xf numFmtId="9" fontId="0" fillId="0" borderId="22" xfId="2" applyFont="1" applyBorder="1"/>
    <xf numFmtId="167" fontId="0" fillId="0" borderId="22" xfId="3" applyNumberFormat="1" applyFont="1" applyBorder="1"/>
    <xf numFmtId="44" fontId="0" fillId="0" borderId="22" xfId="3" applyFont="1" applyBorder="1"/>
    <xf numFmtId="164" fontId="6" fillId="0" borderId="24" xfId="3" applyNumberFormat="1" applyFont="1" applyFill="1" applyBorder="1"/>
    <xf numFmtId="166" fontId="0" fillId="0" borderId="4" xfId="0" applyNumberFormat="1" applyBorder="1" applyAlignment="1">
      <alignment wrapText="1"/>
    </xf>
    <xf numFmtId="164" fontId="0" fillId="0" borderId="30" xfId="0" applyNumberFormat="1" applyBorder="1"/>
    <xf numFmtId="0" fontId="0" fillId="0" borderId="28" xfId="0" applyBorder="1"/>
    <xf numFmtId="0" fontId="1" fillId="0" borderId="0" xfId="0" applyFont="1" applyAlignment="1">
      <alignment wrapText="1"/>
    </xf>
    <xf numFmtId="6" fontId="1" fillId="0" borderId="22" xfId="0" applyNumberFormat="1" applyFont="1" applyBorder="1"/>
    <xf numFmtId="165" fontId="0" fillId="0" borderId="22" xfId="0" applyNumberFormat="1" applyBorder="1"/>
    <xf numFmtId="0" fontId="0" fillId="0" borderId="22" xfId="0" applyBorder="1" applyAlignment="1">
      <alignment wrapText="1"/>
    </xf>
    <xf numFmtId="166" fontId="0" fillId="0" borderId="22" xfId="0" applyNumberFormat="1" applyBorder="1" applyAlignment="1">
      <alignment wrapText="1"/>
    </xf>
    <xf numFmtId="164" fontId="1" fillId="2" borderId="18" xfId="0" applyNumberFormat="1" applyFont="1" applyFill="1" applyBorder="1"/>
    <xf numFmtId="0" fontId="0" fillId="6" borderId="22" xfId="0" applyFill="1" applyBorder="1"/>
    <xf numFmtId="1" fontId="6" fillId="7" borderId="1" xfId="0" applyNumberFormat="1" applyFont="1" applyFill="1" applyBorder="1" applyAlignment="1">
      <alignment wrapText="1"/>
    </xf>
    <xf numFmtId="165" fontId="0" fillId="0" borderId="31" xfId="0" applyNumberFormat="1" applyBorder="1"/>
    <xf numFmtId="1" fontId="6" fillId="2" borderId="26" xfId="0" applyNumberFormat="1" applyFont="1" applyFill="1" applyBorder="1" applyAlignment="1">
      <alignment wrapText="1"/>
    </xf>
    <xf numFmtId="0" fontId="1" fillId="0" borderId="32" xfId="0" applyFont="1" applyBorder="1" applyAlignment="1">
      <alignment wrapText="1"/>
    </xf>
    <xf numFmtId="165" fontId="0" fillId="0" borderId="33" xfId="0" applyNumberFormat="1" applyBorder="1"/>
    <xf numFmtId="0" fontId="1" fillId="0" borderId="34" xfId="0" applyFont="1" applyBorder="1" applyAlignment="1">
      <alignment wrapText="1"/>
    </xf>
    <xf numFmtId="0" fontId="1" fillId="0" borderId="35" xfId="0" applyFont="1" applyBorder="1" applyAlignment="1">
      <alignment wrapText="1"/>
    </xf>
    <xf numFmtId="0" fontId="1" fillId="0" borderId="36" xfId="0" applyFont="1" applyBorder="1" applyAlignment="1">
      <alignment wrapText="1"/>
    </xf>
    <xf numFmtId="0" fontId="1" fillId="0" borderId="37" xfId="0" applyFont="1" applyBorder="1" applyAlignment="1">
      <alignment horizontal="left"/>
    </xf>
    <xf numFmtId="3" fontId="0" fillId="0" borderId="38" xfId="3" applyNumberFormat="1" applyFont="1" applyBorder="1"/>
    <xf numFmtId="0" fontId="1" fillId="0" borderId="37" xfId="0" applyFont="1" applyBorder="1" applyAlignment="1">
      <alignment horizontal="right"/>
    </xf>
    <xf numFmtId="20" fontId="0" fillId="0" borderId="37" xfId="0" applyNumberFormat="1" applyBorder="1" applyAlignment="1">
      <alignment horizontal="right"/>
    </xf>
    <xf numFmtId="0" fontId="1" fillId="0" borderId="37" xfId="0" applyFont="1" applyBorder="1" applyAlignment="1">
      <alignment wrapText="1"/>
    </xf>
    <xf numFmtId="0" fontId="1" fillId="0" borderId="37" xfId="0" quotePrefix="1" applyFont="1" applyBorder="1" applyAlignment="1">
      <alignment horizontal="right"/>
    </xf>
    <xf numFmtId="20" fontId="0" fillId="0" borderId="37" xfId="0" applyNumberFormat="1" applyBorder="1" applyAlignment="1">
      <alignment horizontal="right" vertical="center"/>
    </xf>
    <xf numFmtId="0" fontId="1" fillId="0" borderId="37" xfId="0" applyFont="1" applyBorder="1" applyAlignment="1">
      <alignment horizontal="left" vertical="center"/>
    </xf>
    <xf numFmtId="0" fontId="1" fillId="0" borderId="37" xfId="0" applyFont="1" applyBorder="1" applyAlignment="1">
      <alignment vertical="center" wrapText="1"/>
    </xf>
    <xf numFmtId="0" fontId="1" fillId="0" borderId="37" xfId="0" quotePrefix="1" applyFont="1" applyBorder="1" applyAlignment="1">
      <alignment horizontal="right" vertical="center"/>
    </xf>
    <xf numFmtId="9" fontId="0" fillId="0" borderId="22" xfId="2" applyFont="1" applyBorder="1" applyAlignment="1">
      <alignment vertical="center"/>
    </xf>
    <xf numFmtId="167" fontId="0" fillId="0" borderId="22" xfId="3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44" fontId="0" fillId="0" borderId="22" xfId="3" applyFont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39" xfId="0" applyFont="1" applyBorder="1" applyAlignment="1">
      <alignment wrapText="1"/>
    </xf>
    <xf numFmtId="165" fontId="0" fillId="0" borderId="40" xfId="0" applyNumberFormat="1" applyBorder="1"/>
    <xf numFmtId="0" fontId="1" fillId="7" borderId="41" xfId="0" applyFont="1" applyFill="1" applyBorder="1" applyAlignment="1">
      <alignment wrapText="1"/>
    </xf>
    <xf numFmtId="0" fontId="1" fillId="0" borderId="42" xfId="0" applyFont="1" applyBorder="1"/>
  </cellXfs>
  <cellStyles count="4">
    <cellStyle name="Hyperlänk" xfId="1" builtinId="8"/>
    <cellStyle name="Normal" xfId="0" builtinId="0"/>
    <cellStyle name="Procent" xfId="2" builtinId="5"/>
    <cellStyle name="Valuta" xfId="3" builtin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chandr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77"/>
  <sheetViews>
    <sheetView showGridLines="0" tabSelected="1" zoomScaleNormal="100" workbookViewId="0">
      <selection activeCell="D16" sqref="D16"/>
    </sheetView>
  </sheetViews>
  <sheetFormatPr baseColWidth="10" defaultColWidth="8.83203125" defaultRowHeight="13" x14ac:dyDescent="0.15"/>
  <cols>
    <col min="1" max="1" width="17.6640625" customWidth="1"/>
    <col min="2" max="2" width="65.33203125" customWidth="1"/>
    <col min="3" max="3" width="20.1640625" customWidth="1"/>
    <col min="4" max="4" width="32" customWidth="1"/>
    <col min="5" max="5" width="27.83203125" customWidth="1"/>
  </cols>
  <sheetData>
    <row r="1" spans="1:5" ht="45.75" customHeight="1" thickBot="1" x14ac:dyDescent="0.2">
      <c r="A1" s="39" t="s">
        <v>16</v>
      </c>
      <c r="B1" s="36"/>
      <c r="C1" s="47" t="s">
        <v>25</v>
      </c>
      <c r="D1" s="37"/>
    </row>
    <row r="2" spans="1:5" ht="15.75" customHeight="1" x14ac:dyDescent="0.3">
      <c r="A2" s="12"/>
      <c r="D2" s="13"/>
    </row>
    <row r="3" spans="1:5" ht="17" x14ac:dyDescent="0.2">
      <c r="A3" s="38" t="s">
        <v>11</v>
      </c>
      <c r="B3" s="14">
        <v>45350</v>
      </c>
      <c r="C3" s="4" t="s">
        <v>0</v>
      </c>
      <c r="D3" s="63" t="s">
        <v>92</v>
      </c>
    </row>
    <row r="4" spans="1:5" ht="17" x14ac:dyDescent="0.2">
      <c r="A4" s="38" t="s">
        <v>4</v>
      </c>
      <c r="B4" s="14">
        <v>45379</v>
      </c>
      <c r="C4" s="4" t="s">
        <v>1</v>
      </c>
      <c r="D4" s="15" t="s">
        <v>24</v>
      </c>
      <c r="E4" s="2"/>
    </row>
    <row r="5" spans="1:5" ht="16" x14ac:dyDescent="0.2">
      <c r="A5" s="16"/>
      <c r="C5" s="4" t="s">
        <v>2</v>
      </c>
      <c r="D5" s="74" t="s">
        <v>72</v>
      </c>
      <c r="E5" s="2"/>
    </row>
    <row r="6" spans="1:5" ht="16" x14ac:dyDescent="0.2">
      <c r="A6" s="20" t="s">
        <v>31</v>
      </c>
      <c r="B6" t="s">
        <v>25</v>
      </c>
      <c r="C6" s="4"/>
      <c r="D6" s="74" t="s">
        <v>71</v>
      </c>
      <c r="E6" s="2"/>
    </row>
    <row r="7" spans="1:5" ht="16" x14ac:dyDescent="0.2">
      <c r="A7" s="20" t="s">
        <v>32</v>
      </c>
      <c r="B7" t="s">
        <v>75</v>
      </c>
      <c r="C7" s="4"/>
      <c r="D7" s="15"/>
      <c r="E7" s="2"/>
    </row>
    <row r="8" spans="1:5" ht="16" x14ac:dyDescent="0.2">
      <c r="A8" s="20" t="s">
        <v>33</v>
      </c>
      <c r="B8" s="62" t="s">
        <v>91</v>
      </c>
      <c r="C8" s="4"/>
      <c r="D8" s="15"/>
      <c r="E8" s="2"/>
    </row>
    <row r="9" spans="1:5" x14ac:dyDescent="0.15">
      <c r="A9" s="16"/>
      <c r="C9" s="4"/>
      <c r="D9" s="15"/>
    </row>
    <row r="10" spans="1:5" x14ac:dyDescent="0.15">
      <c r="A10" s="16"/>
      <c r="C10" s="4"/>
      <c r="D10" s="15"/>
    </row>
    <row r="11" spans="1:5" ht="14" x14ac:dyDescent="0.15">
      <c r="A11" s="17" t="s">
        <v>9</v>
      </c>
      <c r="B11" t="s">
        <v>26</v>
      </c>
      <c r="C11" s="4"/>
      <c r="D11" s="32"/>
    </row>
    <row r="12" spans="1:5" ht="14" x14ac:dyDescent="0.15">
      <c r="A12" s="18" t="s">
        <v>10</v>
      </c>
      <c r="B12" s="49" t="s">
        <v>27</v>
      </c>
      <c r="C12" s="4" t="s">
        <v>12</v>
      </c>
      <c r="D12" s="15" t="s">
        <v>22</v>
      </c>
    </row>
    <row r="13" spans="1:5" x14ac:dyDescent="0.15">
      <c r="A13" s="16"/>
      <c r="C13" s="19"/>
      <c r="D13" s="42"/>
    </row>
    <row r="14" spans="1:5" x14ac:dyDescent="0.15">
      <c r="A14" s="20" t="s">
        <v>23</v>
      </c>
      <c r="B14" t="s">
        <v>30</v>
      </c>
      <c r="C14" s="4" t="s">
        <v>3</v>
      </c>
      <c r="D14" s="41">
        <f>SUM(D21:D33)</f>
        <v>13750</v>
      </c>
    </row>
    <row r="15" spans="1:5" x14ac:dyDescent="0.15">
      <c r="A15" s="16"/>
      <c r="C15" s="4" t="s">
        <v>41</v>
      </c>
      <c r="D15" s="97">
        <v>3437.5</v>
      </c>
    </row>
    <row r="16" spans="1:5" x14ac:dyDescent="0.15">
      <c r="A16" s="16"/>
      <c r="C16" s="4" t="s">
        <v>21</v>
      </c>
      <c r="D16" s="41">
        <f>SUM(D14+D15)</f>
        <v>17187.5</v>
      </c>
    </row>
    <row r="17" spans="1:4" x14ac:dyDescent="0.15">
      <c r="A17" s="16"/>
      <c r="D17" s="13"/>
    </row>
    <row r="18" spans="1:4" x14ac:dyDescent="0.15">
      <c r="A18" s="44" t="s">
        <v>6</v>
      </c>
      <c r="B18" s="45" t="s">
        <v>7</v>
      </c>
      <c r="C18" s="45" t="s">
        <v>18</v>
      </c>
      <c r="D18" s="46" t="s">
        <v>8</v>
      </c>
    </row>
    <row r="19" spans="1:4" ht="15" x14ac:dyDescent="0.15">
      <c r="A19" s="34" t="s">
        <v>93</v>
      </c>
      <c r="B19" s="33" t="s">
        <v>17</v>
      </c>
      <c r="C19" s="1"/>
      <c r="D19" s="43">
        <f>SUM(D21:D34)</f>
        <v>13750</v>
      </c>
    </row>
    <row r="20" spans="1:4" ht="14" x14ac:dyDescent="0.15">
      <c r="A20" s="21"/>
      <c r="B20" s="8" t="s">
        <v>15</v>
      </c>
      <c r="C20" s="1"/>
      <c r="D20" s="22"/>
    </row>
    <row r="21" spans="1:4" ht="22" customHeight="1" x14ac:dyDescent="0.15">
      <c r="A21" s="21"/>
      <c r="B21" s="52" t="s">
        <v>34</v>
      </c>
      <c r="C21" s="48">
        <f>COUNTIF(Fakturaspecifikation!D:D,Servicefaktura!B21)</f>
        <v>5</v>
      </c>
      <c r="D21" s="22">
        <f>SUM(C21*C36)</f>
        <v>7500</v>
      </c>
    </row>
    <row r="22" spans="1:4" ht="17.25" customHeight="1" x14ac:dyDescent="0.15">
      <c r="A22" s="21"/>
      <c r="B22" s="52" t="s">
        <v>35</v>
      </c>
      <c r="C22" s="48">
        <f>COUNTIF(Fakturaspecifikation!D:D,Servicefaktura!B22)</f>
        <v>0</v>
      </c>
      <c r="D22" s="22">
        <f>SUM(C22*C38)</f>
        <v>0</v>
      </c>
    </row>
    <row r="23" spans="1:4" ht="17.25" customHeight="1" x14ac:dyDescent="0.15">
      <c r="A23" s="21"/>
      <c r="B23" s="52" t="s">
        <v>68</v>
      </c>
      <c r="C23" s="48">
        <f>COUNTIF(Fakturaspecifikation!D:D,Servicefaktura!B23)</f>
        <v>0</v>
      </c>
      <c r="D23" s="22">
        <f>SUM(C23*C39)</f>
        <v>0</v>
      </c>
    </row>
    <row r="24" spans="1:4" ht="17.25" customHeight="1" x14ac:dyDescent="0.15">
      <c r="A24" s="21"/>
      <c r="B24" s="1" t="s">
        <v>39</v>
      </c>
      <c r="C24" s="48">
        <f>COUNTIF(Fakturaspecifikation!D:D,Servicefaktura!B24)</f>
        <v>0</v>
      </c>
      <c r="D24" s="22">
        <f>SUM(C24*C42)</f>
        <v>0</v>
      </c>
    </row>
    <row r="25" spans="1:4" ht="17.25" customHeight="1" x14ac:dyDescent="0.15">
      <c r="A25" s="21"/>
      <c r="B25" s="102" t="s">
        <v>36</v>
      </c>
      <c r="C25" s="48">
        <f>COUNTIF(Fakturaspecifikation!D:D,Servicefaktura!B25)</f>
        <v>0</v>
      </c>
      <c r="D25" s="22">
        <f>SUM(C25*C40)</f>
        <v>0</v>
      </c>
    </row>
    <row r="26" spans="1:4" ht="17.25" customHeight="1" x14ac:dyDescent="0.15">
      <c r="A26" s="103"/>
      <c r="B26" s="104" t="s">
        <v>37</v>
      </c>
      <c r="C26" s="101">
        <f>COUNTIF(Fakturaspecifikation!D:D,Servicefaktura!B26)</f>
        <v>1</v>
      </c>
      <c r="D26" s="22">
        <f>SUM(C26*C37)</f>
        <v>4000</v>
      </c>
    </row>
    <row r="27" spans="1:4" ht="17.25" customHeight="1" x14ac:dyDescent="0.15">
      <c r="A27" s="103"/>
      <c r="B27" s="104" t="s">
        <v>38</v>
      </c>
      <c r="C27" s="101">
        <f>COUNTIF(Fakturaspecifikation!D:D,Servicefaktura!B27)</f>
        <v>1</v>
      </c>
      <c r="D27" s="22">
        <f>SUM(C27*C41)</f>
        <v>2000</v>
      </c>
    </row>
    <row r="28" spans="1:4" ht="17.25" customHeight="1" x14ac:dyDescent="0.15">
      <c r="A28" s="103"/>
      <c r="B28" s="123" t="s">
        <v>44</v>
      </c>
      <c r="C28" s="101">
        <v>0</v>
      </c>
      <c r="D28" s="22">
        <v>0</v>
      </c>
    </row>
    <row r="29" spans="1:4" ht="17.25" customHeight="1" x14ac:dyDescent="0.15">
      <c r="A29" s="124"/>
      <c r="B29" s="125" t="s">
        <v>42</v>
      </c>
      <c r="C29" s="101">
        <v>0</v>
      </c>
      <c r="D29" s="22">
        <v>0</v>
      </c>
    </row>
    <row r="30" spans="1:4" ht="17.25" customHeight="1" x14ac:dyDescent="0.15">
      <c r="A30" s="103"/>
      <c r="B30" s="95" t="s">
        <v>43</v>
      </c>
      <c r="C30" s="101">
        <v>0</v>
      </c>
      <c r="D30" s="22">
        <v>0</v>
      </c>
    </row>
    <row r="31" spans="1:4" ht="17.25" customHeight="1" x14ac:dyDescent="0.15">
      <c r="A31" s="103"/>
      <c r="B31" s="126" t="s">
        <v>89</v>
      </c>
      <c r="C31" s="101">
        <v>0</v>
      </c>
      <c r="D31" s="22">
        <v>0</v>
      </c>
    </row>
    <row r="32" spans="1:4" ht="17.25" customHeight="1" x14ac:dyDescent="0.15">
      <c r="A32" s="103"/>
      <c r="B32" s="105" t="s">
        <v>86</v>
      </c>
      <c r="C32" s="101">
        <v>0</v>
      </c>
      <c r="D32" s="22">
        <v>0</v>
      </c>
    </row>
    <row r="33" spans="1:4" ht="17.25" customHeight="1" x14ac:dyDescent="0.15">
      <c r="A33" s="100"/>
      <c r="B33" s="106" t="s">
        <v>76</v>
      </c>
      <c r="C33" s="101">
        <v>100</v>
      </c>
      <c r="D33" s="22">
        <f>SUM(C33*C43)</f>
        <v>250</v>
      </c>
    </row>
    <row r="34" spans="1:4" ht="17.25" customHeight="1" x14ac:dyDescent="0.15">
      <c r="A34" s="21"/>
      <c r="B34" s="52"/>
      <c r="C34" s="99"/>
      <c r="D34" s="22"/>
    </row>
    <row r="35" spans="1:4" ht="17.25" customHeight="1" x14ac:dyDescent="0.15">
      <c r="A35" s="21"/>
      <c r="B35" s="8" t="s">
        <v>19</v>
      </c>
      <c r="C35" s="40" t="s">
        <v>20</v>
      </c>
      <c r="D35" s="22"/>
    </row>
    <row r="36" spans="1:4" ht="17.25" customHeight="1" x14ac:dyDescent="0.15">
      <c r="A36" s="21"/>
      <c r="B36" s="52" t="s">
        <v>34</v>
      </c>
      <c r="C36" s="35">
        <v>1500</v>
      </c>
      <c r="D36" s="22"/>
    </row>
    <row r="37" spans="1:4" ht="17.25" customHeight="1" x14ac:dyDescent="0.15">
      <c r="A37" s="21"/>
      <c r="B37" s="52" t="s">
        <v>37</v>
      </c>
      <c r="C37" s="35">
        <v>4000</v>
      </c>
      <c r="D37" s="22"/>
    </row>
    <row r="38" spans="1:4" ht="17.25" customHeight="1" x14ac:dyDescent="0.15">
      <c r="A38" s="21"/>
      <c r="B38" s="52" t="s">
        <v>35</v>
      </c>
      <c r="C38" s="35">
        <v>1300</v>
      </c>
      <c r="D38" s="22"/>
    </row>
    <row r="39" spans="1:4" ht="17.25" customHeight="1" x14ac:dyDescent="0.15">
      <c r="A39" s="21"/>
      <c r="B39" s="52" t="s">
        <v>68</v>
      </c>
      <c r="C39" s="35">
        <v>1000</v>
      </c>
      <c r="D39" s="22"/>
    </row>
    <row r="40" spans="1:4" ht="17.25" customHeight="1" x14ac:dyDescent="0.15">
      <c r="A40" s="21"/>
      <c r="B40" s="52" t="s">
        <v>36</v>
      </c>
      <c r="C40" s="35">
        <v>2000</v>
      </c>
      <c r="D40" s="22"/>
    </row>
    <row r="41" spans="1:4" ht="17.25" customHeight="1" x14ac:dyDescent="0.15">
      <c r="A41" s="21"/>
      <c r="B41" s="52" t="s">
        <v>38</v>
      </c>
      <c r="C41" s="35">
        <v>2000</v>
      </c>
      <c r="D41" s="22"/>
    </row>
    <row r="42" spans="1:4" ht="17.25" customHeight="1" x14ac:dyDescent="0.15">
      <c r="A42" s="21"/>
      <c r="B42" s="52" t="s">
        <v>39</v>
      </c>
      <c r="C42" s="35">
        <v>1000</v>
      </c>
      <c r="D42" s="22"/>
    </row>
    <row r="43" spans="1:4" ht="17.25" customHeight="1" x14ac:dyDescent="0.15">
      <c r="A43" s="21"/>
      <c r="B43" s="1" t="s">
        <v>40</v>
      </c>
      <c r="C43" s="53">
        <v>2.5</v>
      </c>
      <c r="D43" s="22"/>
    </row>
    <row r="44" spans="1:4" ht="17.25" customHeight="1" x14ac:dyDescent="0.15">
      <c r="A44" s="73"/>
      <c r="B44" s="72" t="s">
        <v>42</v>
      </c>
      <c r="C44" s="35">
        <v>1000</v>
      </c>
      <c r="D44" s="22"/>
    </row>
    <row r="45" spans="1:4" ht="17.25" customHeight="1" x14ac:dyDescent="0.15">
      <c r="A45" s="91"/>
      <c r="B45" s="92" t="s">
        <v>44</v>
      </c>
      <c r="C45" s="89">
        <v>1500</v>
      </c>
      <c r="D45" s="22"/>
    </row>
    <row r="46" spans="1:4" ht="17.25" customHeight="1" x14ac:dyDescent="0.15">
      <c r="A46" s="73"/>
      <c r="B46" s="84" t="s">
        <v>77</v>
      </c>
      <c r="C46" s="93">
        <v>3000</v>
      </c>
      <c r="D46" s="90"/>
    </row>
    <row r="47" spans="1:4" ht="17.25" customHeight="1" x14ac:dyDescent="0.15">
      <c r="A47" s="73"/>
      <c r="B47" s="84" t="s">
        <v>78</v>
      </c>
      <c r="C47" s="93">
        <v>3000</v>
      </c>
      <c r="D47" s="90"/>
    </row>
    <row r="48" spans="1:4" ht="17.25" customHeight="1" x14ac:dyDescent="0.15">
      <c r="A48" s="73"/>
      <c r="B48" s="84" t="s">
        <v>79</v>
      </c>
      <c r="C48" s="93">
        <v>3000</v>
      </c>
      <c r="D48" s="90"/>
    </row>
    <row r="49" spans="1:4" ht="17.25" customHeight="1" x14ac:dyDescent="0.15">
      <c r="A49" s="73"/>
      <c r="B49" s="84" t="s">
        <v>80</v>
      </c>
      <c r="C49" s="93">
        <v>5000</v>
      </c>
      <c r="D49" s="90"/>
    </row>
    <row r="50" spans="1:4" ht="17.25" customHeight="1" x14ac:dyDescent="0.15">
      <c r="A50" s="73"/>
      <c r="B50" s="84" t="s">
        <v>81</v>
      </c>
      <c r="C50" s="93">
        <v>5000</v>
      </c>
      <c r="D50" s="90"/>
    </row>
    <row r="51" spans="1:4" ht="17.25" customHeight="1" x14ac:dyDescent="0.15">
      <c r="A51" s="73"/>
      <c r="B51" s="84" t="s">
        <v>82</v>
      </c>
      <c r="C51" s="93">
        <v>3000</v>
      </c>
      <c r="D51" s="90"/>
    </row>
    <row r="52" spans="1:4" ht="17.25" customHeight="1" x14ac:dyDescent="0.15">
      <c r="A52" s="73"/>
      <c r="B52" s="84" t="s">
        <v>83</v>
      </c>
      <c r="C52" s="93">
        <v>1000</v>
      </c>
      <c r="D52" s="90"/>
    </row>
    <row r="53" spans="1:4" ht="17.25" customHeight="1" x14ac:dyDescent="0.15">
      <c r="A53" s="94"/>
      <c r="B53" s="95" t="s">
        <v>43</v>
      </c>
      <c r="C53" s="96">
        <v>5000</v>
      </c>
      <c r="D53" s="90"/>
    </row>
    <row r="54" spans="1:4" ht="17.25" customHeight="1" thickBot="1" x14ac:dyDescent="0.2">
      <c r="A54" s="20" t="s">
        <v>25</v>
      </c>
      <c r="B54" s="1"/>
      <c r="C54" s="6"/>
      <c r="D54" s="22"/>
    </row>
    <row r="55" spans="1:4" ht="17.25" customHeight="1" thickTop="1" x14ac:dyDescent="0.15">
      <c r="A55" s="67" t="s">
        <v>73</v>
      </c>
      <c r="B55" s="5" t="s">
        <v>3</v>
      </c>
      <c r="C55" s="3"/>
      <c r="D55" s="23">
        <f>SUM(D20:D34)</f>
        <v>13750</v>
      </c>
    </row>
    <row r="56" spans="1:4" ht="17.25" customHeight="1" thickBot="1" x14ac:dyDescent="0.2">
      <c r="A56" s="67" t="s">
        <v>74</v>
      </c>
      <c r="B56" s="3" t="s">
        <v>41</v>
      </c>
      <c r="C56" s="7"/>
      <c r="D56" s="24">
        <f>D15</f>
        <v>3437.5</v>
      </c>
    </row>
    <row r="57" spans="1:4" ht="17.25" customHeight="1" thickTop="1" x14ac:dyDescent="0.15">
      <c r="A57" s="51" t="s">
        <v>28</v>
      </c>
      <c r="B57" s="3" t="s">
        <v>5</v>
      </c>
      <c r="C57" s="3"/>
      <c r="D57" s="25">
        <f>D55+D56</f>
        <v>17187.5</v>
      </c>
    </row>
    <row r="58" spans="1:4" ht="17.25" customHeight="1" x14ac:dyDescent="0.15">
      <c r="A58" s="16" t="s">
        <v>29</v>
      </c>
      <c r="D58" s="13"/>
    </row>
    <row r="59" spans="1:4" ht="17.25" customHeight="1" x14ac:dyDescent="0.2">
      <c r="A59" s="50" t="s">
        <v>13</v>
      </c>
      <c r="C59" s="26"/>
      <c r="D59" s="13"/>
    </row>
    <row r="60" spans="1:4" ht="17" customHeight="1" x14ac:dyDescent="0.15">
      <c r="D60" s="13"/>
    </row>
    <row r="61" spans="1:4" ht="17.25" customHeight="1" x14ac:dyDescent="0.15">
      <c r="D61" s="13"/>
    </row>
    <row r="62" spans="1:4" ht="17.25" customHeight="1" x14ac:dyDescent="0.15">
      <c r="A62" s="27"/>
      <c r="B62" s="11"/>
      <c r="C62" s="11"/>
      <c r="D62" s="28"/>
    </row>
    <row r="63" spans="1:4" ht="17.25" customHeight="1" x14ac:dyDescent="0.15">
      <c r="A63" s="27"/>
      <c r="B63" s="11"/>
      <c r="C63" s="11"/>
      <c r="D63" s="28"/>
    </row>
    <row r="64" spans="1:4" ht="17.25" customHeight="1" x14ac:dyDescent="0.15">
      <c r="A64" s="27"/>
      <c r="B64" s="11"/>
      <c r="C64" s="11"/>
      <c r="D64" s="28"/>
    </row>
    <row r="65" spans="1:4" x14ac:dyDescent="0.15">
      <c r="A65" s="29"/>
      <c r="B65" s="30"/>
      <c r="C65" s="30"/>
      <c r="D65" s="31"/>
    </row>
    <row r="67" spans="1:4" x14ac:dyDescent="0.15">
      <c r="A67" s="9"/>
    </row>
    <row r="68" spans="1:4" x14ac:dyDescent="0.15">
      <c r="A68" s="9"/>
    </row>
    <row r="69" spans="1:4" x14ac:dyDescent="0.15">
      <c r="A69" s="9"/>
    </row>
    <row r="70" spans="1:4" x14ac:dyDescent="0.15">
      <c r="A70" s="9"/>
    </row>
    <row r="71" spans="1:4" ht="14" x14ac:dyDescent="0.15">
      <c r="A71" s="10" t="s">
        <v>14</v>
      </c>
    </row>
    <row r="72" spans="1:4" x14ac:dyDescent="0.15">
      <c r="A72" s="9"/>
    </row>
    <row r="77" spans="1:4" ht="14.25" customHeight="1" x14ac:dyDescent="0.15"/>
  </sheetData>
  <phoneticPr fontId="0" type="noConversion"/>
  <hyperlinks>
    <hyperlink ref="B12" r:id="rId1" xr:uid="{00000000-0004-0000-0000-000000000000}"/>
  </hyperlinks>
  <printOptions horizontalCentered="1"/>
  <pageMargins left="0.27" right="0.21" top="0.46" bottom="0.23" header="0.19" footer="0.13"/>
  <pageSetup paperSize="9" scale="6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zoomScale="125" zoomScaleNormal="125" workbookViewId="0">
      <selection activeCell="H18" sqref="H18"/>
    </sheetView>
  </sheetViews>
  <sheetFormatPr baseColWidth="10" defaultColWidth="8.83203125" defaultRowHeight="13" x14ac:dyDescent="0.15"/>
  <cols>
    <col min="1" max="1" width="17.5" customWidth="1"/>
    <col min="2" max="2" width="7.6640625" style="55" customWidth="1"/>
    <col min="3" max="3" width="15.33203125" style="55" customWidth="1"/>
    <col min="4" max="4" width="31.6640625" customWidth="1"/>
    <col min="5" max="5" width="8.6640625" customWidth="1"/>
    <col min="6" max="6" width="17.83203125" style="54" customWidth="1"/>
    <col min="7" max="7" width="9.1640625" customWidth="1"/>
    <col min="8" max="8" width="6.83203125" customWidth="1"/>
    <col min="9" max="9" width="11.1640625" customWidth="1"/>
    <col min="10" max="10" width="10" customWidth="1"/>
    <col min="11" max="11" width="13.83203125" customWidth="1"/>
    <col min="12" max="12" width="11.5" customWidth="1"/>
    <col min="13" max="13" width="11.1640625" customWidth="1"/>
    <col min="14" max="14" width="17" customWidth="1"/>
    <col min="15" max="15" width="17.83203125" customWidth="1"/>
  </cols>
  <sheetData>
    <row r="1" spans="1:15" ht="16" x14ac:dyDescent="0.2">
      <c r="A1" s="60" t="s">
        <v>67</v>
      </c>
      <c r="B1" s="60" t="s">
        <v>90</v>
      </c>
      <c r="C1" s="60"/>
      <c r="D1" s="60"/>
      <c r="E1" s="61"/>
      <c r="F1"/>
      <c r="G1" s="56"/>
    </row>
    <row r="2" spans="1:15" ht="16" x14ac:dyDescent="0.2">
      <c r="A2" s="60" t="s">
        <v>66</v>
      </c>
      <c r="B2" s="60" t="s">
        <v>25</v>
      </c>
      <c r="C2" s="60"/>
      <c r="D2" s="60"/>
      <c r="F2"/>
      <c r="G2" s="59"/>
    </row>
    <row r="3" spans="1:15" ht="16" x14ac:dyDescent="0.2">
      <c r="A3" s="60" t="s">
        <v>65</v>
      </c>
      <c r="B3" s="19" t="s">
        <v>64</v>
      </c>
      <c r="C3" s="60"/>
      <c r="D3" s="60"/>
      <c r="F3"/>
      <c r="G3" s="59"/>
    </row>
    <row r="4" spans="1:15" ht="16" x14ac:dyDescent="0.2">
      <c r="A4" s="60" t="s">
        <v>63</v>
      </c>
      <c r="B4" s="19" t="s">
        <v>30</v>
      </c>
      <c r="C4"/>
      <c r="F4"/>
      <c r="G4" s="56"/>
    </row>
    <row r="5" spans="1:15" ht="16" x14ac:dyDescent="0.2">
      <c r="A5" s="60" t="s">
        <v>62</v>
      </c>
      <c r="B5" s="19" t="s">
        <v>61</v>
      </c>
      <c r="C5" s="19"/>
      <c r="D5" s="19"/>
      <c r="E5" s="19"/>
      <c r="F5" s="19"/>
      <c r="G5" s="58"/>
      <c r="I5" s="19"/>
      <c r="J5" s="19"/>
      <c r="K5" s="19"/>
      <c r="L5" s="19"/>
    </row>
    <row r="6" spans="1:15" ht="11.25" customHeight="1" x14ac:dyDescent="0.15">
      <c r="B6"/>
      <c r="C6"/>
      <c r="F6"/>
      <c r="G6" s="56"/>
    </row>
    <row r="7" spans="1:15" ht="19" customHeight="1" x14ac:dyDescent="0.15">
      <c r="A7" s="75" t="s">
        <v>6</v>
      </c>
      <c r="B7" s="75" t="s">
        <v>60</v>
      </c>
      <c r="C7" s="75" t="s">
        <v>59</v>
      </c>
      <c r="D7" s="75" t="s">
        <v>58</v>
      </c>
      <c r="E7" s="76" t="s">
        <v>57</v>
      </c>
      <c r="F7" s="75" t="s">
        <v>56</v>
      </c>
      <c r="G7" s="75" t="s">
        <v>55</v>
      </c>
      <c r="H7" s="75" t="s">
        <v>54</v>
      </c>
      <c r="I7" s="75" t="s">
        <v>53</v>
      </c>
      <c r="J7" s="75" t="s">
        <v>52</v>
      </c>
      <c r="K7" s="75" t="s">
        <v>51</v>
      </c>
      <c r="L7" s="75" t="s">
        <v>50</v>
      </c>
      <c r="M7" s="77" t="s">
        <v>49</v>
      </c>
      <c r="N7" s="78" t="s">
        <v>48</v>
      </c>
      <c r="O7" s="77" t="s">
        <v>47</v>
      </c>
    </row>
    <row r="8" spans="1:15" s="122" customFormat="1" ht="11" customHeight="1" x14ac:dyDescent="0.15">
      <c r="A8" s="109">
        <v>240212</v>
      </c>
      <c r="B8" s="113">
        <v>0.83333333333333337</v>
      </c>
      <c r="C8" s="114" t="s">
        <v>85</v>
      </c>
      <c r="D8" s="115" t="s">
        <v>34</v>
      </c>
      <c r="E8" s="116" t="s">
        <v>94</v>
      </c>
      <c r="F8" s="114" t="s">
        <v>95</v>
      </c>
      <c r="G8" s="108">
        <f>VLOOKUP($D8,Servicefaktura!$B$36:$C$53,2,FALSE)</f>
        <v>1500</v>
      </c>
      <c r="H8" s="117">
        <v>0.25</v>
      </c>
      <c r="I8" s="118">
        <f t="shared" ref="I8" si="0">SUM(G8*H8)</f>
        <v>375</v>
      </c>
      <c r="J8" s="119">
        <v>60</v>
      </c>
      <c r="K8" s="120">
        <f t="shared" ref="K8" si="1">SUM(J8*2.5)</f>
        <v>150</v>
      </c>
      <c r="L8" s="120">
        <f t="shared" ref="L8" si="2">SUM(H8*K8)</f>
        <v>37.5</v>
      </c>
      <c r="M8" s="121"/>
      <c r="N8" s="121"/>
      <c r="O8" s="121"/>
    </row>
    <row r="9" spans="1:15" ht="14" x14ac:dyDescent="0.15">
      <c r="A9" s="109">
        <v>240212</v>
      </c>
      <c r="B9" s="110">
        <v>0.84375</v>
      </c>
      <c r="C9" s="107" t="s">
        <v>85</v>
      </c>
      <c r="D9" s="111" t="s">
        <v>34</v>
      </c>
      <c r="E9" s="112">
        <v>951117</v>
      </c>
      <c r="F9" s="107" t="s">
        <v>95</v>
      </c>
      <c r="G9" s="108">
        <f>VLOOKUP($D9,Servicefaktura!$B$36:$C$53,2,FALSE)</f>
        <v>1500</v>
      </c>
      <c r="H9" s="85">
        <v>0.25</v>
      </c>
      <c r="I9" s="86">
        <f t="shared" ref="I9" si="3">SUM(G9*H9)</f>
        <v>375</v>
      </c>
      <c r="J9" s="73">
        <v>0</v>
      </c>
      <c r="K9" s="87">
        <f t="shared" ref="K9" si="4">SUM(J9*2.5)</f>
        <v>0</v>
      </c>
      <c r="L9" s="87">
        <f t="shared" ref="L9" si="5">SUM(H9*K9)</f>
        <v>0</v>
      </c>
      <c r="M9" s="98"/>
      <c r="N9" s="98"/>
      <c r="O9" s="98"/>
    </row>
    <row r="10" spans="1:15" ht="13" customHeight="1" x14ac:dyDescent="0.15">
      <c r="A10" s="109">
        <v>240212</v>
      </c>
      <c r="B10" s="110">
        <v>0.85416666666666663</v>
      </c>
      <c r="C10" s="107" t="s">
        <v>85</v>
      </c>
      <c r="D10" s="111" t="s">
        <v>34</v>
      </c>
      <c r="E10" s="112">
        <v>890601</v>
      </c>
      <c r="F10" s="107" t="s">
        <v>95</v>
      </c>
      <c r="G10" s="108">
        <f>VLOOKUP($D10,Servicefaktura!$B$36:$C$53,2,FALSE)</f>
        <v>1500</v>
      </c>
      <c r="H10" s="85">
        <v>0.25</v>
      </c>
      <c r="I10" s="86">
        <f t="shared" ref="I10:I14" si="6">SUM(G10*H10)</f>
        <v>375</v>
      </c>
      <c r="J10" s="73">
        <v>0</v>
      </c>
      <c r="K10" s="87">
        <f t="shared" ref="K10:K14" si="7">SUM(J10*2.5)</f>
        <v>0</v>
      </c>
      <c r="L10" s="87">
        <f t="shared" ref="L10:L14" si="8">SUM(H10*K10)</f>
        <v>0</v>
      </c>
      <c r="M10" s="98"/>
      <c r="N10" s="98"/>
      <c r="O10" s="98"/>
    </row>
    <row r="11" spans="1:15" ht="13" customHeight="1" x14ac:dyDescent="0.15">
      <c r="A11" s="109">
        <v>240212</v>
      </c>
      <c r="B11" s="110">
        <v>0.875</v>
      </c>
      <c r="C11" s="107" t="s">
        <v>84</v>
      </c>
      <c r="D11" s="111" t="s">
        <v>34</v>
      </c>
      <c r="E11" s="112">
        <v>880814</v>
      </c>
      <c r="F11" s="107" t="s">
        <v>96</v>
      </c>
      <c r="G11" s="108">
        <f>VLOOKUP($D11,Servicefaktura!$B$36:$C$53,2,FALSE)</f>
        <v>1500</v>
      </c>
      <c r="H11" s="85">
        <v>0.25</v>
      </c>
      <c r="I11" s="86">
        <f t="shared" si="6"/>
        <v>375</v>
      </c>
      <c r="J11" s="73">
        <v>28</v>
      </c>
      <c r="K11" s="87">
        <f t="shared" si="7"/>
        <v>70</v>
      </c>
      <c r="L11" s="87">
        <f t="shared" si="8"/>
        <v>17.5</v>
      </c>
      <c r="M11" s="98"/>
      <c r="N11" s="98"/>
      <c r="O11" s="98"/>
    </row>
    <row r="12" spans="1:15" ht="13" customHeight="1" x14ac:dyDescent="0.15">
      <c r="A12" s="109">
        <v>240212</v>
      </c>
      <c r="B12" s="110">
        <v>0.88541666666666663</v>
      </c>
      <c r="C12" s="107" t="s">
        <v>84</v>
      </c>
      <c r="D12" s="111" t="s">
        <v>34</v>
      </c>
      <c r="E12" s="112">
        <v>970525</v>
      </c>
      <c r="F12" s="107" t="s">
        <v>96</v>
      </c>
      <c r="G12" s="108">
        <f>VLOOKUP($D12,Servicefaktura!$B$36:$C$53,2,FALSE)</f>
        <v>1500</v>
      </c>
      <c r="H12" s="85">
        <v>0.25</v>
      </c>
      <c r="I12" s="86">
        <f t="shared" si="6"/>
        <v>375</v>
      </c>
      <c r="J12" s="73">
        <v>0</v>
      </c>
      <c r="K12" s="87">
        <f t="shared" si="7"/>
        <v>0</v>
      </c>
      <c r="L12" s="87">
        <f t="shared" si="8"/>
        <v>0</v>
      </c>
      <c r="M12" s="98"/>
      <c r="N12" s="98"/>
      <c r="O12" s="98"/>
    </row>
    <row r="13" spans="1:15" ht="13" customHeight="1" x14ac:dyDescent="0.15">
      <c r="A13" s="109">
        <v>240213</v>
      </c>
      <c r="B13" s="110">
        <v>2.0833333333333332E-2</v>
      </c>
      <c r="C13" s="107" t="s">
        <v>87</v>
      </c>
      <c r="D13" s="111" t="s">
        <v>88</v>
      </c>
      <c r="E13" s="112">
        <v>900102</v>
      </c>
      <c r="F13" s="107" t="s">
        <v>97</v>
      </c>
      <c r="G13" s="108">
        <f>VLOOKUP($D13,Servicefaktura!$B$36:$C$53,2,FALSE)</f>
        <v>4000</v>
      </c>
      <c r="H13" s="85">
        <v>0.25</v>
      </c>
      <c r="I13" s="86">
        <f t="shared" si="6"/>
        <v>1000</v>
      </c>
      <c r="J13" s="73">
        <v>12</v>
      </c>
      <c r="K13" s="87">
        <f t="shared" si="7"/>
        <v>30</v>
      </c>
      <c r="L13" s="87">
        <f t="shared" si="8"/>
        <v>7.5</v>
      </c>
      <c r="M13" s="98"/>
      <c r="N13" s="98"/>
      <c r="O13" s="98"/>
    </row>
    <row r="14" spans="1:15" ht="14" x14ac:dyDescent="0.15">
      <c r="A14" s="109">
        <v>240213</v>
      </c>
      <c r="B14" s="110">
        <v>2.0833333333333332E-2</v>
      </c>
      <c r="C14" s="107" t="s">
        <v>87</v>
      </c>
      <c r="D14" s="111" t="s">
        <v>38</v>
      </c>
      <c r="E14" s="112">
        <v>900102</v>
      </c>
      <c r="F14" s="107" t="s">
        <v>97</v>
      </c>
      <c r="G14" s="108">
        <f>VLOOKUP($D14,Servicefaktura!$B$36:$C$53,2,FALSE)</f>
        <v>2000</v>
      </c>
      <c r="H14" s="85">
        <v>0.25</v>
      </c>
      <c r="I14" s="86">
        <f t="shared" si="6"/>
        <v>500</v>
      </c>
      <c r="J14" s="73">
        <v>0</v>
      </c>
      <c r="K14" s="87">
        <f t="shared" si="7"/>
        <v>0</v>
      </c>
      <c r="L14" s="87">
        <f t="shared" si="8"/>
        <v>0</v>
      </c>
      <c r="M14" s="98"/>
      <c r="N14" s="98"/>
      <c r="O14" s="98"/>
    </row>
    <row r="15" spans="1:15" x14ac:dyDescent="0.15">
      <c r="G15" s="79">
        <f>SUM(G8:G14)</f>
        <v>13500</v>
      </c>
      <c r="H15" s="80"/>
      <c r="I15" s="81">
        <f>SUM(I8:I14)</f>
        <v>3375</v>
      </c>
      <c r="J15" s="82">
        <f>SUM(J8:J14)</f>
        <v>100</v>
      </c>
      <c r="K15" s="83">
        <f>SUM(K8:K14)</f>
        <v>250</v>
      </c>
      <c r="L15" s="83">
        <f>SUM(L8:L14)</f>
        <v>62.5</v>
      </c>
      <c r="M15" s="88">
        <f>SUM(L15,I15)</f>
        <v>3437.5</v>
      </c>
      <c r="N15" s="83">
        <f>SUM(G15+K15)</f>
        <v>13750</v>
      </c>
      <c r="O15" s="83">
        <f>SUM(N15+M15)</f>
        <v>17187.5</v>
      </c>
    </row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81" ht="13.5" customHeight="1" x14ac:dyDescent="0.15"/>
  </sheetData>
  <autoFilter ref="C1:C7" xr:uid="{00000000-0009-0000-0000-000001000000}"/>
  <phoneticPr fontId="16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10" sqref="B10"/>
    </sheetView>
  </sheetViews>
  <sheetFormatPr baseColWidth="10" defaultColWidth="11.5" defaultRowHeight="13" x14ac:dyDescent="0.15"/>
  <cols>
    <col min="1" max="1" width="30.5" customWidth="1"/>
  </cols>
  <sheetData>
    <row r="1" spans="1:2" x14ac:dyDescent="0.15">
      <c r="A1" s="71" t="s">
        <v>69</v>
      </c>
      <c r="B1" s="57" t="s">
        <v>54</v>
      </c>
    </row>
    <row r="2" spans="1:2" x14ac:dyDescent="0.15">
      <c r="A2" s="66" t="s">
        <v>35</v>
      </c>
      <c r="B2" s="68">
        <v>0.25</v>
      </c>
    </row>
    <row r="3" spans="1:2" x14ac:dyDescent="0.15">
      <c r="A3" s="16" t="s">
        <v>46</v>
      </c>
      <c r="B3" s="68">
        <v>0.25</v>
      </c>
    </row>
    <row r="4" spans="1:2" x14ac:dyDescent="0.15">
      <c r="A4" s="16" t="s">
        <v>68</v>
      </c>
      <c r="B4" s="68">
        <v>0.25</v>
      </c>
    </row>
    <row r="5" spans="1:2" x14ac:dyDescent="0.15">
      <c r="A5" s="66" t="s">
        <v>45</v>
      </c>
      <c r="B5" s="68">
        <v>0.25</v>
      </c>
    </row>
    <row r="6" spans="1:2" x14ac:dyDescent="0.15">
      <c r="A6" s="64" t="s">
        <v>70</v>
      </c>
      <c r="B6" s="69">
        <v>0.25</v>
      </c>
    </row>
    <row r="7" spans="1:2" x14ac:dyDescent="0.15">
      <c r="A7" s="65" t="s">
        <v>36</v>
      </c>
      <c r="B7" s="70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Servicefaktura</vt:lpstr>
      <vt:lpstr>Fakturaspecifikation</vt:lpstr>
      <vt:lpstr>Moms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Kanter, M. (Marc)</dc:creator>
  <cp:lastModifiedBy>Microsoft Office-användare</cp:lastModifiedBy>
  <cp:lastPrinted>2008-05-06T14:15:47Z</cp:lastPrinted>
  <dcterms:created xsi:type="dcterms:W3CDTF">2002-02-05T20:20:07Z</dcterms:created>
  <dcterms:modified xsi:type="dcterms:W3CDTF">2024-02-15T21:05:57Z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TC060883781053</vt:lpwstr>
  </property>
</Properties>
</file>