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homasehrengren/Library/CloudStorage/Dropbox/SALG/Excel från UL/"/>
    </mc:Choice>
  </mc:AlternateContent>
  <xr:revisionPtr revIDLastSave="0" documentId="8_{32C40129-E9FD-9840-9FB5-6796D8A3EF70}" xr6:coauthVersionLast="47" xr6:coauthVersionMax="47" xr10:uidLastSave="{00000000-0000-0000-0000-000000000000}"/>
  <bookViews>
    <workbookView xWindow="0" yWindow="500" windowWidth="28800" windowHeight="16260" tabRatio="500" xr2:uid="{00000000-000D-0000-FFFF-FFFF00000000}"/>
  </bookViews>
  <sheets>
    <sheet name="Månad1" sheetId="1" r:id="rId1"/>
    <sheet name="Månad2" sheetId="2" r:id="rId2"/>
    <sheet name="Månad3" sheetId="3" r:id="rId3"/>
  </sheets>
  <definedNames>
    <definedName name="__xlnm__FilterDatabase" localSheetId="0">Månad1!$A$10:$L$166</definedName>
    <definedName name="__xlnm__FilterDatabase_0" localSheetId="0">Månad1!$A$10:$L$166</definedName>
    <definedName name="__xlnm__FilterDatabase_0_0" localSheetId="0">Månad1!$A$10:$L$166</definedName>
    <definedName name="__xlnm__FilterDatabase_0_0_0" localSheetId="0">Månad1!$A$10:$L$166</definedName>
    <definedName name="__xlnm__FilterDatabase_0_0_0_0" localSheetId="0">Månad1!$A$10:$L$166</definedName>
    <definedName name="__xlnm__FilterDatabase_0_0_0_0_0" localSheetId="0">Månad1!$A$10:$L$166</definedName>
    <definedName name="__xlnm__FilterDatabase_0_0_0_0_0_0" localSheetId="0">Månad1!$A$10:$L$166</definedName>
    <definedName name="__xlnm__FilterDatabase_0_0_0_0_0_0_0" localSheetId="0">Månad1!$A$10:$L$166</definedName>
    <definedName name="__xlnm__FilterDatabase_0_0_0_0_0_0_0_0" localSheetId="0">Månad1!$A$10:$L$166</definedName>
    <definedName name="__xlnm__FilterDatabase_0_0_0_0_0_0_0_0_0" localSheetId="0">Månad1!$A$10:$L$166</definedName>
    <definedName name="_xlnm._FilterDatabase" localSheetId="0" hidden="1">Månad1!$A$10:$L$170</definedName>
    <definedName name="_xlnm.Print_Area" localSheetId="0">Månad1!$A$11:$F$61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3" i="1" l="1"/>
  <c r="L42" i="1"/>
  <c r="K42" i="1"/>
  <c r="I42" i="1"/>
  <c r="K66" i="1"/>
  <c r="L66" i="1" s="1"/>
  <c r="I66" i="1"/>
  <c r="I82" i="1"/>
  <c r="I56" i="1"/>
  <c r="N12" i="1"/>
  <c r="O12" i="1" s="1"/>
  <c r="P12" i="1" s="1"/>
  <c r="N11" i="1"/>
  <c r="O11" i="1" s="1"/>
  <c r="P11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N17" i="1"/>
  <c r="O17" i="1" s="1"/>
  <c r="P17" i="1" s="1"/>
  <c r="N18" i="1"/>
  <c r="O18" i="1" s="1"/>
  <c r="N19" i="1"/>
  <c r="O19" i="1" s="1"/>
  <c r="N20" i="1"/>
  <c r="O20" i="1" s="1"/>
  <c r="N21" i="1"/>
  <c r="O21" i="1" s="1"/>
  <c r="P21" i="1" s="1"/>
  <c r="N22" i="1"/>
  <c r="O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3" i="1"/>
  <c r="O43" i="1" s="1"/>
  <c r="P43" i="1" s="1"/>
  <c r="N44" i="1"/>
  <c r="O44" i="1" s="1"/>
  <c r="P44" i="1" s="1"/>
  <c r="N45" i="1"/>
  <c r="O45" i="1" s="1"/>
  <c r="P45" i="1" s="1"/>
  <c r="I41" i="1"/>
  <c r="K43" i="1"/>
  <c r="L43" i="1" s="1"/>
  <c r="I43" i="1"/>
  <c r="I45" i="1"/>
  <c r="I46" i="1"/>
  <c r="J123" i="1"/>
  <c r="I95" i="1"/>
  <c r="K95" i="1"/>
  <c r="L95" i="1" s="1"/>
  <c r="I96" i="1"/>
  <c r="K96" i="1"/>
  <c r="L96" i="1" s="1"/>
  <c r="I97" i="1"/>
  <c r="K97" i="1"/>
  <c r="L97" i="1" s="1"/>
  <c r="I98" i="1"/>
  <c r="K98" i="1"/>
  <c r="L98" i="1" s="1"/>
  <c r="I99" i="1"/>
  <c r="K99" i="1"/>
  <c r="L99" i="1" s="1"/>
  <c r="I100" i="1"/>
  <c r="K100" i="1"/>
  <c r="L100" i="1" s="1"/>
  <c r="I101" i="1"/>
  <c r="K101" i="1"/>
  <c r="L101" i="1" s="1"/>
  <c r="I102" i="1"/>
  <c r="K102" i="1"/>
  <c r="L102" i="1" s="1"/>
  <c r="I103" i="1"/>
  <c r="K103" i="1"/>
  <c r="L103" i="1" s="1"/>
  <c r="K104" i="1"/>
  <c r="L104" i="1" s="1"/>
  <c r="I105" i="1"/>
  <c r="K105" i="1"/>
  <c r="L105" i="1" s="1"/>
  <c r="I106" i="1"/>
  <c r="K106" i="1"/>
  <c r="L106" i="1" s="1"/>
  <c r="I107" i="1"/>
  <c r="K107" i="1"/>
  <c r="L107" i="1" s="1"/>
  <c r="I108" i="1"/>
  <c r="K108" i="1"/>
  <c r="L108" i="1" s="1"/>
  <c r="I109" i="1"/>
  <c r="K109" i="1"/>
  <c r="L109" i="1" s="1"/>
  <c r="I110" i="1"/>
  <c r="K110" i="1"/>
  <c r="L110" i="1" s="1"/>
  <c r="I111" i="1"/>
  <c r="K111" i="1"/>
  <c r="L111" i="1" s="1"/>
  <c r="I112" i="1"/>
  <c r="K112" i="1"/>
  <c r="L112" i="1" s="1"/>
  <c r="I113" i="1"/>
  <c r="K113" i="1"/>
  <c r="L113" i="1" s="1"/>
  <c r="I114" i="1"/>
  <c r="K114" i="1"/>
  <c r="L114" i="1" s="1"/>
  <c r="K115" i="1"/>
  <c r="L115" i="1" s="1"/>
  <c r="I116" i="1"/>
  <c r="K116" i="1"/>
  <c r="L116" i="1" s="1"/>
  <c r="I117" i="1"/>
  <c r="K117" i="1"/>
  <c r="L117" i="1" s="1"/>
  <c r="I118" i="1"/>
  <c r="K118" i="1"/>
  <c r="L118" i="1" s="1"/>
  <c r="I119" i="1"/>
  <c r="K119" i="1"/>
  <c r="L119" i="1" s="1"/>
  <c r="I38" i="1"/>
  <c r="I37" i="1"/>
  <c r="I18" i="1"/>
  <c r="I11" i="1"/>
  <c r="K11" i="1"/>
  <c r="L11" i="1" s="1"/>
  <c r="I12" i="1"/>
  <c r="K12" i="1"/>
  <c r="L12" i="1" s="1"/>
  <c r="I13" i="1"/>
  <c r="K13" i="1"/>
  <c r="L13" i="1" s="1"/>
  <c r="I14" i="1"/>
  <c r="K14" i="1"/>
  <c r="L14" i="1" s="1"/>
  <c r="I15" i="1"/>
  <c r="K15" i="1"/>
  <c r="L15" i="1" s="1"/>
  <c r="I16" i="1"/>
  <c r="K16" i="1"/>
  <c r="L16" i="1" s="1"/>
  <c r="I17" i="1"/>
  <c r="K17" i="1"/>
  <c r="L17" i="1" s="1"/>
  <c r="K18" i="1"/>
  <c r="L18" i="1" s="1"/>
  <c r="I19" i="1"/>
  <c r="K19" i="1"/>
  <c r="L19" i="1" s="1"/>
  <c r="I20" i="1"/>
  <c r="K20" i="1"/>
  <c r="L20" i="1" s="1"/>
  <c r="I21" i="1"/>
  <c r="K21" i="1"/>
  <c r="L21" i="1" s="1"/>
  <c r="I22" i="1"/>
  <c r="K22" i="1"/>
  <c r="L22" i="1" s="1"/>
  <c r="I23" i="1"/>
  <c r="K23" i="1"/>
  <c r="L23" i="1" s="1"/>
  <c r="I24" i="1"/>
  <c r="K24" i="1"/>
  <c r="L24" i="1" s="1"/>
  <c r="I25" i="1"/>
  <c r="K25" i="1"/>
  <c r="L25" i="1" s="1"/>
  <c r="I26" i="1"/>
  <c r="K26" i="1"/>
  <c r="L26" i="1" s="1"/>
  <c r="I27" i="1"/>
  <c r="K27" i="1"/>
  <c r="L27" i="1" s="1"/>
  <c r="I28" i="1"/>
  <c r="K28" i="1"/>
  <c r="L28" i="1" s="1"/>
  <c r="I29" i="1"/>
  <c r="K29" i="1"/>
  <c r="L29" i="1" s="1"/>
  <c r="I30" i="1"/>
  <c r="K30" i="1"/>
  <c r="L30" i="1" s="1"/>
  <c r="I31" i="1"/>
  <c r="K31" i="1"/>
  <c r="L31" i="1" s="1"/>
  <c r="I32" i="1"/>
  <c r="K32" i="1"/>
  <c r="L32" i="1" s="1"/>
  <c r="I33" i="1"/>
  <c r="K33" i="1"/>
  <c r="L33" i="1" s="1"/>
  <c r="I34" i="1"/>
  <c r="K34" i="1"/>
  <c r="L34" i="1" s="1"/>
  <c r="I35" i="1"/>
  <c r="K35" i="1"/>
  <c r="L35" i="1" s="1"/>
  <c r="I36" i="1"/>
  <c r="K36" i="1"/>
  <c r="L36" i="1" s="1"/>
  <c r="K37" i="1"/>
  <c r="L37" i="1" s="1"/>
  <c r="K38" i="1"/>
  <c r="L38" i="1" s="1"/>
  <c r="I39" i="1"/>
  <c r="K39" i="1"/>
  <c r="L39" i="1" s="1"/>
  <c r="I40" i="1"/>
  <c r="K40" i="1"/>
  <c r="L40" i="1" s="1"/>
  <c r="K41" i="1"/>
  <c r="L41" i="1" s="1"/>
  <c r="I44" i="1"/>
  <c r="K44" i="1"/>
  <c r="L44" i="1" s="1"/>
  <c r="K45" i="1"/>
  <c r="L45" i="1" s="1"/>
  <c r="K46" i="1"/>
  <c r="L46" i="1" s="1"/>
  <c r="I47" i="1"/>
  <c r="K47" i="1"/>
  <c r="L47" i="1" s="1"/>
  <c r="I48" i="1"/>
  <c r="K48" i="1"/>
  <c r="L48" i="1" s="1"/>
  <c r="I49" i="1"/>
  <c r="K49" i="1"/>
  <c r="L49" i="1" s="1"/>
  <c r="I50" i="1"/>
  <c r="K50" i="1"/>
  <c r="L50" i="1" s="1"/>
  <c r="I51" i="1"/>
  <c r="K51" i="1"/>
  <c r="L51" i="1" s="1"/>
  <c r="I52" i="1"/>
  <c r="K52" i="1"/>
  <c r="L52" i="1" s="1"/>
  <c r="I53" i="1"/>
  <c r="K53" i="1"/>
  <c r="L53" i="1" s="1"/>
  <c r="I54" i="1"/>
  <c r="K54" i="1"/>
  <c r="L54" i="1" s="1"/>
  <c r="I55" i="1"/>
  <c r="K55" i="1"/>
  <c r="L55" i="1" s="1"/>
  <c r="K56" i="1"/>
  <c r="L56" i="1" s="1"/>
  <c r="I57" i="1"/>
  <c r="K57" i="1"/>
  <c r="L57" i="1" s="1"/>
  <c r="I58" i="1"/>
  <c r="K58" i="1"/>
  <c r="L58" i="1" s="1"/>
  <c r="I59" i="1"/>
  <c r="K59" i="1"/>
  <c r="L59" i="1" s="1"/>
  <c r="I60" i="1"/>
  <c r="K60" i="1"/>
  <c r="L60" i="1" s="1"/>
  <c r="I61" i="1"/>
  <c r="K61" i="1"/>
  <c r="L61" i="1" s="1"/>
  <c r="I62" i="1"/>
  <c r="K62" i="1"/>
  <c r="L62" i="1" s="1"/>
  <c r="I63" i="1"/>
  <c r="K63" i="1"/>
  <c r="L63" i="1" s="1"/>
  <c r="I64" i="1"/>
  <c r="K64" i="1"/>
  <c r="L64" i="1" s="1"/>
  <c r="I65" i="1"/>
  <c r="K65" i="1"/>
  <c r="L65" i="1" s="1"/>
  <c r="I67" i="1"/>
  <c r="K67" i="1"/>
  <c r="L67" i="1" s="1"/>
  <c r="I68" i="1"/>
  <c r="K68" i="1"/>
  <c r="L68" i="1" s="1"/>
  <c r="I69" i="1"/>
  <c r="K69" i="1"/>
  <c r="L69" i="1" s="1"/>
  <c r="I88" i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I78" i="1"/>
  <c r="I79" i="1"/>
  <c r="I80" i="1"/>
  <c r="I81" i="1"/>
  <c r="I83" i="1"/>
  <c r="I84" i="1"/>
  <c r="I85" i="1"/>
  <c r="I86" i="1"/>
  <c r="I87" i="1"/>
  <c r="I89" i="1"/>
  <c r="I90" i="1"/>
  <c r="I91" i="1"/>
  <c r="I92" i="1"/>
  <c r="I93" i="1"/>
  <c r="I94" i="1"/>
  <c r="I70" i="1"/>
  <c r="K70" i="1"/>
  <c r="L70" i="1" s="1"/>
  <c r="I71" i="1"/>
  <c r="K71" i="1"/>
  <c r="L71" i="1" s="1"/>
  <c r="I72" i="1"/>
  <c r="K72" i="1"/>
  <c r="L72" i="1" s="1"/>
  <c r="I73" i="1"/>
  <c r="K73" i="1"/>
  <c r="L73" i="1" s="1"/>
  <c r="I74" i="1"/>
  <c r="K74" i="1"/>
  <c r="L74" i="1" s="1"/>
  <c r="I75" i="1"/>
  <c r="K75" i="1"/>
  <c r="L75" i="1" s="1"/>
  <c r="I76" i="1"/>
  <c r="K76" i="1"/>
  <c r="L76" i="1" s="1"/>
  <c r="I77" i="1"/>
  <c r="K77" i="1"/>
  <c r="L77" i="1" s="1"/>
  <c r="I104" i="1" l="1"/>
  <c r="I123" i="1" s="1"/>
  <c r="P16" i="1"/>
  <c r="P20" i="1"/>
  <c r="P19" i="1"/>
  <c r="P18" i="1"/>
  <c r="I115" i="1"/>
  <c r="L123" i="1"/>
  <c r="I124" i="1" s="1"/>
  <c r="K123" i="1"/>
  <c r="G124" i="1" s="1"/>
  <c r="I125" i="1" l="1"/>
  <c r="G125" i="1" l="1"/>
  <c r="P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10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Tid anges som TT:MM</t>
        </r>
      </text>
    </comment>
    <comment ref="C10" authorId="0" shapeId="0" xr:uid="{00000000-0006-0000-0000-000003000000}">
      <text>
        <r>
          <rPr>
            <b/>
            <sz val="9"/>
            <color rgb="FF000000"/>
            <rFont val="Arial"/>
            <family val="2"/>
          </rPr>
          <t xml:space="preserve">Thomas Ehrengren:
</t>
        </r>
        <r>
          <rPr>
            <sz val="9"/>
            <color rgb="FF000000"/>
            <rFont val="Arial"/>
            <family val="2"/>
          </rPr>
          <t xml:space="preserve">Arlanda
</t>
        </r>
        <r>
          <rPr>
            <sz val="9"/>
            <color rgb="FF000000"/>
            <rFont val="Arial"/>
            <family val="2"/>
          </rPr>
          <t xml:space="preserve">Handen
</t>
        </r>
        <r>
          <rPr>
            <sz val="9"/>
            <color rgb="FF000000"/>
            <rFont val="Arial"/>
            <family val="2"/>
          </rPr>
          <t xml:space="preserve">Nacka
</t>
        </r>
        <r>
          <rPr>
            <sz val="9"/>
            <color rgb="FF000000"/>
            <rFont val="Arial"/>
            <family val="2"/>
          </rPr>
          <t xml:space="preserve">Norrmalm
</t>
        </r>
        <r>
          <rPr>
            <sz val="9"/>
            <color rgb="FF000000"/>
            <rFont val="Arial"/>
            <family val="2"/>
          </rPr>
          <t xml:space="preserve">Norrort
</t>
        </r>
        <r>
          <rPr>
            <sz val="9"/>
            <color rgb="FF000000"/>
            <rFont val="Arial"/>
            <family val="2"/>
          </rPr>
          <t xml:space="preserve">Norrtälje Södermalm
</t>
        </r>
        <r>
          <rPr>
            <sz val="9"/>
            <color rgb="FF000000"/>
            <rFont val="Arial"/>
            <family val="2"/>
          </rPr>
          <t xml:space="preserve">Söderort
</t>
        </r>
        <r>
          <rPr>
            <sz val="9"/>
            <color rgb="FF000000"/>
            <rFont val="Arial"/>
            <family val="2"/>
          </rPr>
          <t xml:space="preserve">Södertörn
</t>
        </r>
        <r>
          <rPr>
            <sz val="9"/>
            <color rgb="FF000000"/>
            <rFont val="Arial"/>
            <family val="2"/>
          </rPr>
          <t xml:space="preserve">Södertälje
</t>
        </r>
        <r>
          <rPr>
            <sz val="9"/>
            <color rgb="FF000000"/>
            <rFont val="Arial"/>
            <family val="2"/>
          </rPr>
          <t xml:space="preserve">Västerort
</t>
        </r>
        <r>
          <rPr>
            <sz val="9"/>
            <color rgb="FF000000"/>
            <rFont val="Arial"/>
            <family val="2"/>
          </rPr>
          <t xml:space="preserve">KVV
</t>
        </r>
      </text>
    </comment>
    <comment ref="D10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 xml:space="preserve">Möjliga tjänster:
</t>
        </r>
        <r>
          <rPr>
            <sz val="8"/>
            <color rgb="FF000000"/>
            <rFont val="Tahoma"/>
            <family val="2"/>
          </rPr>
          <t xml:space="preserve">Arrestvård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 + rättsintyg
</t>
        </r>
        <r>
          <rPr>
            <sz val="8"/>
            <color rgb="FF000000"/>
            <rFont val="Tahoma"/>
            <family val="2"/>
          </rPr>
          <t xml:space="preserve">Dödsfall
</t>
        </r>
        <r>
          <rPr>
            <sz val="8"/>
            <color rgb="FF000000"/>
            <rFont val="Tahoma"/>
            <family val="2"/>
          </rPr>
          <t xml:space="preserve">Läkemedel
</t>
        </r>
        <r>
          <rPr>
            <sz val="8"/>
            <color rgb="FF000000"/>
            <rFont val="Tahoma"/>
            <family val="2"/>
          </rPr>
          <t xml:space="preserve">KVV: Jourläkartjänst
</t>
        </r>
      </text>
    </comment>
    <comment ref="E10" authorId="0" shapeId="0" xr:uid="{00000000-0006-0000-0000-000005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10" authorId="0" shapeId="0" xr:uid="{00000000-0006-0000-0000-000006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Om K-nummer saknas ska namn på stationsbefäl anges.</t>
        </r>
      </text>
    </comment>
    <comment ref="G10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Thomas Ehrengren:
</t>
        </r>
        <r>
          <rPr>
            <sz val="9"/>
            <color rgb="FF000000"/>
            <rFont val="Arial"/>
            <family val="2"/>
          </rPr>
          <t>Enligt prislista</t>
        </r>
      </text>
    </comment>
    <comment ref="H10" authorId="0" shapeId="0" xr:uid="{00000000-0006-0000-0000-000008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 xml:space="preserve">25% moms på följande tjänster: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rättsintyg+rättsintyg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K10" authorId="0" shapeId="0" xr:uid="{00000000-0006-0000-0000-000009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Resor ersätts med 2,50 kr/km</t>
        </r>
      </text>
    </comment>
    <comment ref="L10" authorId="0" shapeId="0" xr:uid="{00000000-0006-0000-0000-00000A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Datum anges i följande format:
ÅMMDD;
exempel 1 dec 2008:
81201</t>
        </r>
      </text>
    </comment>
    <comment ref="B7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Möjliga tjänster:
Arrestvård
Blodprov
Urinprov
Rapekit
Undersökning för rättsintyg + rättsintyg
Dödsfall
Läkemedel</t>
        </r>
      </text>
    </comment>
    <comment ref="E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 xml:space="preserve">25% moms på följande tjänster:
Blodprov
Urinprov
Rapekit
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200-000001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Datum anges i följande format:
ÅMMDD;
exempel 1 dec 2008:
81201</t>
        </r>
      </text>
    </comment>
    <comment ref="B7" authorId="0" shapeId="0" xr:uid="{00000000-0006-0000-0200-000002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200-000003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Möjliga tjänster:
Arrestvård
Blodprov
Urinprov
Rapekit
Undersökning för rättsintyg + rättsintyg
Dödsfall
Läkemedel</t>
        </r>
      </text>
    </comment>
    <comment ref="E7" authorId="0" shapeId="0" xr:uid="{00000000-0006-0000-0200-000004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200-000005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Om K-nummer saknas ska namn på stationsbefäl anges.</t>
        </r>
      </text>
    </comment>
    <comment ref="H7" authorId="0" shapeId="0" xr:uid="{00000000-0006-0000-0200-000006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 xml:space="preserve">25% moms på följande tjänster:
Blodprov
Urinprov
Rapekit
Undersökning för rättsintyg+rättsintyg
</t>
        </r>
      </text>
    </comment>
    <comment ref="K7" authorId="0" shapeId="0" xr:uid="{00000000-0006-0000-0200-000007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Resor ersätts med 2,50 kr/km</t>
        </r>
      </text>
    </comment>
    <comment ref="L7" authorId="0" shapeId="0" xr:uid="{00000000-0006-0000-0200-000008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<sst xmlns="http://schemas.openxmlformats.org/spreadsheetml/2006/main" count="409" uniqueCount="187">
  <si>
    <t>Månad:</t>
  </si>
  <si>
    <t>Leverantör:</t>
  </si>
  <si>
    <t>Specifikation Medicinska tjänster</t>
  </si>
  <si>
    <t>Datum</t>
  </si>
  <si>
    <t>Tid</t>
  </si>
  <si>
    <t>Distrikt</t>
  </si>
  <si>
    <t>Tjänst</t>
  </si>
  <si>
    <t>Pers.nr.</t>
  </si>
  <si>
    <t>K-nummer</t>
  </si>
  <si>
    <t>Kostnad</t>
  </si>
  <si>
    <t>Moms</t>
  </si>
  <si>
    <t>Momsbelopp</t>
  </si>
  <si>
    <t>Resor (km)</t>
  </si>
  <si>
    <t>Resor (kostnad)</t>
  </si>
  <si>
    <t>Moms (resa)</t>
  </si>
  <si>
    <t>Faktura nr:</t>
  </si>
  <si>
    <t>Referens:</t>
  </si>
  <si>
    <t>Brommapappa AB</t>
  </si>
  <si>
    <t>Ted Leinsköld</t>
  </si>
  <si>
    <t>Summa tjänst</t>
  </si>
  <si>
    <t>Tjänst + mil</t>
  </si>
  <si>
    <t>Total summa</t>
  </si>
  <si>
    <t>Total moms</t>
  </si>
  <si>
    <t>Blodprov</t>
  </si>
  <si>
    <t>Arrestvård</t>
  </si>
  <si>
    <t>Solna</t>
  </si>
  <si>
    <t>Moms tjänst</t>
  </si>
  <si>
    <t>Moms mil</t>
  </si>
  <si>
    <t>Ersättning mil</t>
  </si>
  <si>
    <t>Södermalm</t>
  </si>
  <si>
    <t>Södertälje</t>
  </si>
  <si>
    <t>Flemingsberg/Häktad</t>
  </si>
  <si>
    <t>Solna/Häktad</t>
  </si>
  <si>
    <t>Skärholmen</t>
  </si>
  <si>
    <t>Dödsfall</t>
  </si>
  <si>
    <t>Västberga</t>
  </si>
  <si>
    <t>Kroppsbesiktning</t>
  </si>
  <si>
    <t>Flemingsberg</t>
  </si>
  <si>
    <t>Järva</t>
  </si>
  <si>
    <t>630805-6453</t>
  </si>
  <si>
    <t>Norrtälje</t>
  </si>
  <si>
    <t>920310-3016</t>
  </si>
  <si>
    <t>Norrtälje/Häktad</t>
  </si>
  <si>
    <t>990921-1279</t>
  </si>
  <si>
    <t>1493666-23</t>
  </si>
  <si>
    <t>861030-0932</t>
  </si>
  <si>
    <t>26492-24</t>
  </si>
  <si>
    <t>960618-1114</t>
  </si>
  <si>
    <t>23178-24</t>
  </si>
  <si>
    <t>780330-1519</t>
  </si>
  <si>
    <t>29227-23</t>
  </si>
  <si>
    <t>920326-5187</t>
  </si>
  <si>
    <t>600227-9385</t>
  </si>
  <si>
    <t>Brandbergen</t>
  </si>
  <si>
    <t>520920-1929</t>
  </si>
  <si>
    <t>Okänd</t>
  </si>
  <si>
    <t>27102-24</t>
  </si>
  <si>
    <t>871216-7215</t>
  </si>
  <si>
    <t>940717-2411</t>
  </si>
  <si>
    <t>Läkemedel</t>
  </si>
  <si>
    <t>710415-0375</t>
  </si>
  <si>
    <t>781219-0176</t>
  </si>
  <si>
    <t>20966-24</t>
  </si>
  <si>
    <t>Järva/Bro</t>
  </si>
  <si>
    <t>350311-5911</t>
  </si>
  <si>
    <t>640711-4674</t>
  </si>
  <si>
    <t>750926-0399</t>
  </si>
  <si>
    <t>840403-0044</t>
  </si>
  <si>
    <t>040622-8114</t>
  </si>
  <si>
    <t>27004-24</t>
  </si>
  <si>
    <t>590210-7175</t>
  </si>
  <si>
    <t>24-SALG-01</t>
  </si>
  <si>
    <t>Januari</t>
  </si>
  <si>
    <t>Vällingby</t>
  </si>
  <si>
    <t>610626-2972</t>
  </si>
  <si>
    <t>890263-8256</t>
  </si>
  <si>
    <t>32265-24</t>
  </si>
  <si>
    <t>630202-0273</t>
  </si>
  <si>
    <t>1446116-23</t>
  </si>
  <si>
    <t>Västberga/Häktad</t>
  </si>
  <si>
    <t>000321-5498</t>
  </si>
  <si>
    <t>12868-24</t>
  </si>
  <si>
    <t>031203-2170</t>
  </si>
  <si>
    <t>1617792-23</t>
  </si>
  <si>
    <t>Läkemedel (Novorapid, Nålar)</t>
  </si>
  <si>
    <t>KVV</t>
  </si>
  <si>
    <t>Beredskap</t>
  </si>
  <si>
    <t>Rape Kit</t>
  </si>
  <si>
    <t>020312-7014</t>
  </si>
  <si>
    <t>55986-24</t>
  </si>
  <si>
    <t>931215-5360</t>
  </si>
  <si>
    <t>1563590-23</t>
  </si>
  <si>
    <t>Färingsö</t>
  </si>
  <si>
    <t>850201-3504</t>
  </si>
  <si>
    <t>000819-1611</t>
  </si>
  <si>
    <t>51823-24</t>
  </si>
  <si>
    <t>54534-23</t>
  </si>
  <si>
    <t>Inget känt p nr</t>
  </si>
  <si>
    <t>Beateberg</t>
  </si>
  <si>
    <t>930229-5888</t>
  </si>
  <si>
    <t>Beredskap 18.00-06:00</t>
  </si>
  <si>
    <t>Norrmalm</t>
  </si>
  <si>
    <t>890118-7750</t>
  </si>
  <si>
    <t>8898764-24</t>
  </si>
  <si>
    <t>830101-0917</t>
  </si>
  <si>
    <t>76942-24</t>
  </si>
  <si>
    <t>600701-9000</t>
  </si>
  <si>
    <t>86884-24</t>
  </si>
  <si>
    <t>Läkemedel, flertal</t>
  </si>
  <si>
    <t>910515-0677</t>
  </si>
  <si>
    <t>88765-24</t>
  </si>
  <si>
    <t>810522-7965</t>
  </si>
  <si>
    <t>990920-xxxx</t>
  </si>
  <si>
    <t>27125-24</t>
  </si>
  <si>
    <t>840110-1004</t>
  </si>
  <si>
    <t>89055-24</t>
  </si>
  <si>
    <t>920330-2717</t>
  </si>
  <si>
    <t>88265-24</t>
  </si>
  <si>
    <t>980521-4492</t>
  </si>
  <si>
    <t>69356-24</t>
  </si>
  <si>
    <t>990118-3351</t>
  </si>
  <si>
    <t>740403-9278</t>
  </si>
  <si>
    <t>77107-24</t>
  </si>
  <si>
    <t>920705-3696</t>
  </si>
  <si>
    <t>82190-24</t>
  </si>
  <si>
    <t>761205-0299</t>
  </si>
  <si>
    <t>870625-0175</t>
  </si>
  <si>
    <t>68120-24</t>
  </si>
  <si>
    <t>Sigtuna</t>
  </si>
  <si>
    <t>670426-0170</t>
  </si>
  <si>
    <t>720622-9200</t>
  </si>
  <si>
    <t>760201-7316</t>
  </si>
  <si>
    <t>680722-0352</t>
  </si>
  <si>
    <t>750511-5936</t>
  </si>
  <si>
    <t>791118-4935</t>
  </si>
  <si>
    <t>980175-8856</t>
  </si>
  <si>
    <t>830315-5496</t>
  </si>
  <si>
    <t>Jakobsberg/Järfälla</t>
  </si>
  <si>
    <t>Flemingsberg/Trångsund</t>
  </si>
  <si>
    <t>590519-0159</t>
  </si>
  <si>
    <t>031230-9370</t>
  </si>
  <si>
    <t>93469-24</t>
  </si>
  <si>
    <t>010703-5511</t>
  </si>
  <si>
    <t>85136-24</t>
  </si>
  <si>
    <t>761001-6839</t>
  </si>
  <si>
    <t>79230-24</t>
  </si>
  <si>
    <t>821128-0212</t>
  </si>
  <si>
    <t>67493-24</t>
  </si>
  <si>
    <t>791110-0100</t>
  </si>
  <si>
    <t>84454-24</t>
  </si>
  <si>
    <t>56535-24</t>
  </si>
  <si>
    <t>890614-0374</t>
  </si>
  <si>
    <t>72898-24</t>
  </si>
  <si>
    <t>020424-8959</t>
  </si>
  <si>
    <t>113708-24</t>
  </si>
  <si>
    <t>040304-6790</t>
  </si>
  <si>
    <t>113767-24</t>
  </si>
  <si>
    <t>030123-8895</t>
  </si>
  <si>
    <t>113750-24</t>
  </si>
  <si>
    <t>Asptuna</t>
  </si>
  <si>
    <t>911224-0032</t>
  </si>
  <si>
    <t>990219-3995</t>
  </si>
  <si>
    <t>113855-24</t>
  </si>
  <si>
    <t>Täbyanstalten</t>
  </si>
  <si>
    <t>810819-4039</t>
  </si>
  <si>
    <t>921003-4493</t>
  </si>
  <si>
    <t>Södertälje/Häktad</t>
  </si>
  <si>
    <t>940407-6508</t>
  </si>
  <si>
    <t>103104-24</t>
  </si>
  <si>
    <t>961202-4019</t>
  </si>
  <si>
    <t>88130-24</t>
  </si>
  <si>
    <t>871204-0032</t>
  </si>
  <si>
    <t>88183-24</t>
  </si>
  <si>
    <t>991010-0032</t>
  </si>
  <si>
    <t>75240-24</t>
  </si>
  <si>
    <t>900326-3697</t>
  </si>
  <si>
    <t>38724-24</t>
  </si>
  <si>
    <t>Nacka</t>
  </si>
  <si>
    <t>781223-0139</t>
  </si>
  <si>
    <t>880309-0318</t>
  </si>
  <si>
    <t>112447-24</t>
  </si>
  <si>
    <t>890306-xxxx</t>
  </si>
  <si>
    <t>110887-24</t>
  </si>
  <si>
    <t>030102-2075</t>
  </si>
  <si>
    <t>930104-9293</t>
  </si>
  <si>
    <t>1213666-21</t>
  </si>
  <si>
    <t>Kilometer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</si>
</sst>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 * #,##0.00&quot; kr &quot;;\-* #,##0.00&quot; kr &quot;;\ * \-#&quot; kr &quot;;\ @\ "/>
    <numFmt numFmtId="165" formatCode="\ * #,##0&quot; kr &quot;;\-* #,##0&quot; kr &quot;;\ * \-#&quot; kr &quot;;\ @\ "/>
    <numFmt numFmtId="166" formatCode="0\ %"/>
    <numFmt numFmtId="167" formatCode="#,##0.00\ [$kr-41D];[Red]\-#,##0.00\ [$kr-41D]"/>
    <numFmt numFmtId="168" formatCode="0.00\ %"/>
  </numFmts>
  <fonts count="24" x14ac:knownFonts="1"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name val="Arial"/>
      <family val="2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19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166" fontId="17" fillId="0" borderId="0" applyBorder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7" fillId="0" borderId="0" applyBorder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2" fillId="0" borderId="0" xfId="0" applyFont="1"/>
    <xf numFmtId="0" fontId="13" fillId="0" borderId="0" xfId="0" applyFont="1"/>
    <xf numFmtId="17" fontId="12" fillId="0" borderId="0" xfId="0" applyNumberFormat="1" applyFont="1"/>
    <xf numFmtId="0" fontId="14" fillId="0" borderId="0" xfId="0" applyFont="1"/>
    <xf numFmtId="3" fontId="0" fillId="0" borderId="0" xfId="0" applyNumberFormat="1"/>
    <xf numFmtId="0" fontId="14" fillId="9" borderId="2" xfId="0" applyFont="1" applyFill="1" applyBorder="1"/>
    <xf numFmtId="14" fontId="0" fillId="0" borderId="0" xfId="0" applyNumberFormat="1"/>
    <xf numFmtId="20" fontId="0" fillId="0" borderId="0" xfId="0" applyNumberFormat="1"/>
    <xf numFmtId="165" fontId="0" fillId="0" borderId="0" xfId="17" applyNumberFormat="1" applyFont="1" applyBorder="1" applyProtection="1"/>
    <xf numFmtId="166" fontId="0" fillId="0" borderId="0" xfId="14" applyFont="1" applyBorder="1" applyProtection="1"/>
    <xf numFmtId="164" fontId="0" fillId="0" borderId="0" xfId="17" applyFont="1" applyBorder="1" applyProtection="1"/>
    <xf numFmtId="0" fontId="0" fillId="0" borderId="0" xfId="0" applyAlignment="1">
      <alignment horizontal="right"/>
    </xf>
    <xf numFmtId="2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14" fillId="0" borderId="2" xfId="0" applyFont="1" applyBorder="1"/>
    <xf numFmtId="165" fontId="0" fillId="0" borderId="0" xfId="0" applyNumberFormat="1"/>
    <xf numFmtId="164" fontId="0" fillId="0" borderId="0" xfId="0" applyNumberFormat="1"/>
    <xf numFmtId="0" fontId="0" fillId="0" borderId="0" xfId="17" applyNumberFormat="1" applyFont="1" applyBorder="1" applyProtection="1"/>
    <xf numFmtId="0" fontId="14" fillId="0" borderId="0" xfId="0" applyFont="1" applyAlignment="1">
      <alignment horizontal="right"/>
    </xf>
    <xf numFmtId="0" fontId="14" fillId="9" borderId="2" xfId="0" applyFont="1" applyFill="1" applyBorder="1" applyAlignment="1">
      <alignment horizontal="right"/>
    </xf>
    <xf numFmtId="0" fontId="17" fillId="0" borderId="0" xfId="0" applyFont="1"/>
    <xf numFmtId="166" fontId="17" fillId="0" borderId="0" xfId="14" applyBorder="1" applyProtection="1"/>
    <xf numFmtId="20" fontId="17" fillId="0" borderId="0" xfId="0" applyNumberFormat="1" applyFont="1"/>
    <xf numFmtId="0" fontId="23" fillId="0" borderId="0" xfId="0" applyFont="1"/>
    <xf numFmtId="14" fontId="17" fillId="0" borderId="0" xfId="0" applyNumberFormat="1" applyFont="1"/>
    <xf numFmtId="165" fontId="14" fillId="0" borderId="0" xfId="17" applyNumberFormat="1" applyFont="1" applyBorder="1" applyProtection="1"/>
    <xf numFmtId="164" fontId="17" fillId="0" borderId="0" xfId="17" applyBorder="1" applyProtection="1"/>
    <xf numFmtId="1" fontId="0" fillId="0" borderId="0" xfId="17" applyNumberFormat="1" applyFont="1" applyBorder="1" applyProtection="1"/>
    <xf numFmtId="0" fontId="17" fillId="0" borderId="0" xfId="0" quotePrefix="1" applyFont="1"/>
    <xf numFmtId="166" fontId="14" fillId="0" borderId="0" xfId="14" applyFont="1" applyBorder="1" applyProtection="1"/>
    <xf numFmtId="0" fontId="17" fillId="0" borderId="0" xfId="17" applyNumberFormat="1" applyBorder="1" applyProtection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Neutral" xfId="12" builtinId="28" customBuiltin="1"/>
    <cellStyle name="Normal" xfId="0" builtinId="0"/>
    <cellStyle name="Note" xfId="13" xr:uid="{00000000-0005-0000-0000-00000D000000}"/>
    <cellStyle name="Procent" xfId="14" builtinId="5"/>
    <cellStyle name="Status" xfId="15" xr:uid="{00000000-0005-0000-0000-00000F000000}"/>
    <cellStyle name="Text" xfId="16" xr:uid="{00000000-0005-0000-0000-000010000000}"/>
    <cellStyle name="Valuta" xfId="17" builtinId="4"/>
    <cellStyle name="Warning" xfId="18" xr:uid="{00000000-0005-0000-0000-00001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93"/>
  <sheetViews>
    <sheetView tabSelected="1" zoomScaleNormal="100" workbookViewId="0">
      <selection activeCell="A112" sqref="A112"/>
    </sheetView>
  </sheetViews>
  <sheetFormatPr baseColWidth="10" defaultColWidth="9" defaultRowHeight="13" customHeight="1" x14ac:dyDescent="0.15"/>
  <cols>
    <col min="1" max="1" width="12.6640625" customWidth="1"/>
    <col min="2" max="2" width="9" customWidth="1"/>
    <col min="3" max="3" width="20.83203125" customWidth="1"/>
    <col min="4" max="4" width="22.1640625" customWidth="1"/>
    <col min="5" max="5" width="19.83203125" style="12" customWidth="1"/>
    <col min="6" max="6" width="13" customWidth="1"/>
    <col min="7" max="7" width="11.5" customWidth="1"/>
    <col min="8" max="8" width="9.6640625" customWidth="1"/>
    <col min="9" max="9" width="12.33203125" customWidth="1"/>
    <col min="10" max="10" width="10.33203125" customWidth="1"/>
    <col min="11" max="11" width="14.83203125" customWidth="1"/>
    <col min="12" max="12" width="11.83203125" customWidth="1"/>
  </cols>
  <sheetData>
    <row r="1" spans="1:16" ht="15.5" customHeight="1" x14ac:dyDescent="0.2">
      <c r="A1" s="1" t="s">
        <v>1</v>
      </c>
      <c r="B1" s="2" t="s">
        <v>17</v>
      </c>
      <c r="C1" s="1"/>
      <c r="D1" s="1"/>
    </row>
    <row r="2" spans="1:16" ht="15.5" customHeight="1" x14ac:dyDescent="0.2">
      <c r="A2" s="1" t="s">
        <v>16</v>
      </c>
      <c r="B2" s="2" t="s">
        <v>18</v>
      </c>
      <c r="C2" s="1"/>
      <c r="D2" s="1"/>
    </row>
    <row r="3" spans="1:16" ht="15.5" customHeight="1" x14ac:dyDescent="0.2">
      <c r="A3" s="1" t="s">
        <v>0</v>
      </c>
      <c r="B3" s="2" t="s">
        <v>72</v>
      </c>
      <c r="C3" s="1"/>
      <c r="D3" s="1"/>
      <c r="E3" s="26"/>
    </row>
    <row r="4" spans="1:16" ht="13" customHeight="1" x14ac:dyDescent="0.2">
      <c r="A4" s="1" t="s">
        <v>15</v>
      </c>
      <c r="B4" s="4" t="s">
        <v>71</v>
      </c>
    </row>
    <row r="5" spans="1:16" ht="15.5" customHeight="1" x14ac:dyDescent="0.2">
      <c r="B5" s="2"/>
      <c r="C5" s="1"/>
      <c r="D5" s="1"/>
    </row>
    <row r="6" spans="1:16" ht="15.5" customHeight="1" x14ac:dyDescent="0.2">
      <c r="B6" s="1"/>
      <c r="C6" s="1"/>
      <c r="D6" s="1"/>
    </row>
    <row r="7" spans="1:16" ht="15.5" customHeight="1" x14ac:dyDescent="0.2">
      <c r="A7" s="1" t="s">
        <v>2</v>
      </c>
    </row>
    <row r="8" spans="1:16" s="4" customFormat="1" ht="13" customHeight="1" x14ac:dyDescent="0.15">
      <c r="E8" s="21"/>
    </row>
    <row r="9" spans="1:16" ht="13" customHeight="1" x14ac:dyDescent="0.15">
      <c r="G9" s="5"/>
    </row>
    <row r="10" spans="1:16" ht="21.75" customHeight="1" x14ac:dyDescent="0.15">
      <c r="A10" s="6" t="s">
        <v>3</v>
      </c>
      <c r="B10" s="6" t="s">
        <v>4</v>
      </c>
      <c r="C10" s="6" t="s">
        <v>5</v>
      </c>
      <c r="D10" s="6" t="s">
        <v>6</v>
      </c>
      <c r="E10" s="22" t="s">
        <v>7</v>
      </c>
      <c r="F10" s="6" t="s">
        <v>8</v>
      </c>
      <c r="G10" s="6" t="s">
        <v>9</v>
      </c>
      <c r="H10" s="6" t="s">
        <v>10</v>
      </c>
      <c r="I10" s="6" t="s">
        <v>11</v>
      </c>
      <c r="J10" s="6" t="s">
        <v>12</v>
      </c>
      <c r="K10" s="6" t="s">
        <v>13</v>
      </c>
      <c r="L10" s="6" t="s">
        <v>14</v>
      </c>
    </row>
    <row r="11" spans="1:16" ht="12.75" customHeight="1" x14ac:dyDescent="0.15">
      <c r="A11" s="27">
        <v>45299</v>
      </c>
      <c r="B11" s="25">
        <v>0.4375</v>
      </c>
      <c r="C11" s="23" t="s">
        <v>38</v>
      </c>
      <c r="D11" s="23" t="s">
        <v>34</v>
      </c>
      <c r="E11" s="23" t="s">
        <v>39</v>
      </c>
      <c r="F11" s="23"/>
      <c r="G11">
        <v>2000</v>
      </c>
      <c r="H11" s="10">
        <v>0.25</v>
      </c>
      <c r="I11" s="9">
        <f t="shared" ref="I11:I52" si="0">SUM(G11*H11)</f>
        <v>500</v>
      </c>
      <c r="J11">
        <v>55</v>
      </c>
      <c r="K11" s="11">
        <f t="shared" ref="K11:K66" si="1">SUM(J11*2.5)</f>
        <v>137.5</v>
      </c>
      <c r="L11" s="11">
        <f t="shared" ref="L11:L67" si="2">SUM(H11*K11)</f>
        <v>34.375</v>
      </c>
      <c r="N11">
        <f>IF(J11&gt;0,J11,0)</f>
        <v>55</v>
      </c>
      <c r="O11">
        <f t="shared" ref="O11:O45" si="3">IF(N11=FALSE,1,0)</f>
        <v>0</v>
      </c>
      <c r="P11" t="str">
        <f>IF(O11=0,C11,"Nytt datum")</f>
        <v>Järva</v>
      </c>
    </row>
    <row r="12" spans="1:16" ht="12.75" customHeight="1" x14ac:dyDescent="0.15">
      <c r="A12" s="27">
        <v>45299</v>
      </c>
      <c r="B12" s="8">
        <v>0.4861111111111111</v>
      </c>
      <c r="C12" s="23" t="s">
        <v>42</v>
      </c>
      <c r="D12" s="23" t="s">
        <v>24</v>
      </c>
      <c r="E12" s="23" t="s">
        <v>41</v>
      </c>
      <c r="F12" s="23"/>
      <c r="G12">
        <v>1500</v>
      </c>
      <c r="H12" s="10">
        <v>0.25</v>
      </c>
      <c r="I12" s="9">
        <f>SUM(G12*H12)</f>
        <v>375</v>
      </c>
      <c r="J12">
        <v>140</v>
      </c>
      <c r="K12" s="11">
        <f>SUM(J12*2.5)</f>
        <v>350</v>
      </c>
      <c r="L12" s="11">
        <f>SUM(H12*K12)</f>
        <v>87.5</v>
      </c>
      <c r="N12">
        <f>IF(A12=A11,J11)</f>
        <v>55</v>
      </c>
      <c r="O12">
        <f t="shared" si="3"/>
        <v>0</v>
      </c>
      <c r="P12" t="str">
        <f t="shared" ref="P12" si="4">IF(O12=0,C12,"Nytt datum")</f>
        <v>Norrtälje/Häktad</v>
      </c>
    </row>
    <row r="13" spans="1:16" ht="12.75" customHeight="1" x14ac:dyDescent="0.15">
      <c r="A13" s="27">
        <v>45299</v>
      </c>
      <c r="B13" s="8"/>
      <c r="C13" s="23" t="s">
        <v>40</v>
      </c>
      <c r="D13" s="23"/>
      <c r="E13" s="23"/>
      <c r="F13" s="23"/>
      <c r="G13">
        <v>1500</v>
      </c>
      <c r="H13" s="10">
        <v>0.25</v>
      </c>
      <c r="I13" s="9">
        <f t="shared" si="0"/>
        <v>375</v>
      </c>
      <c r="K13" s="11">
        <f t="shared" si="1"/>
        <v>0</v>
      </c>
      <c r="L13" s="11">
        <f t="shared" si="2"/>
        <v>0</v>
      </c>
      <c r="N13">
        <f t="shared" ref="N13:N45" si="5">IF(A13=A12,J12)</f>
        <v>140</v>
      </c>
      <c r="O13">
        <f t="shared" si="3"/>
        <v>0</v>
      </c>
      <c r="P13" t="str">
        <f t="shared" ref="P13:P45" si="6">IF(O13=0,C13,"Nytt datum")</f>
        <v>Norrtälje</v>
      </c>
    </row>
    <row r="14" spans="1:16" ht="12.75" customHeight="1" x14ac:dyDescent="0.15">
      <c r="A14" s="27">
        <v>45299</v>
      </c>
      <c r="B14" s="8">
        <v>0.52430555555555558</v>
      </c>
      <c r="C14" s="23" t="s">
        <v>25</v>
      </c>
      <c r="D14" s="23" t="s">
        <v>24</v>
      </c>
      <c r="E14" s="23" t="s">
        <v>47</v>
      </c>
      <c r="F14" s="23" t="s">
        <v>48</v>
      </c>
      <c r="G14">
        <v>1500</v>
      </c>
      <c r="H14" s="10">
        <v>0.25</v>
      </c>
      <c r="I14" s="9">
        <f t="shared" si="0"/>
        <v>375</v>
      </c>
      <c r="J14">
        <v>25</v>
      </c>
      <c r="K14" s="11">
        <f t="shared" si="1"/>
        <v>62.5</v>
      </c>
      <c r="L14" s="11">
        <f t="shared" si="2"/>
        <v>15.625</v>
      </c>
      <c r="N14">
        <f t="shared" si="5"/>
        <v>0</v>
      </c>
      <c r="O14">
        <f t="shared" si="3"/>
        <v>0</v>
      </c>
      <c r="P14" t="str">
        <f t="shared" si="6"/>
        <v>Solna</v>
      </c>
    </row>
    <row r="15" spans="1:16" ht="12.75" customHeight="1" x14ac:dyDescent="0.15">
      <c r="A15" s="27">
        <v>45299</v>
      </c>
      <c r="B15" s="8">
        <v>0.53472222222222221</v>
      </c>
      <c r="C15" s="23" t="s">
        <v>32</v>
      </c>
      <c r="D15" s="23" t="s">
        <v>24</v>
      </c>
      <c r="E15" s="23" t="s">
        <v>43</v>
      </c>
      <c r="F15" s="23" t="s">
        <v>44</v>
      </c>
      <c r="G15">
        <v>1500</v>
      </c>
      <c r="H15" s="10">
        <v>0.25</v>
      </c>
      <c r="I15" s="9">
        <f t="shared" si="0"/>
        <v>375</v>
      </c>
      <c r="K15" s="11">
        <f t="shared" si="1"/>
        <v>0</v>
      </c>
      <c r="L15" s="11">
        <f t="shared" si="2"/>
        <v>0</v>
      </c>
      <c r="N15">
        <f t="shared" si="5"/>
        <v>25</v>
      </c>
      <c r="O15">
        <f t="shared" si="3"/>
        <v>0</v>
      </c>
      <c r="P15" t="str">
        <f t="shared" si="6"/>
        <v>Solna/Häktad</v>
      </c>
    </row>
    <row r="16" spans="1:16" ht="12.75" customHeight="1" x14ac:dyDescent="0.15">
      <c r="A16" s="27">
        <v>45299</v>
      </c>
      <c r="B16" s="25">
        <v>0.53819444444444442</v>
      </c>
      <c r="C16" s="23" t="s">
        <v>25</v>
      </c>
      <c r="D16" s="23" t="s">
        <v>24</v>
      </c>
      <c r="E16" s="23" t="s">
        <v>45</v>
      </c>
      <c r="F16" s="23" t="s">
        <v>46</v>
      </c>
      <c r="G16">
        <v>1500</v>
      </c>
      <c r="H16" s="10">
        <v>0.25</v>
      </c>
      <c r="I16" s="9">
        <f t="shared" si="0"/>
        <v>375</v>
      </c>
      <c r="K16" s="11">
        <f t="shared" si="1"/>
        <v>0</v>
      </c>
      <c r="L16" s="11">
        <f t="shared" si="2"/>
        <v>0</v>
      </c>
      <c r="N16">
        <f t="shared" si="5"/>
        <v>0</v>
      </c>
      <c r="O16">
        <f t="shared" si="3"/>
        <v>0</v>
      </c>
      <c r="P16" t="str">
        <f t="shared" si="6"/>
        <v>Solna</v>
      </c>
    </row>
    <row r="17" spans="1:16" ht="12.75" customHeight="1" x14ac:dyDescent="0.15">
      <c r="A17" s="27">
        <v>45299</v>
      </c>
      <c r="B17" s="8">
        <v>0.57986111111111105</v>
      </c>
      <c r="C17" s="23" t="s">
        <v>37</v>
      </c>
      <c r="D17" s="23" t="s">
        <v>24</v>
      </c>
      <c r="E17" s="23" t="s">
        <v>49</v>
      </c>
      <c r="F17" s="23" t="s">
        <v>50</v>
      </c>
      <c r="G17">
        <v>1500</v>
      </c>
      <c r="H17" s="10">
        <v>0.25</v>
      </c>
      <c r="I17" s="9">
        <f t="shared" si="0"/>
        <v>375</v>
      </c>
      <c r="J17">
        <v>35</v>
      </c>
      <c r="K17" s="11">
        <f t="shared" si="1"/>
        <v>87.5</v>
      </c>
      <c r="L17" s="11">
        <f t="shared" si="2"/>
        <v>21.875</v>
      </c>
      <c r="N17">
        <f t="shared" si="5"/>
        <v>0</v>
      </c>
      <c r="O17">
        <f t="shared" si="3"/>
        <v>0</v>
      </c>
      <c r="P17" t="str">
        <f t="shared" si="6"/>
        <v>Flemingsberg</v>
      </c>
    </row>
    <row r="18" spans="1:16" ht="12.75" customHeight="1" x14ac:dyDescent="0.15">
      <c r="A18" s="27">
        <v>45299</v>
      </c>
      <c r="B18" s="8">
        <v>0.57986111111111105</v>
      </c>
      <c r="C18" s="23" t="s">
        <v>37</v>
      </c>
      <c r="D18" s="23" t="s">
        <v>36</v>
      </c>
      <c r="E18" s="23" t="s">
        <v>49</v>
      </c>
      <c r="F18" s="23" t="s">
        <v>50</v>
      </c>
      <c r="G18">
        <v>1000</v>
      </c>
      <c r="H18" s="10">
        <v>0.25</v>
      </c>
      <c r="I18" s="9">
        <f t="shared" si="0"/>
        <v>250</v>
      </c>
      <c r="K18" s="11">
        <f t="shared" si="1"/>
        <v>0</v>
      </c>
      <c r="L18" s="11">
        <f t="shared" si="2"/>
        <v>0</v>
      </c>
      <c r="N18">
        <f t="shared" si="5"/>
        <v>35</v>
      </c>
      <c r="O18">
        <f t="shared" si="3"/>
        <v>0</v>
      </c>
      <c r="P18" t="str">
        <f t="shared" si="6"/>
        <v>Flemingsberg</v>
      </c>
    </row>
    <row r="19" spans="1:16" ht="14.5" customHeight="1" x14ac:dyDescent="0.15">
      <c r="A19" s="27">
        <v>45299</v>
      </c>
      <c r="B19" s="8">
        <v>0.57986111111111105</v>
      </c>
      <c r="C19" s="23" t="s">
        <v>37</v>
      </c>
      <c r="D19" s="23" t="s">
        <v>23</v>
      </c>
      <c r="E19" s="23" t="s">
        <v>49</v>
      </c>
      <c r="F19" s="23" t="s">
        <v>50</v>
      </c>
      <c r="G19">
        <v>1300</v>
      </c>
      <c r="H19" s="10">
        <v>0.25</v>
      </c>
      <c r="I19" s="9">
        <f t="shared" si="0"/>
        <v>325</v>
      </c>
      <c r="K19" s="11">
        <f t="shared" si="1"/>
        <v>0</v>
      </c>
      <c r="L19" s="11">
        <f t="shared" si="2"/>
        <v>0</v>
      </c>
      <c r="N19">
        <f t="shared" si="5"/>
        <v>0</v>
      </c>
      <c r="O19">
        <f t="shared" si="3"/>
        <v>0</v>
      </c>
      <c r="P19" t="str">
        <f t="shared" si="6"/>
        <v>Flemingsberg</v>
      </c>
    </row>
    <row r="20" spans="1:16" ht="14.5" customHeight="1" x14ac:dyDescent="0.15">
      <c r="A20" s="27">
        <v>45299</v>
      </c>
      <c r="B20" s="8">
        <v>0.60416666666666663</v>
      </c>
      <c r="C20" s="23" t="s">
        <v>31</v>
      </c>
      <c r="D20" s="23" t="s">
        <v>24</v>
      </c>
      <c r="E20" s="23" t="s">
        <v>51</v>
      </c>
      <c r="F20" s="23"/>
      <c r="G20">
        <v>1500</v>
      </c>
      <c r="H20" s="10">
        <v>0.25</v>
      </c>
      <c r="I20" s="9">
        <f t="shared" si="0"/>
        <v>375</v>
      </c>
      <c r="K20" s="11">
        <f t="shared" si="1"/>
        <v>0</v>
      </c>
      <c r="L20" s="11">
        <f t="shared" si="2"/>
        <v>0</v>
      </c>
      <c r="N20">
        <f t="shared" si="5"/>
        <v>0</v>
      </c>
      <c r="O20">
        <f t="shared" si="3"/>
        <v>0</v>
      </c>
      <c r="P20" t="str">
        <f t="shared" si="6"/>
        <v>Flemingsberg/Häktad</v>
      </c>
    </row>
    <row r="21" spans="1:16" ht="14.5" customHeight="1" x14ac:dyDescent="0.15">
      <c r="A21" s="27">
        <v>45299</v>
      </c>
      <c r="B21" s="8">
        <v>0.63541666666666663</v>
      </c>
      <c r="C21" s="23" t="s">
        <v>33</v>
      </c>
      <c r="D21" s="23" t="s">
        <v>34</v>
      </c>
      <c r="E21" s="23" t="s">
        <v>52</v>
      </c>
      <c r="F21" s="23"/>
      <c r="G21">
        <v>2000</v>
      </c>
      <c r="H21" s="10">
        <v>0.25</v>
      </c>
      <c r="I21" s="9">
        <f t="shared" si="0"/>
        <v>500</v>
      </c>
      <c r="J21">
        <v>25</v>
      </c>
      <c r="K21" s="11">
        <f t="shared" si="1"/>
        <v>62.5</v>
      </c>
      <c r="L21" s="11">
        <f t="shared" si="2"/>
        <v>15.625</v>
      </c>
      <c r="N21">
        <f t="shared" si="5"/>
        <v>0</v>
      </c>
      <c r="O21">
        <f t="shared" si="3"/>
        <v>0</v>
      </c>
      <c r="P21" t="str">
        <f t="shared" si="6"/>
        <v>Skärholmen</v>
      </c>
    </row>
    <row r="22" spans="1:16" ht="14.5" customHeight="1" x14ac:dyDescent="0.15">
      <c r="A22" s="27">
        <v>45299</v>
      </c>
      <c r="B22" s="8">
        <v>0.7270833333333333</v>
      </c>
      <c r="C22" s="23" t="s">
        <v>53</v>
      </c>
      <c r="D22" s="23" t="s">
        <v>34</v>
      </c>
      <c r="E22" s="23" t="s">
        <v>54</v>
      </c>
      <c r="F22" s="23"/>
      <c r="G22">
        <v>2000</v>
      </c>
      <c r="H22" s="10">
        <v>0.25</v>
      </c>
      <c r="I22" s="9">
        <f t="shared" si="0"/>
        <v>500</v>
      </c>
      <c r="J22">
        <v>75</v>
      </c>
      <c r="K22" s="11">
        <f t="shared" si="1"/>
        <v>187.5</v>
      </c>
      <c r="L22" s="11">
        <f t="shared" si="2"/>
        <v>46.875</v>
      </c>
      <c r="N22">
        <f t="shared" si="5"/>
        <v>25</v>
      </c>
      <c r="O22">
        <f t="shared" si="3"/>
        <v>0</v>
      </c>
      <c r="P22" t="str">
        <f t="shared" si="6"/>
        <v>Brandbergen</v>
      </c>
    </row>
    <row r="23" spans="1:16" ht="14.5" customHeight="1" x14ac:dyDescent="0.15">
      <c r="A23" s="27">
        <v>45299</v>
      </c>
      <c r="B23" s="8"/>
      <c r="C23" s="23" t="s">
        <v>53</v>
      </c>
      <c r="D23" s="23"/>
      <c r="E23" s="23"/>
      <c r="F23" s="23"/>
      <c r="G23">
        <v>1000</v>
      </c>
      <c r="H23" s="10">
        <v>0.25</v>
      </c>
      <c r="I23" s="9">
        <f t="shared" si="0"/>
        <v>250</v>
      </c>
      <c r="K23" s="11">
        <f t="shared" si="1"/>
        <v>0</v>
      </c>
      <c r="L23" s="11">
        <f t="shared" si="2"/>
        <v>0</v>
      </c>
      <c r="N23">
        <f t="shared" si="5"/>
        <v>75</v>
      </c>
      <c r="O23">
        <f t="shared" si="3"/>
        <v>0</v>
      </c>
      <c r="P23" t="str">
        <f t="shared" si="6"/>
        <v>Brandbergen</v>
      </c>
    </row>
    <row r="24" spans="1:16" ht="14.5" customHeight="1" x14ac:dyDescent="0.15">
      <c r="A24" s="27">
        <v>45299</v>
      </c>
      <c r="B24" s="8">
        <v>0.75</v>
      </c>
      <c r="C24" s="23" t="s">
        <v>29</v>
      </c>
      <c r="D24" s="23" t="s">
        <v>24</v>
      </c>
      <c r="E24" s="23" t="s">
        <v>55</v>
      </c>
      <c r="F24" s="23" t="s">
        <v>56</v>
      </c>
      <c r="G24">
        <v>1500</v>
      </c>
      <c r="H24" s="10">
        <v>0.25</v>
      </c>
      <c r="I24" s="9">
        <f t="shared" si="0"/>
        <v>375</v>
      </c>
      <c r="J24">
        <v>25</v>
      </c>
      <c r="K24" s="11">
        <f t="shared" si="1"/>
        <v>62.5</v>
      </c>
      <c r="L24" s="11">
        <f t="shared" si="2"/>
        <v>15.625</v>
      </c>
      <c r="N24">
        <f t="shared" si="5"/>
        <v>0</v>
      </c>
      <c r="O24">
        <f t="shared" si="3"/>
        <v>0</v>
      </c>
      <c r="P24" t="str">
        <f t="shared" si="6"/>
        <v>Södermalm</v>
      </c>
    </row>
    <row r="25" spans="1:16" ht="14.5" customHeight="1" x14ac:dyDescent="0.15">
      <c r="A25" s="27">
        <v>45299</v>
      </c>
      <c r="B25" s="8">
        <v>0.75694444444444453</v>
      </c>
      <c r="C25" s="23" t="s">
        <v>29</v>
      </c>
      <c r="D25" s="23" t="s">
        <v>24</v>
      </c>
      <c r="E25" s="27" t="s">
        <v>57</v>
      </c>
      <c r="F25" s="23" t="s">
        <v>62</v>
      </c>
      <c r="G25">
        <v>1500</v>
      </c>
      <c r="H25" s="10">
        <v>0.25</v>
      </c>
      <c r="I25" s="9">
        <f t="shared" si="0"/>
        <v>375</v>
      </c>
      <c r="K25" s="11">
        <f t="shared" si="1"/>
        <v>0</v>
      </c>
      <c r="L25" s="11">
        <f t="shared" si="2"/>
        <v>0</v>
      </c>
      <c r="N25">
        <f t="shared" si="5"/>
        <v>25</v>
      </c>
      <c r="O25">
        <f t="shared" si="3"/>
        <v>0</v>
      </c>
      <c r="P25" t="str">
        <f t="shared" si="6"/>
        <v>Södermalm</v>
      </c>
    </row>
    <row r="26" spans="1:16" ht="14.5" customHeight="1" x14ac:dyDescent="0.15">
      <c r="A26" s="27">
        <v>45299</v>
      </c>
      <c r="B26" s="8">
        <v>0.76041666666666663</v>
      </c>
      <c r="C26" s="23" t="s">
        <v>29</v>
      </c>
      <c r="D26" s="23" t="s">
        <v>24</v>
      </c>
      <c r="E26" s="27" t="s">
        <v>58</v>
      </c>
      <c r="F26" s="23" t="s">
        <v>62</v>
      </c>
      <c r="G26">
        <v>1500</v>
      </c>
      <c r="H26" s="10">
        <v>0.25</v>
      </c>
      <c r="I26" s="9">
        <f>SUM(G26*H26)</f>
        <v>375</v>
      </c>
      <c r="K26" s="11">
        <f t="shared" si="1"/>
        <v>0</v>
      </c>
      <c r="L26" s="11">
        <f t="shared" si="2"/>
        <v>0</v>
      </c>
      <c r="N26">
        <f t="shared" si="5"/>
        <v>0</v>
      </c>
      <c r="O26">
        <f t="shared" si="3"/>
        <v>0</v>
      </c>
      <c r="P26" t="str">
        <f t="shared" si="6"/>
        <v>Södermalm</v>
      </c>
    </row>
    <row r="27" spans="1:16" ht="14.5" customHeight="1" x14ac:dyDescent="0.15">
      <c r="A27" s="27">
        <v>45299</v>
      </c>
      <c r="B27" s="8"/>
      <c r="C27" s="23" t="s">
        <v>29</v>
      </c>
      <c r="D27" s="23" t="s">
        <v>59</v>
      </c>
      <c r="E27" s="27" t="s">
        <v>58</v>
      </c>
      <c r="F27" s="23" t="s">
        <v>62</v>
      </c>
      <c r="G27">
        <v>110</v>
      </c>
      <c r="H27" s="10">
        <v>0.25</v>
      </c>
      <c r="I27" s="9">
        <f>SUM(G27*H27)</f>
        <v>27.5</v>
      </c>
      <c r="K27" s="11">
        <f t="shared" si="1"/>
        <v>0</v>
      </c>
      <c r="L27" s="11">
        <f t="shared" si="2"/>
        <v>0</v>
      </c>
      <c r="N27">
        <f t="shared" si="5"/>
        <v>0</v>
      </c>
      <c r="O27">
        <f t="shared" si="3"/>
        <v>0</v>
      </c>
      <c r="P27" t="str">
        <f t="shared" si="6"/>
        <v>Södermalm</v>
      </c>
    </row>
    <row r="28" spans="1:16" ht="14.5" customHeight="1" x14ac:dyDescent="0.15">
      <c r="A28" s="27">
        <v>45299</v>
      </c>
      <c r="B28" s="8">
        <v>0.76250000000000007</v>
      </c>
      <c r="C28" s="23" t="s">
        <v>29</v>
      </c>
      <c r="D28" s="23" t="s">
        <v>24</v>
      </c>
      <c r="E28" s="27" t="s">
        <v>60</v>
      </c>
      <c r="F28" s="23" t="s">
        <v>62</v>
      </c>
      <c r="G28">
        <v>1500</v>
      </c>
      <c r="H28" s="10">
        <v>0.25</v>
      </c>
      <c r="I28" s="9">
        <f t="shared" si="0"/>
        <v>375</v>
      </c>
      <c r="K28" s="11">
        <f t="shared" si="1"/>
        <v>0</v>
      </c>
      <c r="L28" s="11">
        <f t="shared" si="2"/>
        <v>0</v>
      </c>
      <c r="N28">
        <f t="shared" si="5"/>
        <v>0</v>
      </c>
      <c r="O28">
        <f t="shared" si="3"/>
        <v>0</v>
      </c>
      <c r="P28" t="str">
        <f t="shared" si="6"/>
        <v>Södermalm</v>
      </c>
    </row>
    <row r="29" spans="1:16" ht="14.5" customHeight="1" x14ac:dyDescent="0.15">
      <c r="A29" s="27">
        <v>45299</v>
      </c>
      <c r="B29" s="8">
        <v>0.76736111111111116</v>
      </c>
      <c r="C29" s="23" t="s">
        <v>29</v>
      </c>
      <c r="D29" s="23" t="s">
        <v>24</v>
      </c>
      <c r="E29" s="27" t="s">
        <v>61</v>
      </c>
      <c r="F29" s="23" t="s">
        <v>62</v>
      </c>
      <c r="G29">
        <v>1500</v>
      </c>
      <c r="H29" s="10">
        <v>0.25</v>
      </c>
      <c r="I29" s="9">
        <f t="shared" si="0"/>
        <v>375</v>
      </c>
      <c r="K29" s="11">
        <f t="shared" si="1"/>
        <v>0</v>
      </c>
      <c r="L29" s="11">
        <f t="shared" si="2"/>
        <v>0</v>
      </c>
      <c r="N29">
        <f t="shared" si="5"/>
        <v>0</v>
      </c>
      <c r="O29">
        <f t="shared" si="3"/>
        <v>0</v>
      </c>
      <c r="P29" t="str">
        <f t="shared" si="6"/>
        <v>Södermalm</v>
      </c>
    </row>
    <row r="30" spans="1:16" ht="14.5" customHeight="1" x14ac:dyDescent="0.15">
      <c r="A30" s="27">
        <v>45300</v>
      </c>
      <c r="B30" s="8">
        <v>0.4548611111111111</v>
      </c>
      <c r="C30" s="23" t="s">
        <v>63</v>
      </c>
      <c r="D30" s="23" t="s">
        <v>34</v>
      </c>
      <c r="E30" s="27" t="s">
        <v>64</v>
      </c>
      <c r="F30" s="23"/>
      <c r="G30">
        <v>2000</v>
      </c>
      <c r="H30" s="10">
        <v>0.25</v>
      </c>
      <c r="I30" s="9">
        <f t="shared" si="0"/>
        <v>500</v>
      </c>
      <c r="J30">
        <v>95</v>
      </c>
      <c r="K30" s="11">
        <f t="shared" si="1"/>
        <v>237.5</v>
      </c>
      <c r="L30" s="11">
        <f t="shared" si="2"/>
        <v>59.375</v>
      </c>
      <c r="N30" t="b">
        <f t="shared" si="5"/>
        <v>0</v>
      </c>
      <c r="O30">
        <f t="shared" si="3"/>
        <v>1</v>
      </c>
      <c r="P30" t="str">
        <f t="shared" si="6"/>
        <v>Nytt datum</v>
      </c>
    </row>
    <row r="31" spans="1:16" ht="14.5" customHeight="1" x14ac:dyDescent="0.15">
      <c r="A31" s="27">
        <v>45300</v>
      </c>
      <c r="B31" s="8"/>
      <c r="C31" s="23" t="s">
        <v>63</v>
      </c>
      <c r="D31" s="23"/>
      <c r="E31" s="27"/>
      <c r="F31" s="23"/>
      <c r="G31">
        <v>1000</v>
      </c>
      <c r="H31" s="10">
        <v>0.25</v>
      </c>
      <c r="I31" s="9">
        <f>SUM(G31*H31)</f>
        <v>250</v>
      </c>
      <c r="K31" s="11">
        <f t="shared" si="1"/>
        <v>0</v>
      </c>
      <c r="L31" s="11">
        <f t="shared" si="2"/>
        <v>0</v>
      </c>
      <c r="N31">
        <f t="shared" si="5"/>
        <v>95</v>
      </c>
      <c r="O31">
        <f t="shared" si="3"/>
        <v>0</v>
      </c>
      <c r="P31" t="str">
        <f t="shared" si="6"/>
        <v>Järva/Bro</v>
      </c>
    </row>
    <row r="32" spans="1:16" ht="14.5" customHeight="1" x14ac:dyDescent="0.15">
      <c r="A32" s="27">
        <v>45300</v>
      </c>
      <c r="B32" s="8">
        <v>0.5</v>
      </c>
      <c r="C32" s="23" t="s">
        <v>30</v>
      </c>
      <c r="D32" s="23" t="s">
        <v>34</v>
      </c>
      <c r="E32" s="27" t="s">
        <v>65</v>
      </c>
      <c r="F32" s="23"/>
      <c r="G32">
        <v>2000</v>
      </c>
      <c r="H32" s="10">
        <v>0.25</v>
      </c>
      <c r="I32" s="9">
        <f>SUM(G32*H32)</f>
        <v>500</v>
      </c>
      <c r="J32">
        <v>75</v>
      </c>
      <c r="K32" s="11">
        <f t="shared" si="1"/>
        <v>187.5</v>
      </c>
      <c r="L32" s="11">
        <f t="shared" si="2"/>
        <v>46.875</v>
      </c>
      <c r="N32">
        <f t="shared" si="5"/>
        <v>0</v>
      </c>
      <c r="O32">
        <f t="shared" si="3"/>
        <v>0</v>
      </c>
      <c r="P32" t="str">
        <f t="shared" si="6"/>
        <v>Södertälje</v>
      </c>
    </row>
    <row r="33" spans="1:16" ht="14.5" customHeight="1" x14ac:dyDescent="0.15">
      <c r="A33" s="27">
        <v>45300</v>
      </c>
      <c r="B33" s="8"/>
      <c r="C33" s="23" t="s">
        <v>30</v>
      </c>
      <c r="D33" s="23"/>
      <c r="E33" s="27"/>
      <c r="F33" s="23"/>
      <c r="G33">
        <v>1000</v>
      </c>
      <c r="H33" s="10">
        <v>0.25</v>
      </c>
      <c r="I33" s="9">
        <f t="shared" si="0"/>
        <v>250</v>
      </c>
      <c r="K33" s="11">
        <f t="shared" si="1"/>
        <v>0</v>
      </c>
      <c r="L33" s="11">
        <f t="shared" si="2"/>
        <v>0</v>
      </c>
      <c r="N33">
        <f t="shared" si="5"/>
        <v>75</v>
      </c>
      <c r="O33">
        <f t="shared" si="3"/>
        <v>0</v>
      </c>
      <c r="P33" t="str">
        <f t="shared" si="6"/>
        <v>Södertälje</v>
      </c>
    </row>
    <row r="34" spans="1:16" ht="14.5" customHeight="1" x14ac:dyDescent="0.15">
      <c r="A34" s="27">
        <v>45300</v>
      </c>
      <c r="B34" s="8">
        <v>0.54166666666666663</v>
      </c>
      <c r="C34" s="23" t="s">
        <v>29</v>
      </c>
      <c r="D34" s="23" t="s">
        <v>24</v>
      </c>
      <c r="E34" s="27" t="s">
        <v>61</v>
      </c>
      <c r="F34" s="23" t="s">
        <v>62</v>
      </c>
      <c r="G34">
        <v>1500</v>
      </c>
      <c r="H34" s="10">
        <v>0.25</v>
      </c>
      <c r="I34" s="9">
        <f t="shared" si="0"/>
        <v>375</v>
      </c>
      <c r="J34">
        <v>25</v>
      </c>
      <c r="K34" s="11">
        <f t="shared" si="1"/>
        <v>62.5</v>
      </c>
      <c r="L34" s="11">
        <f t="shared" si="2"/>
        <v>15.625</v>
      </c>
      <c r="N34">
        <f t="shared" si="5"/>
        <v>0</v>
      </c>
      <c r="O34">
        <f t="shared" si="3"/>
        <v>0</v>
      </c>
      <c r="P34" t="str">
        <f t="shared" si="6"/>
        <v>Södermalm</v>
      </c>
    </row>
    <row r="35" spans="1:16" ht="14.5" customHeight="1" x14ac:dyDescent="0.15">
      <c r="A35" s="27">
        <v>45300</v>
      </c>
      <c r="B35" s="8">
        <v>0.58680555555555558</v>
      </c>
      <c r="C35" s="23" t="s">
        <v>35</v>
      </c>
      <c r="D35" s="23" t="s">
        <v>34</v>
      </c>
      <c r="E35" s="27" t="s">
        <v>66</v>
      </c>
      <c r="F35" s="23"/>
      <c r="G35" s="23">
        <v>2000</v>
      </c>
      <c r="H35" s="10">
        <v>0.25</v>
      </c>
      <c r="I35" s="9">
        <f t="shared" si="0"/>
        <v>500</v>
      </c>
      <c r="J35">
        <v>25</v>
      </c>
      <c r="K35" s="11">
        <f t="shared" si="1"/>
        <v>62.5</v>
      </c>
      <c r="L35" s="11">
        <f t="shared" si="2"/>
        <v>15.625</v>
      </c>
      <c r="N35">
        <f t="shared" si="5"/>
        <v>25</v>
      </c>
      <c r="O35">
        <f t="shared" si="3"/>
        <v>0</v>
      </c>
      <c r="P35" t="str">
        <f t="shared" si="6"/>
        <v>Västberga</v>
      </c>
    </row>
    <row r="36" spans="1:16" ht="14.5" customHeight="1" x14ac:dyDescent="0.15">
      <c r="A36" s="27">
        <v>45300</v>
      </c>
      <c r="B36" s="8">
        <v>0.625</v>
      </c>
      <c r="C36" s="23" t="s">
        <v>29</v>
      </c>
      <c r="D36" s="23" t="s">
        <v>24</v>
      </c>
      <c r="E36" s="27" t="s">
        <v>67</v>
      </c>
      <c r="F36" s="23" t="s">
        <v>62</v>
      </c>
      <c r="G36" s="23">
        <v>1500</v>
      </c>
      <c r="H36" s="10">
        <v>0.25</v>
      </c>
      <c r="I36" s="9">
        <f t="shared" si="0"/>
        <v>375</v>
      </c>
      <c r="J36">
        <v>25</v>
      </c>
      <c r="K36" s="11">
        <f t="shared" si="1"/>
        <v>62.5</v>
      </c>
      <c r="L36" s="11">
        <f t="shared" si="2"/>
        <v>15.625</v>
      </c>
      <c r="N36">
        <f t="shared" si="5"/>
        <v>25</v>
      </c>
      <c r="O36">
        <f t="shared" si="3"/>
        <v>0</v>
      </c>
      <c r="P36" t="str">
        <f t="shared" si="6"/>
        <v>Södermalm</v>
      </c>
    </row>
    <row r="37" spans="1:16" ht="14.5" customHeight="1" x14ac:dyDescent="0.15">
      <c r="A37" s="27">
        <v>45300</v>
      </c>
      <c r="B37" s="8">
        <v>0.63194444444444442</v>
      </c>
      <c r="C37" s="23" t="s">
        <v>29</v>
      </c>
      <c r="D37" s="23" t="s">
        <v>24</v>
      </c>
      <c r="E37" s="27" t="s">
        <v>68</v>
      </c>
      <c r="F37" s="23" t="s">
        <v>69</v>
      </c>
      <c r="G37" s="23">
        <v>1500</v>
      </c>
      <c r="H37" s="10">
        <v>0.25</v>
      </c>
      <c r="I37" s="9">
        <f t="shared" si="0"/>
        <v>375</v>
      </c>
      <c r="K37" s="11">
        <f t="shared" si="1"/>
        <v>0</v>
      </c>
      <c r="L37" s="11">
        <f t="shared" si="2"/>
        <v>0</v>
      </c>
      <c r="N37">
        <f t="shared" si="5"/>
        <v>25</v>
      </c>
      <c r="O37">
        <f t="shared" si="3"/>
        <v>0</v>
      </c>
      <c r="P37" t="str">
        <f t="shared" si="6"/>
        <v>Södermalm</v>
      </c>
    </row>
    <row r="38" spans="1:16" ht="14.5" customHeight="1" x14ac:dyDescent="0.15">
      <c r="A38" s="27">
        <v>45300</v>
      </c>
      <c r="B38" s="8">
        <v>0.63541666666666663</v>
      </c>
      <c r="C38" s="23" t="s">
        <v>29</v>
      </c>
      <c r="D38" s="23" t="s">
        <v>24</v>
      </c>
      <c r="E38" s="27" t="s">
        <v>57</v>
      </c>
      <c r="F38" s="23" t="s">
        <v>62</v>
      </c>
      <c r="G38" s="23">
        <v>1500</v>
      </c>
      <c r="H38" s="10">
        <v>0.25</v>
      </c>
      <c r="I38" s="9">
        <f t="shared" si="0"/>
        <v>375</v>
      </c>
      <c r="K38" s="11">
        <f t="shared" si="1"/>
        <v>0</v>
      </c>
      <c r="L38" s="11">
        <f t="shared" si="2"/>
        <v>0</v>
      </c>
      <c r="N38">
        <f t="shared" si="5"/>
        <v>0</v>
      </c>
      <c r="O38">
        <f t="shared" si="3"/>
        <v>0</v>
      </c>
      <c r="P38" t="str">
        <f t="shared" si="6"/>
        <v>Södermalm</v>
      </c>
    </row>
    <row r="39" spans="1:16" ht="14.5" customHeight="1" x14ac:dyDescent="0.15">
      <c r="A39" s="27">
        <v>45300</v>
      </c>
      <c r="B39" s="8">
        <v>0.67708333333333337</v>
      </c>
      <c r="C39" s="23" t="s">
        <v>25</v>
      </c>
      <c r="D39" s="31" t="s">
        <v>34</v>
      </c>
      <c r="E39" s="27" t="s">
        <v>70</v>
      </c>
      <c r="F39" s="23"/>
      <c r="G39" s="23">
        <v>2000</v>
      </c>
      <c r="H39" s="10">
        <v>0.25</v>
      </c>
      <c r="I39" s="9">
        <f t="shared" si="0"/>
        <v>500</v>
      </c>
      <c r="J39">
        <v>25</v>
      </c>
      <c r="K39" s="11">
        <f t="shared" si="1"/>
        <v>62.5</v>
      </c>
      <c r="L39" s="11">
        <f t="shared" si="2"/>
        <v>15.625</v>
      </c>
      <c r="N39">
        <f t="shared" si="5"/>
        <v>0</v>
      </c>
      <c r="O39">
        <f t="shared" si="3"/>
        <v>0</v>
      </c>
      <c r="P39" t="str">
        <f t="shared" si="6"/>
        <v>Solna</v>
      </c>
    </row>
    <row r="40" spans="1:16" ht="14.5" customHeight="1" x14ac:dyDescent="0.15">
      <c r="A40" s="27">
        <v>45301</v>
      </c>
      <c r="B40" s="8">
        <v>0.3923611111111111</v>
      </c>
      <c r="C40" s="23" t="s">
        <v>73</v>
      </c>
      <c r="D40" s="23" t="s">
        <v>34</v>
      </c>
      <c r="E40" s="27" t="s">
        <v>74</v>
      </c>
      <c r="F40" s="23"/>
      <c r="G40" s="20">
        <v>2000</v>
      </c>
      <c r="H40" s="10">
        <v>0.25</v>
      </c>
      <c r="I40" s="9">
        <f t="shared" si="0"/>
        <v>500</v>
      </c>
      <c r="J40" s="20">
        <v>20</v>
      </c>
      <c r="K40" s="11">
        <f t="shared" si="1"/>
        <v>50</v>
      </c>
      <c r="L40" s="11">
        <f t="shared" si="2"/>
        <v>12.5</v>
      </c>
      <c r="N40" t="b">
        <f t="shared" si="5"/>
        <v>0</v>
      </c>
      <c r="O40">
        <f t="shared" si="3"/>
        <v>1</v>
      </c>
      <c r="P40" t="str">
        <f t="shared" si="6"/>
        <v>Nytt datum</v>
      </c>
    </row>
    <row r="41" spans="1:16" ht="14.5" customHeight="1" x14ac:dyDescent="0.15">
      <c r="A41" s="27">
        <v>45301</v>
      </c>
      <c r="B41" s="8">
        <v>0.57291666666666663</v>
      </c>
      <c r="C41" s="23" t="s">
        <v>35</v>
      </c>
      <c r="D41" s="23" t="s">
        <v>24</v>
      </c>
      <c r="E41" s="27" t="s">
        <v>75</v>
      </c>
      <c r="F41" s="23" t="s">
        <v>76</v>
      </c>
      <c r="G41" s="20">
        <v>1500</v>
      </c>
      <c r="H41" s="10">
        <v>0.25</v>
      </c>
      <c r="I41" s="9">
        <f t="shared" si="0"/>
        <v>375</v>
      </c>
      <c r="J41" s="20">
        <v>25</v>
      </c>
      <c r="K41" s="11">
        <f t="shared" si="1"/>
        <v>62.5</v>
      </c>
      <c r="L41" s="11">
        <f t="shared" si="2"/>
        <v>15.625</v>
      </c>
      <c r="N41">
        <f t="shared" si="5"/>
        <v>20</v>
      </c>
      <c r="O41">
        <f t="shared" si="3"/>
        <v>0</v>
      </c>
      <c r="P41" t="str">
        <f t="shared" si="6"/>
        <v>Västberga</v>
      </c>
    </row>
    <row r="42" spans="1:16" ht="14.5" customHeight="1" x14ac:dyDescent="0.15">
      <c r="A42" s="27">
        <v>45301</v>
      </c>
      <c r="B42" s="8">
        <v>0.57291666666666663</v>
      </c>
      <c r="C42" s="23" t="s">
        <v>35</v>
      </c>
      <c r="D42" s="23" t="s">
        <v>84</v>
      </c>
      <c r="E42" s="27" t="s">
        <v>75</v>
      </c>
      <c r="F42" s="23" t="s">
        <v>76</v>
      </c>
      <c r="G42" s="20">
        <v>455</v>
      </c>
      <c r="H42" s="10">
        <v>0.25</v>
      </c>
      <c r="I42" s="9">
        <f t="shared" si="0"/>
        <v>113.75</v>
      </c>
      <c r="J42" s="20"/>
      <c r="K42" s="11">
        <f t="shared" si="1"/>
        <v>0</v>
      </c>
      <c r="L42" s="11">
        <f t="shared" si="2"/>
        <v>0</v>
      </c>
    </row>
    <row r="43" spans="1:16" ht="14.5" customHeight="1" x14ac:dyDescent="0.15">
      <c r="A43" s="27">
        <v>45301</v>
      </c>
      <c r="B43" s="8">
        <v>0.58333333333333337</v>
      </c>
      <c r="C43" s="23" t="s">
        <v>79</v>
      </c>
      <c r="D43" s="23" t="s">
        <v>24</v>
      </c>
      <c r="E43" s="27" t="s">
        <v>77</v>
      </c>
      <c r="F43" s="23" t="s">
        <v>78</v>
      </c>
      <c r="G43" s="20">
        <v>1500</v>
      </c>
      <c r="H43" s="10">
        <v>0.25</v>
      </c>
      <c r="I43" s="9">
        <f t="shared" ref="I43" si="7">SUM(G43*H43)</f>
        <v>375</v>
      </c>
      <c r="J43" s="20"/>
      <c r="K43" s="11">
        <f t="shared" ref="K43" si="8">SUM(J43*2.5)</f>
        <v>0</v>
      </c>
      <c r="L43" s="11">
        <f t="shared" ref="L43" si="9">SUM(H43*K43)</f>
        <v>0</v>
      </c>
      <c r="N43">
        <f>IF(A43=A41,J41)</f>
        <v>25</v>
      </c>
      <c r="O43">
        <f t="shared" si="3"/>
        <v>0</v>
      </c>
      <c r="P43" t="str">
        <f t="shared" si="6"/>
        <v>Västberga/Häktad</v>
      </c>
    </row>
    <row r="44" spans="1:16" ht="14.5" customHeight="1" x14ac:dyDescent="0.15">
      <c r="A44" s="27">
        <v>45301</v>
      </c>
      <c r="B44" s="8">
        <v>0.59375</v>
      </c>
      <c r="C44" s="23" t="s">
        <v>79</v>
      </c>
      <c r="D44" s="23" t="s">
        <v>24</v>
      </c>
      <c r="E44" s="27" t="s">
        <v>80</v>
      </c>
      <c r="F44" s="23" t="s">
        <v>81</v>
      </c>
      <c r="G44" s="20">
        <v>1500</v>
      </c>
      <c r="H44" s="10">
        <v>0.25</v>
      </c>
      <c r="I44" s="9">
        <f>SUM(G44*H44)</f>
        <v>375</v>
      </c>
      <c r="J44" s="20"/>
      <c r="K44" s="11">
        <f t="shared" si="1"/>
        <v>0</v>
      </c>
      <c r="L44" s="11">
        <f t="shared" si="2"/>
        <v>0</v>
      </c>
      <c r="N44">
        <f t="shared" si="5"/>
        <v>0</v>
      </c>
      <c r="O44">
        <f t="shared" si="3"/>
        <v>0</v>
      </c>
      <c r="P44" t="str">
        <f t="shared" si="6"/>
        <v>Västberga/Häktad</v>
      </c>
    </row>
    <row r="45" spans="1:16" ht="14.5" customHeight="1" x14ac:dyDescent="0.15">
      <c r="A45" s="27">
        <v>45301</v>
      </c>
      <c r="B45" s="8">
        <v>0.59722222222222221</v>
      </c>
      <c r="C45" s="23" t="s">
        <v>79</v>
      </c>
      <c r="D45" s="23" t="s">
        <v>24</v>
      </c>
      <c r="E45" s="27" t="s">
        <v>82</v>
      </c>
      <c r="F45" s="23" t="s">
        <v>83</v>
      </c>
      <c r="G45" s="20">
        <v>1500</v>
      </c>
      <c r="H45" s="10">
        <v>0.25</v>
      </c>
      <c r="I45" s="9">
        <f>SUM(G45*H45)</f>
        <v>375</v>
      </c>
      <c r="J45" s="20"/>
      <c r="K45" s="11">
        <f t="shared" si="1"/>
        <v>0</v>
      </c>
      <c r="L45" s="11">
        <f t="shared" si="2"/>
        <v>0</v>
      </c>
      <c r="N45">
        <f t="shared" si="5"/>
        <v>0</v>
      </c>
      <c r="O45">
        <f t="shared" si="3"/>
        <v>0</v>
      </c>
      <c r="P45" t="str">
        <f t="shared" si="6"/>
        <v>Västberga/Häktad</v>
      </c>
    </row>
    <row r="46" spans="1:16" ht="14.5" customHeight="1" x14ac:dyDescent="0.15">
      <c r="A46" s="27">
        <v>45302</v>
      </c>
      <c r="B46" s="8"/>
      <c r="C46" s="23" t="s">
        <v>85</v>
      </c>
      <c r="D46" s="23" t="s">
        <v>86</v>
      </c>
      <c r="E46" s="27"/>
      <c r="F46" s="23"/>
      <c r="G46" s="20">
        <v>2000</v>
      </c>
      <c r="H46" s="10">
        <v>0.25</v>
      </c>
      <c r="I46" s="9">
        <f t="shared" si="0"/>
        <v>500</v>
      </c>
      <c r="J46" s="20"/>
      <c r="K46" s="11">
        <f t="shared" si="1"/>
        <v>0</v>
      </c>
      <c r="L46" s="11">
        <f t="shared" si="2"/>
        <v>0</v>
      </c>
    </row>
    <row r="47" spans="1:16" ht="14.5" customHeight="1" x14ac:dyDescent="0.15">
      <c r="A47" s="27">
        <v>45305</v>
      </c>
      <c r="B47" s="8">
        <v>0.51041666666666663</v>
      </c>
      <c r="C47" s="23" t="s">
        <v>25</v>
      </c>
      <c r="D47" s="23" t="s">
        <v>87</v>
      </c>
      <c r="E47" s="27" t="s">
        <v>88</v>
      </c>
      <c r="F47" s="23" t="s">
        <v>89</v>
      </c>
      <c r="G47" s="20">
        <v>4000</v>
      </c>
      <c r="H47" s="10">
        <v>0.25</v>
      </c>
      <c r="I47" s="9">
        <f t="shared" si="0"/>
        <v>1000</v>
      </c>
      <c r="J47" s="20">
        <v>25</v>
      </c>
      <c r="K47" s="11">
        <f t="shared" si="1"/>
        <v>62.5</v>
      </c>
      <c r="L47" s="11">
        <f t="shared" si="2"/>
        <v>15.625</v>
      </c>
    </row>
    <row r="48" spans="1:16" ht="14.5" customHeight="1" x14ac:dyDescent="0.15">
      <c r="A48" s="27">
        <v>45305</v>
      </c>
      <c r="B48" s="8">
        <v>0.53472222222222221</v>
      </c>
      <c r="C48" s="23" t="s">
        <v>32</v>
      </c>
      <c r="D48" s="23" t="s">
        <v>24</v>
      </c>
      <c r="E48" s="27" t="s">
        <v>90</v>
      </c>
      <c r="F48" s="23" t="s">
        <v>91</v>
      </c>
      <c r="G48" s="20">
        <v>1500</v>
      </c>
      <c r="H48" s="10">
        <v>0.25</v>
      </c>
      <c r="I48" s="9">
        <f t="shared" si="0"/>
        <v>375</v>
      </c>
      <c r="J48" s="20"/>
      <c r="K48" s="11">
        <f t="shared" si="1"/>
        <v>0</v>
      </c>
      <c r="L48" s="11">
        <f t="shared" si="2"/>
        <v>0</v>
      </c>
    </row>
    <row r="49" spans="1:12" ht="14.5" customHeight="1" x14ac:dyDescent="0.15">
      <c r="A49" s="27">
        <v>45305</v>
      </c>
      <c r="B49" s="8">
        <v>0.57986111111111105</v>
      </c>
      <c r="C49" s="23" t="s">
        <v>92</v>
      </c>
      <c r="D49" s="23" t="s">
        <v>85</v>
      </c>
      <c r="E49" s="27" t="s">
        <v>93</v>
      </c>
      <c r="F49" s="23"/>
      <c r="G49" s="20">
        <v>5000</v>
      </c>
      <c r="H49" s="10">
        <v>0.25</v>
      </c>
      <c r="I49" s="9">
        <f t="shared" si="0"/>
        <v>1250</v>
      </c>
      <c r="J49" s="20"/>
      <c r="K49" s="11">
        <f t="shared" si="1"/>
        <v>0</v>
      </c>
      <c r="L49" s="11">
        <f t="shared" si="2"/>
        <v>0</v>
      </c>
    </row>
    <row r="50" spans="1:12" ht="14.5" customHeight="1" x14ac:dyDescent="0.15">
      <c r="A50" s="27">
        <v>45305</v>
      </c>
      <c r="B50" s="8">
        <v>0.62847222222222221</v>
      </c>
      <c r="C50" s="23" t="s">
        <v>29</v>
      </c>
      <c r="D50" s="23" t="s">
        <v>24</v>
      </c>
      <c r="E50" s="27" t="s">
        <v>94</v>
      </c>
      <c r="F50" s="23" t="s">
        <v>95</v>
      </c>
      <c r="G50" s="20">
        <v>1500</v>
      </c>
      <c r="H50" s="10">
        <v>0.25</v>
      </c>
      <c r="I50" s="9">
        <f t="shared" si="0"/>
        <v>375</v>
      </c>
      <c r="J50" s="20">
        <v>25</v>
      </c>
      <c r="K50" s="11">
        <f t="shared" si="1"/>
        <v>62.5</v>
      </c>
      <c r="L50" s="11">
        <f t="shared" si="2"/>
        <v>15.625</v>
      </c>
    </row>
    <row r="51" spans="1:12" ht="14.5" customHeight="1" x14ac:dyDescent="0.15">
      <c r="A51" s="27">
        <v>45305</v>
      </c>
      <c r="B51" s="8">
        <v>0.63888888888888895</v>
      </c>
      <c r="C51" s="23" t="s">
        <v>29</v>
      </c>
      <c r="D51" s="23" t="s">
        <v>24</v>
      </c>
      <c r="E51" s="27" t="s">
        <v>97</v>
      </c>
      <c r="F51" s="23" t="s">
        <v>96</v>
      </c>
      <c r="G51" s="20">
        <v>1500</v>
      </c>
      <c r="H51" s="10">
        <v>0.25</v>
      </c>
      <c r="I51" s="9">
        <f t="shared" si="0"/>
        <v>375</v>
      </c>
      <c r="J51" s="20"/>
      <c r="K51" s="11">
        <f t="shared" si="1"/>
        <v>0</v>
      </c>
      <c r="L51" s="11">
        <f t="shared" si="2"/>
        <v>0</v>
      </c>
    </row>
    <row r="52" spans="1:12" ht="14.5" customHeight="1" x14ac:dyDescent="0.15">
      <c r="A52" s="27">
        <v>45305</v>
      </c>
      <c r="B52" s="8">
        <v>0.72916666666666663</v>
      </c>
      <c r="C52" s="23" t="s">
        <v>98</v>
      </c>
      <c r="D52" s="23" t="s">
        <v>85</v>
      </c>
      <c r="E52" s="27" t="s">
        <v>99</v>
      </c>
      <c r="F52" s="23"/>
      <c r="G52" s="20">
        <v>3000</v>
      </c>
      <c r="H52" s="10">
        <v>0.25</v>
      </c>
      <c r="I52" s="9">
        <f t="shared" si="0"/>
        <v>750</v>
      </c>
      <c r="J52" s="20"/>
      <c r="K52" s="11">
        <f t="shared" si="1"/>
        <v>0</v>
      </c>
      <c r="L52" s="11">
        <f t="shared" si="2"/>
        <v>0</v>
      </c>
    </row>
    <row r="53" spans="1:12" ht="14.5" customHeight="1" x14ac:dyDescent="0.15">
      <c r="A53" s="27">
        <v>45305</v>
      </c>
      <c r="B53" s="8"/>
      <c r="C53" s="23" t="s">
        <v>100</v>
      </c>
      <c r="D53" s="23" t="s">
        <v>85</v>
      </c>
      <c r="E53" s="27"/>
      <c r="F53" s="23"/>
      <c r="G53" s="20">
        <v>2000</v>
      </c>
      <c r="H53" s="10">
        <v>0.25</v>
      </c>
      <c r="I53" s="9">
        <f t="shared" ref="I53:I60" si="10">SUM(G53*H53)</f>
        <v>500</v>
      </c>
      <c r="J53" s="20"/>
      <c r="K53" s="11">
        <f t="shared" si="1"/>
        <v>0</v>
      </c>
      <c r="L53" s="11">
        <f t="shared" si="2"/>
        <v>0</v>
      </c>
    </row>
    <row r="54" spans="1:12" ht="14.5" customHeight="1" x14ac:dyDescent="0.15">
      <c r="A54" s="27">
        <v>45313</v>
      </c>
      <c r="B54" s="8">
        <v>0.38194444444444442</v>
      </c>
      <c r="C54" s="23" t="s">
        <v>101</v>
      </c>
      <c r="D54" s="23" t="s">
        <v>87</v>
      </c>
      <c r="E54" s="27" t="s">
        <v>102</v>
      </c>
      <c r="F54" s="23" t="s">
        <v>103</v>
      </c>
      <c r="G54" s="20">
        <v>4000</v>
      </c>
      <c r="H54" s="10">
        <v>0.25</v>
      </c>
      <c r="I54" s="9">
        <f t="shared" si="10"/>
        <v>1000</v>
      </c>
      <c r="J54" s="20">
        <v>25</v>
      </c>
      <c r="K54" s="11">
        <f t="shared" si="1"/>
        <v>62.5</v>
      </c>
      <c r="L54" s="11">
        <f t="shared" si="2"/>
        <v>15.625</v>
      </c>
    </row>
    <row r="55" spans="1:12" ht="14.5" customHeight="1" x14ac:dyDescent="0.15">
      <c r="A55" s="27">
        <v>45313</v>
      </c>
      <c r="B55" s="8">
        <v>0.4375</v>
      </c>
      <c r="C55" s="23" t="s">
        <v>31</v>
      </c>
      <c r="D55" s="23" t="s">
        <v>24</v>
      </c>
      <c r="E55" s="27" t="s">
        <v>104</v>
      </c>
      <c r="F55" s="23" t="s">
        <v>105</v>
      </c>
      <c r="G55" s="20">
        <v>1500</v>
      </c>
      <c r="H55" s="10">
        <v>0.25</v>
      </c>
      <c r="I55" s="9">
        <f t="shared" si="10"/>
        <v>375</v>
      </c>
      <c r="J55" s="20">
        <v>35</v>
      </c>
      <c r="K55" s="11">
        <f t="shared" si="1"/>
        <v>87.5</v>
      </c>
      <c r="L55" s="11">
        <f t="shared" si="2"/>
        <v>21.875</v>
      </c>
    </row>
    <row r="56" spans="1:12" ht="14.5" customHeight="1" x14ac:dyDescent="0.15">
      <c r="A56" s="27">
        <v>45313</v>
      </c>
      <c r="B56" s="8">
        <v>0.47013888888888888</v>
      </c>
      <c r="C56" s="23" t="s">
        <v>31</v>
      </c>
      <c r="D56" s="23" t="s">
        <v>24</v>
      </c>
      <c r="E56" s="27" t="s">
        <v>106</v>
      </c>
      <c r="F56" s="23" t="s">
        <v>107</v>
      </c>
      <c r="G56" s="20">
        <v>1500</v>
      </c>
      <c r="H56" s="10">
        <v>0.25</v>
      </c>
      <c r="I56" s="9">
        <f t="shared" si="10"/>
        <v>375</v>
      </c>
      <c r="K56" s="11">
        <f t="shared" si="1"/>
        <v>0</v>
      </c>
      <c r="L56" s="11">
        <f t="shared" si="2"/>
        <v>0</v>
      </c>
    </row>
    <row r="57" spans="1:12" ht="14.5" customHeight="1" x14ac:dyDescent="0.15">
      <c r="A57" s="27">
        <v>45313</v>
      </c>
      <c r="B57" s="8">
        <v>0.47013888888888888</v>
      </c>
      <c r="C57" s="23" t="s">
        <v>31</v>
      </c>
      <c r="D57" s="23" t="s">
        <v>108</v>
      </c>
      <c r="E57" s="27" t="s">
        <v>106</v>
      </c>
      <c r="F57" s="23" t="s">
        <v>107</v>
      </c>
      <c r="G57" s="20">
        <v>1398</v>
      </c>
      <c r="H57" s="10">
        <v>0.25</v>
      </c>
      <c r="I57" s="9">
        <f t="shared" si="10"/>
        <v>349.5</v>
      </c>
      <c r="K57" s="11">
        <f t="shared" si="1"/>
        <v>0</v>
      </c>
      <c r="L57" s="11">
        <f t="shared" si="2"/>
        <v>0</v>
      </c>
    </row>
    <row r="58" spans="1:12" ht="14.5" customHeight="1" x14ac:dyDescent="0.15">
      <c r="A58" s="27">
        <v>45313</v>
      </c>
      <c r="B58" s="8">
        <v>0.4861111111111111</v>
      </c>
      <c r="C58" s="23" t="s">
        <v>37</v>
      </c>
      <c r="D58" s="23" t="s">
        <v>24</v>
      </c>
      <c r="E58" s="27" t="s">
        <v>109</v>
      </c>
      <c r="F58" s="23" t="s">
        <v>110</v>
      </c>
      <c r="G58" s="20">
        <v>1400</v>
      </c>
      <c r="H58" s="10">
        <v>0.25</v>
      </c>
      <c r="I58" s="9">
        <f t="shared" si="10"/>
        <v>350</v>
      </c>
      <c r="K58" s="11">
        <f t="shared" si="1"/>
        <v>0</v>
      </c>
      <c r="L58" s="11">
        <f t="shared" si="2"/>
        <v>0</v>
      </c>
    </row>
    <row r="59" spans="1:12" ht="14.5" customHeight="1" x14ac:dyDescent="0.15">
      <c r="A59" s="27">
        <v>45313</v>
      </c>
      <c r="B59" s="8">
        <v>0.53125</v>
      </c>
      <c r="C59" s="23" t="s">
        <v>35</v>
      </c>
      <c r="D59" s="23" t="s">
        <v>87</v>
      </c>
      <c r="E59" s="27" t="s">
        <v>111</v>
      </c>
      <c r="F59" s="23"/>
      <c r="G59" s="20">
        <v>4000</v>
      </c>
      <c r="H59" s="10">
        <v>0.25</v>
      </c>
      <c r="I59" s="9">
        <f t="shared" si="10"/>
        <v>1000</v>
      </c>
      <c r="J59">
        <v>25</v>
      </c>
      <c r="K59" s="11">
        <f t="shared" si="1"/>
        <v>62.5</v>
      </c>
      <c r="L59" s="11">
        <f t="shared" si="2"/>
        <v>15.625</v>
      </c>
    </row>
    <row r="60" spans="1:12" ht="14.5" customHeight="1" x14ac:dyDescent="0.15">
      <c r="A60" s="27">
        <v>45313</v>
      </c>
      <c r="B60" s="8">
        <v>0.55208333333333337</v>
      </c>
      <c r="C60" s="23" t="s">
        <v>79</v>
      </c>
      <c r="D60" s="23" t="s">
        <v>24</v>
      </c>
      <c r="E60" s="27" t="s">
        <v>112</v>
      </c>
      <c r="F60" s="23" t="s">
        <v>113</v>
      </c>
      <c r="G60" s="20">
        <v>1500</v>
      </c>
      <c r="H60" s="10">
        <v>0.25</v>
      </c>
      <c r="I60" s="9">
        <f t="shared" si="10"/>
        <v>375</v>
      </c>
      <c r="K60" s="11">
        <f t="shared" si="1"/>
        <v>0</v>
      </c>
      <c r="L60" s="11">
        <f t="shared" si="2"/>
        <v>0</v>
      </c>
    </row>
    <row r="61" spans="1:12" ht="14.5" customHeight="1" x14ac:dyDescent="0.15">
      <c r="A61" s="27">
        <v>45313</v>
      </c>
      <c r="B61" s="8">
        <v>0.63194444444444442</v>
      </c>
      <c r="C61" s="23" t="s">
        <v>25</v>
      </c>
      <c r="D61" s="23" t="s">
        <v>24</v>
      </c>
      <c r="E61" s="27" t="s">
        <v>114</v>
      </c>
      <c r="F61" s="23" t="s">
        <v>115</v>
      </c>
      <c r="G61" s="20">
        <v>1500</v>
      </c>
      <c r="H61" s="10">
        <v>0.25</v>
      </c>
      <c r="I61" s="9">
        <f t="shared" ref="I61:I67" si="11">SUM(G61*H61)</f>
        <v>375</v>
      </c>
      <c r="J61">
        <v>25</v>
      </c>
      <c r="K61" s="11">
        <f t="shared" si="1"/>
        <v>62.5</v>
      </c>
      <c r="L61" s="11">
        <f t="shared" si="2"/>
        <v>15.625</v>
      </c>
    </row>
    <row r="62" spans="1:12" ht="14.5" customHeight="1" x14ac:dyDescent="0.15">
      <c r="A62" s="27">
        <v>45313</v>
      </c>
      <c r="B62" s="8">
        <v>0.63541666666666663</v>
      </c>
      <c r="C62" s="23" t="s">
        <v>25</v>
      </c>
      <c r="D62" s="23" t="s">
        <v>24</v>
      </c>
      <c r="E62" s="27" t="s">
        <v>116</v>
      </c>
      <c r="F62" s="23" t="s">
        <v>117</v>
      </c>
      <c r="G62" s="20">
        <v>1500</v>
      </c>
      <c r="H62" s="10">
        <v>0.25</v>
      </c>
      <c r="I62" s="9">
        <f t="shared" si="11"/>
        <v>375</v>
      </c>
      <c r="K62" s="11">
        <f t="shared" si="1"/>
        <v>0</v>
      </c>
      <c r="L62" s="11">
        <f t="shared" si="2"/>
        <v>0</v>
      </c>
    </row>
    <row r="63" spans="1:12" ht="14.5" customHeight="1" x14ac:dyDescent="0.15">
      <c r="A63" s="27">
        <v>45313</v>
      </c>
      <c r="B63" s="8">
        <v>0.64930555555555558</v>
      </c>
      <c r="C63" s="23" t="s">
        <v>32</v>
      </c>
      <c r="D63" s="23" t="s">
        <v>24</v>
      </c>
      <c r="E63" s="27" t="s">
        <v>118</v>
      </c>
      <c r="F63" s="23" t="s">
        <v>119</v>
      </c>
      <c r="G63" s="20">
        <v>1500</v>
      </c>
      <c r="H63" s="10">
        <v>0.25</v>
      </c>
      <c r="I63" s="9">
        <f t="shared" si="11"/>
        <v>375</v>
      </c>
      <c r="K63" s="11">
        <f t="shared" si="1"/>
        <v>0</v>
      </c>
      <c r="L63" s="11">
        <f t="shared" si="2"/>
        <v>0</v>
      </c>
    </row>
    <row r="64" spans="1:12" ht="14.5" customHeight="1" x14ac:dyDescent="0.15">
      <c r="A64" s="27">
        <v>45313</v>
      </c>
      <c r="B64" s="8">
        <v>0.64930555555555558</v>
      </c>
      <c r="C64" s="23" t="s">
        <v>32</v>
      </c>
      <c r="D64" s="23" t="s">
        <v>84</v>
      </c>
      <c r="E64" s="27" t="s">
        <v>118</v>
      </c>
      <c r="F64" s="23" t="s">
        <v>119</v>
      </c>
      <c r="G64" s="20">
        <v>1500</v>
      </c>
      <c r="H64" s="10">
        <v>0.25</v>
      </c>
      <c r="I64" s="9">
        <f t="shared" si="11"/>
        <v>375</v>
      </c>
      <c r="J64" s="20">
        <v>109</v>
      </c>
      <c r="K64" s="11">
        <f t="shared" si="1"/>
        <v>272.5</v>
      </c>
      <c r="L64" s="11">
        <f t="shared" si="2"/>
        <v>68.125</v>
      </c>
    </row>
    <row r="65" spans="1:12" ht="14.5" customHeight="1" x14ac:dyDescent="0.15">
      <c r="A65" s="27">
        <v>45313</v>
      </c>
      <c r="B65" s="8">
        <v>0.65277777777777779</v>
      </c>
      <c r="C65" s="23" t="s">
        <v>25</v>
      </c>
      <c r="D65" s="23" t="s">
        <v>24</v>
      </c>
      <c r="E65" s="27" t="s">
        <v>120</v>
      </c>
      <c r="F65" s="23"/>
      <c r="G65" s="20">
        <v>1500</v>
      </c>
      <c r="H65" s="10">
        <v>0.25</v>
      </c>
      <c r="I65" s="9">
        <f t="shared" si="11"/>
        <v>375</v>
      </c>
      <c r="J65" s="20"/>
      <c r="K65" s="11">
        <f t="shared" si="1"/>
        <v>0</v>
      </c>
      <c r="L65" s="11">
        <f t="shared" si="2"/>
        <v>0</v>
      </c>
    </row>
    <row r="66" spans="1:12" ht="14.5" customHeight="1" x14ac:dyDescent="0.15">
      <c r="A66" s="27">
        <v>45314</v>
      </c>
      <c r="B66" s="8">
        <v>0.46180555555555558</v>
      </c>
      <c r="C66" s="23" t="s">
        <v>42</v>
      </c>
      <c r="D66" s="23" t="s">
        <v>24</v>
      </c>
      <c r="E66" s="27" t="s">
        <v>121</v>
      </c>
      <c r="F66" s="23" t="s">
        <v>122</v>
      </c>
      <c r="G66" s="20">
        <v>1500</v>
      </c>
      <c r="H66" s="10">
        <v>0.25</v>
      </c>
      <c r="I66" s="9">
        <f t="shared" si="11"/>
        <v>375</v>
      </c>
      <c r="J66" s="20">
        <v>140</v>
      </c>
      <c r="K66" s="11">
        <f t="shared" si="1"/>
        <v>350</v>
      </c>
      <c r="L66" s="11">
        <f t="shared" si="2"/>
        <v>87.5</v>
      </c>
    </row>
    <row r="67" spans="1:12" ht="14.5" customHeight="1" x14ac:dyDescent="0.15">
      <c r="A67" s="27">
        <v>45314</v>
      </c>
      <c r="B67" s="8">
        <v>0.46875</v>
      </c>
      <c r="C67" s="23" t="s">
        <v>42</v>
      </c>
      <c r="D67" s="23" t="s">
        <v>24</v>
      </c>
      <c r="E67" s="27" t="s">
        <v>123</v>
      </c>
      <c r="F67" s="23" t="s">
        <v>124</v>
      </c>
      <c r="G67" s="20">
        <v>1500</v>
      </c>
      <c r="H67" s="10">
        <v>0.25</v>
      </c>
      <c r="I67" s="9">
        <f t="shared" si="11"/>
        <v>375</v>
      </c>
      <c r="J67" s="20"/>
      <c r="K67" s="11">
        <f t="shared" ref="K67" si="12">SUM(J67*2.5)</f>
        <v>0</v>
      </c>
      <c r="L67" s="11">
        <f t="shared" si="2"/>
        <v>0</v>
      </c>
    </row>
    <row r="68" spans="1:12" ht="14.5" customHeight="1" x14ac:dyDescent="0.15">
      <c r="A68" s="27">
        <v>45314</v>
      </c>
      <c r="B68" s="8">
        <v>0.47569444444444442</v>
      </c>
      <c r="C68" s="23" t="s">
        <v>42</v>
      </c>
      <c r="D68" s="23" t="s">
        <v>24</v>
      </c>
      <c r="E68" s="27" t="s">
        <v>125</v>
      </c>
      <c r="F68" s="23" t="s">
        <v>46</v>
      </c>
      <c r="G68" s="20">
        <v>1500</v>
      </c>
      <c r="H68" s="10">
        <v>0.25</v>
      </c>
      <c r="I68" s="9">
        <f t="shared" ref="I68:I75" si="13">SUM(G68*H68)</f>
        <v>375</v>
      </c>
      <c r="K68" s="11">
        <f t="shared" ref="K68:K77" si="14">SUM(J68*2.5)</f>
        <v>0</v>
      </c>
      <c r="L68" s="11">
        <f t="shared" ref="L68:L77" si="15">SUM(H68*K68)</f>
        <v>0</v>
      </c>
    </row>
    <row r="69" spans="1:12" ht="14.5" customHeight="1" x14ac:dyDescent="0.15">
      <c r="A69" s="27">
        <v>45314</v>
      </c>
      <c r="B69" s="8">
        <v>0.47916666666666669</v>
      </c>
      <c r="C69" s="23" t="s">
        <v>42</v>
      </c>
      <c r="D69" s="23" t="s">
        <v>24</v>
      </c>
      <c r="E69" s="27" t="s">
        <v>126</v>
      </c>
      <c r="F69" s="23" t="s">
        <v>127</v>
      </c>
      <c r="G69" s="20">
        <v>1500</v>
      </c>
      <c r="H69" s="10">
        <v>0.25</v>
      </c>
      <c r="I69" s="9">
        <f t="shared" si="13"/>
        <v>375</v>
      </c>
      <c r="K69" s="11">
        <f t="shared" si="14"/>
        <v>0</v>
      </c>
      <c r="L69" s="11">
        <f t="shared" si="15"/>
        <v>0</v>
      </c>
    </row>
    <row r="70" spans="1:12" ht="14.5" customHeight="1" x14ac:dyDescent="0.15">
      <c r="A70" s="27">
        <v>45314</v>
      </c>
      <c r="B70" s="8"/>
      <c r="C70" s="23" t="s">
        <v>40</v>
      </c>
      <c r="D70" s="23"/>
      <c r="E70" s="27"/>
      <c r="F70" s="23"/>
      <c r="G70" s="20">
        <v>1500</v>
      </c>
      <c r="H70" s="10">
        <v>0.25</v>
      </c>
      <c r="I70" s="9">
        <f t="shared" si="13"/>
        <v>375</v>
      </c>
      <c r="J70" s="20"/>
      <c r="K70" s="11">
        <f t="shared" si="14"/>
        <v>0</v>
      </c>
      <c r="L70" s="11">
        <f t="shared" si="15"/>
        <v>0</v>
      </c>
    </row>
    <row r="71" spans="1:12" ht="14.5" customHeight="1" x14ac:dyDescent="0.15">
      <c r="A71" s="27">
        <v>45314</v>
      </c>
      <c r="B71" s="8">
        <v>0.52777777777777779</v>
      </c>
      <c r="C71" s="23" t="s">
        <v>128</v>
      </c>
      <c r="D71" s="23" t="s">
        <v>34</v>
      </c>
      <c r="E71" s="27" t="s">
        <v>129</v>
      </c>
      <c r="F71" s="27"/>
      <c r="G71" s="20">
        <v>2000</v>
      </c>
      <c r="H71" s="10">
        <v>0.25</v>
      </c>
      <c r="I71" s="9">
        <f t="shared" si="13"/>
        <v>500</v>
      </c>
      <c r="J71" s="20">
        <v>75</v>
      </c>
      <c r="K71" s="11">
        <f t="shared" si="14"/>
        <v>187.5</v>
      </c>
      <c r="L71" s="11">
        <f t="shared" si="15"/>
        <v>46.875</v>
      </c>
    </row>
    <row r="72" spans="1:12" ht="14.5" customHeight="1" x14ac:dyDescent="0.15">
      <c r="A72" s="27">
        <v>45314</v>
      </c>
      <c r="B72" s="8"/>
      <c r="C72" s="23" t="s">
        <v>128</v>
      </c>
      <c r="D72" s="23"/>
      <c r="E72" s="27"/>
      <c r="F72" s="27"/>
      <c r="G72" s="20">
        <v>1000</v>
      </c>
      <c r="H72" s="10">
        <v>0.25</v>
      </c>
      <c r="I72" s="9">
        <f t="shared" si="13"/>
        <v>250</v>
      </c>
      <c r="K72" s="11">
        <f t="shared" si="14"/>
        <v>0</v>
      </c>
      <c r="L72" s="11">
        <f t="shared" si="15"/>
        <v>0</v>
      </c>
    </row>
    <row r="73" spans="1:12" ht="14.5" customHeight="1" x14ac:dyDescent="0.15">
      <c r="A73" s="27">
        <v>45314</v>
      </c>
      <c r="B73" s="8">
        <v>0.58680555555555558</v>
      </c>
      <c r="C73" s="23" t="s">
        <v>29</v>
      </c>
      <c r="D73" s="23" t="s">
        <v>24</v>
      </c>
      <c r="E73" s="27" t="s">
        <v>130</v>
      </c>
      <c r="F73" s="23"/>
      <c r="G73" s="33">
        <v>1500</v>
      </c>
      <c r="H73" s="10">
        <v>0.25</v>
      </c>
      <c r="I73" s="9">
        <f t="shared" si="13"/>
        <v>375</v>
      </c>
      <c r="J73">
        <v>25</v>
      </c>
      <c r="K73" s="11">
        <f t="shared" si="14"/>
        <v>62.5</v>
      </c>
      <c r="L73" s="11">
        <f t="shared" si="15"/>
        <v>15.625</v>
      </c>
    </row>
    <row r="74" spans="1:12" ht="14.5" customHeight="1" x14ac:dyDescent="0.15">
      <c r="A74" s="27">
        <v>45314</v>
      </c>
      <c r="B74" s="8">
        <v>0.59027777777777779</v>
      </c>
      <c r="C74" s="23" t="s">
        <v>29</v>
      </c>
      <c r="D74" s="23" t="s">
        <v>24</v>
      </c>
      <c r="E74" s="27" t="s">
        <v>131</v>
      </c>
      <c r="F74" s="23"/>
      <c r="G74" s="20">
        <v>1500</v>
      </c>
      <c r="H74" s="10">
        <v>0.25</v>
      </c>
      <c r="I74" s="9">
        <f t="shared" si="13"/>
        <v>375</v>
      </c>
      <c r="K74" s="11">
        <f t="shared" si="14"/>
        <v>0</v>
      </c>
      <c r="L74" s="11">
        <f t="shared" si="15"/>
        <v>0</v>
      </c>
    </row>
    <row r="75" spans="1:12" ht="14.5" customHeight="1" x14ac:dyDescent="0.15">
      <c r="A75" s="27">
        <v>45314</v>
      </c>
      <c r="B75" s="8">
        <v>0.59722222222222221</v>
      </c>
      <c r="C75" s="23" t="s">
        <v>29</v>
      </c>
      <c r="D75" s="23" t="s">
        <v>24</v>
      </c>
      <c r="E75" s="27" t="s">
        <v>132</v>
      </c>
      <c r="F75" s="23"/>
      <c r="G75" s="20">
        <v>1500</v>
      </c>
      <c r="H75" s="10">
        <v>0.25</v>
      </c>
      <c r="I75" s="9">
        <f t="shared" si="13"/>
        <v>375</v>
      </c>
      <c r="K75" s="11">
        <f t="shared" si="14"/>
        <v>0</v>
      </c>
      <c r="L75" s="11">
        <f t="shared" si="15"/>
        <v>0</v>
      </c>
    </row>
    <row r="76" spans="1:12" ht="14.5" customHeight="1" x14ac:dyDescent="0.15">
      <c r="A76" s="27">
        <v>45314</v>
      </c>
      <c r="B76" s="8">
        <v>0.60069444444444442</v>
      </c>
      <c r="C76" s="23" t="s">
        <v>29</v>
      </c>
      <c r="D76" s="23" t="s">
        <v>24</v>
      </c>
      <c r="E76" s="27" t="s">
        <v>133</v>
      </c>
      <c r="F76" s="23"/>
      <c r="G76" s="20">
        <v>1500</v>
      </c>
      <c r="H76" s="10">
        <v>0.25</v>
      </c>
      <c r="I76" s="9">
        <f>SUM(G76*H76)</f>
        <v>375</v>
      </c>
      <c r="J76" s="20"/>
      <c r="K76" s="11">
        <f t="shared" si="14"/>
        <v>0</v>
      </c>
      <c r="L76" s="11">
        <f t="shared" si="15"/>
        <v>0</v>
      </c>
    </row>
    <row r="77" spans="1:12" ht="14.5" customHeight="1" x14ac:dyDescent="0.15">
      <c r="A77" s="27">
        <v>45314</v>
      </c>
      <c r="B77" s="8">
        <v>0.63888888888888895</v>
      </c>
      <c r="C77" s="23" t="s">
        <v>137</v>
      </c>
      <c r="D77" s="23" t="s">
        <v>34</v>
      </c>
      <c r="E77" s="27" t="s">
        <v>134</v>
      </c>
      <c r="F77" s="23"/>
      <c r="G77" s="20">
        <v>1500</v>
      </c>
      <c r="H77" s="10">
        <v>0.25</v>
      </c>
      <c r="I77" s="9">
        <f>SUM(G77*H77)</f>
        <v>375</v>
      </c>
      <c r="J77" s="20">
        <v>42</v>
      </c>
      <c r="K77" s="11">
        <f t="shared" si="14"/>
        <v>105</v>
      </c>
      <c r="L77" s="11">
        <f t="shared" si="15"/>
        <v>26.25</v>
      </c>
    </row>
    <row r="78" spans="1:12" ht="14.5" customHeight="1" x14ac:dyDescent="0.15">
      <c r="A78" s="27">
        <v>45314</v>
      </c>
      <c r="B78" s="8">
        <v>0.68055555555555547</v>
      </c>
      <c r="C78" s="23" t="s">
        <v>35</v>
      </c>
      <c r="D78" s="23" t="s">
        <v>24</v>
      </c>
      <c r="E78" s="27" t="s">
        <v>135</v>
      </c>
      <c r="F78" s="23"/>
      <c r="G78" s="20">
        <v>1500</v>
      </c>
      <c r="H78" s="10">
        <v>0.25</v>
      </c>
      <c r="I78" s="9">
        <f t="shared" ref="I78:I94" si="16">SUM(G78*H78)</f>
        <v>375</v>
      </c>
      <c r="J78" s="20">
        <v>25</v>
      </c>
      <c r="K78" s="11">
        <f t="shared" ref="K78:K94" si="17">SUM(J78*2.5)</f>
        <v>62.5</v>
      </c>
      <c r="L78" s="11">
        <f t="shared" ref="L78:L94" si="18">SUM(H78*K78)</f>
        <v>15.625</v>
      </c>
    </row>
    <row r="79" spans="1:12" ht="14.5" customHeight="1" x14ac:dyDescent="0.15">
      <c r="A79" s="27">
        <v>45314</v>
      </c>
      <c r="B79" s="8">
        <v>0.72569444444444453</v>
      </c>
      <c r="C79" s="23" t="s">
        <v>29</v>
      </c>
      <c r="D79" s="23" t="s">
        <v>24</v>
      </c>
      <c r="E79" s="27" t="s">
        <v>136</v>
      </c>
      <c r="F79" s="23"/>
      <c r="G79" s="20">
        <v>1500</v>
      </c>
      <c r="H79" s="10">
        <v>0.25</v>
      </c>
      <c r="I79" s="9">
        <f t="shared" si="16"/>
        <v>375</v>
      </c>
      <c r="J79" s="20">
        <v>25</v>
      </c>
      <c r="K79" s="11">
        <f t="shared" si="17"/>
        <v>62.5</v>
      </c>
      <c r="L79" s="11">
        <f t="shared" si="18"/>
        <v>15.625</v>
      </c>
    </row>
    <row r="80" spans="1:12" ht="14.5" customHeight="1" x14ac:dyDescent="0.15">
      <c r="A80" s="27">
        <v>45317</v>
      </c>
      <c r="B80" s="8">
        <v>0.46527777777777773</v>
      </c>
      <c r="C80" s="23" t="s">
        <v>138</v>
      </c>
      <c r="D80" s="23" t="s">
        <v>34</v>
      </c>
      <c r="E80" s="27" t="s">
        <v>139</v>
      </c>
      <c r="F80" s="23"/>
      <c r="G80" s="20">
        <v>2000</v>
      </c>
      <c r="H80" s="10">
        <v>0.25</v>
      </c>
      <c r="I80" s="9">
        <f t="shared" si="16"/>
        <v>500</v>
      </c>
      <c r="J80" s="20">
        <v>50</v>
      </c>
      <c r="K80" s="11">
        <f t="shared" si="17"/>
        <v>125</v>
      </c>
      <c r="L80" s="11">
        <f t="shared" si="18"/>
        <v>31.25</v>
      </c>
    </row>
    <row r="81" spans="1:12" ht="14.5" customHeight="1" x14ac:dyDescent="0.15">
      <c r="A81" s="27">
        <v>45317</v>
      </c>
      <c r="B81" s="8">
        <v>0.5</v>
      </c>
      <c r="C81" s="23" t="s">
        <v>31</v>
      </c>
      <c r="D81" s="23" t="s">
        <v>24</v>
      </c>
      <c r="E81" s="27" t="s">
        <v>140</v>
      </c>
      <c r="F81" s="23" t="s">
        <v>141</v>
      </c>
      <c r="G81" s="20">
        <v>1500</v>
      </c>
      <c r="H81" s="10">
        <v>0.25</v>
      </c>
      <c r="I81" s="9">
        <f t="shared" si="16"/>
        <v>375</v>
      </c>
      <c r="J81" s="20">
        <v>34</v>
      </c>
      <c r="K81" s="11">
        <f t="shared" si="17"/>
        <v>85</v>
      </c>
      <c r="L81" s="11">
        <f t="shared" si="18"/>
        <v>21.25</v>
      </c>
    </row>
    <row r="82" spans="1:12" ht="14.5" customHeight="1" x14ac:dyDescent="0.15">
      <c r="A82" s="27">
        <v>45317</v>
      </c>
      <c r="B82" s="8">
        <v>0.50694444444444442</v>
      </c>
      <c r="C82" s="23" t="s">
        <v>31</v>
      </c>
      <c r="D82" s="23" t="s">
        <v>24</v>
      </c>
      <c r="E82" s="27" t="s">
        <v>142</v>
      </c>
      <c r="F82" s="23" t="s">
        <v>143</v>
      </c>
      <c r="G82" s="20">
        <v>1500</v>
      </c>
      <c r="H82" s="10">
        <v>0.25</v>
      </c>
      <c r="I82" s="9">
        <f t="shared" si="16"/>
        <v>375</v>
      </c>
      <c r="J82" s="20"/>
      <c r="K82" s="11">
        <f t="shared" si="17"/>
        <v>0</v>
      </c>
      <c r="L82" s="11">
        <f t="shared" si="18"/>
        <v>0</v>
      </c>
    </row>
    <row r="83" spans="1:12" ht="14.5" customHeight="1" x14ac:dyDescent="0.15">
      <c r="A83" s="27">
        <v>45317</v>
      </c>
      <c r="B83" s="8">
        <v>0.53819444444444442</v>
      </c>
      <c r="C83" s="23" t="s">
        <v>79</v>
      </c>
      <c r="D83" s="23" t="s">
        <v>24</v>
      </c>
      <c r="E83" s="27" t="s">
        <v>144</v>
      </c>
      <c r="F83" s="23" t="s">
        <v>145</v>
      </c>
      <c r="G83" s="20">
        <v>1500</v>
      </c>
      <c r="H83" s="10">
        <v>0.25</v>
      </c>
      <c r="I83" s="9">
        <f t="shared" si="16"/>
        <v>375</v>
      </c>
      <c r="J83" s="20">
        <v>25</v>
      </c>
      <c r="K83" s="11">
        <f t="shared" si="17"/>
        <v>62.5</v>
      </c>
      <c r="L83" s="11">
        <f t="shared" si="18"/>
        <v>15.625</v>
      </c>
    </row>
    <row r="84" spans="1:12" ht="14.5" customHeight="1" x14ac:dyDescent="0.15">
      <c r="A84" s="27">
        <v>45317</v>
      </c>
      <c r="B84" s="8">
        <v>0.55208333333333337</v>
      </c>
      <c r="C84" s="23" t="s">
        <v>79</v>
      </c>
      <c r="D84" s="23" t="s">
        <v>24</v>
      </c>
      <c r="E84" s="27" t="s">
        <v>146</v>
      </c>
      <c r="F84" s="23" t="s">
        <v>147</v>
      </c>
      <c r="G84" s="20">
        <v>1500</v>
      </c>
      <c r="H84" s="10">
        <v>0.25</v>
      </c>
      <c r="I84" s="9">
        <f t="shared" si="16"/>
        <v>375</v>
      </c>
      <c r="J84" s="20"/>
      <c r="K84" s="11">
        <f t="shared" si="17"/>
        <v>0</v>
      </c>
      <c r="L84" s="11">
        <f t="shared" si="18"/>
        <v>0</v>
      </c>
    </row>
    <row r="85" spans="1:12" ht="14.5" customHeight="1" x14ac:dyDescent="0.15">
      <c r="A85" s="27">
        <v>45317</v>
      </c>
      <c r="B85" s="8">
        <v>0.55555555555555558</v>
      </c>
      <c r="C85" s="23" t="s">
        <v>79</v>
      </c>
      <c r="D85" s="23" t="s">
        <v>24</v>
      </c>
      <c r="E85" s="27" t="s">
        <v>148</v>
      </c>
      <c r="F85" s="23" t="s">
        <v>149</v>
      </c>
      <c r="G85" s="20">
        <v>1500</v>
      </c>
      <c r="H85" s="10">
        <v>0.25</v>
      </c>
      <c r="I85" s="9">
        <f t="shared" si="16"/>
        <v>375</v>
      </c>
      <c r="J85" s="20"/>
      <c r="K85" s="11">
        <f t="shared" si="17"/>
        <v>0</v>
      </c>
      <c r="L85" s="11">
        <f t="shared" si="18"/>
        <v>0</v>
      </c>
    </row>
    <row r="86" spans="1:12" ht="14.5" customHeight="1" x14ac:dyDescent="0.15">
      <c r="A86" s="27">
        <v>45317</v>
      </c>
      <c r="B86" s="8">
        <v>0.5625</v>
      </c>
      <c r="C86" s="23" t="s">
        <v>79</v>
      </c>
      <c r="D86" s="23" t="s">
        <v>24</v>
      </c>
      <c r="E86" s="27" t="s">
        <v>135</v>
      </c>
      <c r="F86" s="23" t="s">
        <v>150</v>
      </c>
      <c r="G86" s="20">
        <v>1500</v>
      </c>
      <c r="H86" s="10">
        <v>0.25</v>
      </c>
      <c r="I86" s="9">
        <f t="shared" si="16"/>
        <v>375</v>
      </c>
      <c r="J86" s="20"/>
      <c r="K86" s="11">
        <f t="shared" si="17"/>
        <v>0</v>
      </c>
      <c r="L86" s="11">
        <f t="shared" si="18"/>
        <v>0</v>
      </c>
    </row>
    <row r="87" spans="1:12" ht="14.5" customHeight="1" x14ac:dyDescent="0.15">
      <c r="A87" s="27">
        <v>45317</v>
      </c>
      <c r="B87" s="8">
        <v>0.56597222222222221</v>
      </c>
      <c r="C87" s="23" t="s">
        <v>79</v>
      </c>
      <c r="D87" s="23" t="s">
        <v>24</v>
      </c>
      <c r="E87" s="27" t="s">
        <v>151</v>
      </c>
      <c r="F87" s="23" t="s">
        <v>152</v>
      </c>
      <c r="G87" s="20">
        <v>1500</v>
      </c>
      <c r="H87" s="10">
        <v>0.25</v>
      </c>
      <c r="I87" s="9">
        <f t="shared" si="16"/>
        <v>375</v>
      </c>
      <c r="J87" s="20"/>
      <c r="K87" s="11">
        <f t="shared" si="17"/>
        <v>0</v>
      </c>
      <c r="L87" s="11">
        <f t="shared" si="18"/>
        <v>0</v>
      </c>
    </row>
    <row r="88" spans="1:12" ht="14.5" customHeight="1" x14ac:dyDescent="0.15">
      <c r="A88" s="27">
        <v>45318</v>
      </c>
      <c r="B88" s="8">
        <v>0.43402777777777773</v>
      </c>
      <c r="C88" s="23" t="s">
        <v>101</v>
      </c>
      <c r="D88" s="23" t="s">
        <v>23</v>
      </c>
      <c r="E88" s="27" t="s">
        <v>153</v>
      </c>
      <c r="F88" s="23" t="s">
        <v>154</v>
      </c>
      <c r="G88" s="20">
        <v>1300</v>
      </c>
      <c r="H88" s="10">
        <v>0.25</v>
      </c>
      <c r="I88" s="9">
        <f t="shared" si="16"/>
        <v>325</v>
      </c>
      <c r="J88" s="20">
        <v>25</v>
      </c>
      <c r="K88" s="11">
        <f t="shared" si="17"/>
        <v>62.5</v>
      </c>
      <c r="L88" s="11">
        <f t="shared" si="18"/>
        <v>15.625</v>
      </c>
    </row>
    <row r="89" spans="1:12" ht="14.5" customHeight="1" x14ac:dyDescent="0.15">
      <c r="A89" s="27">
        <v>45318</v>
      </c>
      <c r="B89" s="8">
        <v>0.44097222222222227</v>
      </c>
      <c r="C89" s="23" t="s">
        <v>101</v>
      </c>
      <c r="D89" s="23" t="s">
        <v>23</v>
      </c>
      <c r="E89" s="27" t="s">
        <v>155</v>
      </c>
      <c r="F89" s="23" t="s">
        <v>156</v>
      </c>
      <c r="G89" s="20">
        <v>1000</v>
      </c>
      <c r="H89" s="10">
        <v>0.25</v>
      </c>
      <c r="I89" s="9">
        <f t="shared" si="16"/>
        <v>250</v>
      </c>
      <c r="J89" s="20"/>
      <c r="K89" s="11">
        <f t="shared" si="17"/>
        <v>0</v>
      </c>
      <c r="L89" s="11">
        <f t="shared" si="18"/>
        <v>0</v>
      </c>
    </row>
    <row r="90" spans="1:12" ht="14.5" customHeight="1" x14ac:dyDescent="0.15">
      <c r="A90" s="27">
        <v>45318</v>
      </c>
      <c r="B90" s="8">
        <v>0.44444444444444442</v>
      </c>
      <c r="C90" s="23" t="s">
        <v>101</v>
      </c>
      <c r="D90" s="23" t="s">
        <v>23</v>
      </c>
      <c r="E90" s="27" t="s">
        <v>157</v>
      </c>
      <c r="F90" s="23" t="s">
        <v>158</v>
      </c>
      <c r="G90" s="20">
        <v>1000</v>
      </c>
      <c r="H90" s="10">
        <v>0.25</v>
      </c>
      <c r="I90" s="9">
        <f t="shared" si="16"/>
        <v>250</v>
      </c>
      <c r="J90" s="20"/>
      <c r="K90" s="11">
        <f t="shared" si="17"/>
        <v>0</v>
      </c>
      <c r="L90" s="11">
        <f t="shared" si="18"/>
        <v>0</v>
      </c>
    </row>
    <row r="91" spans="1:12" ht="14.5" customHeight="1" x14ac:dyDescent="0.15">
      <c r="A91" s="27">
        <v>45318</v>
      </c>
      <c r="B91" s="25">
        <v>0.47916666666666669</v>
      </c>
      <c r="C91" s="23" t="s">
        <v>159</v>
      </c>
      <c r="D91" s="23" t="s">
        <v>85</v>
      </c>
      <c r="E91" s="27" t="s">
        <v>160</v>
      </c>
      <c r="F91" s="23"/>
      <c r="G91" s="20">
        <v>3000</v>
      </c>
      <c r="H91" s="10">
        <v>0.25</v>
      </c>
      <c r="I91" s="9">
        <f t="shared" si="16"/>
        <v>750</v>
      </c>
      <c r="J91" s="20"/>
      <c r="K91" s="11">
        <f t="shared" si="17"/>
        <v>0</v>
      </c>
      <c r="L91" s="11">
        <f t="shared" si="18"/>
        <v>0</v>
      </c>
    </row>
    <row r="92" spans="1:12" ht="14.5" customHeight="1" x14ac:dyDescent="0.15">
      <c r="A92" s="27">
        <v>45318</v>
      </c>
      <c r="B92" s="8">
        <v>0.52777777777777779</v>
      </c>
      <c r="C92" s="23" t="s">
        <v>25</v>
      </c>
      <c r="D92" s="23" t="s">
        <v>87</v>
      </c>
      <c r="E92" s="27" t="s">
        <v>161</v>
      </c>
      <c r="F92" s="23" t="s">
        <v>162</v>
      </c>
      <c r="G92" s="20">
        <v>4000</v>
      </c>
      <c r="H92" s="10">
        <v>0.25</v>
      </c>
      <c r="I92" s="9">
        <f t="shared" si="16"/>
        <v>1000</v>
      </c>
      <c r="J92" s="20">
        <v>24</v>
      </c>
      <c r="K92" s="11">
        <f t="shared" si="17"/>
        <v>60</v>
      </c>
      <c r="L92" s="11">
        <f t="shared" si="18"/>
        <v>15</v>
      </c>
    </row>
    <row r="93" spans="1:12" ht="14.5" customHeight="1" x14ac:dyDescent="0.15">
      <c r="A93" s="27">
        <v>45318</v>
      </c>
      <c r="B93" s="8">
        <v>0.58333333333333337</v>
      </c>
      <c r="C93" s="23" t="s">
        <v>163</v>
      </c>
      <c r="D93" s="23" t="s">
        <v>85</v>
      </c>
      <c r="E93" s="27" t="s">
        <v>164</v>
      </c>
      <c r="F93" s="23"/>
      <c r="G93" s="20">
        <v>3000</v>
      </c>
      <c r="H93" s="10">
        <v>0.25</v>
      </c>
      <c r="I93" s="9">
        <f t="shared" si="16"/>
        <v>750</v>
      </c>
      <c r="J93" s="20"/>
      <c r="K93" s="11">
        <f t="shared" si="17"/>
        <v>0</v>
      </c>
      <c r="L93" s="11">
        <f t="shared" si="18"/>
        <v>0</v>
      </c>
    </row>
    <row r="94" spans="1:12" ht="14.5" customHeight="1" x14ac:dyDescent="0.15">
      <c r="A94" s="27">
        <v>45318</v>
      </c>
      <c r="B94" s="8">
        <v>0.63194444444444442</v>
      </c>
      <c r="C94" s="23" t="s">
        <v>101</v>
      </c>
      <c r="D94" s="23" t="s">
        <v>23</v>
      </c>
      <c r="E94" s="27" t="s">
        <v>165</v>
      </c>
      <c r="F94" s="23"/>
      <c r="G94" s="20">
        <v>1300</v>
      </c>
      <c r="H94" s="10">
        <v>0.25</v>
      </c>
      <c r="I94" s="9">
        <f t="shared" si="16"/>
        <v>325</v>
      </c>
      <c r="J94" s="20">
        <v>31</v>
      </c>
      <c r="K94" s="11">
        <f t="shared" si="17"/>
        <v>77.5</v>
      </c>
      <c r="L94" s="11">
        <f t="shared" si="18"/>
        <v>19.375</v>
      </c>
    </row>
    <row r="95" spans="1:12" ht="14.5" customHeight="1" x14ac:dyDescent="0.15">
      <c r="A95" s="27">
        <v>45318</v>
      </c>
      <c r="B95" s="8">
        <v>0.63194444444444442</v>
      </c>
      <c r="C95" s="23" t="s">
        <v>101</v>
      </c>
      <c r="D95" s="23" t="s">
        <v>24</v>
      </c>
      <c r="E95" s="27" t="s">
        <v>165</v>
      </c>
      <c r="F95" s="23"/>
      <c r="G95" s="20">
        <v>1500</v>
      </c>
      <c r="H95" s="10">
        <v>0.25</v>
      </c>
      <c r="I95" s="9">
        <f t="shared" ref="I95:I119" si="19">SUM(G95*H95)</f>
        <v>375</v>
      </c>
      <c r="J95" s="20"/>
      <c r="K95" s="11">
        <f t="shared" ref="K95:K119" si="20">SUM(J95*2.5)</f>
        <v>0</v>
      </c>
      <c r="L95" s="11">
        <f t="shared" ref="L95:L119" si="21">SUM(H95*K95)</f>
        <v>0</v>
      </c>
    </row>
    <row r="96" spans="1:12" ht="14.5" customHeight="1" x14ac:dyDescent="0.15">
      <c r="A96" s="27">
        <v>45318</v>
      </c>
      <c r="B96" s="8">
        <v>0.67708333333333337</v>
      </c>
      <c r="C96" s="23" t="s">
        <v>166</v>
      </c>
      <c r="D96" s="23" t="s">
        <v>24</v>
      </c>
      <c r="E96" s="27" t="s">
        <v>116</v>
      </c>
      <c r="F96" s="23" t="s">
        <v>117</v>
      </c>
      <c r="G96" s="20">
        <v>1500</v>
      </c>
      <c r="H96" s="10">
        <v>0.25</v>
      </c>
      <c r="I96" s="9">
        <f t="shared" si="19"/>
        <v>375</v>
      </c>
      <c r="J96" s="20">
        <v>75</v>
      </c>
      <c r="K96" s="11">
        <f t="shared" si="20"/>
        <v>187.5</v>
      </c>
      <c r="L96" s="11">
        <f t="shared" si="21"/>
        <v>46.875</v>
      </c>
    </row>
    <row r="97" spans="1:12" ht="14.5" customHeight="1" x14ac:dyDescent="0.15">
      <c r="A97" s="27">
        <v>45318</v>
      </c>
      <c r="B97" s="8">
        <v>0.68055555555555547</v>
      </c>
      <c r="C97" s="23" t="s">
        <v>166</v>
      </c>
      <c r="D97" s="23" t="s">
        <v>24</v>
      </c>
      <c r="E97" s="27" t="s">
        <v>167</v>
      </c>
      <c r="F97" s="23" t="s">
        <v>168</v>
      </c>
      <c r="G97" s="20">
        <v>1500</v>
      </c>
      <c r="H97" s="10">
        <v>0.25</v>
      </c>
      <c r="I97" s="9">
        <f t="shared" si="19"/>
        <v>375</v>
      </c>
      <c r="K97" s="11">
        <f t="shared" si="20"/>
        <v>0</v>
      </c>
      <c r="L97" s="11">
        <f t="shared" si="21"/>
        <v>0</v>
      </c>
    </row>
    <row r="98" spans="1:12" ht="14.5" customHeight="1" x14ac:dyDescent="0.15">
      <c r="A98" s="27">
        <v>45318</v>
      </c>
      <c r="B98" s="8">
        <v>0.6875</v>
      </c>
      <c r="C98" s="23" t="s">
        <v>166</v>
      </c>
      <c r="D98" s="23" t="s">
        <v>24</v>
      </c>
      <c r="E98" s="27" t="s">
        <v>169</v>
      </c>
      <c r="F98" s="23" t="s">
        <v>170</v>
      </c>
      <c r="G98" s="20">
        <v>1500</v>
      </c>
      <c r="H98" s="10">
        <v>0.25</v>
      </c>
      <c r="I98" s="9">
        <f t="shared" si="19"/>
        <v>375</v>
      </c>
      <c r="K98" s="11">
        <f t="shared" si="20"/>
        <v>0</v>
      </c>
      <c r="L98" s="11">
        <f t="shared" si="21"/>
        <v>0</v>
      </c>
    </row>
    <row r="99" spans="1:12" ht="14.5" customHeight="1" x14ac:dyDescent="0.15">
      <c r="A99" s="27">
        <v>45318</v>
      </c>
      <c r="B99" s="8">
        <v>0.69097222222222221</v>
      </c>
      <c r="C99" s="23" t="s">
        <v>166</v>
      </c>
      <c r="D99" s="23" t="s">
        <v>24</v>
      </c>
      <c r="E99" s="27" t="s">
        <v>171</v>
      </c>
      <c r="F99" s="23" t="s">
        <v>172</v>
      </c>
      <c r="G99" s="20">
        <v>1500</v>
      </c>
      <c r="H99" s="10">
        <v>0.25</v>
      </c>
      <c r="I99" s="9">
        <f t="shared" si="19"/>
        <v>375</v>
      </c>
      <c r="K99" s="11">
        <f t="shared" si="20"/>
        <v>0</v>
      </c>
      <c r="L99" s="11">
        <f t="shared" si="21"/>
        <v>0</v>
      </c>
    </row>
    <row r="100" spans="1:12" ht="14.5" customHeight="1" x14ac:dyDescent="0.15">
      <c r="A100" s="27">
        <v>45318</v>
      </c>
      <c r="B100" s="8">
        <v>0.69444444444444453</v>
      </c>
      <c r="C100" s="23" t="s">
        <v>166</v>
      </c>
      <c r="D100" s="23" t="s">
        <v>24</v>
      </c>
      <c r="E100" s="27" t="s">
        <v>173</v>
      </c>
      <c r="F100" s="23" t="s">
        <v>174</v>
      </c>
      <c r="G100" s="20">
        <v>1500</v>
      </c>
      <c r="H100" s="10">
        <v>0.25</v>
      </c>
      <c r="I100" s="9">
        <f t="shared" si="19"/>
        <v>375</v>
      </c>
      <c r="K100" s="11">
        <f t="shared" si="20"/>
        <v>0</v>
      </c>
      <c r="L100" s="11">
        <f t="shared" si="21"/>
        <v>0</v>
      </c>
    </row>
    <row r="101" spans="1:12" ht="14.5" customHeight="1" x14ac:dyDescent="0.15">
      <c r="A101" s="27">
        <v>45318</v>
      </c>
      <c r="B101" s="8">
        <v>0.70833333333333337</v>
      </c>
      <c r="C101" s="23" t="s">
        <v>166</v>
      </c>
      <c r="D101" s="23" t="s">
        <v>24</v>
      </c>
      <c r="E101" s="27" t="s">
        <v>175</v>
      </c>
      <c r="F101" s="23" t="s">
        <v>176</v>
      </c>
      <c r="G101" s="20">
        <v>1500</v>
      </c>
      <c r="H101" s="10">
        <v>0.25</v>
      </c>
      <c r="I101" s="9">
        <f t="shared" si="19"/>
        <v>375</v>
      </c>
      <c r="K101" s="11">
        <f t="shared" si="20"/>
        <v>0</v>
      </c>
      <c r="L101" s="11">
        <f t="shared" si="21"/>
        <v>0</v>
      </c>
    </row>
    <row r="102" spans="1:12" ht="14.5" customHeight="1" x14ac:dyDescent="0.15">
      <c r="A102" s="27">
        <v>45318</v>
      </c>
      <c r="B102" s="8"/>
      <c r="C102" s="23" t="s">
        <v>30</v>
      </c>
      <c r="D102" s="23"/>
      <c r="E102" s="23"/>
      <c r="G102" s="20">
        <v>1000</v>
      </c>
      <c r="H102" s="10">
        <v>0.25</v>
      </c>
      <c r="I102" s="9">
        <f t="shared" si="19"/>
        <v>250</v>
      </c>
      <c r="K102" s="11">
        <f t="shared" si="20"/>
        <v>0</v>
      </c>
      <c r="L102" s="11">
        <f t="shared" si="21"/>
        <v>0</v>
      </c>
    </row>
    <row r="103" spans="1:12" ht="14.5" customHeight="1" x14ac:dyDescent="0.15">
      <c r="A103" s="27">
        <v>45319</v>
      </c>
      <c r="B103" s="8">
        <v>0.49652777777777773</v>
      </c>
      <c r="C103" s="23" t="s">
        <v>177</v>
      </c>
      <c r="D103" s="23" t="s">
        <v>34</v>
      </c>
      <c r="E103" s="27" t="s">
        <v>178</v>
      </c>
      <c r="F103" s="23"/>
      <c r="G103" s="20">
        <v>2000</v>
      </c>
      <c r="H103" s="10">
        <v>0.25</v>
      </c>
      <c r="I103" s="9">
        <f t="shared" si="19"/>
        <v>500</v>
      </c>
      <c r="J103">
        <v>45</v>
      </c>
      <c r="K103" s="11">
        <f t="shared" si="20"/>
        <v>112.5</v>
      </c>
      <c r="L103" s="11">
        <f t="shared" si="21"/>
        <v>28.125</v>
      </c>
    </row>
    <row r="104" spans="1:12" ht="14.5" customHeight="1" x14ac:dyDescent="0.15">
      <c r="A104" s="27">
        <v>45319</v>
      </c>
      <c r="B104" s="8">
        <v>0.52430555555555558</v>
      </c>
      <c r="C104" s="23" t="s">
        <v>37</v>
      </c>
      <c r="D104" s="23" t="s">
        <v>24</v>
      </c>
      <c r="E104" s="27" t="s">
        <v>179</v>
      </c>
      <c r="F104" s="23" t="s">
        <v>180</v>
      </c>
      <c r="G104" s="20">
        <v>1500</v>
      </c>
      <c r="H104" s="10">
        <v>0.25</v>
      </c>
      <c r="I104" s="9">
        <f t="shared" si="19"/>
        <v>375</v>
      </c>
      <c r="J104">
        <v>34</v>
      </c>
      <c r="K104" s="11">
        <f t="shared" si="20"/>
        <v>85</v>
      </c>
      <c r="L104" s="11">
        <f t="shared" si="21"/>
        <v>21.25</v>
      </c>
    </row>
    <row r="105" spans="1:12" ht="14.5" customHeight="1" x14ac:dyDescent="0.15">
      <c r="A105" s="27">
        <v>45319</v>
      </c>
      <c r="B105" s="8">
        <v>0.52430555555555558</v>
      </c>
      <c r="C105" s="23" t="s">
        <v>37</v>
      </c>
      <c r="D105" s="23" t="s">
        <v>23</v>
      </c>
      <c r="E105" s="27" t="s">
        <v>179</v>
      </c>
      <c r="F105" s="23" t="s">
        <v>180</v>
      </c>
      <c r="G105" s="20">
        <v>1300</v>
      </c>
      <c r="H105" s="10">
        <v>0.25</v>
      </c>
      <c r="I105" s="9">
        <f t="shared" si="19"/>
        <v>325</v>
      </c>
      <c r="K105" s="11">
        <f t="shared" si="20"/>
        <v>0</v>
      </c>
      <c r="L105" s="11">
        <f t="shared" si="21"/>
        <v>0</v>
      </c>
    </row>
    <row r="106" spans="1:12" ht="14.5" customHeight="1" x14ac:dyDescent="0.15">
      <c r="A106" s="27">
        <v>45319</v>
      </c>
      <c r="B106" s="8">
        <v>0.65625</v>
      </c>
      <c r="C106" s="23" t="s">
        <v>25</v>
      </c>
      <c r="D106" s="23" t="s">
        <v>24</v>
      </c>
      <c r="E106" s="27" t="s">
        <v>161</v>
      </c>
      <c r="F106" s="23" t="s">
        <v>162</v>
      </c>
      <c r="G106" s="20">
        <v>1500</v>
      </c>
      <c r="H106" s="10">
        <v>0.25</v>
      </c>
      <c r="I106" s="9">
        <f t="shared" si="19"/>
        <v>375</v>
      </c>
      <c r="J106">
        <v>24</v>
      </c>
      <c r="K106" s="11">
        <f t="shared" si="20"/>
        <v>60</v>
      </c>
      <c r="L106" s="11">
        <f t="shared" si="21"/>
        <v>15</v>
      </c>
    </row>
    <row r="107" spans="1:12" ht="14.5" customHeight="1" x14ac:dyDescent="0.15">
      <c r="A107" s="27">
        <v>45319</v>
      </c>
      <c r="B107" s="8">
        <v>0.66319444444444442</v>
      </c>
      <c r="C107" s="23" t="s">
        <v>25</v>
      </c>
      <c r="D107" s="23" t="s">
        <v>24</v>
      </c>
      <c r="E107" s="23" t="s">
        <v>181</v>
      </c>
      <c r="F107" s="23" t="s">
        <v>182</v>
      </c>
      <c r="G107" s="20">
        <v>1500</v>
      </c>
      <c r="H107" s="10">
        <v>0.25</v>
      </c>
      <c r="I107" s="9">
        <f t="shared" si="19"/>
        <v>375</v>
      </c>
      <c r="K107" s="11">
        <f t="shared" si="20"/>
        <v>0</v>
      </c>
      <c r="L107" s="11">
        <f t="shared" si="21"/>
        <v>0</v>
      </c>
    </row>
    <row r="108" spans="1:12" ht="14.5" customHeight="1" x14ac:dyDescent="0.15">
      <c r="A108" s="27">
        <v>45319</v>
      </c>
      <c r="B108" s="8">
        <v>0.70486111111111116</v>
      </c>
      <c r="C108" s="23" t="s">
        <v>40</v>
      </c>
      <c r="D108" s="23" t="s">
        <v>85</v>
      </c>
      <c r="E108" s="27" t="s">
        <v>183</v>
      </c>
      <c r="F108" s="23"/>
      <c r="G108" s="20">
        <v>5000</v>
      </c>
      <c r="H108" s="10">
        <v>0.25</v>
      </c>
      <c r="I108" s="9">
        <f t="shared" si="19"/>
        <v>1250</v>
      </c>
      <c r="K108" s="11">
        <f t="shared" si="20"/>
        <v>0</v>
      </c>
      <c r="L108" s="11">
        <f t="shared" si="21"/>
        <v>0</v>
      </c>
    </row>
    <row r="109" spans="1:12" ht="14.5" customHeight="1" x14ac:dyDescent="0.15">
      <c r="A109" s="27">
        <v>45319</v>
      </c>
      <c r="B109" s="8">
        <v>0.74652777777777779</v>
      </c>
      <c r="C109" s="23" t="s">
        <v>42</v>
      </c>
      <c r="D109" s="23" t="s">
        <v>24</v>
      </c>
      <c r="E109" s="27" t="s">
        <v>184</v>
      </c>
      <c r="F109" s="23" t="s">
        <v>185</v>
      </c>
      <c r="G109" s="20">
        <v>1500</v>
      </c>
      <c r="H109" s="10">
        <v>0.25</v>
      </c>
      <c r="I109" s="9">
        <f t="shared" si="19"/>
        <v>375</v>
      </c>
      <c r="J109">
        <v>140</v>
      </c>
      <c r="K109" s="11">
        <f t="shared" si="20"/>
        <v>350</v>
      </c>
      <c r="L109" s="11">
        <f t="shared" si="21"/>
        <v>87.5</v>
      </c>
    </row>
    <row r="110" spans="1:12" ht="14.5" customHeight="1" x14ac:dyDescent="0.15">
      <c r="A110" s="27">
        <v>45319</v>
      </c>
      <c r="B110" s="8">
        <v>0.75</v>
      </c>
      <c r="C110" s="23" t="s">
        <v>42</v>
      </c>
      <c r="D110" s="23" t="s">
        <v>24</v>
      </c>
      <c r="E110" s="27" t="s">
        <v>121</v>
      </c>
      <c r="F110" s="23" t="s">
        <v>122</v>
      </c>
      <c r="G110" s="20">
        <v>1500</v>
      </c>
      <c r="H110" s="10">
        <v>0.25</v>
      </c>
      <c r="I110" s="9">
        <f t="shared" si="19"/>
        <v>375</v>
      </c>
      <c r="K110" s="11">
        <f t="shared" si="20"/>
        <v>0</v>
      </c>
      <c r="L110" s="11">
        <f t="shared" si="21"/>
        <v>0</v>
      </c>
    </row>
    <row r="111" spans="1:12" ht="14.5" customHeight="1" x14ac:dyDescent="0.15">
      <c r="A111" s="27">
        <v>45319</v>
      </c>
      <c r="B111" s="8"/>
      <c r="C111" s="23" t="s">
        <v>40</v>
      </c>
      <c r="D111" s="23"/>
      <c r="E111" s="23"/>
      <c r="F111" s="23"/>
      <c r="G111" s="20">
        <v>1500</v>
      </c>
      <c r="H111" s="10">
        <v>0.25</v>
      </c>
      <c r="I111" s="9">
        <f t="shared" si="19"/>
        <v>375</v>
      </c>
      <c r="K111" s="11">
        <f t="shared" si="20"/>
        <v>0</v>
      </c>
      <c r="L111" s="11">
        <f t="shared" si="21"/>
        <v>0</v>
      </c>
    </row>
    <row r="112" spans="1:12" ht="14.5" customHeight="1" x14ac:dyDescent="0.15">
      <c r="A112" s="27">
        <v>45319</v>
      </c>
      <c r="B112" s="8"/>
      <c r="C112" s="23" t="s">
        <v>100</v>
      </c>
      <c r="D112" s="23" t="s">
        <v>85</v>
      </c>
      <c r="E112" s="27"/>
      <c r="F112" s="23"/>
      <c r="G112" s="20">
        <v>2000</v>
      </c>
      <c r="H112" s="10">
        <v>0.25</v>
      </c>
      <c r="I112" s="9">
        <f t="shared" si="19"/>
        <v>500</v>
      </c>
      <c r="K112" s="11">
        <f t="shared" si="20"/>
        <v>0</v>
      </c>
      <c r="L112" s="11">
        <f t="shared" si="21"/>
        <v>0</v>
      </c>
    </row>
    <row r="113" spans="1:14" ht="14.5" customHeight="1" x14ac:dyDescent="0.15">
      <c r="A113" s="7"/>
      <c r="B113" s="8"/>
      <c r="E113"/>
      <c r="G113" s="20"/>
      <c r="H113" s="10">
        <v>0.25</v>
      </c>
      <c r="I113" s="9">
        <f t="shared" si="19"/>
        <v>0</v>
      </c>
      <c r="K113" s="11">
        <f t="shared" si="20"/>
        <v>0</v>
      </c>
      <c r="L113" s="11">
        <f t="shared" si="21"/>
        <v>0</v>
      </c>
    </row>
    <row r="114" spans="1:14" ht="14.5" customHeight="1" x14ac:dyDescent="0.15">
      <c r="A114" s="7"/>
      <c r="B114" s="8"/>
      <c r="E114"/>
      <c r="G114" s="20"/>
      <c r="H114" s="10">
        <v>0.25</v>
      </c>
      <c r="I114" s="9">
        <f t="shared" si="19"/>
        <v>0</v>
      </c>
      <c r="K114" s="11">
        <f t="shared" si="20"/>
        <v>0</v>
      </c>
      <c r="L114" s="11">
        <f t="shared" si="21"/>
        <v>0</v>
      </c>
    </row>
    <row r="115" spans="1:14" ht="14.5" customHeight="1" x14ac:dyDescent="0.15">
      <c r="A115" s="7"/>
      <c r="B115" s="8"/>
      <c r="E115"/>
      <c r="G115" s="20"/>
      <c r="H115" s="10">
        <v>0.25</v>
      </c>
      <c r="I115" s="9">
        <f t="shared" si="19"/>
        <v>0</v>
      </c>
      <c r="K115" s="11">
        <f t="shared" si="20"/>
        <v>0</v>
      </c>
      <c r="L115" s="11">
        <f t="shared" si="21"/>
        <v>0</v>
      </c>
    </row>
    <row r="116" spans="1:14" ht="14.5" customHeight="1" x14ac:dyDescent="0.15">
      <c r="A116" s="7"/>
      <c r="B116" s="8"/>
      <c r="E116"/>
      <c r="G116" s="20"/>
      <c r="H116" s="10">
        <v>0.25</v>
      </c>
      <c r="I116" s="9">
        <f t="shared" si="19"/>
        <v>0</v>
      </c>
      <c r="K116" s="11">
        <f t="shared" si="20"/>
        <v>0</v>
      </c>
      <c r="L116" s="11">
        <f t="shared" si="21"/>
        <v>0</v>
      </c>
    </row>
    <row r="117" spans="1:14" ht="14.5" customHeight="1" x14ac:dyDescent="0.15">
      <c r="A117" s="7"/>
      <c r="B117" s="8"/>
      <c r="E117"/>
      <c r="G117" s="20"/>
      <c r="H117" s="10">
        <v>0.25</v>
      </c>
      <c r="I117" s="9">
        <f t="shared" si="19"/>
        <v>0</v>
      </c>
      <c r="K117" s="11">
        <f t="shared" si="20"/>
        <v>0</v>
      </c>
      <c r="L117" s="11">
        <f t="shared" si="21"/>
        <v>0</v>
      </c>
    </row>
    <row r="118" spans="1:14" ht="14.5" customHeight="1" x14ac:dyDescent="0.15">
      <c r="A118" s="7"/>
      <c r="B118" s="8"/>
      <c r="E118"/>
      <c r="G118" s="20"/>
      <c r="H118" s="10">
        <v>0.25</v>
      </c>
      <c r="I118" s="9">
        <f t="shared" si="19"/>
        <v>0</v>
      </c>
      <c r="K118" s="11">
        <f t="shared" si="20"/>
        <v>0</v>
      </c>
      <c r="L118" s="11">
        <f t="shared" si="21"/>
        <v>0</v>
      </c>
    </row>
    <row r="119" spans="1:14" ht="14.5" customHeight="1" x14ac:dyDescent="0.15">
      <c r="A119" s="7"/>
      <c r="B119" s="8"/>
      <c r="E119"/>
      <c r="G119" s="20"/>
      <c r="H119" s="10">
        <v>0.25</v>
      </c>
      <c r="I119" s="9">
        <f t="shared" si="19"/>
        <v>0</v>
      </c>
      <c r="K119" s="11">
        <f t="shared" si="20"/>
        <v>0</v>
      </c>
      <c r="L119" s="11">
        <f t="shared" si="21"/>
        <v>0</v>
      </c>
    </row>
    <row r="120" spans="1:14" ht="14.5" customHeight="1" x14ac:dyDescent="0.15">
      <c r="A120" s="7"/>
      <c r="B120" s="8"/>
      <c r="E120"/>
      <c r="G120" s="20"/>
      <c r="H120" s="10"/>
      <c r="I120" s="9"/>
      <c r="K120" s="11"/>
      <c r="L120" s="11"/>
    </row>
    <row r="121" spans="1:14" ht="14.5" customHeight="1" x14ac:dyDescent="0.15">
      <c r="A121" s="7"/>
      <c r="B121" s="8"/>
      <c r="E121"/>
      <c r="G121" s="20"/>
      <c r="H121" s="10"/>
      <c r="I121" s="9"/>
      <c r="K121" s="11"/>
      <c r="L121" s="11"/>
    </row>
    <row r="122" spans="1:14" ht="14.5" customHeight="1" x14ac:dyDescent="0.15">
      <c r="A122" s="7"/>
      <c r="B122" s="8"/>
      <c r="E122"/>
      <c r="G122" s="20"/>
      <c r="H122" s="10"/>
      <c r="I122" s="9"/>
      <c r="J122" s="23" t="s">
        <v>186</v>
      </c>
      <c r="K122" s="29" t="s">
        <v>28</v>
      </c>
      <c r="L122" s="29" t="s">
        <v>27</v>
      </c>
    </row>
    <row r="123" spans="1:14" ht="14.5" customHeight="1" x14ac:dyDescent="0.15">
      <c r="B123" s="8"/>
      <c r="F123" s="12" t="s">
        <v>19</v>
      </c>
      <c r="G123" s="9">
        <f>SUM(G11:G119)</f>
        <v>174063</v>
      </c>
      <c r="H123" s="24" t="s">
        <v>26</v>
      </c>
      <c r="I123" s="9">
        <f>SUM(I11:I119)</f>
        <v>43515.75</v>
      </c>
      <c r="J123" s="30">
        <f>SUM(J11:J119)</f>
        <v>1803</v>
      </c>
      <c r="K123" s="9">
        <f>SUM(K11:K119)</f>
        <v>4507.5</v>
      </c>
      <c r="L123" s="9">
        <f>SUM(L11:L119)</f>
        <v>1126.875</v>
      </c>
    </row>
    <row r="124" spans="1:14" ht="14.5" customHeight="1" x14ac:dyDescent="0.15">
      <c r="B124" s="8"/>
      <c r="F124" s="12" t="s">
        <v>20</v>
      </c>
      <c r="G124" s="9">
        <f>G123+K123</f>
        <v>178570.5</v>
      </c>
      <c r="H124" s="24" t="s">
        <v>27</v>
      </c>
      <c r="I124" s="9">
        <f>L123</f>
        <v>1126.875</v>
      </c>
      <c r="K124" s="11"/>
      <c r="L124" s="11"/>
    </row>
    <row r="125" spans="1:14" ht="14.5" customHeight="1" x14ac:dyDescent="0.15">
      <c r="B125" s="8"/>
      <c r="D125" s="18"/>
      <c r="F125" s="21" t="s">
        <v>21</v>
      </c>
      <c r="G125" s="28">
        <f>G123+I123+K123+L123</f>
        <v>223213.125</v>
      </c>
      <c r="H125" s="32" t="s">
        <v>22</v>
      </c>
      <c r="I125" s="28">
        <f>I123+I124</f>
        <v>44642.625</v>
      </c>
      <c r="K125" s="11"/>
      <c r="L125" s="11"/>
    </row>
    <row r="126" spans="1:14" ht="14.5" customHeight="1" x14ac:dyDescent="0.15">
      <c r="B126" s="8"/>
      <c r="F126" s="12"/>
      <c r="G126" s="9"/>
      <c r="H126" s="10"/>
      <c r="I126" s="9"/>
      <c r="K126" s="11"/>
      <c r="L126" s="11"/>
      <c r="M126" s="11"/>
      <c r="N126" s="11"/>
    </row>
    <row r="127" spans="1:14" ht="14.5" customHeight="1" x14ac:dyDescent="0.15">
      <c r="B127" s="8"/>
      <c r="F127" s="12"/>
      <c r="G127" s="9"/>
      <c r="H127" s="10"/>
      <c r="I127" s="9"/>
      <c r="K127" s="11"/>
      <c r="L127" s="11"/>
    </row>
    <row r="128" spans="1:14" ht="14.5" customHeight="1" x14ac:dyDescent="0.15">
      <c r="B128" s="8"/>
      <c r="F128" s="12"/>
      <c r="G128" s="9"/>
      <c r="H128" s="10"/>
      <c r="I128" s="9"/>
      <c r="K128" s="11"/>
      <c r="L128" s="11"/>
    </row>
    <row r="129" spans="1:20" ht="14.5" customHeight="1" x14ac:dyDescent="0.15">
      <c r="B129" s="8"/>
      <c r="F129" s="12"/>
      <c r="G129" s="9"/>
      <c r="H129" s="10"/>
      <c r="I129" s="9"/>
      <c r="K129" s="11"/>
      <c r="L129" s="11"/>
    </row>
    <row r="130" spans="1:20" ht="14.5" customHeight="1" x14ac:dyDescent="0.15">
      <c r="B130" s="8"/>
      <c r="F130" s="12"/>
      <c r="G130" s="9"/>
      <c r="H130" s="10"/>
      <c r="I130" s="9"/>
      <c r="K130" s="11"/>
      <c r="L130" s="11"/>
    </row>
    <row r="131" spans="1:20" ht="14.5" customHeight="1" x14ac:dyDescent="0.15">
      <c r="B131" s="8"/>
      <c r="F131" s="12"/>
      <c r="G131" s="9"/>
      <c r="H131" s="10"/>
      <c r="I131" s="9"/>
      <c r="K131" s="11"/>
      <c r="L131" s="11"/>
    </row>
    <row r="132" spans="1:20" ht="14.5" customHeight="1" x14ac:dyDescent="0.15">
      <c r="B132" s="8"/>
      <c r="F132" s="12"/>
      <c r="G132" s="9"/>
      <c r="H132" s="10"/>
      <c r="I132" s="9"/>
      <c r="K132" s="11"/>
      <c r="L132" s="11"/>
    </row>
    <row r="133" spans="1:20" ht="14.5" customHeight="1" x14ac:dyDescent="0.15">
      <c r="B133" s="8"/>
      <c r="F133" s="12"/>
      <c r="G133" s="9"/>
      <c r="H133" s="10"/>
      <c r="I133" s="9"/>
      <c r="K133" s="11"/>
      <c r="L133" s="11"/>
    </row>
    <row r="134" spans="1:20" ht="14.5" customHeight="1" x14ac:dyDescent="0.15">
      <c r="B134" s="8"/>
      <c r="F134" s="12"/>
      <c r="G134" s="9"/>
      <c r="H134" s="10"/>
      <c r="I134" s="9"/>
      <c r="K134" s="11"/>
      <c r="L134" s="11"/>
    </row>
    <row r="135" spans="1:20" ht="14.5" customHeight="1" x14ac:dyDescent="0.15">
      <c r="B135" s="8"/>
      <c r="F135" s="12"/>
      <c r="G135" s="9"/>
      <c r="H135" s="10"/>
      <c r="I135" s="9"/>
      <c r="K135" s="11"/>
      <c r="L135" s="11"/>
      <c r="M135" s="11"/>
      <c r="N135" s="11"/>
      <c r="O135" s="11"/>
      <c r="P135" s="11"/>
      <c r="Q135" s="11"/>
      <c r="R135" s="11"/>
      <c r="S135" s="11"/>
      <c r="T135" s="11"/>
    </row>
    <row r="136" spans="1:20" ht="14.5" customHeight="1" x14ac:dyDescent="0.15">
      <c r="B136" s="8"/>
      <c r="F136" s="12"/>
      <c r="G136" s="9"/>
      <c r="H136" s="10"/>
      <c r="I136" s="9"/>
      <c r="K136" s="11"/>
      <c r="L136" s="11"/>
    </row>
    <row r="137" spans="1:20" ht="14.5" customHeight="1" x14ac:dyDescent="0.15">
      <c r="B137" s="8"/>
      <c r="F137" s="12"/>
      <c r="G137" s="9"/>
      <c r="H137" s="10"/>
      <c r="I137" s="9"/>
      <c r="K137" s="11"/>
      <c r="L137" s="11"/>
    </row>
    <row r="138" spans="1:20" ht="14.5" customHeight="1" x14ac:dyDescent="0.15">
      <c r="B138" s="8"/>
      <c r="F138" s="12"/>
      <c r="G138" s="9"/>
      <c r="H138" s="10"/>
      <c r="I138" s="9"/>
      <c r="K138" s="11"/>
      <c r="L138" s="11"/>
    </row>
    <row r="139" spans="1:20" ht="14.5" customHeight="1" x14ac:dyDescent="0.15">
      <c r="B139" s="8"/>
      <c r="F139" s="12"/>
      <c r="G139" s="9"/>
      <c r="H139" s="10"/>
      <c r="I139" s="9"/>
      <c r="K139" s="11"/>
      <c r="L139" s="11"/>
    </row>
    <row r="140" spans="1:20" ht="14.5" customHeight="1" x14ac:dyDescent="0.15">
      <c r="B140" s="8"/>
      <c r="F140" s="12"/>
      <c r="G140" s="9"/>
      <c r="H140" s="10"/>
      <c r="I140" s="9"/>
      <c r="K140" s="11"/>
      <c r="L140" s="11"/>
    </row>
    <row r="141" spans="1:20" ht="14.5" customHeight="1" x14ac:dyDescent="0.15">
      <c r="B141" s="8"/>
      <c r="F141" s="12"/>
      <c r="G141" s="9"/>
      <c r="H141" s="10"/>
      <c r="I141" s="9"/>
      <c r="K141" s="11"/>
      <c r="L141" s="11"/>
      <c r="M141" s="11"/>
      <c r="N141" s="11"/>
      <c r="O141" s="11"/>
      <c r="P141" s="11"/>
      <c r="Q141" s="11"/>
    </row>
    <row r="142" spans="1:20" ht="14.5" customHeight="1" x14ac:dyDescent="0.15">
      <c r="B142" s="8"/>
      <c r="F142" s="12"/>
      <c r="G142" s="9"/>
      <c r="H142" s="10"/>
      <c r="I142" s="9"/>
      <c r="K142" s="11"/>
      <c r="L142" s="11"/>
    </row>
    <row r="143" spans="1:20" ht="14.5" customHeight="1" x14ac:dyDescent="0.15">
      <c r="A143" s="7"/>
      <c r="B143" s="8"/>
      <c r="F143" s="12"/>
      <c r="G143" s="9"/>
      <c r="H143" s="10"/>
      <c r="I143" s="9"/>
      <c r="K143" s="11"/>
      <c r="L143" s="11"/>
    </row>
    <row r="144" spans="1:20" ht="14.5" customHeight="1" x14ac:dyDescent="0.15">
      <c r="A144" s="7"/>
      <c r="B144" s="8"/>
      <c r="F144" s="12"/>
      <c r="G144" s="9"/>
      <c r="H144" s="10"/>
      <c r="I144" s="9"/>
      <c r="J144" s="20"/>
      <c r="K144" s="11"/>
      <c r="L144" s="11"/>
    </row>
    <row r="145" spans="1:20" ht="14.5" customHeight="1" x14ac:dyDescent="0.15">
      <c r="A145" s="7"/>
      <c r="B145" s="8"/>
      <c r="F145" s="12"/>
      <c r="G145" s="9"/>
      <c r="H145" s="10"/>
      <c r="I145" s="9"/>
      <c r="K145" s="11"/>
      <c r="L145" s="11"/>
    </row>
    <row r="146" spans="1:20" ht="14.5" customHeight="1" x14ac:dyDescent="0.15">
      <c r="A146" s="7"/>
      <c r="B146" s="8"/>
      <c r="F146" s="12"/>
      <c r="G146" s="9"/>
      <c r="H146" s="10"/>
      <c r="I146" s="9"/>
      <c r="K146" s="11"/>
      <c r="L146" s="11"/>
    </row>
    <row r="147" spans="1:20" ht="12.75" customHeight="1" x14ac:dyDescent="0.15">
      <c r="A147" s="7"/>
      <c r="B147" s="8"/>
      <c r="F147" s="12"/>
      <c r="G147" s="9"/>
      <c r="H147" s="10"/>
      <c r="I147" s="9"/>
      <c r="K147" s="11"/>
      <c r="L147" s="11"/>
    </row>
    <row r="148" spans="1:20" ht="13" customHeight="1" x14ac:dyDescent="0.15">
      <c r="A148" s="7"/>
      <c r="B148" s="8"/>
      <c r="F148" s="12"/>
      <c r="G148" s="9"/>
      <c r="H148" s="10"/>
      <c r="I148" s="9"/>
      <c r="K148" s="11"/>
      <c r="L148" s="11"/>
    </row>
    <row r="149" spans="1:20" ht="13" customHeight="1" x14ac:dyDescent="0.15">
      <c r="A149" s="7"/>
      <c r="B149" s="8"/>
      <c r="F149" s="12"/>
      <c r="G149" s="9"/>
      <c r="H149" s="10"/>
      <c r="I149" s="9"/>
      <c r="K149" s="11"/>
      <c r="L149" s="11"/>
    </row>
    <row r="150" spans="1:20" ht="13" customHeight="1" x14ac:dyDescent="0.15">
      <c r="A150" s="7"/>
      <c r="B150" s="8"/>
      <c r="F150" s="12"/>
      <c r="G150" s="9"/>
      <c r="H150" s="10"/>
      <c r="I150" s="9"/>
      <c r="K150" s="11"/>
      <c r="L150" s="11"/>
    </row>
    <row r="151" spans="1:20" ht="13" customHeight="1" x14ac:dyDescent="0.15">
      <c r="A151" s="7"/>
      <c r="B151" s="8"/>
      <c r="F151" s="12"/>
      <c r="G151" s="9"/>
      <c r="H151" s="10"/>
      <c r="I151" s="9"/>
      <c r="K151" s="11"/>
      <c r="L151" s="11"/>
    </row>
    <row r="152" spans="1:20" ht="13" customHeight="1" x14ac:dyDescent="0.15">
      <c r="A152" s="7"/>
      <c r="B152" s="8"/>
      <c r="F152" s="12"/>
      <c r="G152" s="9"/>
      <c r="H152" s="10"/>
      <c r="I152" s="9"/>
      <c r="K152" s="11"/>
      <c r="L152" s="11"/>
    </row>
    <row r="153" spans="1:20" ht="13" customHeight="1" x14ac:dyDescent="0.15">
      <c r="A153" s="7"/>
      <c r="B153" s="8"/>
      <c r="F153" s="12"/>
      <c r="G153" s="9"/>
      <c r="H153" s="10"/>
      <c r="I153" s="9"/>
      <c r="K153" s="11"/>
      <c r="L153" s="11"/>
    </row>
    <row r="154" spans="1:20" ht="13" customHeight="1" x14ac:dyDescent="0.15">
      <c r="A154" s="7"/>
      <c r="B154" s="8"/>
      <c r="F154" s="12"/>
      <c r="G154" s="9"/>
      <c r="H154" s="10"/>
      <c r="I154" s="9"/>
      <c r="K154" s="11"/>
      <c r="L154" s="11"/>
      <c r="M154" s="11"/>
      <c r="N154" s="11"/>
      <c r="O154" s="11"/>
      <c r="P154" s="11"/>
      <c r="Q154" s="11"/>
      <c r="R154" s="11"/>
      <c r="S154" s="11"/>
      <c r="T154" s="11"/>
    </row>
    <row r="155" spans="1:20" ht="13" customHeight="1" x14ac:dyDescent="0.15">
      <c r="A155" s="7"/>
      <c r="B155" s="8"/>
      <c r="F155" s="12"/>
      <c r="G155" s="9"/>
      <c r="H155" s="10"/>
      <c r="I155" s="9"/>
      <c r="K155" s="11"/>
      <c r="L155" s="11"/>
    </row>
    <row r="156" spans="1:20" ht="13" customHeight="1" x14ac:dyDescent="0.15">
      <c r="A156" s="7"/>
      <c r="B156" s="8"/>
      <c r="F156" s="12"/>
      <c r="G156" s="9"/>
      <c r="H156" s="10"/>
      <c r="I156" s="9"/>
      <c r="K156" s="11"/>
      <c r="L156" s="11"/>
    </row>
    <row r="157" spans="1:20" ht="13" customHeight="1" x14ac:dyDescent="0.15">
      <c r="A157" s="7"/>
      <c r="B157" s="8"/>
      <c r="F157" s="12"/>
      <c r="G157" s="9"/>
      <c r="H157" s="10"/>
      <c r="I157" s="9"/>
      <c r="K157" s="11"/>
      <c r="L157" s="11"/>
    </row>
    <row r="158" spans="1:20" ht="13" customHeight="1" x14ac:dyDescent="0.15">
      <c r="A158" s="7"/>
      <c r="B158" s="8"/>
      <c r="F158" s="12"/>
      <c r="G158" s="9"/>
      <c r="H158" s="10"/>
      <c r="I158" s="9"/>
      <c r="K158" s="11"/>
      <c r="L158" s="11"/>
    </row>
    <row r="159" spans="1:20" ht="13" customHeight="1" x14ac:dyDescent="0.15">
      <c r="A159" s="7"/>
      <c r="B159" s="13"/>
      <c r="F159" s="12"/>
      <c r="G159" s="9"/>
      <c r="H159" s="10"/>
      <c r="I159" s="9"/>
      <c r="K159" s="11"/>
      <c r="L159" s="11"/>
    </row>
    <row r="160" spans="1:20" ht="13" customHeight="1" x14ac:dyDescent="0.15">
      <c r="A160" s="7"/>
      <c r="B160" s="13"/>
      <c r="F160" s="12"/>
      <c r="G160" s="9"/>
      <c r="H160" s="10"/>
      <c r="I160" s="9"/>
      <c r="K160" s="11"/>
      <c r="L160" s="11"/>
    </row>
    <row r="161" spans="1:12" ht="13" customHeight="1" x14ac:dyDescent="0.15">
      <c r="A161" s="7"/>
      <c r="B161" s="13"/>
      <c r="F161" s="12"/>
      <c r="G161" s="9"/>
      <c r="H161" s="10"/>
      <c r="I161" s="9"/>
      <c r="K161" s="11"/>
      <c r="L161" s="11"/>
    </row>
    <row r="162" spans="1:12" ht="13" customHeight="1" x14ac:dyDescent="0.15">
      <c r="A162" s="7"/>
      <c r="B162" s="13"/>
      <c r="F162" s="12"/>
      <c r="G162" s="9"/>
      <c r="H162" s="10"/>
      <c r="I162" s="9"/>
      <c r="K162" s="11"/>
      <c r="L162" s="11"/>
    </row>
    <row r="163" spans="1:12" ht="13" customHeight="1" x14ac:dyDescent="0.15">
      <c r="A163" s="7"/>
      <c r="B163" s="13"/>
      <c r="F163" s="12"/>
      <c r="G163" s="9"/>
      <c r="H163" s="10"/>
      <c r="I163" s="9"/>
      <c r="K163" s="11"/>
      <c r="L163" s="11"/>
    </row>
    <row r="164" spans="1:12" ht="13" customHeight="1" x14ac:dyDescent="0.15">
      <c r="A164" s="7"/>
      <c r="B164" s="13"/>
      <c r="F164" s="12"/>
      <c r="G164" s="9"/>
      <c r="H164" s="10"/>
      <c r="I164" s="9"/>
      <c r="K164" s="11"/>
      <c r="L164" s="11"/>
    </row>
    <row r="165" spans="1:12" ht="13" customHeight="1" x14ac:dyDescent="0.15">
      <c r="A165" s="7"/>
      <c r="B165" s="13"/>
      <c r="F165" s="12"/>
      <c r="G165" s="9"/>
      <c r="H165" s="10"/>
      <c r="I165" s="9"/>
      <c r="K165" s="11"/>
      <c r="L165" s="11"/>
    </row>
    <row r="166" spans="1:12" ht="13" customHeight="1" x14ac:dyDescent="0.15">
      <c r="A166" s="7"/>
      <c r="B166" s="13"/>
      <c r="F166" s="12"/>
      <c r="G166" s="9"/>
      <c r="H166" s="10"/>
      <c r="I166" s="9"/>
      <c r="K166" s="11"/>
      <c r="L166" s="11"/>
    </row>
    <row r="167" spans="1:12" ht="13" customHeight="1" x14ac:dyDescent="0.15">
      <c r="A167" s="7"/>
      <c r="B167" s="13"/>
      <c r="F167" s="12"/>
      <c r="G167" s="14"/>
      <c r="H167" s="15"/>
      <c r="I167" s="9"/>
      <c r="K167" s="11"/>
      <c r="L167" s="11"/>
    </row>
    <row r="168" spans="1:12" ht="13" customHeight="1" x14ac:dyDescent="0.15">
      <c r="A168" s="7"/>
      <c r="B168" s="13"/>
      <c r="F168" s="12"/>
      <c r="G168" s="14"/>
      <c r="H168" s="15"/>
      <c r="I168" s="9"/>
      <c r="K168" s="11"/>
      <c r="L168" s="11"/>
    </row>
    <row r="169" spans="1:12" ht="13" customHeight="1" x14ac:dyDescent="0.15">
      <c r="A169" s="7"/>
      <c r="B169" s="13"/>
      <c r="F169" s="12"/>
      <c r="G169" s="14"/>
      <c r="H169" s="15"/>
      <c r="I169" s="9"/>
      <c r="K169" s="11"/>
      <c r="L169" s="11"/>
    </row>
    <row r="170" spans="1:12" ht="13" customHeight="1" x14ac:dyDescent="0.15">
      <c r="A170" s="7"/>
      <c r="B170" s="8"/>
      <c r="F170" s="12"/>
      <c r="G170" s="14"/>
      <c r="H170" s="15"/>
      <c r="I170" s="9"/>
      <c r="K170" s="11"/>
      <c r="L170" s="11"/>
    </row>
    <row r="171" spans="1:12" ht="13" customHeight="1" x14ac:dyDescent="0.15">
      <c r="F171" s="12"/>
      <c r="K171" s="11"/>
      <c r="L171" s="11"/>
    </row>
    <row r="172" spans="1:12" ht="13" customHeight="1" x14ac:dyDescent="0.15">
      <c r="F172" s="12"/>
      <c r="K172" s="11"/>
      <c r="L172" s="11"/>
    </row>
    <row r="173" spans="1:12" ht="13" customHeight="1" x14ac:dyDescent="0.15">
      <c r="F173" s="12"/>
      <c r="K173" s="11"/>
      <c r="L173" s="11"/>
    </row>
    <row r="174" spans="1:12" ht="13" customHeight="1" x14ac:dyDescent="0.15">
      <c r="F174" s="12"/>
    </row>
    <row r="175" spans="1:12" ht="13" customHeight="1" x14ac:dyDescent="0.15">
      <c r="F175" s="12"/>
    </row>
    <row r="176" spans="1:12" ht="13" customHeight="1" x14ac:dyDescent="0.15">
      <c r="F176" s="12"/>
    </row>
    <row r="177" spans="6:12" ht="13" customHeight="1" x14ac:dyDescent="0.15">
      <c r="F177" s="12"/>
    </row>
    <row r="178" spans="6:12" ht="13" customHeight="1" x14ac:dyDescent="0.15">
      <c r="F178" s="12"/>
    </row>
    <row r="179" spans="6:12" ht="13" customHeight="1" x14ac:dyDescent="0.15">
      <c r="F179" s="12"/>
      <c r="G179" s="18"/>
      <c r="I179" s="18"/>
      <c r="K179" s="19"/>
      <c r="L179" s="19"/>
    </row>
    <row r="180" spans="6:12" ht="13" customHeight="1" x14ac:dyDescent="0.15">
      <c r="F180" s="12"/>
    </row>
    <row r="181" spans="6:12" ht="13" customHeight="1" x14ac:dyDescent="0.15">
      <c r="F181" s="12"/>
    </row>
    <row r="182" spans="6:12" ht="13" customHeight="1" x14ac:dyDescent="0.15">
      <c r="F182" s="12"/>
    </row>
    <row r="183" spans="6:12" ht="13" customHeight="1" x14ac:dyDescent="0.15">
      <c r="F183" s="12"/>
    </row>
    <row r="184" spans="6:12" ht="13" customHeight="1" x14ac:dyDescent="0.15">
      <c r="F184" s="12"/>
    </row>
    <row r="185" spans="6:12" ht="13" customHeight="1" x14ac:dyDescent="0.15">
      <c r="F185" s="12"/>
    </row>
    <row r="186" spans="6:12" ht="13" customHeight="1" x14ac:dyDescent="0.15">
      <c r="F186" s="12"/>
    </row>
    <row r="187" spans="6:12" ht="13" customHeight="1" x14ac:dyDescent="0.15">
      <c r="F187" s="12"/>
    </row>
    <row r="188" spans="6:12" ht="13" customHeight="1" x14ac:dyDescent="0.15">
      <c r="F188" s="12"/>
    </row>
    <row r="189" spans="6:12" ht="13" customHeight="1" x14ac:dyDescent="0.15">
      <c r="F189" s="12"/>
    </row>
    <row r="190" spans="6:12" ht="13" customHeight="1" x14ac:dyDescent="0.15">
      <c r="F190" s="12"/>
    </row>
    <row r="191" spans="6:12" ht="13" customHeight="1" x14ac:dyDescent="0.15">
      <c r="F191" s="12"/>
    </row>
    <row r="192" spans="6:12" ht="13" customHeight="1" x14ac:dyDescent="0.15">
      <c r="F192" s="12"/>
    </row>
    <row r="193" spans="6:6" ht="13" customHeight="1" x14ac:dyDescent="0.15">
      <c r="F193" s="12"/>
    </row>
  </sheetData>
  <sheetProtection selectLockedCells="1" selectUnlockedCells="1"/>
  <autoFilter ref="A10:L170" xr:uid="{00000000-0009-0000-0000-000000000000}"/>
  <phoneticPr fontId="22" type="noConversion"/>
  <printOptions gridLines="1"/>
  <pageMargins left="0.75" right="0.75" top="1" bottom="1" header="0.5" footer="0.5"/>
  <pageSetup paperSize="9" firstPageNumber="0" fitToHeight="34" orientation="landscape" horizontalDpi="300" verticalDpi="300"/>
  <headerFooter alignWithMargins="0">
    <oddHeader>&amp;LStatistik Medicinska tjänster RPS</oddHeader>
    <oddFooter>&amp;CSida &amp;P av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zoomScale="110" zoomScaleNormal="110" workbookViewId="0"/>
  </sheetViews>
  <sheetFormatPr baseColWidth="10" defaultColWidth="9" defaultRowHeight="13" customHeight="1" x14ac:dyDescent="0.15"/>
  <cols>
    <col min="1" max="1" width="10.83203125" customWidth="1"/>
    <col min="2" max="2" width="9" style="16" customWidth="1"/>
    <col min="3" max="3" width="11.1640625" style="16" customWidth="1"/>
    <col min="4" max="4" width="14" customWidth="1"/>
    <col min="5" max="5" width="17.33203125" customWidth="1"/>
    <col min="6" max="6" width="18.33203125" style="12" customWidth="1"/>
    <col min="7" max="8" width="10.33203125" customWidth="1"/>
    <col min="9" max="9" width="14.83203125" customWidth="1"/>
    <col min="10" max="10" width="11.83203125" customWidth="1"/>
    <col min="11" max="11" width="8.1640625" customWidth="1"/>
    <col min="12" max="12" width="6.1640625" customWidth="1"/>
    <col min="13" max="13" width="12.33203125" customWidth="1"/>
  </cols>
  <sheetData>
    <row r="1" spans="1:14" ht="15.5" customHeight="1" x14ac:dyDescent="0.2">
      <c r="A1" s="1" t="s">
        <v>0</v>
      </c>
      <c r="B1" s="1"/>
      <c r="C1" s="1"/>
      <c r="D1" s="1"/>
      <c r="E1" s="3"/>
      <c r="F1"/>
    </row>
    <row r="2" spans="1:14" ht="15.5" customHeight="1" x14ac:dyDescent="0.2">
      <c r="A2" s="1" t="s">
        <v>1</v>
      </c>
      <c r="B2" s="1"/>
      <c r="C2" s="1"/>
      <c r="D2" s="1"/>
      <c r="F2"/>
    </row>
    <row r="3" spans="1:14" ht="15.5" customHeight="1" x14ac:dyDescent="0.2">
      <c r="B3" s="1"/>
      <c r="C3" s="1"/>
      <c r="D3" s="1"/>
      <c r="F3"/>
    </row>
    <row r="4" spans="1:14" ht="15.5" customHeight="1" x14ac:dyDescent="0.2">
      <c r="A4" s="1" t="s">
        <v>2</v>
      </c>
      <c r="B4"/>
      <c r="C4"/>
      <c r="F4"/>
    </row>
    <row r="5" spans="1:14" ht="13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7"/>
      <c r="N5" s="17"/>
    </row>
    <row r="6" spans="1:14" ht="13" customHeight="1" x14ac:dyDescent="0.15">
      <c r="B6"/>
      <c r="C6"/>
      <c r="F6"/>
      <c r="G6" s="5"/>
    </row>
    <row r="7" spans="1:14" ht="13.75" customHeight="1" x14ac:dyDescent="0.1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</row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80" ht="13.5" customHeight="1" x14ac:dyDescent="0.15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topLeftCell="A13" zoomScale="110" zoomScaleNormal="110" workbookViewId="0">
      <selection activeCell="C18" sqref="C18"/>
    </sheetView>
  </sheetViews>
  <sheetFormatPr baseColWidth="10" defaultColWidth="9" defaultRowHeight="13" customHeight="1" x14ac:dyDescent="0.15"/>
  <sheetData>
    <row r="1" spans="1:12" ht="15.5" customHeight="1" x14ac:dyDescent="0.2">
      <c r="A1" s="1" t="s">
        <v>0</v>
      </c>
      <c r="B1" s="1"/>
      <c r="C1" s="1"/>
      <c r="D1" s="1"/>
      <c r="E1" s="3"/>
    </row>
    <row r="2" spans="1:12" ht="15.5" customHeight="1" x14ac:dyDescent="0.2">
      <c r="A2" s="1" t="s">
        <v>1</v>
      </c>
      <c r="B2" s="1"/>
      <c r="C2" s="1"/>
      <c r="D2" s="1"/>
    </row>
    <row r="3" spans="1:12" ht="15.5" customHeight="1" x14ac:dyDescent="0.2">
      <c r="B3" s="1"/>
      <c r="C3" s="1"/>
      <c r="D3" s="1"/>
    </row>
    <row r="4" spans="1:12" ht="15.5" customHeight="1" x14ac:dyDescent="0.2">
      <c r="A4" s="1" t="s">
        <v>2</v>
      </c>
    </row>
    <row r="5" spans="1:12" ht="13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3" customHeight="1" x14ac:dyDescent="0.15">
      <c r="G6" s="5"/>
    </row>
    <row r="7" spans="1:12" ht="13.75" customHeight="1" x14ac:dyDescent="0.1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11</vt:i4>
      </vt:variant>
    </vt:vector>
  </HeadingPairs>
  <TitlesOfParts>
    <vt:vector size="14" baseType="lpstr">
      <vt:lpstr>Månad1</vt:lpstr>
      <vt:lpstr>Månad2</vt:lpstr>
      <vt:lpstr>Månad3</vt:lpstr>
      <vt:lpstr>Månad1!__xlnm__FilterDatabase</vt:lpstr>
      <vt:lpstr>Månad1!__xlnm__FilterDatabase_0</vt:lpstr>
      <vt:lpstr>Månad1!__xlnm__FilterDatabase_0_0</vt:lpstr>
      <vt:lpstr>Månad1!__xlnm__FilterDatabase_0_0_0</vt:lpstr>
      <vt:lpstr>Månad1!__xlnm__FilterDatabase_0_0_0_0</vt:lpstr>
      <vt:lpstr>Månad1!__xlnm__FilterDatabase_0_0_0_0_0</vt:lpstr>
      <vt:lpstr>Månad1!__xlnm__FilterDatabase_0_0_0_0_0_0</vt:lpstr>
      <vt:lpstr>Månad1!__xlnm__FilterDatabase_0_0_0_0_0_0_0</vt:lpstr>
      <vt:lpstr>Månad1!__xlnm__FilterDatabase_0_0_0_0_0_0_0_0</vt:lpstr>
      <vt:lpstr>Månad1!__xlnm__FilterDatabase_0_0_0_0_0_0_0_0_0</vt:lpstr>
      <vt:lpstr>Månad1!Utskriftsområde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Wael Mahmood</dc:creator>
  <cp:lastModifiedBy>Börje Ehrengren</cp:lastModifiedBy>
  <cp:lastPrinted>2022-12-01T10:10:35Z</cp:lastPrinted>
  <dcterms:created xsi:type="dcterms:W3CDTF">2018-09-23T15:12:31Z</dcterms:created>
  <dcterms:modified xsi:type="dcterms:W3CDTF">2024-02-12T10:23:46Z</dcterms:modified>
</cp:coreProperties>
</file>