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7500" firstSheet="15" activeTab="18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  <sheet name="Nota Fiscal " sheetId="23" r:id="rId23"/>
  </sheets>
  <calcPr calcId="145621"/>
</workbook>
</file>

<file path=xl/calcChain.xml><?xml version="1.0" encoding="utf-8"?>
<calcChain xmlns="http://schemas.openxmlformats.org/spreadsheetml/2006/main">
  <c r="D9" i="5" l="1"/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6" i="5"/>
  <c r="D7" i="4"/>
  <c r="D8" i="4"/>
  <c r="D9" i="4"/>
  <c r="D6" i="4"/>
  <c r="D8" i="3"/>
  <c r="D9" i="3"/>
  <c r="D6" i="3"/>
  <c r="D5" i="2"/>
  <c r="D6" i="2"/>
  <c r="D7" i="2"/>
  <c r="D4" i="2"/>
  <c r="D10" i="1"/>
  <c r="D11" i="1"/>
  <c r="D12" i="1"/>
  <c r="D9" i="1"/>
  <c r="D11" i="5" l="1"/>
  <c r="D9" i="2"/>
  <c r="D14" i="1"/>
  <c r="D10" i="16"/>
  <c r="D10" i="8"/>
  <c r="D10" i="7"/>
  <c r="D11" i="4"/>
  <c r="D11" i="21"/>
  <c r="D11" i="20"/>
  <c r="D10" i="14"/>
  <c r="D10" i="12"/>
  <c r="D10" i="9"/>
  <c r="D11" i="6"/>
  <c r="D11" i="19"/>
  <c r="D11" i="18"/>
  <c r="D10" i="17"/>
  <c r="D10" i="15"/>
  <c r="D10" i="13"/>
  <c r="D10" i="11"/>
  <c r="D11" i="10"/>
  <c r="D11" i="3"/>
  <c r="B22" i="22" l="1"/>
  <c r="B24" i="23"/>
  <c r="F14" i="23" s="1"/>
  <c r="B21" i="22"/>
  <c r="B23" i="23"/>
  <c r="H13" i="23" s="1"/>
  <c r="B20" i="22"/>
  <c r="B22" i="23"/>
  <c r="F13" i="23" s="1"/>
  <c r="B19" i="22"/>
  <c r="B21" i="23"/>
  <c r="H12" i="23" s="1"/>
  <c r="B18" i="22"/>
  <c r="B20" i="23"/>
  <c r="F12" i="23" s="1"/>
  <c r="B17" i="22"/>
  <c r="B19" i="23"/>
  <c r="H11" i="23" s="1"/>
  <c r="B16" i="22"/>
  <c r="B18" i="23"/>
  <c r="F11" i="23" s="1"/>
  <c r="B15" i="22"/>
  <c r="B17" i="23"/>
  <c r="H10" i="23" s="1"/>
  <c r="B14" i="22"/>
  <c r="B16" i="23"/>
  <c r="F10" i="23" s="1"/>
  <c r="B13" i="22"/>
  <c r="B15" i="23"/>
  <c r="H9" i="23" s="1"/>
  <c r="B12" i="22"/>
  <c r="B14" i="23"/>
  <c r="F9" i="23" s="1"/>
  <c r="B11" i="22"/>
  <c r="B13" i="23"/>
  <c r="H8" i="23" s="1"/>
  <c r="B10" i="22"/>
  <c r="B12" i="23"/>
  <c r="F8" i="23" s="1"/>
  <c r="B9" i="22"/>
  <c r="B11" i="23"/>
  <c r="H7" i="23" s="1"/>
  <c r="B8" i="22"/>
  <c r="B10" i="23"/>
  <c r="F7" i="23" s="1"/>
  <c r="B7" i="22"/>
  <c r="B9" i="23"/>
  <c r="H6" i="23" s="1"/>
  <c r="B6" i="22"/>
  <c r="B8" i="23"/>
  <c r="F6" i="23" s="1"/>
  <c r="B5" i="22"/>
  <c r="B7" i="23"/>
  <c r="H5" i="23" s="1"/>
  <c r="B4" i="22"/>
  <c r="B6" i="23"/>
  <c r="F5" i="23" s="1"/>
  <c r="B3" i="22"/>
  <c r="B5" i="23"/>
  <c r="H4" i="23" s="1"/>
  <c r="B2" i="22"/>
  <c r="B4" i="23"/>
  <c r="F4" i="23" s="1"/>
  <c r="G12" i="1"/>
  <c r="G4" i="2"/>
  <c r="G7" i="2"/>
  <c r="G6" i="2"/>
  <c r="G5" i="2"/>
  <c r="G10" i="1"/>
  <c r="G11" i="1"/>
  <c r="G9" i="1"/>
  <c r="G7" i="3"/>
  <c r="G6" i="3"/>
  <c r="G5" i="3"/>
  <c r="G8" i="3"/>
  <c r="F15" i="23" l="1"/>
  <c r="B25" i="23"/>
  <c r="B24" i="22"/>
  <c r="E26" i="22" s="1"/>
</calcChain>
</file>

<file path=xl/comments1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NÃO CONSTA VISITA PARA O ESQUADRÃO DE SAÚDE</t>
        </r>
      </text>
    </comment>
    <comment ref="C7" authorId="0">
      <text>
        <r>
          <rPr>
            <sz val="11"/>
            <color rgb="FF333333"/>
            <rFont val="Calibri"/>
            <family val="2"/>
          </rPr>
          <t xml:space="preserve">NÃO CONSTA NENHUMA COLETA PARA O ESQUADRÃO DE SAÚDE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5" authorId="0">
      <text>
        <r>
          <rPr>
            <sz val="11"/>
            <color rgb="FF333333"/>
            <rFont val="Calibri"/>
            <family val="2"/>
          </rPr>
          <t xml:space="preserve">Não consta assinatura do militar responsável pela visita na primeira visita da BACO e na segunda visita do GAP-CO
</t>
        </r>
      </text>
    </comment>
    <comment ref="C7" authorId="0">
      <text>
        <r>
          <rPr>
            <sz val="11"/>
            <color rgb="FF333333"/>
            <rFont val="Calibri"/>
            <family val="2"/>
          </rPr>
          <t>NÃO CONSTA AMOSTRA DE RESERVA</t>
        </r>
      </text>
    </comment>
  </commentList>
</comments>
</file>

<file path=xl/comments3.xml><?xml version="1.0" encoding="utf-8"?>
<comments xmlns="http://schemas.openxmlformats.org/spreadsheetml/2006/main">
  <authors>
    <author>2S - PRISCILA SAMPAIO CANDIDO</author>
  </authors>
  <commentList>
    <comment ref="C6" authorId="0">
      <text>
        <r>
          <rPr>
            <b/>
            <sz val="9"/>
            <color rgb="FF000000"/>
            <rFont val="Calibri"/>
            <family val="2"/>
          </rPr>
          <t>2S - PRISCILA SAMPAIO CANDIDO: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Falta 1 Assinatura na visita do GAP BE e 1 Assinatura na visita da COMARA.</t>
        </r>
      </text>
    </comment>
    <comment ref="C7" authorId="0">
      <text>
        <r>
          <rPr>
            <b/>
            <sz val="9"/>
            <color rgb="FF000000"/>
            <rFont val="Calibri"/>
            <family val="2"/>
          </rPr>
          <t>2S - PRISCILA SAMPAIO CANDIDO: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Falta 1 equipamento da COMARA</t>
        </r>
      </text>
    </comment>
  </commentList>
</comments>
</file>

<file path=xl/comments4.xml><?xml version="1.0" encoding="utf-8"?>
<comments xmlns="http://schemas.openxmlformats.org/spreadsheetml/2006/main">
  <authors>
    <author>2S - PRISCILA SAMPAIO CANDIDO</author>
  </authors>
  <commentList>
    <comment ref="C5" authorId="0">
      <text>
        <r>
          <rPr>
            <b/>
            <sz val="9"/>
            <color rgb="FF000000"/>
            <rFont val="Calibri"/>
            <family val="2"/>
          </rPr>
          <t>2S - PRISCILA SAMPAIO CANDIDO: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1° VISITA SEM ASSINATURA</t>
        </r>
      </text>
    </comment>
  </commentList>
</comments>
</file>

<file path=xl/comments5.xml><?xml version="1.0" encoding="utf-8"?>
<comments xmlns="http://schemas.openxmlformats.org/spreadsheetml/2006/main">
  <authors>
    <author>2S - PRISCILA SAMPAIO CANDIDO</author>
  </authors>
  <commentList>
    <comment ref="C8" authorId="0">
      <text>
        <r>
          <rPr>
            <b/>
            <sz val="9"/>
            <color rgb="FF000000"/>
            <rFont val="Calibri"/>
            <family val="2"/>
          </rPr>
          <t>2S - PRISCILA SAMPAIO CANDIDO:</t>
        </r>
        <r>
          <rPr>
            <b/>
            <sz val="9"/>
            <color rgb="FF000000"/>
            <rFont val="Calibri"/>
            <family val="2"/>
          </rPr>
          <t xml:space="preserve">
Capacitação com assinaturas a lápis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Falta 1 amostra de Equipamento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NÃO CONSTA VISITA TÉCNICA PARA ALA 1</t>
        </r>
      </text>
    </comment>
    <comment ref="C7" authorId="0">
      <text>
        <r>
          <rPr>
            <sz val="11"/>
            <color rgb="FF333333"/>
            <rFont val="Calibri"/>
            <family val="2"/>
          </rPr>
          <t xml:space="preserve">NÃO CONSTA COLETA MENSAL PARA A ALA1
</t>
        </r>
      </text>
    </comment>
  </commentList>
</comments>
</file>

<file path=xl/sharedStrings.xml><?xml version="1.0" encoding="utf-8"?>
<sst xmlns="http://schemas.openxmlformats.org/spreadsheetml/2006/main" count="341" uniqueCount="160">
  <si>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</si>
  <si>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</si>
  <si>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</si>
  <si>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</si>
  <si>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</si>
  <si>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</si>
  <si>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</si>
  <si>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</si>
  <si>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</si>
  <si>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</si>
  <si>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</si>
  <si>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</si>
  <si>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</si>
  <si>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</si>
  <si>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</si>
  <si>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</si>
  <si>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</si>
  <si>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</si>
  <si>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</si>
  <si>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</si>
  <si>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</si>
  <si>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</si>
  <si>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</si>
  <si>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</si>
  <si>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</si>
  <si>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</si>
  <si>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</si>
  <si>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</si>
  <si>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</si>
  <si>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</si>
  <si>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</si>
  <si>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</si>
  <si>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</si>
  <si>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</si>
  <si>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</si>
  <si>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</si>
  <si>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</si>
  <si>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</si>
  <si>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</si>
  <si>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</si>
  <si>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</si>
  <si>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</si>
  <si>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</si>
  <si>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</si>
  <si>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</si>
  <si>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</si>
  <si>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</si>
  <si>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</si>
  <si>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</si>
  <si>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</si>
  <si>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</si>
  <si>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</si>
  <si>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</si>
  <si>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</si>
  <si>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</si>
  <si>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</si>
  <si>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</si>
  <si>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</si>
  <si>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</si>
  <si>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</si>
  <si>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</si>
  <si>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</si>
  <si>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</si>
  <si>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</si>
  <si>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</si>
  <si>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</si>
  <si>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</si>
  <si>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</si>
  <si>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</si>
  <si>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</si>
  <si>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</si>
  <si>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</si>
  <si>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</si>
  <si>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</si>
  <si>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</si>
  <si>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</si>
  <si>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</si>
  <si>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</si>
  <si>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</si>
  <si>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</si>
  <si>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</si>
  <si>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</si>
  <si>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</si>
  <si>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</si>
  <si>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</si>
  <si>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</si>
  <si>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</si>
  <si>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</si>
  <si>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</si>
  <si>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</si>
  <si>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</si>
  <si>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</si>
  <si>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</si>
  <si>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</si>
  <si>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</si>
  <si>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</si>
  <si>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</si>
  <si>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</si>
  <si>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</si>
  <si>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</si>
  <si>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</si>
  <si>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</si>
  <si>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</si>
  <si>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>Plano Mensal de Capacitação: Aperfeiçoamento e Aprimoramento de Boas Práticas com 02 horas mensais aos militares e civis dos ranchos em Salvador - BA</t>
  </si>
  <si>
    <t>CONTRATO Nº 266/CAE-SDAB/2020 - Processo nº 67106.000987/2020-15 - Pregão nº 122/CAE/2020 - Grupamento de apoio Alcântara e São Luís-MA - Gap AK -  Ref mês Novembro 2021.</t>
  </si>
  <si>
    <t xml:space="preserve">OBS: FECHADO POR MESSES - INICIO JULHO </t>
  </si>
  <si>
    <t>Data Emissão</t>
  </si>
  <si>
    <t>Aeronautica - 17/11/2020 - Inicio do Contrato</t>
  </si>
  <si>
    <t>Reajuste - 10,07 % - Inicio Novembro 2022</t>
  </si>
  <si>
    <t xml:space="preserve">Data Vencimento </t>
  </si>
  <si>
    <t>Valor Planilha</t>
  </si>
  <si>
    <t xml:space="preserve">CONTRATO Nº 266/CAE-SDAB/2020 - Processo nº 67106.000987/2020-15 - Pregão nº 122/CAE/2020 </t>
  </si>
  <si>
    <t xml:space="preserve">Pirassununga - GAP YS </t>
  </si>
  <si>
    <t>Guaratinguetá - Gap GW</t>
  </si>
  <si>
    <t xml:space="preserve">São José dos Campos-SP - Gap SJ </t>
  </si>
  <si>
    <t xml:space="preserve">Barbacena-MG - Gap BQ </t>
  </si>
  <si>
    <t>Lagoa Santa-MG - Gap LS</t>
  </si>
  <si>
    <t>Santa Maria-RS - Gap SM</t>
  </si>
  <si>
    <t>Canoas-RS - Gap CO</t>
  </si>
  <si>
    <t>Florianópolis-SC - BAFL</t>
  </si>
  <si>
    <t>Curitiba-PR - Gap CT</t>
  </si>
  <si>
    <t>Belém-PA - Gap BE</t>
  </si>
  <si>
    <t>Manaus-AM - Gap MN</t>
  </si>
  <si>
    <t>Boa Vista-RR - Gap BV</t>
  </si>
  <si>
    <t>Porto Velho-RO - Gap PV</t>
  </si>
  <si>
    <t>Alcântara e São Luís-MA - Gap AK</t>
  </si>
  <si>
    <t>Fortaleza-CE – BAFZ</t>
  </si>
  <si>
    <t>Natal-RN - GAP NT</t>
  </si>
  <si>
    <t>Recife-PE - GAP RF</t>
  </si>
  <si>
    <t>Salvador - BA – BASV</t>
  </si>
  <si>
    <t>Brasília-DF - Gap DF</t>
  </si>
  <si>
    <t xml:space="preserve">Valor Total R$  </t>
  </si>
  <si>
    <t>Campo Grande-MS - GAP CG</t>
  </si>
  <si>
    <t>Anápolis-GO - GAP A N</t>
  </si>
  <si>
    <t>Reajuste -  3,99244 % - Inicio Novembro 2023</t>
  </si>
  <si>
    <t xml:space="preserve">Valor Antigo </t>
  </si>
  <si>
    <t xml:space="preserve">Valor Total   </t>
  </si>
  <si>
    <t>Ref 2024.</t>
  </si>
  <si>
    <t>CONTRATO Nº 266/CAE-SDAB/2020 - Processo nº 67106.000987/2020-15 - Pregão nº 122/CAE/2020 - Grupamento de apoio Pirassununga - GAP - YS - Ref mês  2024.</t>
  </si>
  <si>
    <t>CONTRATO Nº 266/CAE-SDAB/2020 - Processo nº 67106.000987/2020-15 - Pregão nº 122/CAE/2020 - Grupamento de apoio Guaratinguetá - Gap GW -  Ref mês  2024.</t>
  </si>
  <si>
    <t>CONTRATO Nº 266/CAE-SDAB/2020 - Processo nº 67106.000987/2020-15 - Pregão nº 122/CAE/2020 - Grupamento de apoio São José dos Campos-SP - Gap SJ - Ref  2024.</t>
  </si>
  <si>
    <t>CONTRATO Nº 266/CAE-SDAB/2020 - Processo nº 67106.000987/2020-15 - Pregão nº 122/CAE/2020 - Grupamento de apoio Barbacena-MG - Gap BQ -  Ref mês  2024.</t>
  </si>
  <si>
    <t>CONTRATO Nº 266/CAE-SDAB/2020 - Processo nº 67106.000987/2020-15 - Pregão nº 122/CAE/2020 - Grupamento de apoio Lagoa Santa-MG - Gap LS - Ref mês  2024.</t>
  </si>
  <si>
    <t>CONTRATO Nº 266/CAE-SDAB/2020 - Processo nº 67106.000987/2020-15 - Pregão nº 122/CAE/2020 - Grupamento de apoio Santa Maria-RS - Gap SM -  Ref mês  2024.</t>
  </si>
  <si>
    <t>CONTRATO Nº 266/CAE-SDAB/2020 - Processo nº 67106.000987/2020-15 - Pregão nº 122/CAE/2020 - Grupamento de apoio Canoas-RS - Gap CO -  Ref mês  2024.</t>
  </si>
  <si>
    <t>CONTRATO Nº 266/CAE-SDAB/2020 - Processo nº 67106.000987/2020-15 - Pregão nº 122/CAE/2020 - Grupamento de apoio Florianópolis-SC - BAFL -  Ref mês  2024.</t>
  </si>
  <si>
    <t>CONTRATO Nº 266/CAE-SDAB/2020 - Processo nº 67106.000987/2020-15 - Pregão nº 122/CAE/2020 - Grupamento de apoio Curitiba-PR - Gap CT -  Ref mês  2024.</t>
  </si>
  <si>
    <t>CONTRATO Nº 266/CAE-SDAB/2020 - Processo nº 67106.000987/2020-15 - Pregão nº 122/CAE/2020 - Grupamento de apoio Belém-PA - Gap BE -  Ref mês  2024.</t>
  </si>
  <si>
    <t>CONTRATO Nº 266/CAE-SDAB/2020 - Processo nº 67106.000987/2020-15 - Pregão nº 122/CAE/2020 - Grupamento de apoio Manaus-AM - Gap MN -  Ref mês  2024.</t>
  </si>
  <si>
    <t>CONTRATO Nº 266/CAE-SDAB/2020 - Processo nº 67106.000987/2020-15 - Pregão nº 122/CAE/2020 - Grupamento de apoio Boa Vista-RR - Gap BV - Ref mês  2024.</t>
  </si>
  <si>
    <t>CONTRATO Nº 266/CAE-SDAB/2020 - Processo nº 67106.000987/2020-15 - Pregão nº 122/CAE/2020 - Grupamento de apoio Porto Velho-RO - Gap PV -  Ref mês  2024.</t>
  </si>
  <si>
    <t>CONTRATO Nº 266/CAE-SDAB/2020 - Processo nº 67106.000987/2020-15 - Pregão nº 122/CAE/2020 - Grupamento de apoio Alcântara e São Luís-MA - Gap AK - Ref mês 2024.</t>
  </si>
  <si>
    <t>CONTRATO Nº 266/CAE-SDAB/2020 - Processo nº 67106.000987/2020-15 - Pregão nº 122/CAE/2020 - Grupamento de apoio Fortaleza-CE - BAFZ - Ref mês  2024.</t>
  </si>
  <si>
    <t>CONTRATO Nº 266/CAE-SDAB/2020 - Processo nº 67106.000987/2020-15 - Pregão nº 122/CAE/2020 - Grupamento de apoio Natal-RN - GAP NT - Ref mês  2024.</t>
  </si>
  <si>
    <t>CONTRATO Nº 266/CAE-SDAB/2020 - Processo nº 67106.000987/2020-15 - Pregão nº 122/CAE/2020 - Grupamento de apoio Recife-PE - GAP RF - Ref mês  2024.</t>
  </si>
  <si>
    <t>CONTRATO Nº 266/CAE-SDAB/2020 - Processo nº 67106.000987/2020-15 - Pregão nº 122/CAE/2020 - Grupamento de apoio Salvador - BA - BASV -  Ref mês  2024.</t>
  </si>
  <si>
    <t>CONTRATO Nº 266/CAE-SDAB/2020 - Processo nº 67106.000987/2020-15 - Pregão nº 122/CAE/2020 - Grupamento de apoio Brasília-DF - Gap DF -  Ref mês  2024.</t>
  </si>
  <si>
    <t>CONTRATO Nº 266/CAE-SDAB/2020 - Processo nº 67106.000987/2020-15 - Pregão nº 122/CAE/2020 - Grupamento de apoio Anápolis-GO - GAP AN - Ref mês  2024</t>
  </si>
  <si>
    <t>CONTRATO Nº 266/CAE-SDAB/2020 - Processo nº 67106.000987/2020-15 - Pregão nº 122/CAE/2020 - Grupamento de apoio Campo Grande-MS - GAP CG - Ref mês  2024.</t>
  </si>
  <si>
    <t>Ref 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</si>
</sst>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&quot;R$&quot;\ #,##0.00"/>
    <numFmt numFmtId="165" formatCode="#,##0.00&quot; &quot;;#,##0.00&quot; &quot;;&quot;-&quot;#&quot; &quot;;@&quot; &quot;"/>
    <numFmt numFmtId="166" formatCode="#,##0.00&quot; &quot;;&quot;-&quot;#,##0.00&quot; &quot;;&quot;-&quot;00&quot; &quot;;@&quot; &quot;"/>
    <numFmt numFmtId="167" formatCode="[$R$-416]&quot; &quot;#,##0.00;[Red]&quot;-&quot;[$R$-416]&quot; &quot;#,##0.00"/>
    <numFmt numFmtId="168" formatCode="0.00000%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11"/>
      <color rgb="FF333333"/>
      <name val="Calibri"/>
      <family val="2"/>
    </font>
    <font>
      <sz val="14"/>
      <color rgb="FF333333"/>
      <name val="Arial"/>
      <family val="2"/>
    </font>
    <font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0"/>
      <color rgb="FFFF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008000"/>
      <name val="Calibri"/>
      <family val="2"/>
    </font>
    <font>
      <b/>
      <i/>
      <sz val="16"/>
      <color rgb="FF333333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993300"/>
      <name val="Calibri"/>
      <family val="2"/>
    </font>
    <font>
      <sz val="10"/>
      <color rgb="FF333333"/>
      <name val="Calibri"/>
      <family val="2"/>
    </font>
    <font>
      <b/>
      <i/>
      <u/>
      <sz val="11"/>
      <color rgb="FF333333"/>
      <name val="Calibri"/>
      <family val="2"/>
    </font>
    <font>
      <b/>
      <i/>
      <u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5"/>
      <color rgb="FF333333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0C0C0"/>
        <bgColor rgb="FFC0C0C0"/>
      </patternFill>
    </fill>
    <fill>
      <patternFill patternType="solid">
        <fgColor rgb="FFFFCCCC"/>
        <bgColor rgb="FFFFCCCC"/>
      </patternFill>
    </fill>
    <fill>
      <patternFill patternType="solid">
        <fgColor rgb="FFFF8080"/>
        <bgColor rgb="FFFF8080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5" fontId="7" fillId="0" borderId="0" applyFont="0" applyBorder="0" applyProtection="0"/>
    <xf numFmtId="0" fontId="7" fillId="0" borderId="0"/>
    <xf numFmtId="0" fontId="11" fillId="0" borderId="0" applyNumberFormat="0" applyBorder="0" applyProtection="0"/>
    <xf numFmtId="0" fontId="12" fillId="10" borderId="0" applyNumberFormat="0" applyBorder="0" applyProtection="0"/>
    <xf numFmtId="0" fontId="12" fillId="10" borderId="0" applyNumberFormat="0" applyBorder="0" applyProtection="0"/>
    <xf numFmtId="0" fontId="12" fillId="11" borderId="0" applyNumberFormat="0" applyBorder="0" applyProtection="0"/>
    <xf numFmtId="0" fontId="12" fillId="11" borderId="0" applyNumberFormat="0" applyBorder="0" applyProtection="0"/>
    <xf numFmtId="0" fontId="11" fillId="12" borderId="0" applyNumberFormat="0" applyBorder="0" applyProtection="0"/>
    <xf numFmtId="0" fontId="11" fillId="13" borderId="0" applyNumberFormat="0" applyBorder="0" applyProtection="0"/>
    <xf numFmtId="0" fontId="11" fillId="0" borderId="0" applyNumberFormat="0" applyBorder="0" applyProtection="0"/>
    <xf numFmtId="0" fontId="13" fillId="14" borderId="0" applyNumberFormat="0" applyBorder="0" applyProtection="0"/>
    <xf numFmtId="0" fontId="14" fillId="15" borderId="0" applyNumberFormat="0" applyBorder="0" applyProtection="0"/>
    <xf numFmtId="0" fontId="15" fillId="16" borderId="0" applyNumberFormat="0" applyBorder="0" applyProtection="0"/>
    <xf numFmtId="0" fontId="15" fillId="17" borderId="0" applyNumberFormat="0" applyBorder="0" applyProtection="0"/>
    <xf numFmtId="166" fontId="7" fillId="0" borderId="0" applyFont="0" applyBorder="0" applyProtection="0"/>
    <xf numFmtId="0" fontId="16" fillId="0" borderId="0" applyNumberFormat="0" applyBorder="0" applyProtection="0"/>
    <xf numFmtId="0" fontId="16" fillId="0" borderId="0" applyNumberFormat="0" applyBorder="0" applyProtection="0"/>
    <xf numFmtId="0" fontId="17" fillId="18" borderId="0" applyNumberFormat="0" applyBorder="0" applyProtection="0"/>
    <xf numFmtId="0" fontId="18" fillId="18" borderId="0" applyNumberFormat="0" applyBorder="0" applyProtection="0"/>
    <xf numFmtId="0" fontId="19" fillId="0" borderId="0" applyNumberFormat="0" applyBorder="0" applyProtection="0">
      <alignment horizontal="center"/>
    </xf>
    <xf numFmtId="0" fontId="20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2" fillId="0" borderId="0" applyNumberFormat="0" applyBorder="0" applyProtection="0"/>
    <xf numFmtId="0" fontId="22" fillId="0" borderId="0" applyNumberFormat="0" applyBorder="0" applyProtection="0"/>
    <xf numFmtId="0" fontId="19" fillId="0" borderId="0" applyNumberFormat="0" applyBorder="0" applyProtection="0">
      <alignment horizontal="center"/>
    </xf>
    <xf numFmtId="0" fontId="20" fillId="0" borderId="0" applyNumberFormat="0" applyBorder="0" applyProtection="0"/>
    <xf numFmtId="0" fontId="19" fillId="0" borderId="0" applyNumberFormat="0" applyBorder="0" applyProtection="0">
      <alignment horizontal="center" textRotation="90"/>
    </xf>
    <xf numFmtId="0" fontId="23" fillId="0" borderId="0" applyNumberFormat="0" applyBorder="0" applyProtection="0"/>
    <xf numFmtId="0" fontId="24" fillId="19" borderId="0" applyNumberFormat="0" applyBorder="0" applyProtection="0"/>
    <xf numFmtId="0" fontId="25" fillId="19" borderId="0" applyNumberFormat="0" applyBorder="0" applyProtection="0"/>
    <xf numFmtId="0" fontId="26" fillId="19" borderId="4" applyNumberFormat="0" applyProtection="0"/>
    <xf numFmtId="0" fontId="26" fillId="19" borderId="4" applyNumberFormat="0" applyProtection="0"/>
    <xf numFmtId="0" fontId="27" fillId="0" borderId="0" applyNumberFormat="0" applyBorder="0" applyProtection="0"/>
    <xf numFmtId="0" fontId="28" fillId="0" borderId="0" applyNumberFormat="0" applyBorder="0" applyProtection="0"/>
    <xf numFmtId="0" fontId="27" fillId="0" borderId="0" applyNumberFormat="0" applyBorder="0" applyProtection="0"/>
    <xf numFmtId="0" fontId="28" fillId="0" borderId="0" applyNumberFormat="0" applyBorder="0" applyProtection="0"/>
    <xf numFmtId="167" fontId="27" fillId="0" borderId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</cellStyleXfs>
  <cellXfs count="8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6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4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0" fillId="4" borderId="1" xfId="0" applyNumberFormat="1" applyFont="1" applyFill="1" applyBorder="1"/>
    <xf numFmtId="164" fontId="0" fillId="0" borderId="1" xfId="0" applyNumberFormat="1" applyFont="1" applyBorder="1"/>
    <xf numFmtId="0" fontId="0" fillId="4" borderId="1" xfId="0" applyFont="1" applyFill="1" applyBorder="1"/>
    <xf numFmtId="0" fontId="0" fillId="4" borderId="1" xfId="0" applyFont="1" applyFill="1" applyBorder="1" applyAlignment="1"/>
    <xf numFmtId="0" fontId="3" fillId="7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8" borderId="0" xfId="0" applyFill="1" applyBorder="1" applyAlignment="1">
      <alignment horizontal="center"/>
    </xf>
    <xf numFmtId="10" fontId="0" fillId="8" borderId="0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164" fontId="0" fillId="0" borderId="1" xfId="0" applyNumberFormat="1" applyFont="1" applyFill="1" applyBorder="1"/>
    <xf numFmtId="164" fontId="9" fillId="9" borderId="3" xfId="2" applyNumberFormat="1" applyFont="1" applyFill="1" applyBorder="1" applyAlignment="1" applyProtection="1">
      <alignment horizontal="center" vertical="center" wrapText="1"/>
      <protection locked="0"/>
    </xf>
    <xf numFmtId="164" fontId="10" fillId="9" borderId="3" xfId="2" applyNumberFormat="1" applyFont="1" applyFill="1" applyBorder="1" applyAlignment="1" applyProtection="1">
      <alignment horizontal="center" vertical="center" wrapText="1"/>
      <protection locked="0"/>
    </xf>
    <xf numFmtId="165" fontId="8" fillId="0" borderId="0" xfId="2" applyFont="1" applyFill="1" applyBorder="1" applyAlignment="1" applyProtection="1">
      <alignment horizontal="center" vertical="center" wrapText="1"/>
      <protection locked="0"/>
    </xf>
    <xf numFmtId="164" fontId="9" fillId="0" borderId="3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/>
    <xf numFmtId="0" fontId="29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3" fillId="20" borderId="1" xfId="0" applyFont="1" applyFill="1" applyBorder="1" applyAlignment="1">
      <alignment horizontal="center"/>
    </xf>
    <xf numFmtId="0" fontId="29" fillId="0" borderId="0" xfId="0" applyFont="1" applyBorder="1" applyAlignment="1">
      <alignment vertic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8" borderId="1" xfId="0" applyFill="1" applyBorder="1"/>
    <xf numFmtId="0" fontId="3" fillId="8" borderId="1" xfId="0" applyFont="1" applyFill="1" applyBorder="1"/>
    <xf numFmtId="0" fontId="0" fillId="21" borderId="1" xfId="0" applyFill="1" applyBorder="1" applyAlignment="1">
      <alignment horizontal="center"/>
    </xf>
    <xf numFmtId="0" fontId="0" fillId="0" borderId="0" xfId="0" applyFill="1"/>
    <xf numFmtId="44" fontId="4" fillId="0" borderId="0" xfId="1" applyFont="1" applyFill="1" applyBorder="1" applyAlignment="1" applyProtection="1">
      <alignment horizontal="center" vertical="center" wrapText="1"/>
      <protection locked="0"/>
    </xf>
    <xf numFmtId="168" fontId="0" fillId="8" borderId="0" xfId="0" applyNumberFormat="1" applyFill="1"/>
    <xf numFmtId="0" fontId="0" fillId="8" borderId="1" xfId="0" applyFont="1" applyFill="1" applyBorder="1"/>
    <xf numFmtId="0" fontId="6" fillId="22" borderId="3" xfId="0" applyFont="1" applyFill="1" applyBorder="1" applyAlignment="1">
      <alignment horizontal="center" vertical="center" wrapText="1"/>
    </xf>
    <xf numFmtId="4" fontId="0" fillId="0" borderId="0" xfId="0" applyNumberFormat="1"/>
    <xf numFmtId="166" fontId="6" fillId="0" borderId="3" xfId="16" applyFont="1" applyFill="1" applyBorder="1" applyAlignment="1" applyProtection="1">
      <alignment vertical="center" wrapText="1"/>
    </xf>
    <xf numFmtId="0" fontId="3" fillId="0" borderId="6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6" fillId="23" borderId="3" xfId="0" applyFont="1" applyFill="1" applyBorder="1" applyAlignment="1">
      <alignment horizontal="center" vertical="center" wrapText="1"/>
    </xf>
    <xf numFmtId="0" fontId="6" fillId="24" borderId="3" xfId="0" applyFont="1" applyFill="1" applyBorder="1" applyAlignment="1">
      <alignment horizontal="center" vertical="center" wrapText="1"/>
    </xf>
    <xf numFmtId="0" fontId="30" fillId="25" borderId="3" xfId="0" applyFont="1" applyFill="1" applyBorder="1" applyAlignment="1">
      <alignment horizontal="center" vertical="center" wrapText="1"/>
    </xf>
    <xf numFmtId="0" fontId="6" fillId="25" borderId="3" xfId="0" applyFont="1" applyFill="1" applyBorder="1" applyAlignment="1">
      <alignment horizontal="center" vertical="center" wrapText="1"/>
    </xf>
  </cellXfs>
  <cellStyles count="46">
    <cellStyle name="Accent" xfId="4"/>
    <cellStyle name="Accent 1" xfId="5"/>
    <cellStyle name="Accent 1 1" xfId="6"/>
    <cellStyle name="Accent 2" xfId="7"/>
    <cellStyle name="Accent 2 1" xfId="8"/>
    <cellStyle name="Accent 3" xfId="9"/>
    <cellStyle name="Accent 3 1" xfId="10"/>
    <cellStyle name="Accent 4" xfId="11"/>
    <cellStyle name="Bad" xfId="12"/>
    <cellStyle name="Bad 1" xfId="13"/>
    <cellStyle name="Error" xfId="14"/>
    <cellStyle name="Error 1" xfId="15"/>
    <cellStyle name="Excel_BuiltIn_Comma" xfId="16"/>
    <cellStyle name="Excel_BuiltIn_Currency 1" xfId="2"/>
    <cellStyle name="Footnote" xfId="17"/>
    <cellStyle name="Footnote 1" xfId="18"/>
    <cellStyle name="Good" xfId="19"/>
    <cellStyle name="Good 1" xfId="20"/>
    <cellStyle name="Heading" xfId="21"/>
    <cellStyle name="Heading (user)" xfId="22"/>
    <cellStyle name="Heading 1" xfId="23"/>
    <cellStyle name="Heading 1 1" xfId="24"/>
    <cellStyle name="Heading 2" xfId="25"/>
    <cellStyle name="Heading 2 1" xfId="26"/>
    <cellStyle name="Heading 3" xfId="27"/>
    <cellStyle name="Heading 4" xfId="28"/>
    <cellStyle name="Heading1" xfId="29"/>
    <cellStyle name="Hyperlink" xfId="30"/>
    <cellStyle name="Moeda" xfId="1" builtinId="4"/>
    <cellStyle name="Neutral" xfId="31"/>
    <cellStyle name="Neutral 1" xfId="32"/>
    <cellStyle name="Normal" xfId="0" builtinId="0"/>
    <cellStyle name="Normal 2" xfId="3"/>
    <cellStyle name="Note" xfId="33"/>
    <cellStyle name="Note 1" xfId="34"/>
    <cellStyle name="Result" xfId="35"/>
    <cellStyle name="Result (user)" xfId="36"/>
    <cellStyle name="Result 1" xfId="37"/>
    <cellStyle name="Result 2" xfId="38"/>
    <cellStyle name="Result2" xfId="39"/>
    <cellStyle name="Status" xfId="40"/>
    <cellStyle name="Status 1" xfId="41"/>
    <cellStyle name="Text" xfId="42"/>
    <cellStyle name="Text 1" xfId="43"/>
    <cellStyle name="Warning" xfId="44"/>
    <cellStyle name="Warning 1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="88" zoomScaleNormal="88" workbookViewId="0">
      <selection activeCell="C9" sqref="C9:C12"/>
    </sheetView>
  </sheetViews>
  <sheetFormatPr defaultRowHeight="15" x14ac:dyDescent="0.25"/>
  <cols>
    <col min="1" max="1" width="177.7109375" customWidth="1"/>
    <col min="2" max="2" width="13.7109375" customWidth="1"/>
    <col min="3" max="3" width="11.5703125" customWidth="1"/>
    <col min="4" max="4" width="15.7109375" bestFit="1" customWidth="1"/>
    <col min="7" max="7" width="10" bestFit="1" customWidth="1"/>
  </cols>
  <sheetData>
    <row r="1" spans="1:16" x14ac:dyDescent="0.25">
      <c r="A1" s="66" t="s">
        <v>107</v>
      </c>
      <c r="B1" s="2"/>
    </row>
    <row r="2" spans="1:16" x14ac:dyDescent="0.25">
      <c r="A2" s="67" t="s">
        <v>108</v>
      </c>
      <c r="B2" s="2"/>
    </row>
    <row r="3" spans="1:16" x14ac:dyDescent="0.25">
      <c r="A3" s="67" t="s">
        <v>134</v>
      </c>
      <c r="B3" s="2"/>
    </row>
    <row r="4" spans="1:16" x14ac:dyDescent="0.25">
      <c r="A4" s="2" t="s">
        <v>4</v>
      </c>
      <c r="B4" s="2"/>
      <c r="O4" s="3" t="s">
        <v>0</v>
      </c>
      <c r="P4" s="4">
        <v>0.03</v>
      </c>
    </row>
    <row r="5" spans="1:16" x14ac:dyDescent="0.25">
      <c r="A5" s="2" t="s">
        <v>91</v>
      </c>
      <c r="B5" s="2"/>
      <c r="O5" s="3" t="s">
        <v>1</v>
      </c>
      <c r="P5" s="4">
        <v>0.01</v>
      </c>
    </row>
    <row r="6" spans="1:16" x14ac:dyDescent="0.25">
      <c r="A6" s="5" t="s">
        <v>92</v>
      </c>
      <c r="B6" s="4"/>
      <c r="O6" s="43" t="s">
        <v>2</v>
      </c>
      <c r="P6" s="44">
        <v>1.2E-2</v>
      </c>
    </row>
    <row r="7" spans="1:16" x14ac:dyDescent="0.25">
      <c r="A7" s="9"/>
      <c r="B7" s="10"/>
      <c r="C7" s="11"/>
      <c r="D7" s="11"/>
      <c r="O7" s="3" t="s">
        <v>3</v>
      </c>
      <c r="P7" s="4">
        <v>6.4999999999999997E-3</v>
      </c>
    </row>
    <row r="8" spans="1:16" ht="21" customHeight="1" x14ac:dyDescent="0.25">
      <c r="A8" s="12" t="s">
        <v>9</v>
      </c>
      <c r="B8" s="31" t="s">
        <v>11</v>
      </c>
      <c r="C8" s="7" t="s">
        <v>12</v>
      </c>
      <c r="D8" s="15" t="s">
        <v>10</v>
      </c>
    </row>
    <row r="9" spans="1:16" ht="18" customHeight="1" x14ac:dyDescent="0.25">
      <c r="A9" s="12" t="s">
        <v>5</v>
      </c>
      <c r="B9" s="51">
        <v>457.85791483200006</v>
      </c>
      <c r="C9" s="84">
        <v>4</v>
      </c>
      <c r="D9" s="17">
        <f>B9*C9</f>
        <v>1831.4316593280003</v>
      </c>
      <c r="F9" s="4">
        <v>0.03</v>
      </c>
      <c r="G9" s="27">
        <f>D14*F9</f>
        <v>512.66127378414728</v>
      </c>
    </row>
    <row r="10" spans="1:16" ht="18.75" x14ac:dyDescent="0.25">
      <c r="A10" s="13" t="s">
        <v>6</v>
      </c>
      <c r="B10" s="51">
        <v>114.46447870800002</v>
      </c>
      <c r="C10" s="84">
        <v>28</v>
      </c>
      <c r="D10" s="17">
        <f t="shared" ref="D10:D12" si="0">B10*C10</f>
        <v>3205.0054038240005</v>
      </c>
      <c r="F10" s="4">
        <v>0.01</v>
      </c>
      <c r="G10" s="27">
        <f>D14*F10</f>
        <v>170.88709126138244</v>
      </c>
    </row>
    <row r="11" spans="1:16" ht="17.25" customHeight="1" x14ac:dyDescent="0.25">
      <c r="A11" s="13" t="s">
        <v>7</v>
      </c>
      <c r="B11" s="51">
        <v>1716.9671806200001</v>
      </c>
      <c r="C11" s="84">
        <v>2</v>
      </c>
      <c r="D11" s="17">
        <f t="shared" si="0"/>
        <v>3433.9343612400003</v>
      </c>
      <c r="F11" s="4">
        <v>1.2E-2</v>
      </c>
      <c r="G11" s="27">
        <f>D14*F11</f>
        <v>205.06450951365895</v>
      </c>
    </row>
    <row r="12" spans="1:16" ht="18.75" x14ac:dyDescent="0.25">
      <c r="A12" s="46" t="s">
        <v>8</v>
      </c>
      <c r="B12" s="51">
        <v>410.39703341648783</v>
      </c>
      <c r="C12" s="84">
        <v>21</v>
      </c>
      <c r="D12" s="17">
        <f t="shared" si="0"/>
        <v>8618.3377017462444</v>
      </c>
      <c r="F12" s="4">
        <v>6.4999999999999997E-3</v>
      </c>
      <c r="G12" s="27">
        <f>D14*F12</f>
        <v>111.07660931989858</v>
      </c>
    </row>
    <row r="13" spans="1:16" x14ac:dyDescent="0.25">
      <c r="A13" s="13" t="s">
        <v>138</v>
      </c>
      <c r="B13" s="17"/>
      <c r="C13" s="16"/>
      <c r="D13" s="17"/>
    </row>
    <row r="14" spans="1:16" x14ac:dyDescent="0.25">
      <c r="A14" s="32" t="s">
        <v>101</v>
      </c>
      <c r="B14" s="17"/>
      <c r="C14" s="16"/>
      <c r="D14" s="17">
        <f>SUM(D9:D13)</f>
        <v>17088.709126138245</v>
      </c>
    </row>
    <row r="16" spans="1:16" x14ac:dyDescent="0.25">
      <c r="A16" s="2"/>
    </row>
    <row r="18" spans="1:4" x14ac:dyDescent="0.25">
      <c r="A18" s="68" t="s">
        <v>135</v>
      </c>
      <c r="B18" s="51">
        <v>440.28</v>
      </c>
      <c r="C18" s="71">
        <v>3.9924399999999999E-2</v>
      </c>
    </row>
    <row r="19" spans="1:4" x14ac:dyDescent="0.25">
      <c r="B19" s="51">
        <v>110.07</v>
      </c>
    </row>
    <row r="20" spans="1:4" x14ac:dyDescent="0.25">
      <c r="B20" s="51">
        <v>1651.05</v>
      </c>
    </row>
    <row r="21" spans="1:4" x14ac:dyDescent="0.25">
      <c r="B21" s="51">
        <v>385.24523809523799</v>
      </c>
    </row>
    <row r="23" spans="1:4" x14ac:dyDescent="0.25">
      <c r="A23" s="26"/>
    </row>
    <row r="24" spans="1:4" x14ac:dyDescent="0.25">
      <c r="A24" s="52"/>
    </row>
    <row r="25" spans="1:4" x14ac:dyDescent="0.25">
      <c r="A25" s="2"/>
    </row>
    <row r="26" spans="1:4" x14ac:dyDescent="0.25">
      <c r="A26" s="2"/>
      <c r="B26" s="74"/>
      <c r="D26" s="27"/>
    </row>
    <row r="27" spans="1:4" x14ac:dyDescent="0.25">
      <c r="A27" s="2"/>
    </row>
    <row r="28" spans="1:4" x14ac:dyDescent="0.25">
      <c r="A28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D18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5703125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4</v>
      </c>
    </row>
    <row r="5" spans="1:4" ht="25.5" x14ac:dyDescent="0.25">
      <c r="A5" s="1" t="s">
        <v>48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46</v>
      </c>
      <c r="B6" s="48">
        <v>343.393436124</v>
      </c>
      <c r="C6" s="73">
        <v>6</v>
      </c>
      <c r="D6" s="14">
        <f>B6*C6</f>
        <v>2060.3606167440003</v>
      </c>
    </row>
    <row r="7" spans="1:4" ht="18.75" x14ac:dyDescent="0.25">
      <c r="A7" s="13" t="s">
        <v>6</v>
      </c>
      <c r="B7" s="48">
        <v>39.244964128457141</v>
      </c>
      <c r="C7" s="73">
        <v>55</v>
      </c>
      <c r="D7" s="14">
        <f t="shared" ref="D7:D9" si="0">B7*C7</f>
        <v>2158.4730270651426</v>
      </c>
    </row>
    <row r="8" spans="1:4" ht="18.75" x14ac:dyDescent="0.25">
      <c r="A8" s="13" t="s">
        <v>47</v>
      </c>
      <c r="B8" s="48">
        <v>1716.9671806200001</v>
      </c>
      <c r="C8" s="40">
        <v>2</v>
      </c>
      <c r="D8" s="14">
        <f t="shared" si="0"/>
        <v>3433.9343612400003</v>
      </c>
    </row>
    <row r="9" spans="1:4" ht="18.75" x14ac:dyDescent="0.25">
      <c r="A9" s="13" t="s">
        <v>45</v>
      </c>
      <c r="B9" s="48">
        <v>416.23446802909092</v>
      </c>
      <c r="C9" s="40">
        <v>33</v>
      </c>
      <c r="D9" s="14">
        <f t="shared" si="0"/>
        <v>13735.737444960001</v>
      </c>
    </row>
    <row r="10" spans="1:4" x14ac:dyDescent="0.25">
      <c r="A10" s="13" t="s">
        <v>147</v>
      </c>
      <c r="B10" s="16"/>
      <c r="C10" s="16"/>
      <c r="D10" s="14"/>
    </row>
    <row r="11" spans="1:4" x14ac:dyDescent="0.25">
      <c r="A11" s="13" t="s">
        <v>101</v>
      </c>
      <c r="B11" s="16"/>
      <c r="C11" s="16"/>
      <c r="D11" s="14">
        <f>SUM(D6:D10)</f>
        <v>21388.505450009143</v>
      </c>
    </row>
    <row r="14" spans="1:4" x14ac:dyDescent="0.25">
      <c r="C14" s="4"/>
      <c r="D14" s="27"/>
    </row>
    <row r="15" spans="1:4" x14ac:dyDescent="0.25">
      <c r="A15" s="68" t="s">
        <v>135</v>
      </c>
      <c r="B15" s="48">
        <v>330.21</v>
      </c>
      <c r="C15" s="4"/>
      <c r="D15" s="27"/>
    </row>
    <row r="16" spans="1:4" x14ac:dyDescent="0.25">
      <c r="B16" s="48">
        <v>37.738214285714299</v>
      </c>
      <c r="C16" s="4"/>
      <c r="D16" s="27"/>
    </row>
    <row r="17" spans="2:4" x14ac:dyDescent="0.25">
      <c r="B17" s="48">
        <v>1651.05</v>
      </c>
      <c r="C17" s="4"/>
      <c r="D17" s="27"/>
    </row>
    <row r="18" spans="2:4" x14ac:dyDescent="0.25">
      <c r="B18" s="48">
        <v>400.254545454545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B1" zoomScale="90" zoomScaleNormal="90" workbookViewId="0">
      <selection activeCell="C5" sqref="C5:C8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52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50</v>
      </c>
      <c r="B5" s="49">
        <v>446.41146696120001</v>
      </c>
      <c r="C5" s="87">
        <v>6</v>
      </c>
      <c r="D5" s="23">
        <f>B5*C5</f>
        <v>2678.4688017672001</v>
      </c>
    </row>
    <row r="6" spans="1:4" ht="18.75" customHeight="1" x14ac:dyDescent="0.25">
      <c r="A6" s="1" t="s">
        <v>6</v>
      </c>
      <c r="B6" s="49">
        <v>286.16119677</v>
      </c>
      <c r="C6" s="87">
        <v>42</v>
      </c>
      <c r="D6" s="23">
        <f t="shared" ref="D6:D8" si="0">B6*C6</f>
        <v>12018.770264340001</v>
      </c>
    </row>
    <row r="7" spans="1:4" ht="18.75" x14ac:dyDescent="0.25">
      <c r="A7" s="1" t="s">
        <v>51</v>
      </c>
      <c r="B7" s="49">
        <v>2003.12837739</v>
      </c>
      <c r="C7" s="87">
        <v>2</v>
      </c>
      <c r="D7" s="23">
        <f t="shared" si="0"/>
        <v>4006.2567547799999</v>
      </c>
    </row>
    <row r="8" spans="1:4" ht="18.75" x14ac:dyDescent="0.25">
      <c r="A8" s="45" t="s">
        <v>49</v>
      </c>
      <c r="B8" s="49">
        <v>456.33172178256007</v>
      </c>
      <c r="C8" s="87">
        <v>23</v>
      </c>
      <c r="D8" s="23">
        <f t="shared" si="0"/>
        <v>10495.629600998882</v>
      </c>
    </row>
    <row r="9" spans="1:4" x14ac:dyDescent="0.25">
      <c r="A9" s="1" t="s">
        <v>148</v>
      </c>
      <c r="B9" s="23"/>
      <c r="C9" s="45"/>
      <c r="D9" s="23"/>
    </row>
    <row r="10" spans="1:4" x14ac:dyDescent="0.25">
      <c r="A10" s="1" t="s">
        <v>101</v>
      </c>
      <c r="B10" s="1"/>
      <c r="C10" s="1"/>
      <c r="D10" s="20">
        <f>SUM(D5:D9)</f>
        <v>29199.125421886085</v>
      </c>
    </row>
    <row r="13" spans="1:4" x14ac:dyDescent="0.25">
      <c r="C13" s="4"/>
      <c r="D13" s="27"/>
    </row>
    <row r="14" spans="1:4" x14ac:dyDescent="0.25">
      <c r="A14" s="68" t="s">
        <v>135</v>
      </c>
      <c r="B14" s="49">
        <v>429.27333333333303</v>
      </c>
      <c r="C14" s="4"/>
      <c r="D14" s="27"/>
    </row>
    <row r="15" spans="1:4" x14ac:dyDescent="0.25">
      <c r="B15" s="49">
        <v>275.17500000000001</v>
      </c>
      <c r="C15" s="4"/>
      <c r="D15" s="27"/>
    </row>
    <row r="16" spans="1:4" x14ac:dyDescent="0.25">
      <c r="B16" s="49">
        <v>1926.2249999999999</v>
      </c>
      <c r="C16" s="4"/>
      <c r="D16" s="27"/>
    </row>
    <row r="17" spans="2:2" x14ac:dyDescent="0.25">
      <c r="B17" s="49">
        <v>429.273043478261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85" zoomScaleNormal="85" workbookViewId="0">
      <selection activeCell="C5" sqref="C5:C8"/>
    </sheetView>
  </sheetViews>
  <sheetFormatPr defaultRowHeight="15" x14ac:dyDescent="0.25"/>
  <cols>
    <col min="1" max="1" width="183.140625" customWidth="1"/>
    <col min="2" max="2" width="12.85546875" bestFit="1" customWidth="1"/>
    <col min="3" max="3" width="12.28515625" customWidth="1"/>
    <col min="4" max="4" width="14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55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54</v>
      </c>
      <c r="B5" s="48">
        <v>560.87594566919995</v>
      </c>
      <c r="C5" s="84">
        <v>2</v>
      </c>
      <c r="D5" s="36">
        <f>B5*C5</f>
        <v>1121.7518913383999</v>
      </c>
    </row>
    <row r="6" spans="1:4" ht="18.75" x14ac:dyDescent="0.25">
      <c r="A6" s="13" t="s">
        <v>6</v>
      </c>
      <c r="B6" s="48">
        <v>331.9469882532</v>
      </c>
      <c r="C6" s="84">
        <v>14</v>
      </c>
      <c r="D6" s="36">
        <f t="shared" ref="D6:D8" si="0">B6*C6</f>
        <v>4647.2578355448004</v>
      </c>
    </row>
    <row r="7" spans="1:4" ht="18.75" x14ac:dyDescent="0.25">
      <c r="A7" s="13" t="s">
        <v>56</v>
      </c>
      <c r="B7" s="48">
        <v>2575.4507709300001</v>
      </c>
      <c r="C7" s="84">
        <v>2</v>
      </c>
      <c r="D7" s="36">
        <f t="shared" si="0"/>
        <v>5150.9015418600002</v>
      </c>
    </row>
    <row r="8" spans="1:4" ht="18.75" x14ac:dyDescent="0.25">
      <c r="A8" s="46" t="s">
        <v>53</v>
      </c>
      <c r="B8" s="48">
        <v>586.99732670769231</v>
      </c>
      <c r="C8" s="84">
        <v>10</v>
      </c>
      <c r="D8" s="36">
        <f t="shared" si="0"/>
        <v>5869.9732670769226</v>
      </c>
    </row>
    <row r="9" spans="1:4" x14ac:dyDescent="0.25">
      <c r="A9" s="13" t="s">
        <v>149</v>
      </c>
      <c r="B9" s="13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16789.884535820122</v>
      </c>
    </row>
    <row r="13" spans="1:4" x14ac:dyDescent="0.25">
      <c r="C13" s="4"/>
      <c r="D13" s="27"/>
    </row>
    <row r="14" spans="1:4" x14ac:dyDescent="0.25">
      <c r="A14" s="68" t="s">
        <v>135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550.35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5" sqref="C5:C8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58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60</v>
      </c>
      <c r="B5" s="48">
        <v>560.87594566919995</v>
      </c>
      <c r="C5" s="40">
        <v>2</v>
      </c>
      <c r="D5" s="35">
        <f>B5*C5</f>
        <v>1121.7518913383999</v>
      </c>
    </row>
    <row r="6" spans="1:4" ht="15" customHeight="1" x14ac:dyDescent="0.25">
      <c r="A6" s="13" t="s">
        <v>6</v>
      </c>
      <c r="B6" s="48">
        <v>331.9469882532</v>
      </c>
      <c r="C6" s="40">
        <v>14</v>
      </c>
      <c r="D6" s="35">
        <f t="shared" ref="D6:D8" si="0">B6*C6</f>
        <v>4647.2578355448004</v>
      </c>
    </row>
    <row r="7" spans="1:4" ht="15.75" customHeight="1" x14ac:dyDescent="0.25">
      <c r="A7" s="13" t="s">
        <v>57</v>
      </c>
      <c r="B7" s="48">
        <v>2575.4507709300001</v>
      </c>
      <c r="C7" s="40">
        <v>2</v>
      </c>
      <c r="D7" s="35">
        <f t="shared" si="0"/>
        <v>5150.9015418600002</v>
      </c>
    </row>
    <row r="8" spans="1:4" ht="18.75" customHeight="1" x14ac:dyDescent="0.25">
      <c r="A8" s="46" t="s">
        <v>59</v>
      </c>
      <c r="B8" s="48">
        <v>543.87970489134545</v>
      </c>
      <c r="C8" s="40">
        <v>8</v>
      </c>
      <c r="D8" s="35">
        <f t="shared" si="0"/>
        <v>4351.0376391307636</v>
      </c>
    </row>
    <row r="9" spans="1:4" x14ac:dyDescent="0.25">
      <c r="A9" s="13" t="s">
        <v>150</v>
      </c>
      <c r="B9" s="37"/>
      <c r="C9" s="37"/>
      <c r="D9" s="35"/>
    </row>
    <row r="10" spans="1:4" x14ac:dyDescent="0.25">
      <c r="A10" s="13" t="s">
        <v>101</v>
      </c>
      <c r="B10" s="37"/>
      <c r="C10" s="37"/>
      <c r="D10" s="35">
        <f>SUM(D5:D9)</f>
        <v>15270.948907873964</v>
      </c>
    </row>
    <row r="13" spans="1:4" x14ac:dyDescent="0.25">
      <c r="C13" s="4"/>
      <c r="D13" s="27"/>
    </row>
    <row r="14" spans="1:4" x14ac:dyDescent="0.25">
      <c r="A14" s="68" t="s">
        <v>135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539.34249999999997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topLeftCell="B1" zoomScale="90" zoomScaleNormal="90" workbookViewId="0">
      <selection activeCell="C5" sqref="C5:C8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63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61</v>
      </c>
      <c r="B5" s="48">
        <v>515.09015418600006</v>
      </c>
      <c r="C5" s="73">
        <v>2</v>
      </c>
      <c r="D5" s="36">
        <f>B5*C5</f>
        <v>1030.1803083720001</v>
      </c>
    </row>
    <row r="6" spans="1:4" ht="17.25" customHeight="1" x14ac:dyDescent="0.25">
      <c r="A6" s="13" t="s">
        <v>6</v>
      </c>
      <c r="B6" s="48">
        <v>331.9469882532</v>
      </c>
      <c r="C6" s="73">
        <v>14</v>
      </c>
      <c r="D6" s="36">
        <f t="shared" ref="D6:D8" si="0">B6*C6</f>
        <v>4647.2578355448004</v>
      </c>
    </row>
    <row r="7" spans="1:4" ht="18" customHeight="1" x14ac:dyDescent="0.25">
      <c r="A7" s="13" t="s">
        <v>62</v>
      </c>
      <c r="B7" s="48">
        <v>2003.12837739</v>
      </c>
      <c r="C7" s="40">
        <v>2</v>
      </c>
      <c r="D7" s="36">
        <f t="shared" si="0"/>
        <v>4006.2567547799999</v>
      </c>
    </row>
    <row r="8" spans="1:4" ht="16.5" customHeight="1" x14ac:dyDescent="0.25">
      <c r="A8" s="46" t="s">
        <v>64</v>
      </c>
      <c r="B8" s="48">
        <v>501.16879866745955</v>
      </c>
      <c r="C8" s="40">
        <v>9</v>
      </c>
      <c r="D8" s="36">
        <f t="shared" si="0"/>
        <v>4510.5191880071361</v>
      </c>
    </row>
    <row r="9" spans="1:4" x14ac:dyDescent="0.25">
      <c r="A9" s="13" t="s">
        <v>151</v>
      </c>
      <c r="B9" s="13"/>
      <c r="C9" s="13"/>
      <c r="D9" s="13"/>
    </row>
    <row r="10" spans="1:4" x14ac:dyDescent="0.25">
      <c r="A10" s="13" t="s">
        <v>101</v>
      </c>
      <c r="B10" s="13"/>
      <c r="C10" s="13"/>
      <c r="D10" s="36">
        <f>SUM(D5:D9)</f>
        <v>14194.214086703938</v>
      </c>
    </row>
    <row r="12" spans="1:4" x14ac:dyDescent="0.25">
      <c r="C12" s="4"/>
      <c r="D12" s="27"/>
    </row>
    <row r="13" spans="1:4" x14ac:dyDescent="0.25">
      <c r="A13" s="39" t="s">
        <v>105</v>
      </c>
      <c r="C13" s="4"/>
      <c r="D13" s="27"/>
    </row>
    <row r="14" spans="1:4" x14ac:dyDescent="0.25">
      <c r="A14" s="13" t="s">
        <v>104</v>
      </c>
    </row>
    <row r="17" spans="1:2" x14ac:dyDescent="0.25">
      <c r="A17" s="68" t="s">
        <v>135</v>
      </c>
      <c r="B17" s="48">
        <v>495.315</v>
      </c>
    </row>
    <row r="18" spans="1:2" x14ac:dyDescent="0.25">
      <c r="B18" s="48">
        <v>319.202857142857</v>
      </c>
    </row>
    <row r="19" spans="1:2" x14ac:dyDescent="0.25">
      <c r="B19" s="48">
        <v>1926.2249999999999</v>
      </c>
    </row>
    <row r="20" spans="1:2" x14ac:dyDescent="0.25">
      <c r="B20" s="48">
        <v>495.31555555555599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67</v>
      </c>
      <c r="B4" s="6" t="s">
        <v>11</v>
      </c>
      <c r="C4" s="7" t="s">
        <v>12</v>
      </c>
      <c r="D4" s="8" t="s">
        <v>10</v>
      </c>
    </row>
    <row r="5" spans="1:4" ht="16.5" customHeight="1" x14ac:dyDescent="0.25">
      <c r="A5" s="13" t="s">
        <v>66</v>
      </c>
      <c r="B5" s="48">
        <v>492.19725844440001</v>
      </c>
      <c r="C5" s="40">
        <v>2</v>
      </c>
      <c r="D5" s="35">
        <f>B5*C5</f>
        <v>984.39451688880001</v>
      </c>
    </row>
    <row r="6" spans="1:4" ht="13.5" customHeight="1" x14ac:dyDescent="0.25">
      <c r="A6" s="13" t="s">
        <v>6</v>
      </c>
      <c r="B6" s="48">
        <v>286.16119677</v>
      </c>
      <c r="C6" s="40">
        <v>14</v>
      </c>
      <c r="D6" s="35">
        <f t="shared" ref="D6:D8" si="0">B6*C6</f>
        <v>4006.2567547799999</v>
      </c>
    </row>
    <row r="7" spans="1:4" ht="14.25" customHeight="1" x14ac:dyDescent="0.25">
      <c r="A7" s="13" t="s">
        <v>68</v>
      </c>
      <c r="B7" s="48">
        <v>2003.12837739</v>
      </c>
      <c r="C7" s="40">
        <v>2</v>
      </c>
      <c r="D7" s="35">
        <f t="shared" si="0"/>
        <v>4006.2567547799999</v>
      </c>
    </row>
    <row r="8" spans="1:4" ht="14.25" customHeight="1" x14ac:dyDescent="0.25">
      <c r="A8" s="46" t="s">
        <v>65</v>
      </c>
      <c r="B8" s="48">
        <v>493.07775443446161</v>
      </c>
      <c r="C8" s="73">
        <v>7</v>
      </c>
      <c r="D8" s="35">
        <f t="shared" si="0"/>
        <v>3451.5442810412314</v>
      </c>
    </row>
    <row r="9" spans="1:4" x14ac:dyDescent="0.25">
      <c r="A9" s="13" t="s">
        <v>152</v>
      </c>
      <c r="B9" s="35"/>
      <c r="C9" s="46"/>
      <c r="D9" s="37"/>
    </row>
    <row r="10" spans="1:4" x14ac:dyDescent="0.25">
      <c r="A10" s="13" t="s">
        <v>101</v>
      </c>
      <c r="B10" s="35"/>
      <c r="C10" s="37"/>
      <c r="D10" s="35">
        <f>SUM(D5:D9)</f>
        <v>12448.452307490032</v>
      </c>
    </row>
    <row r="13" spans="1:4" x14ac:dyDescent="0.25">
      <c r="A13" s="68" t="s">
        <v>135</v>
      </c>
      <c r="B13" s="48">
        <v>473.3</v>
      </c>
      <c r="C13" s="4"/>
      <c r="D13" s="27"/>
    </row>
    <row r="14" spans="1:4" x14ac:dyDescent="0.25">
      <c r="B14" s="48">
        <v>275.17500000000001</v>
      </c>
      <c r="C14" s="4"/>
      <c r="D14" s="27"/>
    </row>
    <row r="15" spans="1:4" x14ac:dyDescent="0.25">
      <c r="B15" s="48">
        <v>1926.2249999999999</v>
      </c>
      <c r="C15" s="4"/>
      <c r="D15" s="27"/>
    </row>
    <row r="16" spans="1:4" x14ac:dyDescent="0.25">
      <c r="B16" s="48">
        <v>440.28</v>
      </c>
      <c r="C16" s="4"/>
      <c r="D16" s="27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pane ySplit="6960" topLeftCell="A18"/>
      <selection activeCell="C5" sqref="C5:C8"/>
      <selection pane="bottomLeft" activeCell="A18" sqref="A18"/>
    </sheetView>
  </sheetViews>
  <sheetFormatPr defaultRowHeight="15" x14ac:dyDescent="0.25"/>
  <cols>
    <col min="1" max="1" width="174.5703125" customWidth="1"/>
    <col min="2" max="2" width="12.85546875" bestFit="1" customWidth="1"/>
    <col min="3" max="3" width="11.5703125" customWidth="1"/>
    <col min="4" max="4" width="13.7109375" customWidth="1"/>
  </cols>
  <sheetData>
    <row r="2" spans="1:4" x14ac:dyDescent="0.25">
      <c r="A2" s="2" t="s">
        <v>4</v>
      </c>
    </row>
    <row r="4" spans="1:4" ht="25.5" x14ac:dyDescent="0.25">
      <c r="A4" s="1" t="s">
        <v>69</v>
      </c>
      <c r="B4" s="6" t="s">
        <v>11</v>
      </c>
      <c r="C4" s="7" t="s">
        <v>12</v>
      </c>
      <c r="D4" s="8" t="s">
        <v>10</v>
      </c>
    </row>
    <row r="5" spans="1:4" ht="15.75" customHeight="1" x14ac:dyDescent="0.25">
      <c r="A5" s="13" t="s">
        <v>70</v>
      </c>
      <c r="B5" s="49">
        <v>343.393436124</v>
      </c>
      <c r="C5" s="40">
        <v>4</v>
      </c>
      <c r="D5" s="36">
        <f>B5*C5</f>
        <v>1373.573744496</v>
      </c>
    </row>
    <row r="6" spans="1:4" ht="15.75" customHeight="1" x14ac:dyDescent="0.25">
      <c r="A6" s="13" t="s">
        <v>6</v>
      </c>
      <c r="B6" s="49">
        <v>171.696718062</v>
      </c>
      <c r="C6" s="40">
        <v>28</v>
      </c>
      <c r="D6" s="36">
        <f t="shared" ref="D6:D8" si="0">B6*C6</f>
        <v>4807.5081057360003</v>
      </c>
    </row>
    <row r="7" spans="1:4" ht="15.75" customHeight="1" x14ac:dyDescent="0.25">
      <c r="A7" s="13" t="s">
        <v>72</v>
      </c>
      <c r="B7" s="49">
        <v>2003.12837739</v>
      </c>
      <c r="C7" s="40">
        <v>2</v>
      </c>
      <c r="D7" s="36">
        <f t="shared" si="0"/>
        <v>4006.2567547799999</v>
      </c>
    </row>
    <row r="8" spans="1:4" ht="15.75" customHeight="1" x14ac:dyDescent="0.25">
      <c r="A8" s="46" t="s">
        <v>71</v>
      </c>
      <c r="B8" s="49">
        <v>410.39703341648783</v>
      </c>
      <c r="C8" s="40">
        <v>21</v>
      </c>
      <c r="D8" s="36">
        <f t="shared" si="0"/>
        <v>8618.3377017462444</v>
      </c>
    </row>
    <row r="9" spans="1:4" x14ac:dyDescent="0.25">
      <c r="A9" s="13" t="s">
        <v>153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18805.676306758243</v>
      </c>
    </row>
    <row r="12" spans="1:4" x14ac:dyDescent="0.25">
      <c r="C12" s="4"/>
      <c r="D12" s="27"/>
    </row>
    <row r="13" spans="1:4" x14ac:dyDescent="0.25">
      <c r="A13" s="68" t="s">
        <v>135</v>
      </c>
      <c r="B13" s="49">
        <v>330.21</v>
      </c>
      <c r="C13" s="4"/>
      <c r="D13" s="27"/>
    </row>
    <row r="14" spans="1:4" x14ac:dyDescent="0.25">
      <c r="B14" s="49">
        <v>165.10499999999999</v>
      </c>
      <c r="C14" s="4"/>
      <c r="D14" s="27"/>
    </row>
    <row r="15" spans="1:4" x14ac:dyDescent="0.25">
      <c r="B15" s="49">
        <v>1926.2249999999999</v>
      </c>
      <c r="C15" s="4"/>
      <c r="D15" s="27"/>
    </row>
    <row r="16" spans="1:4" x14ac:dyDescent="0.25">
      <c r="B16" s="49">
        <v>385.24523809523799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76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73</v>
      </c>
      <c r="B5" s="48">
        <v>394.90245154260009</v>
      </c>
      <c r="C5" s="40">
        <v>6</v>
      </c>
      <c r="D5" s="35">
        <f>B5*C5</f>
        <v>2369.4147092556004</v>
      </c>
    </row>
    <row r="6" spans="1:4" ht="18.75" x14ac:dyDescent="0.25">
      <c r="A6" s="13" t="s">
        <v>6</v>
      </c>
      <c r="B6" s="48">
        <v>239.23076049972002</v>
      </c>
      <c r="C6" s="40">
        <v>42</v>
      </c>
      <c r="D6" s="35">
        <f t="shared" ref="D6:D8" si="0">B6*C6</f>
        <v>10047.691940988241</v>
      </c>
    </row>
    <row r="7" spans="1:4" ht="18.75" x14ac:dyDescent="0.25">
      <c r="A7" s="13" t="s">
        <v>75</v>
      </c>
      <c r="B7" s="48">
        <v>1716.9671806200001</v>
      </c>
      <c r="C7" s="40">
        <v>2</v>
      </c>
      <c r="D7" s="35">
        <f t="shared" si="0"/>
        <v>3433.9343612400003</v>
      </c>
    </row>
    <row r="8" spans="1:4" ht="18.75" x14ac:dyDescent="0.25">
      <c r="A8" s="46" t="s">
        <v>74</v>
      </c>
      <c r="B8" s="48">
        <v>434.17560889241383</v>
      </c>
      <c r="C8" s="73">
        <v>18</v>
      </c>
      <c r="D8" s="35">
        <f t="shared" si="0"/>
        <v>7815.1609600634492</v>
      </c>
    </row>
    <row r="9" spans="1:4" x14ac:dyDescent="0.25">
      <c r="A9" s="13" t="s">
        <v>154</v>
      </c>
      <c r="B9" s="35"/>
      <c r="C9" s="37"/>
      <c r="D9" s="35"/>
    </row>
    <row r="10" spans="1:4" x14ac:dyDescent="0.25">
      <c r="A10" s="13" t="s">
        <v>101</v>
      </c>
      <c r="B10" s="35"/>
      <c r="C10" s="37"/>
      <c r="D10" s="35">
        <f>SUM(D5:D9)</f>
        <v>23666.201971547292</v>
      </c>
    </row>
    <row r="13" spans="1:4" x14ac:dyDescent="0.25">
      <c r="A13" s="68" t="s">
        <v>135</v>
      </c>
      <c r="B13" s="48">
        <v>379.74166666666702</v>
      </c>
      <c r="C13" s="4"/>
      <c r="D13" s="27"/>
    </row>
    <row r="14" spans="1:4" x14ac:dyDescent="0.25">
      <c r="B14" s="48">
        <v>230.04619047618999</v>
      </c>
      <c r="C14" s="4"/>
      <c r="D14" s="27"/>
    </row>
    <row r="15" spans="1:4" x14ac:dyDescent="0.25">
      <c r="B15" s="48">
        <v>1651.05</v>
      </c>
      <c r="C15" s="4"/>
      <c r="D15" s="27"/>
    </row>
    <row r="16" spans="1:4" x14ac:dyDescent="0.25">
      <c r="B16" s="48">
        <v>412.76272727272698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78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77</v>
      </c>
      <c r="B6" s="36">
        <v>446.41146696120006</v>
      </c>
      <c r="C6" s="40">
        <v>4</v>
      </c>
      <c r="D6" s="36">
        <f>B6*C6</f>
        <v>1785.6458678448003</v>
      </c>
    </row>
    <row r="7" spans="1:4" ht="15.75" customHeight="1" x14ac:dyDescent="0.25">
      <c r="A7" s="46" t="s">
        <v>6</v>
      </c>
      <c r="B7" s="36">
        <v>228.92895741600003</v>
      </c>
      <c r="C7" s="40">
        <v>23</v>
      </c>
      <c r="D7" s="47">
        <f t="shared" ref="D7:D9" si="0">B7*C7</f>
        <v>5265.3660205680007</v>
      </c>
    </row>
    <row r="8" spans="1:4" ht="15.75" customHeight="1" x14ac:dyDescent="0.25">
      <c r="A8" s="13" t="s">
        <v>83</v>
      </c>
      <c r="B8" s="36">
        <v>1659.7349412660003</v>
      </c>
      <c r="C8" s="40">
        <v>2</v>
      </c>
      <c r="D8" s="36">
        <f t="shared" si="0"/>
        <v>3319.4698825320006</v>
      </c>
    </row>
    <row r="9" spans="1:4" ht="18" customHeight="1" x14ac:dyDescent="0.25">
      <c r="A9" s="13" t="s">
        <v>103</v>
      </c>
      <c r="B9" s="36">
        <v>434.96501909040006</v>
      </c>
      <c r="C9" s="40">
        <v>12</v>
      </c>
      <c r="D9" s="36">
        <f t="shared" si="0"/>
        <v>5219.5802290848005</v>
      </c>
    </row>
    <row r="10" spans="1:4" x14ac:dyDescent="0.25">
      <c r="A10" s="13" t="s">
        <v>155</v>
      </c>
      <c r="B10" s="36"/>
      <c r="C10" s="13"/>
      <c r="D10" s="36"/>
    </row>
    <row r="11" spans="1:4" x14ac:dyDescent="0.25">
      <c r="A11" s="13" t="s">
        <v>101</v>
      </c>
      <c r="B11" s="36"/>
      <c r="C11" s="13"/>
      <c r="D11" s="36">
        <f>SUM(D6:D10)</f>
        <v>15590.062000029602</v>
      </c>
    </row>
    <row r="14" spans="1:4" x14ac:dyDescent="0.25">
      <c r="A14" s="68" t="s">
        <v>135</v>
      </c>
      <c r="B14" s="36">
        <v>429.27</v>
      </c>
      <c r="C14" s="4"/>
      <c r="D14" s="27"/>
    </row>
    <row r="15" spans="1:4" x14ac:dyDescent="0.25">
      <c r="B15" s="47">
        <v>220.14</v>
      </c>
      <c r="C15" s="4"/>
      <c r="D15" s="27"/>
    </row>
    <row r="16" spans="1:4" x14ac:dyDescent="0.25">
      <c r="B16" s="36">
        <v>1596.02</v>
      </c>
      <c r="C16" s="4"/>
      <c r="D16" s="27"/>
    </row>
    <row r="17" spans="2:4" x14ac:dyDescent="0.25">
      <c r="B17" s="36">
        <v>418.27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tabSelected="1" zoomScale="85" zoomScaleNormal="85" workbookViewId="0">
      <selection activeCell="B26" sqref="B26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82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80</v>
      </c>
      <c r="B6" s="48">
        <v>331.94698825320006</v>
      </c>
      <c r="C6" s="40">
        <v>6</v>
      </c>
      <c r="D6" s="35">
        <f>B6*C6</f>
        <v>1991.6819295192004</v>
      </c>
    </row>
    <row r="7" spans="1:4" ht="14.25" customHeight="1" x14ac:dyDescent="0.25">
      <c r="A7" s="13" t="s">
        <v>6</v>
      </c>
      <c r="B7" s="48">
        <v>165.9734941266</v>
      </c>
      <c r="C7" s="40">
        <v>42</v>
      </c>
      <c r="D7" s="35">
        <f t="shared" ref="D7:D9" si="0">B7*C7</f>
        <v>6970.8867533171997</v>
      </c>
    </row>
    <row r="8" spans="1:4" ht="15.75" customHeight="1" x14ac:dyDescent="0.25">
      <c r="A8" s="13" t="s">
        <v>81</v>
      </c>
      <c r="B8" s="48">
        <v>1659.7349412660003</v>
      </c>
      <c r="C8" s="40">
        <v>2</v>
      </c>
      <c r="D8" s="35">
        <f t="shared" si="0"/>
        <v>3319.4698825320006</v>
      </c>
    </row>
    <row r="9" spans="1:4" ht="16.5" customHeight="1" x14ac:dyDescent="0.25">
      <c r="A9" s="46" t="s">
        <v>79</v>
      </c>
      <c r="B9" s="48">
        <v>283.10125525998421</v>
      </c>
      <c r="C9" s="40">
        <v>51</v>
      </c>
      <c r="D9" s="35">
        <f t="shared" si="0"/>
        <v>14438.164018259195</v>
      </c>
    </row>
    <row r="10" spans="1:4" x14ac:dyDescent="0.25">
      <c r="A10" s="13" t="s">
        <v>156</v>
      </c>
      <c r="B10" s="37"/>
      <c r="C10" s="46"/>
      <c r="D10" s="35"/>
    </row>
    <row r="11" spans="1:4" x14ac:dyDescent="0.25">
      <c r="A11" s="13" t="s">
        <v>101</v>
      </c>
      <c r="B11" s="37"/>
      <c r="C11" s="37"/>
      <c r="D11" s="35">
        <f>SUM(D6:D10)</f>
        <v>26720.202583627593</v>
      </c>
    </row>
    <row r="14" spans="1:4" x14ac:dyDescent="0.25">
      <c r="A14" s="68" t="s">
        <v>135</v>
      </c>
      <c r="B14" s="48">
        <v>319.20249999999999</v>
      </c>
      <c r="C14" s="4"/>
      <c r="D14" s="27"/>
    </row>
    <row r="15" spans="1:4" x14ac:dyDescent="0.25">
      <c r="B15" s="48">
        <v>159.60142857142901</v>
      </c>
      <c r="C15" s="4"/>
      <c r="D15" s="27"/>
    </row>
    <row r="16" spans="1:4" x14ac:dyDescent="0.25">
      <c r="B16" s="48">
        <v>1596.0150000000001</v>
      </c>
      <c r="C16" s="4"/>
      <c r="D16" s="27"/>
    </row>
    <row r="17" spans="2:4" x14ac:dyDescent="0.25">
      <c r="B17" s="48">
        <v>269.56352941176499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80" zoomScaleNormal="80" workbookViewId="0">
      <selection activeCell="C4" sqref="C4:C7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4</v>
      </c>
    </row>
    <row r="3" spans="1:7" x14ac:dyDescent="0.25">
      <c r="A3" s="1" t="s">
        <v>16</v>
      </c>
      <c r="B3" s="6" t="s">
        <v>11</v>
      </c>
      <c r="C3" s="7" t="s">
        <v>12</v>
      </c>
      <c r="D3" s="8" t="s">
        <v>10</v>
      </c>
    </row>
    <row r="4" spans="1:7" ht="18.75" x14ac:dyDescent="0.25">
      <c r="A4" s="1" t="s">
        <v>13</v>
      </c>
      <c r="B4" s="48">
        <v>457.85791483200006</v>
      </c>
      <c r="C4" s="85">
        <v>2</v>
      </c>
      <c r="D4" s="22">
        <f>B4*C4</f>
        <v>915.71582966400013</v>
      </c>
      <c r="F4" s="34">
        <v>0.03</v>
      </c>
      <c r="G4" s="27">
        <f>D9*F4</f>
        <v>442.97753259996</v>
      </c>
    </row>
    <row r="5" spans="1:7" ht="18.75" x14ac:dyDescent="0.25">
      <c r="A5" s="1" t="s">
        <v>6</v>
      </c>
      <c r="B5" s="48">
        <v>171.696718062</v>
      </c>
      <c r="C5" s="85">
        <v>14</v>
      </c>
      <c r="D5" s="22">
        <f t="shared" ref="D5:D7" si="0">B5*C5</f>
        <v>2403.7540528680001</v>
      </c>
      <c r="F5" s="34">
        <v>0.01</v>
      </c>
      <c r="G5" s="27">
        <f>D9*F5</f>
        <v>147.65917753331999</v>
      </c>
    </row>
    <row r="6" spans="1:7" ht="18.75" x14ac:dyDescent="0.25">
      <c r="A6" s="1" t="s">
        <v>14</v>
      </c>
      <c r="B6" s="48">
        <v>1716.9671806200001</v>
      </c>
      <c r="C6" s="85">
        <v>2</v>
      </c>
      <c r="D6" s="22">
        <f t="shared" si="0"/>
        <v>3433.9343612400003</v>
      </c>
      <c r="F6" s="34">
        <v>1.2E-2</v>
      </c>
      <c r="G6" s="27">
        <f>D9*F6</f>
        <v>177.191013039984</v>
      </c>
    </row>
    <row r="7" spans="1:7" ht="18.75" x14ac:dyDescent="0.25">
      <c r="A7" s="1" t="s">
        <v>15</v>
      </c>
      <c r="B7" s="48">
        <v>400.62567547800001</v>
      </c>
      <c r="C7" s="85">
        <v>20</v>
      </c>
      <c r="D7" s="22">
        <f t="shared" si="0"/>
        <v>8012.5135095599999</v>
      </c>
      <c r="F7" s="34">
        <v>6.4999999999999997E-3</v>
      </c>
      <c r="G7" s="27">
        <f>D9*F7</f>
        <v>95.978465396657995</v>
      </c>
    </row>
    <row r="8" spans="1:7" x14ac:dyDescent="0.25">
      <c r="A8" s="1" t="s">
        <v>139</v>
      </c>
      <c r="B8" s="18"/>
      <c r="C8" s="45"/>
      <c r="D8" s="22"/>
    </row>
    <row r="9" spans="1:7" x14ac:dyDescent="0.25">
      <c r="A9" s="1" t="s">
        <v>101</v>
      </c>
      <c r="B9" s="18"/>
      <c r="C9" s="18"/>
      <c r="D9" s="22">
        <f>SUM(D4:D8)</f>
        <v>14765.917753332</v>
      </c>
    </row>
    <row r="11" spans="1:7" x14ac:dyDescent="0.25">
      <c r="B11" s="69"/>
    </row>
    <row r="12" spans="1:7" x14ac:dyDescent="0.25">
      <c r="B12" s="70"/>
    </row>
    <row r="13" spans="1:7" x14ac:dyDescent="0.25">
      <c r="A13" s="68" t="s">
        <v>135</v>
      </c>
      <c r="B13" s="48">
        <v>440.28</v>
      </c>
    </row>
    <row r="14" spans="1:7" x14ac:dyDescent="0.25">
      <c r="B14" s="48">
        <v>165.10499999999999</v>
      </c>
    </row>
    <row r="15" spans="1:7" x14ac:dyDescent="0.25">
      <c r="B15" s="48">
        <v>1651.05</v>
      </c>
    </row>
    <row r="16" spans="1:7" x14ac:dyDescent="0.25">
      <c r="B16" s="48">
        <v>385.245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zoomScale="90" zoomScaleNormal="90" workbookViewId="0">
      <selection activeCell="C6" sqref="C6:C9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100</v>
      </c>
      <c r="B5" s="6" t="s">
        <v>11</v>
      </c>
      <c r="C5" s="7" t="s">
        <v>12</v>
      </c>
      <c r="D5" s="8" t="s">
        <v>10</v>
      </c>
    </row>
    <row r="6" spans="1:4" ht="15" customHeight="1" x14ac:dyDescent="0.25">
      <c r="A6" s="13" t="s">
        <v>85</v>
      </c>
      <c r="B6" s="48">
        <v>446.41146696120006</v>
      </c>
      <c r="C6" s="40">
        <v>2</v>
      </c>
      <c r="D6" s="36">
        <f>B6*C6</f>
        <v>892.82293392240013</v>
      </c>
    </row>
    <row r="7" spans="1:4" ht="14.25" customHeight="1" x14ac:dyDescent="0.25">
      <c r="A7" s="13" t="s">
        <v>6</v>
      </c>
      <c r="B7" s="48">
        <v>217.4825095452</v>
      </c>
      <c r="C7" s="40">
        <v>14</v>
      </c>
      <c r="D7" s="36">
        <f t="shared" ref="D7:D9" si="0">B7*C7</f>
        <v>3044.7551336328002</v>
      </c>
    </row>
    <row r="8" spans="1:4" ht="13.5" customHeight="1" x14ac:dyDescent="0.25">
      <c r="A8" s="13" t="s">
        <v>86</v>
      </c>
      <c r="B8" s="48">
        <v>1716.9671806200001</v>
      </c>
      <c r="C8" s="40">
        <v>2</v>
      </c>
      <c r="D8" s="36">
        <f t="shared" si="0"/>
        <v>3433.9343612400003</v>
      </c>
    </row>
    <row r="9" spans="1:4" ht="16.5" customHeight="1" x14ac:dyDescent="0.25">
      <c r="A9" s="46" t="s">
        <v>84</v>
      </c>
      <c r="B9" s="48">
        <v>413.40407364649315</v>
      </c>
      <c r="C9" s="40">
        <v>14</v>
      </c>
      <c r="D9" s="36">
        <f t="shared" si="0"/>
        <v>5787.6570310509042</v>
      </c>
    </row>
    <row r="10" spans="1:4" x14ac:dyDescent="0.25">
      <c r="A10" s="13" t="s">
        <v>157</v>
      </c>
      <c r="B10" s="13"/>
      <c r="C10" s="13"/>
      <c r="D10" s="36"/>
    </row>
    <row r="11" spans="1:4" x14ac:dyDescent="0.25">
      <c r="A11" s="13" t="s">
        <v>101</v>
      </c>
      <c r="B11" s="13"/>
      <c r="C11" s="13"/>
      <c r="D11" s="36">
        <f>SUM(D6:D10)</f>
        <v>13159.169459846104</v>
      </c>
    </row>
    <row r="14" spans="1:4" x14ac:dyDescent="0.25">
      <c r="A14" s="68" t="s">
        <v>135</v>
      </c>
      <c r="B14" s="48">
        <v>429.27499999999998</v>
      </c>
      <c r="C14" s="27"/>
    </row>
    <row r="15" spans="1:4" x14ac:dyDescent="0.25">
      <c r="B15" s="48">
        <v>209.13285714285701</v>
      </c>
      <c r="C15" s="27"/>
    </row>
    <row r="16" spans="1:4" x14ac:dyDescent="0.25">
      <c r="B16" s="48">
        <v>1651.05</v>
      </c>
      <c r="C16" s="27"/>
    </row>
    <row r="17" spans="1:3" x14ac:dyDescent="0.25">
      <c r="B17" s="48">
        <v>390.43428571428598</v>
      </c>
      <c r="C17" s="27"/>
    </row>
    <row r="24" spans="1:3" x14ac:dyDescent="0.25">
      <c r="A24" s="69"/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5.5703125" customWidth="1"/>
    <col min="2" max="2" width="12.1406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89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88</v>
      </c>
      <c r="B6" s="51">
        <v>331.94698825320006</v>
      </c>
      <c r="C6" s="40">
        <v>2</v>
      </c>
      <c r="D6" s="33">
        <f>B6*C6</f>
        <v>663.89397650640012</v>
      </c>
    </row>
    <row r="7" spans="1:4" ht="18" customHeight="1" x14ac:dyDescent="0.25">
      <c r="A7" s="13" t="s">
        <v>6</v>
      </c>
      <c r="B7" s="51">
        <v>240.37540528680003</v>
      </c>
      <c r="C7" s="40">
        <v>14</v>
      </c>
      <c r="D7" s="33">
        <f t="shared" ref="D7:D9" si="0">B7*C7</f>
        <v>3365.2556740152004</v>
      </c>
    </row>
    <row r="8" spans="1:4" ht="16.5" customHeight="1" x14ac:dyDescent="0.25">
      <c r="A8" s="13" t="s">
        <v>90</v>
      </c>
      <c r="B8" s="51">
        <v>1144.6447870800002</v>
      </c>
      <c r="C8" s="40">
        <v>2</v>
      </c>
      <c r="D8" s="33">
        <f t="shared" si="0"/>
        <v>2289.2895741600005</v>
      </c>
    </row>
    <row r="9" spans="1:4" ht="18" customHeight="1" x14ac:dyDescent="0.25">
      <c r="A9" s="46" t="s">
        <v>87</v>
      </c>
      <c r="B9" s="51">
        <v>380.93778514022404</v>
      </c>
      <c r="C9" s="40">
        <v>8</v>
      </c>
      <c r="D9" s="33">
        <f t="shared" si="0"/>
        <v>3047.5022811217923</v>
      </c>
    </row>
    <row r="10" spans="1:4" ht="15.75" customHeight="1" x14ac:dyDescent="0.25">
      <c r="A10" s="13" t="s">
        <v>158</v>
      </c>
      <c r="B10" s="33"/>
      <c r="C10" s="64"/>
      <c r="D10" s="33"/>
    </row>
    <row r="11" spans="1:4" x14ac:dyDescent="0.25">
      <c r="A11" s="13" t="s">
        <v>101</v>
      </c>
      <c r="B11" s="38"/>
      <c r="C11" s="38"/>
      <c r="D11" s="33">
        <f>SUM(D6:D10)</f>
        <v>9365.9415058033919</v>
      </c>
    </row>
    <row r="13" spans="1:4" ht="15.75" customHeight="1" x14ac:dyDescent="0.25">
      <c r="B13" s="50"/>
    </row>
    <row r="14" spans="1:4" ht="15" customHeight="1" x14ac:dyDescent="0.25">
      <c r="A14" s="68" t="s">
        <v>135</v>
      </c>
      <c r="B14" s="51">
        <v>319.20499999999998</v>
      </c>
      <c r="C14" s="4"/>
      <c r="D14" s="27"/>
    </row>
    <row r="15" spans="1:4" x14ac:dyDescent="0.25">
      <c r="B15" s="51">
        <v>231.147142857143</v>
      </c>
      <c r="C15" s="4"/>
      <c r="D15" s="27"/>
    </row>
    <row r="16" spans="1:4" x14ac:dyDescent="0.25">
      <c r="B16" s="51">
        <v>1100.7</v>
      </c>
      <c r="C16" s="4"/>
      <c r="D16" s="27"/>
    </row>
    <row r="17" spans="2:4" x14ac:dyDescent="0.25">
      <c r="B17" s="51">
        <v>343.41874999999999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E24" sqref="E24"/>
    </sheetView>
  </sheetViews>
  <sheetFormatPr defaultRowHeight="15" x14ac:dyDescent="0.25"/>
  <cols>
    <col min="1" max="1" width="12.85546875" customWidth="1"/>
    <col min="2" max="2" width="15.28515625" customWidth="1"/>
    <col min="3" max="3" width="13.28515625" customWidth="1"/>
    <col min="4" max="4" width="14.7109375" customWidth="1"/>
    <col min="5" max="5" width="16.85546875" customWidth="1"/>
    <col min="6" max="6" width="15.5703125" customWidth="1"/>
  </cols>
  <sheetData>
    <row r="1" spans="1:5" x14ac:dyDescent="0.25">
      <c r="A1" s="25" t="s">
        <v>93</v>
      </c>
      <c r="B1" s="25" t="s">
        <v>94</v>
      </c>
      <c r="C1" s="25" t="s">
        <v>102</v>
      </c>
      <c r="D1" s="56" t="s">
        <v>106</v>
      </c>
      <c r="E1" s="56" t="s">
        <v>109</v>
      </c>
    </row>
    <row r="2" spans="1:5" x14ac:dyDescent="0.25">
      <c r="A2" s="16" t="s">
        <v>95</v>
      </c>
      <c r="B2" s="14">
        <f>'Pirassununga-SP'!D14</f>
        <v>17088.709126138245</v>
      </c>
      <c r="C2" s="24"/>
      <c r="D2" s="42"/>
      <c r="E2" s="42"/>
    </row>
    <row r="3" spans="1:5" x14ac:dyDescent="0.25">
      <c r="A3" s="24" t="s">
        <v>16</v>
      </c>
      <c r="B3" s="21">
        <f>'Guaratinguetá-SP'!D9</f>
        <v>14765.917753332</v>
      </c>
      <c r="C3" s="3"/>
    </row>
    <row r="4" spans="1:5" x14ac:dyDescent="0.25">
      <c r="A4" s="26" t="s">
        <v>20</v>
      </c>
      <c r="B4" s="14">
        <f>'São José dos Campos-SP'!D11</f>
        <v>13179.095116996439</v>
      </c>
      <c r="C4" s="3"/>
    </row>
    <row r="5" spans="1:5" x14ac:dyDescent="0.25">
      <c r="A5" s="24" t="s">
        <v>24</v>
      </c>
      <c r="B5" s="21">
        <f>'Barbacena-MG'!D11</f>
        <v>12486.581612103131</v>
      </c>
      <c r="C5" s="3"/>
    </row>
    <row r="6" spans="1:5" x14ac:dyDescent="0.25">
      <c r="A6" s="24" t="s">
        <v>27</v>
      </c>
      <c r="B6" s="21">
        <f>'Lagoa Santa-LS'!D11</f>
        <v>15261.9304944</v>
      </c>
      <c r="C6" s="3"/>
    </row>
    <row r="7" spans="1:5" x14ac:dyDescent="0.25">
      <c r="A7" s="24" t="s">
        <v>29</v>
      </c>
      <c r="B7" s="14">
        <f>'Santa Maria-RS'!D11</f>
        <v>13289.3259779988</v>
      </c>
      <c r="C7" s="3"/>
    </row>
    <row r="8" spans="1:5" x14ac:dyDescent="0.25">
      <c r="A8" s="24" t="s">
        <v>33</v>
      </c>
      <c r="B8" s="21">
        <f>'Canoas-RS'!D10</f>
        <v>16791.939026463602</v>
      </c>
      <c r="C8" s="3"/>
    </row>
    <row r="9" spans="1:5" x14ac:dyDescent="0.25">
      <c r="A9" s="24" t="s">
        <v>40</v>
      </c>
      <c r="B9" s="21">
        <f>'Florianópolis-SC'!D10</f>
        <v>10287.572364745492</v>
      </c>
      <c r="C9" s="3"/>
    </row>
    <row r="10" spans="1:5" x14ac:dyDescent="0.25">
      <c r="A10" s="24" t="s">
        <v>44</v>
      </c>
      <c r="B10" s="21">
        <f>'Curitiba-PR'!D10</f>
        <v>11145.828003035305</v>
      </c>
      <c r="C10" s="3"/>
    </row>
    <row r="11" spans="1:5" x14ac:dyDescent="0.25">
      <c r="A11" s="24" t="s">
        <v>48</v>
      </c>
      <c r="B11" s="14">
        <f>'Belém-PA'!D11</f>
        <v>21388.505450009143</v>
      </c>
      <c r="C11" s="3"/>
    </row>
    <row r="12" spans="1:5" x14ac:dyDescent="0.25">
      <c r="A12" s="24" t="s">
        <v>52</v>
      </c>
      <c r="B12" s="21">
        <f>'Manaus-AM'!D10</f>
        <v>29199.125421886085</v>
      </c>
      <c r="C12" s="3"/>
    </row>
    <row r="13" spans="1:5" x14ac:dyDescent="0.25">
      <c r="A13" s="24" t="s">
        <v>55</v>
      </c>
      <c r="B13" s="21">
        <f>'Boa Vista-RR'!D10</f>
        <v>16789.884535820122</v>
      </c>
      <c r="C13" s="3"/>
    </row>
    <row r="14" spans="1:5" x14ac:dyDescent="0.25">
      <c r="A14" s="24" t="s">
        <v>58</v>
      </c>
      <c r="B14" s="21">
        <f>'Porto Velho-RO'!D10</f>
        <v>15270.948907873964</v>
      </c>
      <c r="C14" s="3"/>
    </row>
    <row r="15" spans="1:5" x14ac:dyDescent="0.25">
      <c r="A15" s="24" t="s">
        <v>63</v>
      </c>
      <c r="B15" s="21">
        <f>'Alcântara e São Luís-MA'!D10</f>
        <v>14194.214086703938</v>
      </c>
      <c r="C15" s="3"/>
    </row>
    <row r="16" spans="1:5" x14ac:dyDescent="0.25">
      <c r="A16" s="24" t="s">
        <v>67</v>
      </c>
      <c r="B16" s="21">
        <f>'Fortaleza-CE'!D10</f>
        <v>12448.452307490032</v>
      </c>
      <c r="C16" s="3"/>
    </row>
    <row r="17" spans="1:6" x14ac:dyDescent="0.25">
      <c r="A17" s="24" t="s">
        <v>69</v>
      </c>
      <c r="B17" s="21">
        <f>'Natal-RN'!D10</f>
        <v>18805.676306758243</v>
      </c>
      <c r="C17" s="3"/>
    </row>
    <row r="18" spans="1:6" x14ac:dyDescent="0.25">
      <c r="A18" s="24" t="s">
        <v>97</v>
      </c>
      <c r="B18" s="21">
        <f>'Recife-PE'!D10</f>
        <v>23666.201971547292</v>
      </c>
      <c r="C18" s="3"/>
    </row>
    <row r="19" spans="1:6" x14ac:dyDescent="0.25">
      <c r="A19" s="24" t="s">
        <v>78</v>
      </c>
      <c r="B19" s="21">
        <f>'Salvador-BA'!D11</f>
        <v>15590.062000029602</v>
      </c>
      <c r="C19" s="3"/>
    </row>
    <row r="20" spans="1:6" x14ac:dyDescent="0.25">
      <c r="A20" s="24" t="s">
        <v>82</v>
      </c>
      <c r="B20" s="21">
        <f>'Brasília-DF'!D11</f>
        <v>26720.202583627593</v>
      </c>
      <c r="C20" s="3"/>
    </row>
    <row r="21" spans="1:6" x14ac:dyDescent="0.25">
      <c r="A21" s="24" t="s">
        <v>99</v>
      </c>
      <c r="B21" s="21">
        <f>'Anápolis-GO'!D11</f>
        <v>13159.169459846104</v>
      </c>
      <c r="C21" s="3"/>
    </row>
    <row r="22" spans="1:6" x14ac:dyDescent="0.25">
      <c r="A22" s="24" t="s">
        <v>98</v>
      </c>
      <c r="B22" s="21">
        <f>'Campo Grande-MS'!D11</f>
        <v>9365.9415058033919</v>
      </c>
      <c r="C22" s="3"/>
    </row>
    <row r="23" spans="1:6" x14ac:dyDescent="0.25">
      <c r="A23" s="24"/>
      <c r="B23" s="21"/>
      <c r="C23" s="2"/>
      <c r="E23" s="1" t="s">
        <v>110</v>
      </c>
    </row>
    <row r="24" spans="1:6" ht="14.25" customHeight="1" x14ac:dyDescent="0.25">
      <c r="A24" s="24" t="s">
        <v>96</v>
      </c>
      <c r="B24" s="28">
        <f>SUM(B2:B23)</f>
        <v>340895.28401260852</v>
      </c>
      <c r="C24" s="2"/>
      <c r="D24" s="41"/>
      <c r="E24" s="75"/>
      <c r="F24" s="27"/>
    </row>
    <row r="26" spans="1:6" x14ac:dyDescent="0.25">
      <c r="E26" s="27">
        <f>B24-E24</f>
        <v>340895.28401260852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0" workbookViewId="0">
      <selection activeCell="B24" sqref="B24"/>
    </sheetView>
  </sheetViews>
  <sheetFormatPr defaultRowHeight="15" x14ac:dyDescent="0.25"/>
  <cols>
    <col min="1" max="1" width="33.140625" customWidth="1"/>
    <col min="2" max="2" width="13.5703125" style="26" customWidth="1"/>
    <col min="3" max="3" width="14.28515625" bestFit="1" customWidth="1"/>
    <col min="4" max="4" width="5.42578125" customWidth="1"/>
    <col min="5" max="5" width="30.5703125" bestFit="1" customWidth="1"/>
    <col min="6" max="6" width="14.28515625" customWidth="1"/>
    <col min="7" max="7" width="30.42578125" bestFit="1" customWidth="1"/>
    <col min="8" max="8" width="14.140625" customWidth="1"/>
  </cols>
  <sheetData>
    <row r="1" spans="1:8" x14ac:dyDescent="0.25">
      <c r="A1" s="2" t="s">
        <v>4</v>
      </c>
    </row>
    <row r="3" spans="1:8" x14ac:dyDescent="0.25">
      <c r="A3" s="57"/>
      <c r="B3" s="57"/>
      <c r="C3" s="57"/>
      <c r="D3" s="57"/>
      <c r="E3" s="80" t="s">
        <v>111</v>
      </c>
      <c r="F3" s="81"/>
      <c r="G3" s="81"/>
      <c r="H3" s="82"/>
    </row>
    <row r="4" spans="1:8" x14ac:dyDescent="0.25">
      <c r="A4" s="53" t="s">
        <v>112</v>
      </c>
      <c r="B4" s="21">
        <f>'Pirassununga-SP'!D14</f>
        <v>17088.709126138245</v>
      </c>
      <c r="E4" s="53" t="s">
        <v>112</v>
      </c>
      <c r="F4" s="21">
        <f>B4</f>
        <v>17088.709126138245</v>
      </c>
      <c r="G4" s="53" t="s">
        <v>113</v>
      </c>
      <c r="H4" s="21">
        <f>B5</f>
        <v>14765.917753332</v>
      </c>
    </row>
    <row r="5" spans="1:8" x14ac:dyDescent="0.25">
      <c r="A5" s="53" t="s">
        <v>113</v>
      </c>
      <c r="B5" s="21">
        <f>'Guaratinguetá-SP'!D9</f>
        <v>14765.917753332</v>
      </c>
      <c r="E5" s="53" t="s">
        <v>114</v>
      </c>
      <c r="F5" s="21">
        <f>B6</f>
        <v>13179.095116996439</v>
      </c>
      <c r="G5" s="53" t="s">
        <v>115</v>
      </c>
      <c r="H5" s="21">
        <f>B7</f>
        <v>12486.581612103131</v>
      </c>
    </row>
    <row r="6" spans="1:8" x14ac:dyDescent="0.25">
      <c r="A6" s="53" t="s">
        <v>114</v>
      </c>
      <c r="B6" s="21">
        <f>'São José dos Campos-SP'!D11</f>
        <v>13179.095116996439</v>
      </c>
      <c r="E6" s="53" t="s">
        <v>116</v>
      </c>
      <c r="F6" s="21">
        <f>B8</f>
        <v>15261.9304944</v>
      </c>
      <c r="G6" s="54" t="s">
        <v>117</v>
      </c>
      <c r="H6" s="21">
        <f>B9</f>
        <v>13289.3259779988</v>
      </c>
    </row>
    <row r="7" spans="1:8" x14ac:dyDescent="0.25">
      <c r="A7" s="53" t="s">
        <v>115</v>
      </c>
      <c r="B7" s="21">
        <f>'Barbacena-MG'!D11</f>
        <v>12486.581612103131</v>
      </c>
      <c r="E7" s="54" t="s">
        <v>118</v>
      </c>
      <c r="F7" s="21">
        <f>B10</f>
        <v>16791.939026463602</v>
      </c>
      <c r="G7" s="54" t="s">
        <v>119</v>
      </c>
      <c r="H7" s="21">
        <f>B11</f>
        <v>10287.572364745492</v>
      </c>
    </row>
    <row r="8" spans="1:8" x14ac:dyDescent="0.25">
      <c r="A8" s="53" t="s">
        <v>116</v>
      </c>
      <c r="B8" s="21">
        <f>'Lagoa Santa-LS'!D11</f>
        <v>15261.9304944</v>
      </c>
      <c r="E8" s="54" t="s">
        <v>120</v>
      </c>
      <c r="F8" s="21">
        <f>B12</f>
        <v>11145.828003035305</v>
      </c>
      <c r="G8" s="54" t="s">
        <v>121</v>
      </c>
      <c r="H8" s="21">
        <f>B13</f>
        <v>21388.505450009143</v>
      </c>
    </row>
    <row r="9" spans="1:8" x14ac:dyDescent="0.25">
      <c r="A9" s="54" t="s">
        <v>117</v>
      </c>
      <c r="B9" s="21">
        <f>'Santa Maria-RS'!D11</f>
        <v>13289.3259779988</v>
      </c>
      <c r="E9" s="54" t="s">
        <v>122</v>
      </c>
      <c r="F9" s="21">
        <f>B14</f>
        <v>29199.125421886085</v>
      </c>
      <c r="G9" s="54" t="s">
        <v>123</v>
      </c>
      <c r="H9" s="21">
        <f>B15</f>
        <v>16789.884535820122</v>
      </c>
    </row>
    <row r="10" spans="1:8" x14ac:dyDescent="0.25">
      <c r="A10" s="54" t="s">
        <v>118</v>
      </c>
      <c r="B10" s="21">
        <f>'Canoas-RS'!D10</f>
        <v>16791.939026463602</v>
      </c>
      <c r="E10" s="54" t="s">
        <v>124</v>
      </c>
      <c r="F10" s="21">
        <f>B16</f>
        <v>15270.948907873964</v>
      </c>
      <c r="G10" s="54" t="s">
        <v>125</v>
      </c>
      <c r="H10" s="21">
        <f>B17</f>
        <v>14194.214086703938</v>
      </c>
    </row>
    <row r="11" spans="1:8" x14ac:dyDescent="0.25">
      <c r="A11" s="54" t="s">
        <v>119</v>
      </c>
      <c r="B11" s="21">
        <f>'Florianópolis-SC'!D10</f>
        <v>10287.572364745492</v>
      </c>
      <c r="E11" s="54" t="s">
        <v>126</v>
      </c>
      <c r="F11" s="21">
        <f>B18</f>
        <v>12448.452307490032</v>
      </c>
      <c r="G11" s="54" t="s">
        <v>127</v>
      </c>
      <c r="H11" s="21">
        <f>B19</f>
        <v>18805.676306758243</v>
      </c>
    </row>
    <row r="12" spans="1:8" x14ac:dyDescent="0.25">
      <c r="A12" s="54" t="s">
        <v>120</v>
      </c>
      <c r="B12" s="21">
        <f>'Curitiba-PR'!D10</f>
        <v>11145.828003035305</v>
      </c>
      <c r="E12" s="54" t="s">
        <v>128</v>
      </c>
      <c r="F12" s="21">
        <f>B20</f>
        <v>23666.201971547292</v>
      </c>
      <c r="G12" s="54" t="s">
        <v>129</v>
      </c>
      <c r="H12" s="21">
        <f>B21</f>
        <v>15590.062000029602</v>
      </c>
    </row>
    <row r="13" spans="1:8" x14ac:dyDescent="0.25">
      <c r="A13" s="54" t="s">
        <v>121</v>
      </c>
      <c r="B13" s="21">
        <f>'Belém-PA'!D11</f>
        <v>21388.505450009143</v>
      </c>
      <c r="E13" s="54" t="s">
        <v>130</v>
      </c>
      <c r="F13" s="21">
        <f>B22</f>
        <v>26720.202583627593</v>
      </c>
      <c r="G13" s="54" t="s">
        <v>133</v>
      </c>
      <c r="H13" s="21">
        <f>B23</f>
        <v>13159.169459846104</v>
      </c>
    </row>
    <row r="14" spans="1:8" x14ac:dyDescent="0.25">
      <c r="A14" s="54" t="s">
        <v>122</v>
      </c>
      <c r="B14" s="21">
        <f>'Manaus-AM'!D10</f>
        <v>29199.125421886085</v>
      </c>
      <c r="E14" s="59" t="s">
        <v>132</v>
      </c>
      <c r="F14" s="21">
        <f>B24</f>
        <v>9365.9415058033919</v>
      </c>
      <c r="G14" s="2"/>
      <c r="H14" s="2"/>
    </row>
    <row r="15" spans="1:8" x14ac:dyDescent="0.25">
      <c r="A15" s="54" t="s">
        <v>123</v>
      </c>
      <c r="B15" s="21">
        <f>'Boa Vista-RR'!D10</f>
        <v>16789.884535820122</v>
      </c>
      <c r="E15" s="65" t="s">
        <v>136</v>
      </c>
      <c r="F15" s="21">
        <f>F4+H4+F5+H5+F6+H6+F7+H7+F8+H8+F9+H9+F10+H10+F11+H11+F12+H12+F13+H13+F14</f>
        <v>340895.28401260852</v>
      </c>
      <c r="G15" s="76" t="s">
        <v>159</v>
      </c>
      <c r="H15" s="2"/>
    </row>
    <row r="16" spans="1:8" x14ac:dyDescent="0.25">
      <c r="A16" s="54" t="s">
        <v>124</v>
      </c>
      <c r="B16" s="21">
        <f>'Porto Velho-RO'!D10</f>
        <v>15270.948907873964</v>
      </c>
      <c r="E16" s="83" t="s">
        <v>101</v>
      </c>
      <c r="F16" s="83"/>
      <c r="G16" s="83"/>
      <c r="H16" s="2"/>
    </row>
    <row r="17" spans="1:8" x14ac:dyDescent="0.25">
      <c r="A17" s="54" t="s">
        <v>125</v>
      </c>
      <c r="B17" s="21">
        <f>'Alcântara e São Luís-MA'!D10</f>
        <v>14194.214086703938</v>
      </c>
      <c r="E17" s="79"/>
      <c r="F17" s="79"/>
      <c r="G17" s="79"/>
      <c r="H17" s="2"/>
    </row>
    <row r="18" spans="1:8" x14ac:dyDescent="0.25">
      <c r="A18" s="54" t="s">
        <v>126</v>
      </c>
      <c r="B18" s="21">
        <f>'Fortaleza-CE'!D10</f>
        <v>12448.452307490032</v>
      </c>
      <c r="E18" s="2"/>
      <c r="F18" s="2"/>
      <c r="G18" s="2"/>
      <c r="H18" s="2"/>
    </row>
    <row r="19" spans="1:8" x14ac:dyDescent="0.25">
      <c r="A19" s="54" t="s">
        <v>127</v>
      </c>
      <c r="B19" s="21">
        <f>'Natal-RN'!D10</f>
        <v>18805.676306758243</v>
      </c>
      <c r="E19" s="2"/>
      <c r="F19" s="2"/>
      <c r="G19" s="2"/>
      <c r="H19" s="2"/>
    </row>
    <row r="20" spans="1:8" x14ac:dyDescent="0.25">
      <c r="A20" s="54" t="s">
        <v>128</v>
      </c>
      <c r="B20" s="21">
        <f>'Recife-PE'!D10</f>
        <v>23666.201971547292</v>
      </c>
      <c r="E20" s="2"/>
      <c r="F20" s="2"/>
      <c r="G20" s="2"/>
      <c r="H20" s="2"/>
    </row>
    <row r="21" spans="1:8" x14ac:dyDescent="0.25">
      <c r="A21" s="54" t="s">
        <v>129</v>
      </c>
      <c r="B21" s="21">
        <f>'Salvador-BA'!D11</f>
        <v>15590.062000029602</v>
      </c>
      <c r="E21" s="2"/>
      <c r="F21" s="2"/>
      <c r="G21" s="2"/>
      <c r="H21" s="2"/>
    </row>
    <row r="22" spans="1:8" x14ac:dyDescent="0.25">
      <c r="A22" s="54" t="s">
        <v>130</v>
      </c>
      <c r="B22" s="21">
        <f>'Brasília-DF'!D11</f>
        <v>26720.202583627593</v>
      </c>
    </row>
    <row r="23" spans="1:8" x14ac:dyDescent="0.25">
      <c r="A23" s="54" t="s">
        <v>133</v>
      </c>
      <c r="B23" s="21">
        <f>'Anápolis-GO'!D11</f>
        <v>13159.169459846104</v>
      </c>
    </row>
    <row r="24" spans="1:8" x14ac:dyDescent="0.25">
      <c r="A24" s="59" t="s">
        <v>132</v>
      </c>
      <c r="B24" s="21">
        <f>'Campo Grande-MS'!D11</f>
        <v>9365.9415058033919</v>
      </c>
    </row>
    <row r="25" spans="1:8" x14ac:dyDescent="0.25">
      <c r="A25" s="55" t="s">
        <v>131</v>
      </c>
      <c r="B25" s="58">
        <f>SUM(B4:B24)</f>
        <v>340895.28401260852</v>
      </c>
      <c r="C25" s="77" t="s">
        <v>137</v>
      </c>
    </row>
    <row r="26" spans="1:8" x14ac:dyDescent="0.25">
      <c r="A26" s="78" t="s">
        <v>101</v>
      </c>
      <c r="B26" s="78"/>
      <c r="C26" s="78"/>
    </row>
    <row r="30" spans="1:8" x14ac:dyDescent="0.25">
      <c r="A30" s="61"/>
      <c r="B30" s="61"/>
      <c r="C30" s="61"/>
      <c r="D30" s="60"/>
    </row>
    <row r="31" spans="1:8" x14ac:dyDescent="0.25">
      <c r="A31" s="62"/>
      <c r="B31" s="62"/>
      <c r="C31" s="62"/>
      <c r="D31" s="60"/>
    </row>
    <row r="32" spans="1:8" x14ac:dyDescent="0.25">
      <c r="A32" s="62"/>
      <c r="B32" s="62"/>
      <c r="C32" s="62"/>
      <c r="D32" s="60"/>
    </row>
    <row r="33" spans="1:4" x14ac:dyDescent="0.25">
      <c r="A33" s="62"/>
      <c r="B33" s="62"/>
      <c r="C33" s="62"/>
      <c r="D33" s="60"/>
    </row>
    <row r="34" spans="1:4" x14ac:dyDescent="0.25">
      <c r="A34" s="62"/>
      <c r="B34" s="62"/>
      <c r="C34" s="62"/>
      <c r="D34" s="60"/>
    </row>
    <row r="35" spans="1:4" x14ac:dyDescent="0.25">
      <c r="A35" s="62"/>
      <c r="B35" s="62"/>
      <c r="C35" s="62"/>
      <c r="D35" s="60"/>
    </row>
    <row r="36" spans="1:4" x14ac:dyDescent="0.25">
      <c r="A36" s="62"/>
      <c r="B36" s="62"/>
      <c r="C36" s="62"/>
      <c r="D36" s="60"/>
    </row>
    <row r="37" spans="1:4" x14ac:dyDescent="0.25">
      <c r="A37" s="62"/>
      <c r="B37" s="62"/>
      <c r="C37" s="62"/>
      <c r="D37" s="60"/>
    </row>
    <row r="38" spans="1:4" x14ac:dyDescent="0.25">
      <c r="A38" s="62"/>
      <c r="B38" s="62"/>
      <c r="C38" s="62"/>
      <c r="D38" s="60"/>
    </row>
    <row r="39" spans="1:4" x14ac:dyDescent="0.25">
      <c r="A39" s="62"/>
      <c r="B39" s="62"/>
      <c r="C39" s="62"/>
      <c r="D39" s="60"/>
    </row>
    <row r="40" spans="1:4" x14ac:dyDescent="0.25">
      <c r="A40" s="62"/>
      <c r="B40" s="62"/>
      <c r="C40" s="62"/>
      <c r="D40" s="60"/>
    </row>
    <row r="41" spans="1:4" x14ac:dyDescent="0.25">
      <c r="A41" s="62"/>
      <c r="B41" s="62"/>
      <c r="C41" s="62"/>
      <c r="D41" s="60"/>
    </row>
    <row r="42" spans="1:4" x14ac:dyDescent="0.25">
      <c r="A42" s="62"/>
      <c r="B42" s="62"/>
      <c r="C42" s="62"/>
      <c r="D42" s="60"/>
    </row>
    <row r="43" spans="1:4" x14ac:dyDescent="0.25">
      <c r="A43" s="62"/>
      <c r="B43" s="62"/>
      <c r="C43" s="62"/>
      <c r="D43" s="60"/>
    </row>
    <row r="44" spans="1:4" x14ac:dyDescent="0.25">
      <c r="A44" s="62"/>
      <c r="B44" s="62"/>
      <c r="C44" s="62"/>
    </row>
    <row r="46" spans="1:4" x14ac:dyDescent="0.25">
      <c r="A46" s="63"/>
      <c r="B46" s="63"/>
      <c r="C46" s="60"/>
    </row>
  </sheetData>
  <mergeCells count="4">
    <mergeCell ref="A26:C26"/>
    <mergeCell ref="E17:G17"/>
    <mergeCell ref="E3:H3"/>
    <mergeCell ref="E16:G1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0" zoomScaleNormal="80" workbookViewId="0">
      <selection activeCell="C6" sqref="C6:C9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4</v>
      </c>
    </row>
    <row r="5" spans="1:7" x14ac:dyDescent="0.25">
      <c r="A5" s="1" t="s">
        <v>20</v>
      </c>
      <c r="B5" s="6" t="s">
        <v>11</v>
      </c>
      <c r="C5" s="7" t="s">
        <v>12</v>
      </c>
      <c r="D5" s="8" t="s">
        <v>10</v>
      </c>
      <c r="F5" s="4">
        <v>0.03</v>
      </c>
      <c r="G5" s="29">
        <f>D11*F5</f>
        <v>395.37285350989316</v>
      </c>
    </row>
    <row r="6" spans="1:7" ht="18.75" x14ac:dyDescent="0.25">
      <c r="A6" s="1" t="s">
        <v>17</v>
      </c>
      <c r="B6" s="48">
        <v>457.85791483200006</v>
      </c>
      <c r="C6" s="84">
        <v>2</v>
      </c>
      <c r="D6" s="22">
        <f>B6*C6</f>
        <v>915.71582966400013</v>
      </c>
      <c r="F6" s="4">
        <v>0.01</v>
      </c>
      <c r="G6" s="29">
        <f>D11*F6</f>
        <v>131.79095116996439</v>
      </c>
    </row>
    <row r="7" spans="1:7" ht="18.75" x14ac:dyDescent="0.25">
      <c r="A7" s="1" t="s">
        <v>6</v>
      </c>
      <c r="B7" s="48">
        <v>122.64051290142858</v>
      </c>
      <c r="C7" s="84">
        <v>14</v>
      </c>
      <c r="D7" s="33">
        <f>B7*C7</f>
        <v>1716.9671806200001</v>
      </c>
      <c r="F7" s="4">
        <v>1.2E-2</v>
      </c>
      <c r="G7" s="29">
        <f>D11*F7</f>
        <v>158.14914140395729</v>
      </c>
    </row>
    <row r="8" spans="1:7" ht="18.75" x14ac:dyDescent="0.25">
      <c r="A8" s="1" t="s">
        <v>18</v>
      </c>
      <c r="B8" s="48">
        <v>1716.9671806200001</v>
      </c>
      <c r="C8" s="84">
        <v>2</v>
      </c>
      <c r="D8" s="22">
        <f t="shared" ref="D8:D9" si="0">B8*C8</f>
        <v>3433.9343612400003</v>
      </c>
      <c r="F8" s="4">
        <v>6.4999999999999997E-3</v>
      </c>
      <c r="G8" s="29">
        <f>D11*F8</f>
        <v>85.664118260476855</v>
      </c>
    </row>
    <row r="9" spans="1:7" ht="18.75" x14ac:dyDescent="0.25">
      <c r="A9" s="45" t="s">
        <v>19</v>
      </c>
      <c r="B9" s="48">
        <v>395.1376525262466</v>
      </c>
      <c r="C9" s="84">
        <v>18</v>
      </c>
      <c r="D9" s="22">
        <f t="shared" si="0"/>
        <v>7112.477745472439</v>
      </c>
    </row>
    <row r="10" spans="1:7" x14ac:dyDescent="0.25">
      <c r="A10" s="1" t="s">
        <v>140</v>
      </c>
      <c r="B10" s="19"/>
      <c r="C10" s="19"/>
      <c r="D10" s="22"/>
    </row>
    <row r="11" spans="1:7" x14ac:dyDescent="0.25">
      <c r="A11" s="1" t="s">
        <v>101</v>
      </c>
      <c r="B11" s="19"/>
      <c r="C11" s="19"/>
      <c r="D11" s="22">
        <f>SUM(D6:D10)</f>
        <v>13179.095116996439</v>
      </c>
    </row>
    <row r="15" spans="1:7" x14ac:dyDescent="0.25">
      <c r="A15" s="68" t="s">
        <v>135</v>
      </c>
      <c r="B15" s="48">
        <v>440.28</v>
      </c>
    </row>
    <row r="16" spans="1:7" x14ac:dyDescent="0.25">
      <c r="B16" s="48">
        <v>117.93214285714301</v>
      </c>
    </row>
    <row r="17" spans="2:2" x14ac:dyDescent="0.25">
      <c r="B17" s="48">
        <v>1651.05</v>
      </c>
    </row>
    <row r="18" spans="2:2" x14ac:dyDescent="0.25">
      <c r="B18" s="48">
        <v>385.245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140625" customWidth="1"/>
    <col min="2" max="2" width="12.57031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24</v>
      </c>
      <c r="B5" s="6" t="s">
        <v>11</v>
      </c>
      <c r="C5" s="7" t="s">
        <v>12</v>
      </c>
      <c r="D5" s="8" t="s">
        <v>10</v>
      </c>
    </row>
    <row r="6" spans="1:4" ht="19.5" x14ac:dyDescent="0.25">
      <c r="A6" s="1" t="s">
        <v>21</v>
      </c>
      <c r="B6" s="48">
        <v>457.85791483200006</v>
      </c>
      <c r="C6" s="86">
        <v>2</v>
      </c>
      <c r="D6" s="20">
        <f>B6*C6</f>
        <v>915.71582966400013</v>
      </c>
    </row>
    <row r="7" spans="1:4" ht="16.5" customHeight="1" x14ac:dyDescent="0.25">
      <c r="A7" s="1" t="s">
        <v>6</v>
      </c>
      <c r="B7" s="48">
        <v>171.696718062</v>
      </c>
      <c r="C7" s="87">
        <v>14</v>
      </c>
      <c r="D7" s="20">
        <f t="shared" ref="D7:D9" si="0">B7*C7</f>
        <v>2403.7540528680001</v>
      </c>
    </row>
    <row r="8" spans="1:4" ht="17.25" customHeight="1" x14ac:dyDescent="0.25">
      <c r="A8" s="1" t="s">
        <v>22</v>
      </c>
      <c r="B8" s="48">
        <v>1716.9671806200001</v>
      </c>
      <c r="C8" s="87">
        <v>2</v>
      </c>
      <c r="D8" s="20">
        <f t="shared" si="0"/>
        <v>3433.9343612400003</v>
      </c>
    </row>
    <row r="9" spans="1:4" ht="17.25" customHeight="1" x14ac:dyDescent="0.25">
      <c r="A9" s="45" t="s">
        <v>23</v>
      </c>
      <c r="B9" s="48">
        <v>477.76478069426088</v>
      </c>
      <c r="C9" s="87">
        <v>12</v>
      </c>
      <c r="D9" s="20">
        <f t="shared" si="0"/>
        <v>5733.1773683311303</v>
      </c>
    </row>
    <row r="10" spans="1:4" x14ac:dyDescent="0.25">
      <c r="A10" s="1" t="s">
        <v>141</v>
      </c>
      <c r="B10" s="20"/>
      <c r="C10" s="1"/>
      <c r="D10" s="20"/>
    </row>
    <row r="11" spans="1:4" x14ac:dyDescent="0.25">
      <c r="A11" s="1" t="s">
        <v>101</v>
      </c>
      <c r="B11" s="20"/>
      <c r="C11" s="1"/>
      <c r="D11" s="20">
        <f>SUM(D6:D10)</f>
        <v>12486.581612103131</v>
      </c>
    </row>
    <row r="14" spans="1:4" x14ac:dyDescent="0.25">
      <c r="A14" s="68" t="s">
        <v>135</v>
      </c>
      <c r="B14" s="48">
        <v>440.28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440.28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20" sqref="C20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27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26</v>
      </c>
      <c r="B6" s="48">
        <v>228.928957416</v>
      </c>
      <c r="C6" s="73">
        <v>4</v>
      </c>
      <c r="D6" s="23">
        <f>B6*C6</f>
        <v>915.71582966400001</v>
      </c>
    </row>
    <row r="7" spans="1:4" ht="18.75" x14ac:dyDescent="0.25">
      <c r="A7" s="1" t="s">
        <v>6</v>
      </c>
      <c r="B7" s="48">
        <v>171.696718062</v>
      </c>
      <c r="C7" s="73">
        <v>28</v>
      </c>
      <c r="D7" s="23">
        <f t="shared" ref="D7:D8" si="0">B7*C7</f>
        <v>4807.5081057360003</v>
      </c>
    </row>
    <row r="8" spans="1:4" ht="18.75" x14ac:dyDescent="0.25">
      <c r="A8" s="1" t="s">
        <v>28</v>
      </c>
      <c r="B8" s="48">
        <v>1716.9671806200001</v>
      </c>
      <c r="C8" s="40">
        <v>2</v>
      </c>
      <c r="D8" s="23">
        <f t="shared" si="0"/>
        <v>3433.9343612400003</v>
      </c>
    </row>
    <row r="9" spans="1:4" ht="18.75" x14ac:dyDescent="0.25">
      <c r="A9" s="45" t="s">
        <v>25</v>
      </c>
      <c r="B9" s="48">
        <v>436.05515698285717</v>
      </c>
      <c r="C9" s="73">
        <v>14</v>
      </c>
      <c r="D9" s="23">
        <f>B9*C9</f>
        <v>6104.7721977600004</v>
      </c>
    </row>
    <row r="10" spans="1:4" x14ac:dyDescent="0.25">
      <c r="A10" s="1" t="s">
        <v>142</v>
      </c>
      <c r="B10" s="23"/>
      <c r="C10" s="18"/>
      <c r="D10" s="18"/>
    </row>
    <row r="11" spans="1:4" x14ac:dyDescent="0.25">
      <c r="A11" s="1" t="s">
        <v>101</v>
      </c>
      <c r="B11" s="18"/>
      <c r="C11" s="18"/>
      <c r="D11" s="23">
        <f>SUM(D6:D10)</f>
        <v>15261.9304944</v>
      </c>
    </row>
    <row r="14" spans="1:4" x14ac:dyDescent="0.25">
      <c r="A14" s="68" t="s">
        <v>135</v>
      </c>
      <c r="B14" s="48">
        <v>220.14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412.76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zoomScale="80" zoomScaleNormal="80" workbookViewId="0">
      <selection activeCell="C6" sqref="C6:C9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4</v>
      </c>
    </row>
    <row r="5" spans="1:4" x14ac:dyDescent="0.25">
      <c r="A5" s="1" t="s">
        <v>29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31</v>
      </c>
      <c r="B6" s="48">
        <v>452.13469089660003</v>
      </c>
      <c r="C6" s="40">
        <v>2</v>
      </c>
      <c r="D6" s="20">
        <f>B6*C6</f>
        <v>904.26938179320007</v>
      </c>
    </row>
    <row r="7" spans="1:4" ht="18.75" x14ac:dyDescent="0.25">
      <c r="A7" s="1" t="s">
        <v>6</v>
      </c>
      <c r="B7" s="48">
        <v>279.62036941525719</v>
      </c>
      <c r="C7" s="40">
        <v>14</v>
      </c>
      <c r="D7" s="20">
        <f t="shared" ref="D7:D9" si="0">B7*C7</f>
        <v>3914.6851718136004</v>
      </c>
    </row>
    <row r="8" spans="1:4" ht="18.75" x14ac:dyDescent="0.25">
      <c r="A8" s="1" t="s">
        <v>32</v>
      </c>
      <c r="B8" s="48">
        <v>1659.7349412660003</v>
      </c>
      <c r="C8" s="40">
        <v>2</v>
      </c>
      <c r="D8" s="20">
        <f t="shared" si="0"/>
        <v>3319.4698825320006</v>
      </c>
    </row>
    <row r="9" spans="1:4" ht="18.75" x14ac:dyDescent="0.25">
      <c r="A9" s="1" t="s">
        <v>30</v>
      </c>
      <c r="B9" s="48">
        <v>429.24179515500003</v>
      </c>
      <c r="C9" s="40">
        <v>12</v>
      </c>
      <c r="D9" s="20">
        <f t="shared" si="0"/>
        <v>5150.9015418600002</v>
      </c>
    </row>
    <row r="10" spans="1:4" x14ac:dyDescent="0.25">
      <c r="A10" s="1" t="s">
        <v>143</v>
      </c>
      <c r="B10" s="20"/>
      <c r="C10" s="45"/>
      <c r="D10" s="20"/>
    </row>
    <row r="11" spans="1:4" x14ac:dyDescent="0.25">
      <c r="A11" s="1" t="s">
        <v>101</v>
      </c>
      <c r="B11" s="20"/>
      <c r="C11" s="1"/>
      <c r="D11" s="20">
        <f>SUM(D6:D10)</f>
        <v>13289.3259779988</v>
      </c>
    </row>
    <row r="14" spans="1:4" x14ac:dyDescent="0.25">
      <c r="C14" s="4"/>
      <c r="D14" s="27"/>
    </row>
    <row r="15" spans="1:4" x14ac:dyDescent="0.25">
      <c r="A15" s="68" t="s">
        <v>135</v>
      </c>
      <c r="B15" s="48">
        <v>434.77499999999998</v>
      </c>
      <c r="C15" s="4"/>
      <c r="D15" s="27"/>
    </row>
    <row r="16" spans="1:4" x14ac:dyDescent="0.25">
      <c r="B16" s="48">
        <v>268.88499999999999</v>
      </c>
      <c r="C16" s="4"/>
      <c r="D16" s="27"/>
    </row>
    <row r="17" spans="2:4" x14ac:dyDescent="0.25">
      <c r="B17" s="48">
        <v>1596.0150000000001</v>
      </c>
      <c r="C17" s="4"/>
      <c r="D17" s="27"/>
    </row>
    <row r="18" spans="2:4" x14ac:dyDescent="0.25">
      <c r="B18" s="48">
        <v>412.76249999999999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zoomScale="82" zoomScaleNormal="82" workbookViewId="0">
      <selection activeCell="C5" sqref="C5:C8"/>
    </sheetView>
  </sheetViews>
  <sheetFormatPr defaultRowHeight="15" x14ac:dyDescent="0.25"/>
  <cols>
    <col min="1" max="1" width="192" customWidth="1"/>
    <col min="2" max="2" width="13.5703125" customWidth="1"/>
    <col min="3" max="3" width="12" customWidth="1"/>
    <col min="4" max="4" width="12.5703125" customWidth="1"/>
  </cols>
  <sheetData>
    <row r="2" spans="1:4" x14ac:dyDescent="0.25">
      <c r="A2" s="2" t="s">
        <v>4</v>
      </c>
    </row>
    <row r="4" spans="1:4" x14ac:dyDescent="0.25">
      <c r="A4" s="1" t="s">
        <v>33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36</v>
      </c>
      <c r="B5" s="48">
        <v>223.2057334806</v>
      </c>
      <c r="C5" s="73">
        <v>4</v>
      </c>
      <c r="D5" s="23">
        <f>B5*C5</f>
        <v>892.82293392240001</v>
      </c>
    </row>
    <row r="6" spans="1:4" ht="18.75" x14ac:dyDescent="0.25">
      <c r="A6" s="1" t="s">
        <v>6</v>
      </c>
      <c r="B6" s="48">
        <v>165.9734941266</v>
      </c>
      <c r="C6" s="40">
        <v>42</v>
      </c>
      <c r="D6" s="23">
        <f t="shared" ref="D6:D8" si="0">B6*C6</f>
        <v>6970.8867533171997</v>
      </c>
    </row>
    <row r="7" spans="1:4" ht="18.75" x14ac:dyDescent="0.25">
      <c r="A7" s="1" t="s">
        <v>34</v>
      </c>
      <c r="B7" s="48">
        <v>1659.7349412660003</v>
      </c>
      <c r="C7" s="73">
        <v>0</v>
      </c>
      <c r="D7" s="23">
        <f t="shared" si="0"/>
        <v>0</v>
      </c>
    </row>
    <row r="8" spans="1:4" ht="18.75" x14ac:dyDescent="0.25">
      <c r="A8" s="1" t="s">
        <v>35</v>
      </c>
      <c r="B8" s="48">
        <v>446.41146696120006</v>
      </c>
      <c r="C8" s="40">
        <v>20</v>
      </c>
      <c r="D8" s="23">
        <f t="shared" si="0"/>
        <v>8928.2293392240008</v>
      </c>
    </row>
    <row r="9" spans="1:4" x14ac:dyDescent="0.25">
      <c r="A9" s="1" t="s">
        <v>144</v>
      </c>
      <c r="B9" s="48"/>
      <c r="C9" s="18"/>
      <c r="D9" s="18"/>
    </row>
    <row r="10" spans="1:4" x14ac:dyDescent="0.25">
      <c r="A10" s="1" t="s">
        <v>101</v>
      </c>
      <c r="B10" s="18"/>
      <c r="C10" s="18"/>
      <c r="D10" s="23">
        <f>SUM(D5:D9)</f>
        <v>16791.939026463602</v>
      </c>
    </row>
    <row r="13" spans="1:4" x14ac:dyDescent="0.25">
      <c r="C13" s="4"/>
      <c r="D13" s="27"/>
    </row>
    <row r="14" spans="1:4" x14ac:dyDescent="0.25">
      <c r="C14" s="4"/>
      <c r="D14" s="27"/>
    </row>
    <row r="15" spans="1:4" x14ac:dyDescent="0.25">
      <c r="A15" s="68" t="s">
        <v>135</v>
      </c>
      <c r="B15" s="48">
        <v>214.636666666667</v>
      </c>
      <c r="C15" s="4"/>
      <c r="D15" s="27"/>
    </row>
    <row r="16" spans="1:4" x14ac:dyDescent="0.25">
      <c r="B16" s="48">
        <v>159.60142857142901</v>
      </c>
      <c r="C16" s="4"/>
      <c r="D16" s="27"/>
    </row>
    <row r="17" spans="2:2" x14ac:dyDescent="0.25">
      <c r="B17" s="48">
        <v>1596.0150000000001</v>
      </c>
    </row>
    <row r="18" spans="2:2" x14ac:dyDescent="0.25">
      <c r="B18" s="48">
        <v>429.27300000000002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4.28515625" customWidth="1"/>
    <col min="2" max="2" width="12.425781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40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37</v>
      </c>
      <c r="B5" s="48">
        <v>457.85791483200006</v>
      </c>
      <c r="C5" s="87">
        <v>2</v>
      </c>
      <c r="D5" s="36">
        <f>B5*C5</f>
        <v>915.71582966400013</v>
      </c>
    </row>
    <row r="6" spans="1:4" ht="18.75" x14ac:dyDescent="0.25">
      <c r="A6" s="13" t="s">
        <v>6</v>
      </c>
      <c r="B6" s="48">
        <v>160.25027019119997</v>
      </c>
      <c r="C6" s="87">
        <v>14</v>
      </c>
      <c r="D6" s="36">
        <f t="shared" ref="D6:D8" si="0">B6*C6</f>
        <v>2243.5037826767998</v>
      </c>
    </row>
    <row r="7" spans="1:4" ht="18.75" x14ac:dyDescent="0.25">
      <c r="A7" s="13" t="s">
        <v>39</v>
      </c>
      <c r="B7" s="48">
        <v>1659.7349412660003</v>
      </c>
      <c r="C7" s="87">
        <v>2</v>
      </c>
      <c r="D7" s="36">
        <f t="shared" si="0"/>
        <v>3319.4698825320006</v>
      </c>
    </row>
    <row r="8" spans="1:4" ht="18.75" x14ac:dyDescent="0.25">
      <c r="A8" s="46" t="s">
        <v>38</v>
      </c>
      <c r="B8" s="48">
        <v>423.20920776363249</v>
      </c>
      <c r="C8" s="87">
        <v>9</v>
      </c>
      <c r="D8" s="36">
        <f t="shared" si="0"/>
        <v>3808.8828698726925</v>
      </c>
    </row>
    <row r="9" spans="1:4" x14ac:dyDescent="0.25">
      <c r="A9" s="13" t="s">
        <v>145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10287.572364745492</v>
      </c>
    </row>
    <row r="13" spans="1:4" x14ac:dyDescent="0.25">
      <c r="A13" s="68" t="s">
        <v>135</v>
      </c>
      <c r="B13" s="48">
        <v>440.28</v>
      </c>
      <c r="C13" s="4"/>
      <c r="D13" s="27"/>
    </row>
    <row r="14" spans="1:4" x14ac:dyDescent="0.25">
      <c r="B14" s="48">
        <v>154.09785714285701</v>
      </c>
      <c r="C14" s="4"/>
      <c r="D14" s="27"/>
    </row>
    <row r="15" spans="1:4" x14ac:dyDescent="0.25">
      <c r="B15" s="48">
        <v>1596.0150000000001</v>
      </c>
      <c r="C15" s="4"/>
      <c r="D15" s="27"/>
    </row>
    <row r="16" spans="1:4" x14ac:dyDescent="0.25">
      <c r="B16" s="48">
        <v>418.26555555555598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5" sqref="C5:C8"/>
    </sheetView>
  </sheetViews>
  <sheetFormatPr defaultRowHeight="15" x14ac:dyDescent="0.25"/>
  <cols>
    <col min="1" max="1" width="175.42578125" customWidth="1"/>
    <col min="2" max="2" width="12.8554687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44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42</v>
      </c>
      <c r="B5" s="48">
        <v>452.13469089660003</v>
      </c>
      <c r="C5" s="40">
        <v>2</v>
      </c>
      <c r="D5" s="35">
        <f>B5*C5</f>
        <v>904.26938179320007</v>
      </c>
    </row>
    <row r="6" spans="1:4" ht="18.75" x14ac:dyDescent="0.25">
      <c r="A6" s="13" t="s">
        <v>6</v>
      </c>
      <c r="B6" s="48">
        <v>171.696718062</v>
      </c>
      <c r="C6" s="40">
        <v>14</v>
      </c>
      <c r="D6" s="35">
        <f t="shared" ref="D6:D8" si="0">B6*C6</f>
        <v>2403.7540528680001</v>
      </c>
    </row>
    <row r="7" spans="1:4" ht="18.75" x14ac:dyDescent="0.25">
      <c r="A7" s="13" t="s">
        <v>43</v>
      </c>
      <c r="B7" s="48">
        <v>1659.7349412660003</v>
      </c>
      <c r="C7" s="40">
        <v>2</v>
      </c>
      <c r="D7" s="35">
        <f t="shared" si="0"/>
        <v>3319.4698825320006</v>
      </c>
    </row>
    <row r="8" spans="1:4" ht="18.75" x14ac:dyDescent="0.25">
      <c r="A8" s="72" t="s">
        <v>41</v>
      </c>
      <c r="B8" s="48">
        <v>451.83346858421055</v>
      </c>
      <c r="C8" s="40">
        <v>10</v>
      </c>
      <c r="D8" s="35">
        <f t="shared" si="0"/>
        <v>4518.3346858421055</v>
      </c>
    </row>
    <row r="9" spans="1:4" x14ac:dyDescent="0.25">
      <c r="A9" s="13" t="s">
        <v>146</v>
      </c>
      <c r="B9" s="36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11145.828003035305</v>
      </c>
    </row>
    <row r="13" spans="1:4" x14ac:dyDescent="0.25">
      <c r="C13" s="4"/>
      <c r="D13" s="30"/>
    </row>
    <row r="14" spans="1:4" x14ac:dyDescent="0.25">
      <c r="A14" s="68" t="s">
        <v>135</v>
      </c>
      <c r="B14" s="48">
        <v>434.77499999999998</v>
      </c>
      <c r="C14" s="4"/>
      <c r="D14" s="30"/>
    </row>
    <row r="15" spans="1:4" x14ac:dyDescent="0.25">
      <c r="B15" s="48">
        <v>165.10499999999999</v>
      </c>
      <c r="C15" s="4"/>
      <c r="D15" s="30"/>
    </row>
    <row r="16" spans="1:4" x14ac:dyDescent="0.25">
      <c r="B16" s="48">
        <v>1596.0150000000001</v>
      </c>
      <c r="C16" s="4"/>
      <c r="D16" s="30"/>
    </row>
    <row r="17" spans="2:2" x14ac:dyDescent="0.25">
      <c r="B17" s="48">
        <v>412.76299999999998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  <vt:lpstr>Nota Fiscal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2025-05-22T20:53:42Z</cp:lastPrinted>
  <dcterms:created xsi:type="dcterms:W3CDTF">2021-01-28T11:49:11Z</dcterms:created>
  <dcterms:modified xsi:type="dcterms:W3CDTF">2025-05-22T21:08:17Z</dcterms:modified>
</cp:coreProperties>
</file>