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Victor Adriel\Desktop\materials\chapter5\"/>
    </mc:Choice>
  </mc:AlternateContent>
  <bookViews>
    <workbookView xWindow="0" yWindow="0" windowWidth="38400" windowHeight="22095" tabRatio="823"/>
  </bookViews>
  <sheets>
    <sheet name="Caracterização" sheetId="9" r:id="rId1"/>
    <sheet name="Task 1 - Perception" sheetId="1" r:id="rId2"/>
    <sheet name="Task 2 - Interpretation" sheetId="2" r:id="rId3"/>
    <sheet name="Task 3 - Navigation" sheetId="3" r:id="rId4"/>
    <sheet name="Pós-teste" sheetId="10" r:id="rId5"/>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S10" i="3" l="1"/>
  <c r="AS12" i="3"/>
  <c r="AS22" i="3"/>
  <c r="AS30" i="3"/>
  <c r="AS32" i="3"/>
  <c r="AS34" i="3"/>
  <c r="AS37" i="3"/>
  <c r="BK82" i="2"/>
  <c r="BK53" i="2"/>
  <c r="BK24" i="2"/>
  <c r="AF50" i="3"/>
  <c r="AF51" i="3"/>
  <c r="AF52" i="3"/>
  <c r="AF53" i="3"/>
  <c r="AF54" i="3"/>
  <c r="AF55" i="3"/>
  <c r="AF56" i="3"/>
  <c r="AF57" i="3"/>
  <c r="AF58" i="3"/>
  <c r="AF59" i="3"/>
  <c r="AF60" i="3"/>
  <c r="AF61" i="3"/>
  <c r="AF62" i="3"/>
  <c r="AF63" i="3"/>
  <c r="AF64" i="3"/>
  <c r="AF65" i="3"/>
  <c r="AF66" i="3"/>
  <c r="AF67" i="3"/>
  <c r="AF68" i="3"/>
  <c r="AF27" i="3"/>
  <c r="AF28" i="3"/>
  <c r="AF29" i="3"/>
  <c r="AF30" i="3"/>
  <c r="AF31" i="3"/>
  <c r="AF32" i="3"/>
  <c r="AF33" i="3"/>
  <c r="AF35" i="3"/>
  <c r="AF36" i="3"/>
  <c r="AF37" i="3"/>
  <c r="AF38" i="3"/>
  <c r="AF40" i="3"/>
  <c r="AF41" i="3"/>
  <c r="AF42" i="3"/>
  <c r="AF43" i="3"/>
  <c r="AF44" i="3"/>
  <c r="AF45" i="3"/>
  <c r="AF46" i="3"/>
  <c r="AF6" i="3"/>
  <c r="AF8" i="3"/>
  <c r="AF9" i="3"/>
  <c r="AF10" i="3"/>
  <c r="AF11" i="3"/>
  <c r="AF12" i="3"/>
  <c r="AF13" i="3"/>
  <c r="AF14" i="3"/>
  <c r="AF15" i="3"/>
  <c r="AF16" i="3"/>
  <c r="AF17" i="3"/>
  <c r="AF18" i="3"/>
  <c r="AF19" i="3"/>
  <c r="AF20" i="3"/>
  <c r="AF21" i="3"/>
  <c r="AF22" i="3"/>
  <c r="AF23" i="3"/>
  <c r="AV5" i="3"/>
  <c r="AV6" i="3"/>
  <c r="AV7" i="3"/>
  <c r="AV8" i="3"/>
  <c r="AV9" i="3"/>
  <c r="AV10" i="3"/>
  <c r="AV11" i="3"/>
  <c r="AV12" i="3"/>
  <c r="AV13" i="3"/>
  <c r="AV14" i="3"/>
  <c r="AV15" i="3"/>
  <c r="AV16" i="3"/>
  <c r="AV17" i="3"/>
  <c r="AV18" i="3"/>
  <c r="AV19" i="3"/>
  <c r="AV20" i="3"/>
  <c r="AV21" i="3"/>
  <c r="AV22" i="3"/>
  <c r="AV23" i="3"/>
  <c r="AV27" i="3"/>
  <c r="AV28" i="3"/>
  <c r="AV29" i="3"/>
  <c r="AV30" i="3"/>
  <c r="AV31" i="3"/>
  <c r="AV32" i="3"/>
  <c r="AV33" i="3"/>
  <c r="AV34" i="3"/>
  <c r="AV35" i="3"/>
  <c r="AV36" i="3"/>
  <c r="AV37" i="3"/>
  <c r="AV38" i="3"/>
  <c r="AV39" i="3"/>
  <c r="AV40" i="3"/>
  <c r="AV41" i="3"/>
  <c r="AV42" i="3"/>
  <c r="AV43" i="3"/>
  <c r="AV44" i="3"/>
  <c r="AV45" i="3"/>
  <c r="AV46" i="3"/>
  <c r="AV50" i="3"/>
  <c r="AV51" i="3"/>
  <c r="AV52" i="3"/>
  <c r="AV53" i="3"/>
  <c r="AV54" i="3"/>
  <c r="AV55" i="3"/>
  <c r="AV56" i="3"/>
  <c r="AV57" i="3"/>
  <c r="AV58" i="3"/>
  <c r="AV59" i="3"/>
  <c r="AV60" i="3"/>
  <c r="AV61" i="3"/>
  <c r="AV62" i="3"/>
  <c r="AV63" i="3"/>
  <c r="AV64" i="3"/>
  <c r="AV65" i="3"/>
  <c r="AV66" i="3"/>
  <c r="AV67" i="3"/>
  <c r="AV68" i="3"/>
  <c r="FM64" i="1"/>
  <c r="FN64" i="1"/>
  <c r="FO64" i="1"/>
  <c r="FP64" i="1"/>
  <c r="FQ64" i="1"/>
  <c r="FR64" i="1"/>
  <c r="FS64" i="1"/>
  <c r="FL64" i="1"/>
  <c r="FL68" i="1"/>
  <c r="FM68" i="1"/>
  <c r="FN68" i="1"/>
  <c r="FO68" i="1"/>
  <c r="FP68" i="1"/>
  <c r="FQ68" i="1"/>
  <c r="FR68" i="1"/>
  <c r="FS68" i="1"/>
  <c r="FK68" i="1"/>
  <c r="FL67" i="1"/>
  <c r="FM67" i="1"/>
  <c r="FN67" i="1"/>
  <c r="FO67" i="1"/>
  <c r="FP67" i="1"/>
  <c r="FQ67" i="1"/>
  <c r="FR67" i="1"/>
  <c r="FS67" i="1"/>
  <c r="FK67" i="1"/>
  <c r="FK61" i="1"/>
  <c r="FL61" i="1"/>
  <c r="FM61" i="1"/>
  <c r="FN61" i="1"/>
  <c r="FO61" i="1"/>
  <c r="FP61" i="1"/>
  <c r="FQ61" i="1"/>
  <c r="FR61" i="1"/>
  <c r="FS61" i="1"/>
  <c r="FB61" i="1"/>
  <c r="EQ61" i="1"/>
  <c r="EF61" i="1"/>
  <c r="DU61" i="1"/>
  <c r="DJ61" i="1"/>
  <c r="CY61" i="1"/>
  <c r="CN61" i="1"/>
  <c r="CC61" i="1"/>
  <c r="BR61" i="1"/>
  <c r="BG61" i="1"/>
  <c r="AV61" i="1"/>
  <c r="AK61" i="1"/>
  <c r="Z61" i="1"/>
  <c r="O61" i="1"/>
  <c r="D61" i="1"/>
  <c r="BF80" i="2"/>
  <c r="AZ80" i="2"/>
  <c r="AH80" i="2"/>
  <c r="AT75" i="2"/>
  <c r="AT76" i="2"/>
  <c r="AT77" i="2"/>
  <c r="AT78" i="2"/>
  <c r="AT79" i="2"/>
  <c r="AT80" i="2"/>
  <c r="AN80" i="2"/>
  <c r="AB80" i="2"/>
  <c r="D80" i="2"/>
  <c r="V80" i="2"/>
  <c r="FS63" i="1"/>
  <c r="FR63" i="1"/>
  <c r="FQ63" i="1"/>
  <c r="FP63" i="1"/>
  <c r="FO63" i="1"/>
  <c r="FN63" i="1"/>
  <c r="FM63" i="1"/>
  <c r="FL63" i="1"/>
  <c r="FD64" i="1"/>
  <c r="ES64" i="1"/>
  <c r="EH64" i="1"/>
  <c r="DW64" i="1"/>
  <c r="DL64" i="1"/>
  <c r="DA64" i="1"/>
  <c r="CP64" i="1"/>
  <c r="BI64" i="1"/>
  <c r="AX64" i="1"/>
  <c r="AM64" i="1"/>
  <c r="AB64" i="1"/>
  <c r="Q64" i="1"/>
  <c r="FE64" i="1"/>
  <c r="EY64" i="1"/>
  <c r="EL64" i="1"/>
  <c r="EI64" i="1"/>
  <c r="EG64" i="1"/>
  <c r="EB64" i="1"/>
  <c r="DX64" i="1"/>
  <c r="DQ64" i="1"/>
  <c r="DO64" i="1"/>
  <c r="DD64" i="1"/>
  <c r="DC64" i="1"/>
  <c r="DB64" i="1"/>
  <c r="CU64" i="1"/>
  <c r="CF64" i="1"/>
  <c r="CD64" i="1"/>
  <c r="BX64" i="1"/>
  <c r="BJ64" i="1"/>
  <c r="BH64" i="1"/>
  <c r="BB64" i="1"/>
  <c r="AR64" i="1"/>
  <c r="AO64" i="1"/>
  <c r="AL64" i="1"/>
  <c r="AH64" i="1"/>
  <c r="AD64" i="1"/>
  <c r="FJ64" i="1"/>
  <c r="FI64" i="1"/>
  <c r="FH64" i="1"/>
  <c r="FG64" i="1"/>
  <c r="FF64" i="1"/>
  <c r="FC64" i="1"/>
  <c r="FB64" i="1"/>
  <c r="EX64" i="1"/>
  <c r="EW64" i="1"/>
  <c r="EV64" i="1"/>
  <c r="EU64" i="1"/>
  <c r="ET64" i="1"/>
  <c r="ER64" i="1"/>
  <c r="EQ64" i="1"/>
  <c r="EN64" i="1"/>
  <c r="EM64" i="1"/>
  <c r="EK64" i="1"/>
  <c r="EJ64" i="1"/>
  <c r="EF64" i="1"/>
  <c r="EC64" i="1"/>
  <c r="EA64" i="1"/>
  <c r="DZ64" i="1"/>
  <c r="DY64" i="1"/>
  <c r="DV64" i="1"/>
  <c r="DU64" i="1"/>
  <c r="DR64" i="1"/>
  <c r="DP64" i="1"/>
  <c r="DN64" i="1"/>
  <c r="DM64" i="1"/>
  <c r="DK64" i="1"/>
  <c r="DJ64" i="1"/>
  <c r="DG64" i="1"/>
  <c r="DF64" i="1"/>
  <c r="DE64" i="1"/>
  <c r="CZ64" i="1"/>
  <c r="CY64" i="1"/>
  <c r="CV64" i="1"/>
  <c r="CT64" i="1"/>
  <c r="CS64" i="1"/>
  <c r="CR64" i="1"/>
  <c r="CQ64" i="1"/>
  <c r="CO64" i="1"/>
  <c r="CN64" i="1"/>
  <c r="CK64" i="1"/>
  <c r="CJ64" i="1"/>
  <c r="CI64" i="1"/>
  <c r="CH64" i="1"/>
  <c r="CG64" i="1"/>
  <c r="CE64" i="1"/>
  <c r="CC64" i="1"/>
  <c r="BZ64" i="1"/>
  <c r="BY64" i="1"/>
  <c r="BW64" i="1"/>
  <c r="BV64" i="1"/>
  <c r="BU64" i="1"/>
  <c r="BT64" i="1"/>
  <c r="BS64" i="1"/>
  <c r="BR64" i="1"/>
  <c r="BO64" i="1"/>
  <c r="BN64" i="1"/>
  <c r="BM64" i="1"/>
  <c r="BL64" i="1"/>
  <c r="BK64" i="1"/>
  <c r="BG64" i="1"/>
  <c r="BD64" i="1"/>
  <c r="BC64" i="1"/>
  <c r="BA64" i="1"/>
  <c r="AZ64" i="1"/>
  <c r="AY64" i="1"/>
  <c r="AW64" i="1"/>
  <c r="AV64" i="1"/>
  <c r="AS64" i="1"/>
  <c r="AQ64" i="1"/>
  <c r="AP64" i="1"/>
  <c r="AN64" i="1"/>
  <c r="AK64" i="1"/>
  <c r="AG64" i="1"/>
  <c r="AF64" i="1"/>
  <c r="AE64" i="1"/>
  <c r="AC64" i="1"/>
  <c r="AA64" i="1"/>
  <c r="Z64" i="1"/>
  <c r="T64" i="1"/>
  <c r="R64" i="1"/>
  <c r="W64" i="1"/>
  <c r="V64" i="1"/>
  <c r="U64" i="1"/>
  <c r="S64" i="1"/>
  <c r="P64" i="1"/>
  <c r="O64" i="1"/>
  <c r="D64" i="1"/>
  <c r="L64" i="1"/>
  <c r="K64" i="1"/>
  <c r="J64" i="1"/>
  <c r="I64" i="1"/>
  <c r="H64" i="1"/>
  <c r="G64" i="1"/>
  <c r="F64" i="1"/>
  <c r="E64" i="1"/>
  <c r="BF75" i="2"/>
  <c r="BF76" i="2"/>
  <c r="BF77" i="2"/>
  <c r="BF78" i="2"/>
  <c r="BF79" i="2"/>
  <c r="AZ75" i="2"/>
  <c r="AZ76" i="2"/>
  <c r="AZ77" i="2"/>
  <c r="AZ78" i="2"/>
  <c r="AZ79" i="2"/>
  <c r="AN75" i="2"/>
  <c r="AN76" i="2"/>
  <c r="AN77" i="2"/>
  <c r="AN78" i="2"/>
  <c r="AN79" i="2"/>
  <c r="AH75" i="2"/>
  <c r="AH76" i="2"/>
  <c r="AH77" i="2"/>
  <c r="AH78" i="2"/>
  <c r="AH79" i="2"/>
  <c r="AB75" i="2"/>
  <c r="AB76" i="2"/>
  <c r="AB77" i="2"/>
  <c r="AB78" i="2"/>
  <c r="AB79" i="2"/>
  <c r="V75" i="2"/>
  <c r="V76" i="2"/>
  <c r="V77" i="2"/>
  <c r="V78" i="2"/>
  <c r="V79" i="2"/>
  <c r="P75" i="2"/>
  <c r="P76" i="2"/>
  <c r="P77" i="2"/>
  <c r="P78" i="2"/>
  <c r="P79" i="2"/>
  <c r="J75" i="2"/>
  <c r="J76" i="2"/>
  <c r="J77" i="2"/>
  <c r="J78" i="2"/>
  <c r="J79" i="2"/>
  <c r="D75" i="2"/>
  <c r="D76" i="2"/>
  <c r="D77" i="2"/>
  <c r="D78" i="2"/>
  <c r="D79" i="2"/>
  <c r="FK56" i="1"/>
  <c r="FL56" i="1"/>
  <c r="FM56" i="1"/>
  <c r="FN56" i="1"/>
  <c r="FO56" i="1"/>
  <c r="FP56" i="1"/>
  <c r="FQ56" i="1"/>
  <c r="FR56" i="1"/>
  <c r="FS56" i="1"/>
  <c r="FK57" i="1"/>
  <c r="FL57" i="1"/>
  <c r="FM57" i="1"/>
  <c r="FN57" i="1"/>
  <c r="FO57" i="1"/>
  <c r="FP57" i="1"/>
  <c r="FQ57" i="1"/>
  <c r="FR57" i="1"/>
  <c r="FS57" i="1"/>
  <c r="FK58" i="1"/>
  <c r="FL58" i="1"/>
  <c r="FM58" i="1"/>
  <c r="FN58" i="1"/>
  <c r="FO58" i="1"/>
  <c r="FP58" i="1"/>
  <c r="FQ58" i="1"/>
  <c r="FR58" i="1"/>
  <c r="FS58" i="1"/>
  <c r="FK59" i="1"/>
  <c r="FL59" i="1"/>
  <c r="FM59" i="1"/>
  <c r="FN59" i="1"/>
  <c r="FO59" i="1"/>
  <c r="FP59" i="1"/>
  <c r="FQ59" i="1"/>
  <c r="FR59" i="1"/>
  <c r="FS59" i="1"/>
  <c r="FK60" i="1"/>
  <c r="FL60" i="1"/>
  <c r="FM60" i="1"/>
  <c r="FN60" i="1"/>
  <c r="FO60" i="1"/>
  <c r="FP60" i="1"/>
  <c r="FQ60" i="1"/>
  <c r="FR60" i="1"/>
  <c r="FS60" i="1"/>
  <c r="FB56" i="1"/>
  <c r="FB57" i="1"/>
  <c r="FB58" i="1"/>
  <c r="FB59" i="1"/>
  <c r="FB60" i="1"/>
  <c r="EQ56" i="1"/>
  <c r="EQ57" i="1"/>
  <c r="EQ58" i="1"/>
  <c r="EQ59" i="1"/>
  <c r="EQ60" i="1"/>
  <c r="EF56" i="1"/>
  <c r="EF57" i="1"/>
  <c r="EF58" i="1"/>
  <c r="EF59" i="1"/>
  <c r="EF60" i="1"/>
  <c r="DU56" i="1"/>
  <c r="DU57" i="1"/>
  <c r="DU58" i="1"/>
  <c r="DU59" i="1"/>
  <c r="DU60" i="1"/>
  <c r="DJ56" i="1"/>
  <c r="DJ57" i="1"/>
  <c r="DJ58" i="1"/>
  <c r="DJ59" i="1"/>
  <c r="DJ60" i="1"/>
  <c r="CY56" i="1"/>
  <c r="CY57" i="1"/>
  <c r="CY58" i="1"/>
  <c r="CY59" i="1"/>
  <c r="CY60" i="1"/>
  <c r="CN56" i="1"/>
  <c r="CN57" i="1"/>
  <c r="CN58" i="1"/>
  <c r="CN59" i="1"/>
  <c r="CN60" i="1"/>
  <c r="CC56" i="1"/>
  <c r="CC57" i="1"/>
  <c r="CC58" i="1"/>
  <c r="CC59" i="1"/>
  <c r="CC60" i="1"/>
  <c r="BR56" i="1"/>
  <c r="BR57" i="1"/>
  <c r="BR58" i="1"/>
  <c r="BR59" i="1"/>
  <c r="BR60" i="1"/>
  <c r="BG56" i="1"/>
  <c r="BG57" i="1"/>
  <c r="BG58" i="1"/>
  <c r="BG59" i="1"/>
  <c r="BG60" i="1"/>
  <c r="AV56" i="1"/>
  <c r="AV57" i="1"/>
  <c r="AV58" i="1"/>
  <c r="AV59" i="1"/>
  <c r="AV60" i="1"/>
  <c r="AK56" i="1"/>
  <c r="AK57" i="1"/>
  <c r="AK58" i="1"/>
  <c r="AK59" i="1"/>
  <c r="AK60" i="1"/>
  <c r="Z56" i="1"/>
  <c r="Z57" i="1"/>
  <c r="Z58" i="1"/>
  <c r="Z59" i="1"/>
  <c r="Z60" i="1"/>
  <c r="O56" i="1"/>
  <c r="O57" i="1"/>
  <c r="O58" i="1"/>
  <c r="O59" i="1"/>
  <c r="O60" i="1"/>
  <c r="D56" i="1"/>
  <c r="D57" i="1"/>
  <c r="D58" i="1"/>
  <c r="D59" i="1"/>
  <c r="D60" i="1"/>
  <c r="AQ51" i="3"/>
  <c r="AQ52" i="3"/>
  <c r="AQ53" i="3"/>
  <c r="AQ54" i="3"/>
  <c r="AQ55" i="3"/>
  <c r="AQ56" i="3"/>
  <c r="AQ57" i="3"/>
  <c r="AQ58" i="3"/>
  <c r="AQ59" i="3"/>
  <c r="AQ60" i="3"/>
  <c r="AQ61" i="3"/>
  <c r="AQ62" i="3"/>
  <c r="AQ63" i="3"/>
  <c r="AQ64" i="3"/>
  <c r="AQ65" i="3"/>
  <c r="AQ66" i="3"/>
  <c r="AQ67" i="3"/>
  <c r="AQ68" i="3"/>
  <c r="AU50" i="3"/>
  <c r="AQ50" i="3"/>
  <c r="U50" i="3"/>
  <c r="J50" i="3"/>
  <c r="AU68" i="3"/>
  <c r="U68" i="3"/>
  <c r="J68" i="3"/>
  <c r="U67" i="3"/>
  <c r="J67" i="3"/>
  <c r="AU66" i="3"/>
  <c r="U66" i="3"/>
  <c r="J66" i="3"/>
  <c r="AU65" i="3"/>
  <c r="U65" i="3"/>
  <c r="J65" i="3"/>
  <c r="AU64" i="3"/>
  <c r="U64" i="3"/>
  <c r="J64" i="3"/>
  <c r="AU63" i="3"/>
  <c r="U63" i="3"/>
  <c r="J63" i="3"/>
  <c r="AU62" i="3"/>
  <c r="U62" i="3"/>
  <c r="J62" i="3"/>
  <c r="AU61" i="3"/>
  <c r="U61" i="3"/>
  <c r="J61" i="3"/>
  <c r="AU60" i="3"/>
  <c r="U60" i="3"/>
  <c r="J60" i="3"/>
  <c r="AU59" i="3"/>
  <c r="U59" i="3"/>
  <c r="J59" i="3"/>
  <c r="U58" i="3"/>
  <c r="J58" i="3"/>
  <c r="AU57" i="3"/>
  <c r="U57" i="3"/>
  <c r="J57" i="3"/>
  <c r="AU56" i="3"/>
  <c r="U56" i="3"/>
  <c r="J56" i="3"/>
  <c r="AU55" i="3"/>
  <c r="U55" i="3"/>
  <c r="J55" i="3"/>
  <c r="AU54" i="3"/>
  <c r="U54" i="3"/>
  <c r="J54" i="3"/>
  <c r="AU53" i="3"/>
  <c r="U53" i="3"/>
  <c r="J53" i="3"/>
  <c r="AU52" i="3"/>
  <c r="U52" i="3"/>
  <c r="J52" i="3"/>
  <c r="AU51" i="3"/>
  <c r="U51" i="3"/>
  <c r="J51" i="3"/>
  <c r="BE88" i="2"/>
  <c r="AY88" i="2"/>
  <c r="AS88" i="2"/>
  <c r="AM88" i="2"/>
  <c r="AG88" i="2"/>
  <c r="AA88" i="2"/>
  <c r="U88" i="2"/>
  <c r="O88" i="2"/>
  <c r="I88" i="2"/>
  <c r="C88" i="2"/>
  <c r="BE87" i="2"/>
  <c r="AY87" i="2"/>
  <c r="AS87" i="2"/>
  <c r="AM87" i="2"/>
  <c r="AG87" i="2"/>
  <c r="AA87" i="2"/>
  <c r="U87" i="2"/>
  <c r="O87" i="2"/>
  <c r="I87" i="2"/>
  <c r="C87" i="2"/>
  <c r="BE86" i="2"/>
  <c r="AY86" i="2"/>
  <c r="AS86" i="2"/>
  <c r="AM86" i="2"/>
  <c r="AG86" i="2"/>
  <c r="AA86" i="2"/>
  <c r="U86" i="2"/>
  <c r="O86" i="2"/>
  <c r="I86" i="2"/>
  <c r="C86" i="2"/>
  <c r="BE85" i="2"/>
  <c r="AY85" i="2"/>
  <c r="AS85" i="2"/>
  <c r="AM85" i="2"/>
  <c r="AG85" i="2"/>
  <c r="AA85" i="2"/>
  <c r="U85" i="2"/>
  <c r="O85" i="2"/>
  <c r="I85" i="2"/>
  <c r="C85" i="2"/>
  <c r="BE84" i="2"/>
  <c r="AY84" i="2"/>
  <c r="AS84" i="2"/>
  <c r="AM84" i="2"/>
  <c r="AG84" i="2"/>
  <c r="AA84" i="2"/>
  <c r="U84" i="2"/>
  <c r="O84" i="2"/>
  <c r="I84" i="2"/>
  <c r="C84" i="2"/>
  <c r="BE83" i="2"/>
  <c r="AY83" i="2"/>
  <c r="AS83" i="2"/>
  <c r="AM83" i="2"/>
  <c r="AG83" i="2"/>
  <c r="AA83" i="2"/>
  <c r="U83" i="2"/>
  <c r="O83" i="2"/>
  <c r="I83" i="2"/>
  <c r="C83" i="2"/>
  <c r="D62" i="2"/>
  <c r="J62" i="2"/>
  <c r="P62" i="2"/>
  <c r="V62" i="2"/>
  <c r="AB62" i="2"/>
  <c r="AH62" i="2"/>
  <c r="AN62" i="2"/>
  <c r="AT62" i="2"/>
  <c r="AZ62" i="2"/>
  <c r="BF62" i="2"/>
  <c r="BK62" i="2"/>
  <c r="D63" i="2"/>
  <c r="J63" i="2"/>
  <c r="P63" i="2"/>
  <c r="V63" i="2"/>
  <c r="AB63" i="2"/>
  <c r="AH63" i="2"/>
  <c r="AN63" i="2"/>
  <c r="AT63" i="2"/>
  <c r="AZ63" i="2"/>
  <c r="BF63" i="2"/>
  <c r="BK63" i="2"/>
  <c r="D64" i="2"/>
  <c r="J64" i="2"/>
  <c r="P64" i="2"/>
  <c r="V64" i="2"/>
  <c r="AB64" i="2"/>
  <c r="AH64" i="2"/>
  <c r="AN64" i="2"/>
  <c r="AT64" i="2"/>
  <c r="AZ64" i="2"/>
  <c r="BF64" i="2"/>
  <c r="BK64" i="2"/>
  <c r="D65" i="2"/>
  <c r="J65" i="2"/>
  <c r="P65" i="2"/>
  <c r="V65" i="2"/>
  <c r="AB65" i="2"/>
  <c r="AH65" i="2"/>
  <c r="AN65" i="2"/>
  <c r="AT65" i="2"/>
  <c r="AZ65" i="2"/>
  <c r="BF65" i="2"/>
  <c r="BK65" i="2"/>
  <c r="D66" i="2"/>
  <c r="J66" i="2"/>
  <c r="P66" i="2"/>
  <c r="V66" i="2"/>
  <c r="AB66" i="2"/>
  <c r="AH66" i="2"/>
  <c r="AN66" i="2"/>
  <c r="AT66" i="2"/>
  <c r="AZ66" i="2"/>
  <c r="BF66" i="2"/>
  <c r="BK66" i="2"/>
  <c r="D67" i="2"/>
  <c r="J67" i="2"/>
  <c r="P67" i="2"/>
  <c r="V67" i="2"/>
  <c r="AB67" i="2"/>
  <c r="AH67" i="2"/>
  <c r="AN67" i="2"/>
  <c r="AT67" i="2"/>
  <c r="AZ67" i="2"/>
  <c r="BF67" i="2"/>
  <c r="BK67" i="2"/>
  <c r="D68" i="2"/>
  <c r="J68" i="2"/>
  <c r="P68" i="2"/>
  <c r="V68" i="2"/>
  <c r="AB68" i="2"/>
  <c r="AH68" i="2"/>
  <c r="AN68" i="2"/>
  <c r="AT68" i="2"/>
  <c r="AZ68" i="2"/>
  <c r="BF68" i="2"/>
  <c r="BK68" i="2"/>
  <c r="D69" i="2"/>
  <c r="J69" i="2"/>
  <c r="P69" i="2"/>
  <c r="V69" i="2"/>
  <c r="AB69" i="2"/>
  <c r="AH69" i="2"/>
  <c r="AN69" i="2"/>
  <c r="AT69" i="2"/>
  <c r="AZ69" i="2"/>
  <c r="BF69" i="2"/>
  <c r="BK69" i="2"/>
  <c r="D70" i="2"/>
  <c r="J70" i="2"/>
  <c r="P70" i="2"/>
  <c r="V70" i="2"/>
  <c r="AB70" i="2"/>
  <c r="AH70" i="2"/>
  <c r="AN70" i="2"/>
  <c r="AT70" i="2"/>
  <c r="AZ70" i="2"/>
  <c r="BF70" i="2"/>
  <c r="BK70" i="2"/>
  <c r="D71" i="2"/>
  <c r="J71" i="2"/>
  <c r="P71" i="2"/>
  <c r="V71" i="2"/>
  <c r="AB71" i="2"/>
  <c r="AH71" i="2"/>
  <c r="AN71" i="2"/>
  <c r="AT71" i="2"/>
  <c r="AZ71" i="2"/>
  <c r="BF71" i="2"/>
  <c r="BK71" i="2"/>
  <c r="D72" i="2"/>
  <c r="J72" i="2"/>
  <c r="P72" i="2"/>
  <c r="V72" i="2"/>
  <c r="AB72" i="2"/>
  <c r="AH72" i="2"/>
  <c r="AN72" i="2"/>
  <c r="AT72" i="2"/>
  <c r="AZ72" i="2"/>
  <c r="BF72" i="2"/>
  <c r="BK72" i="2"/>
  <c r="D73" i="2"/>
  <c r="J73" i="2"/>
  <c r="P73" i="2"/>
  <c r="V73" i="2"/>
  <c r="AB73" i="2"/>
  <c r="AH73" i="2"/>
  <c r="AN73" i="2"/>
  <c r="AT73" i="2"/>
  <c r="AZ73" i="2"/>
  <c r="BF73" i="2"/>
  <c r="BK73" i="2"/>
  <c r="D74" i="2"/>
  <c r="J74" i="2"/>
  <c r="P74" i="2"/>
  <c r="V74" i="2"/>
  <c r="AB74" i="2"/>
  <c r="AH74" i="2"/>
  <c r="AN74" i="2"/>
  <c r="AT74" i="2"/>
  <c r="AZ74" i="2"/>
  <c r="BF74" i="2"/>
  <c r="BK74" i="2"/>
  <c r="BK75" i="2"/>
  <c r="BK76" i="2"/>
  <c r="BK77" i="2"/>
  <c r="BK78" i="2"/>
  <c r="BK79" i="2"/>
  <c r="J80" i="2"/>
  <c r="P80" i="2"/>
  <c r="BK80" i="2"/>
  <c r="BL82" i="2"/>
  <c r="BF82" i="2"/>
  <c r="AZ82" i="2"/>
  <c r="AT82" i="2"/>
  <c r="AN82" i="2"/>
  <c r="AH82" i="2"/>
  <c r="AB82" i="2"/>
  <c r="V82" i="2"/>
  <c r="P82" i="2"/>
  <c r="J82" i="2"/>
  <c r="D82" i="2"/>
  <c r="FK43" i="1"/>
  <c r="FL43" i="1"/>
  <c r="FM43" i="1"/>
  <c r="FN43" i="1"/>
  <c r="FO43" i="1"/>
  <c r="FP43" i="1"/>
  <c r="FQ43" i="1"/>
  <c r="FR43" i="1"/>
  <c r="FS43" i="1"/>
  <c r="FK44" i="1"/>
  <c r="FL44" i="1"/>
  <c r="FM44" i="1"/>
  <c r="FN44" i="1"/>
  <c r="FO44" i="1"/>
  <c r="FP44" i="1"/>
  <c r="FQ44" i="1"/>
  <c r="FR44" i="1"/>
  <c r="FS44" i="1"/>
  <c r="FK45" i="1"/>
  <c r="FL45" i="1"/>
  <c r="FM45" i="1"/>
  <c r="FN45" i="1"/>
  <c r="FO45" i="1"/>
  <c r="FP45" i="1"/>
  <c r="FQ45" i="1"/>
  <c r="FR45" i="1"/>
  <c r="FS45" i="1"/>
  <c r="FK46" i="1"/>
  <c r="FL46" i="1"/>
  <c r="FM46" i="1"/>
  <c r="FN46" i="1"/>
  <c r="FO46" i="1"/>
  <c r="FP46" i="1"/>
  <c r="FQ46" i="1"/>
  <c r="FR46" i="1"/>
  <c r="FS46" i="1"/>
  <c r="FK47" i="1"/>
  <c r="FL47" i="1"/>
  <c r="FM47" i="1"/>
  <c r="FN47" i="1"/>
  <c r="FO47" i="1"/>
  <c r="FP47" i="1"/>
  <c r="FQ47" i="1"/>
  <c r="FR47" i="1"/>
  <c r="FS47" i="1"/>
  <c r="FK48" i="1"/>
  <c r="FL48" i="1"/>
  <c r="FM48" i="1"/>
  <c r="FN48" i="1"/>
  <c r="FO48" i="1"/>
  <c r="FP48" i="1"/>
  <c r="FQ48" i="1"/>
  <c r="FR48" i="1"/>
  <c r="FS48" i="1"/>
  <c r="FK49" i="1"/>
  <c r="FL49" i="1"/>
  <c r="FM49" i="1"/>
  <c r="FN49" i="1"/>
  <c r="FO49" i="1"/>
  <c r="FP49" i="1"/>
  <c r="FQ49" i="1"/>
  <c r="FR49" i="1"/>
  <c r="FS49" i="1"/>
  <c r="FK50" i="1"/>
  <c r="FL50" i="1"/>
  <c r="FM50" i="1"/>
  <c r="FN50" i="1"/>
  <c r="FO50" i="1"/>
  <c r="FP50" i="1"/>
  <c r="FQ50" i="1"/>
  <c r="FR50" i="1"/>
  <c r="FS50" i="1"/>
  <c r="FK51" i="1"/>
  <c r="FL51" i="1"/>
  <c r="FM51" i="1"/>
  <c r="FN51" i="1"/>
  <c r="FO51" i="1"/>
  <c r="FP51" i="1"/>
  <c r="FQ51" i="1"/>
  <c r="FR51" i="1"/>
  <c r="FS51" i="1"/>
  <c r="FK52" i="1"/>
  <c r="FL52" i="1"/>
  <c r="FM52" i="1"/>
  <c r="FN52" i="1"/>
  <c r="FO52" i="1"/>
  <c r="FP52" i="1"/>
  <c r="FQ52" i="1"/>
  <c r="FR52" i="1"/>
  <c r="FS52" i="1"/>
  <c r="FK53" i="1"/>
  <c r="FL53" i="1"/>
  <c r="FM53" i="1"/>
  <c r="FN53" i="1"/>
  <c r="FO53" i="1"/>
  <c r="FP53" i="1"/>
  <c r="FQ53" i="1"/>
  <c r="FR53" i="1"/>
  <c r="FS53" i="1"/>
  <c r="FK54" i="1"/>
  <c r="FL54" i="1"/>
  <c r="FM54" i="1"/>
  <c r="FN54" i="1"/>
  <c r="FO54" i="1"/>
  <c r="FP54" i="1"/>
  <c r="FQ54" i="1"/>
  <c r="FR54" i="1"/>
  <c r="FS54" i="1"/>
  <c r="FK55" i="1"/>
  <c r="FL55" i="1"/>
  <c r="FM55" i="1"/>
  <c r="FN55" i="1"/>
  <c r="FO55" i="1"/>
  <c r="FP55" i="1"/>
  <c r="FQ55" i="1"/>
  <c r="FR55" i="1"/>
  <c r="FS55" i="1"/>
  <c r="FB43" i="1"/>
  <c r="FB44" i="1"/>
  <c r="FB45" i="1"/>
  <c r="FB46" i="1"/>
  <c r="FB47" i="1"/>
  <c r="FB48" i="1"/>
  <c r="FB49" i="1"/>
  <c r="FB50" i="1"/>
  <c r="FB51" i="1"/>
  <c r="FB52" i="1"/>
  <c r="FB53" i="1"/>
  <c r="FB54" i="1"/>
  <c r="FB55" i="1"/>
  <c r="EQ43" i="1"/>
  <c r="EQ44" i="1"/>
  <c r="EQ45" i="1"/>
  <c r="EQ46" i="1"/>
  <c r="EQ47" i="1"/>
  <c r="EQ48" i="1"/>
  <c r="EQ49" i="1"/>
  <c r="EQ50" i="1"/>
  <c r="EQ51" i="1"/>
  <c r="EQ52" i="1"/>
  <c r="EQ53" i="1"/>
  <c r="EQ54" i="1"/>
  <c r="EQ55" i="1"/>
  <c r="EF43" i="1"/>
  <c r="EF44" i="1"/>
  <c r="EF45" i="1"/>
  <c r="EF46" i="1"/>
  <c r="EF47" i="1"/>
  <c r="EF48" i="1"/>
  <c r="EF49" i="1"/>
  <c r="EF50" i="1"/>
  <c r="EF51" i="1"/>
  <c r="EF52" i="1"/>
  <c r="EF53" i="1"/>
  <c r="EF54" i="1"/>
  <c r="EF55" i="1"/>
  <c r="DU43" i="1"/>
  <c r="DU44" i="1"/>
  <c r="DU45" i="1"/>
  <c r="DU46" i="1"/>
  <c r="DU47" i="1"/>
  <c r="DU48" i="1"/>
  <c r="DU49" i="1"/>
  <c r="DU50" i="1"/>
  <c r="DU51" i="1"/>
  <c r="DU52" i="1"/>
  <c r="DU53" i="1"/>
  <c r="DU54" i="1"/>
  <c r="DU55" i="1"/>
  <c r="DJ43" i="1"/>
  <c r="DJ44" i="1"/>
  <c r="DJ45" i="1"/>
  <c r="DJ46" i="1"/>
  <c r="DJ47" i="1"/>
  <c r="DJ48" i="1"/>
  <c r="DJ49" i="1"/>
  <c r="DJ50" i="1"/>
  <c r="DJ51" i="1"/>
  <c r="DJ52" i="1"/>
  <c r="DJ53" i="1"/>
  <c r="DJ54" i="1"/>
  <c r="DJ55" i="1"/>
  <c r="CY43" i="1"/>
  <c r="CY44" i="1"/>
  <c r="CY45" i="1"/>
  <c r="CY46" i="1"/>
  <c r="CY47" i="1"/>
  <c r="CY48" i="1"/>
  <c r="CY49" i="1"/>
  <c r="CY50" i="1"/>
  <c r="CY51" i="1"/>
  <c r="CY52" i="1"/>
  <c r="CY53" i="1"/>
  <c r="CY54" i="1"/>
  <c r="CY55" i="1"/>
  <c r="CN43" i="1"/>
  <c r="CN44" i="1"/>
  <c r="CN45" i="1"/>
  <c r="CN46" i="1"/>
  <c r="CN47" i="1"/>
  <c r="CN48" i="1"/>
  <c r="CN49" i="1"/>
  <c r="CN50" i="1"/>
  <c r="CN51" i="1"/>
  <c r="CN52" i="1"/>
  <c r="CN53" i="1"/>
  <c r="CN54" i="1"/>
  <c r="CN55" i="1"/>
  <c r="CC43" i="1"/>
  <c r="CC44" i="1"/>
  <c r="CC45" i="1"/>
  <c r="CC46" i="1"/>
  <c r="CC47" i="1"/>
  <c r="CC48" i="1"/>
  <c r="CC49" i="1"/>
  <c r="CC50" i="1"/>
  <c r="CC51" i="1"/>
  <c r="CC52" i="1"/>
  <c r="CC53" i="1"/>
  <c r="CC54" i="1"/>
  <c r="CC55" i="1"/>
  <c r="BR43" i="1"/>
  <c r="BR44" i="1"/>
  <c r="BR45" i="1"/>
  <c r="BR46" i="1"/>
  <c r="BR47" i="1"/>
  <c r="BR48" i="1"/>
  <c r="BR49" i="1"/>
  <c r="BR50" i="1"/>
  <c r="BR51" i="1"/>
  <c r="BR52" i="1"/>
  <c r="BR53" i="1"/>
  <c r="BR54" i="1"/>
  <c r="BR55" i="1"/>
  <c r="BG43" i="1"/>
  <c r="BG44" i="1"/>
  <c r="BG45" i="1"/>
  <c r="BG46" i="1"/>
  <c r="BG47" i="1"/>
  <c r="BG48" i="1"/>
  <c r="BG49" i="1"/>
  <c r="BG50" i="1"/>
  <c r="BG51" i="1"/>
  <c r="BG52" i="1"/>
  <c r="BG53" i="1"/>
  <c r="BG54" i="1"/>
  <c r="BG55" i="1"/>
  <c r="AV43" i="1"/>
  <c r="AV44" i="1"/>
  <c r="AV45" i="1"/>
  <c r="AV46" i="1"/>
  <c r="AV47" i="1"/>
  <c r="AV48" i="1"/>
  <c r="AV49" i="1"/>
  <c r="AV50" i="1"/>
  <c r="AV51" i="1"/>
  <c r="AV52" i="1"/>
  <c r="AV53" i="1"/>
  <c r="AV54" i="1"/>
  <c r="AV55" i="1"/>
  <c r="AK43" i="1"/>
  <c r="AK44" i="1"/>
  <c r="AK45" i="1"/>
  <c r="AK46" i="1"/>
  <c r="AK47" i="1"/>
  <c r="AK48" i="1"/>
  <c r="AK49" i="1"/>
  <c r="AK50" i="1"/>
  <c r="AK51" i="1"/>
  <c r="AK52" i="1"/>
  <c r="AK53" i="1"/>
  <c r="AK54" i="1"/>
  <c r="AK55" i="1"/>
  <c r="Z43" i="1"/>
  <c r="Z44" i="1"/>
  <c r="Z45" i="1"/>
  <c r="Z46" i="1"/>
  <c r="Z47" i="1"/>
  <c r="Z48" i="1"/>
  <c r="Z49" i="1"/>
  <c r="Z50" i="1"/>
  <c r="Z51" i="1"/>
  <c r="Z52" i="1"/>
  <c r="Z53" i="1"/>
  <c r="Z54" i="1"/>
  <c r="Z55" i="1"/>
  <c r="O43" i="1"/>
  <c r="O44" i="1"/>
  <c r="O45" i="1"/>
  <c r="O46" i="1"/>
  <c r="O47" i="1"/>
  <c r="O48" i="1"/>
  <c r="O49" i="1"/>
  <c r="O50" i="1"/>
  <c r="O51" i="1"/>
  <c r="O52" i="1"/>
  <c r="O53" i="1"/>
  <c r="O54" i="1"/>
  <c r="O55" i="1"/>
  <c r="D43" i="1"/>
  <c r="D44" i="1"/>
  <c r="D45" i="1"/>
  <c r="D46" i="1"/>
  <c r="D47" i="1"/>
  <c r="D48" i="1"/>
  <c r="D49" i="1"/>
  <c r="D50" i="1"/>
  <c r="D51" i="1"/>
  <c r="D52" i="1"/>
  <c r="D53" i="1"/>
  <c r="D54" i="1"/>
  <c r="D55" i="1"/>
  <c r="D4" i="1"/>
  <c r="O4" i="1"/>
  <c r="Z4" i="1"/>
  <c r="AK4" i="1"/>
  <c r="AV4" i="1"/>
  <c r="BG4" i="1"/>
  <c r="BR4" i="1"/>
  <c r="CC4" i="1"/>
  <c r="CN4" i="1"/>
  <c r="CY4" i="1"/>
  <c r="DJ4" i="1"/>
  <c r="DU4" i="1"/>
  <c r="EF4" i="1"/>
  <c r="EQ4" i="1"/>
  <c r="FB4" i="1"/>
  <c r="FQ4" i="1"/>
  <c r="D5" i="1"/>
  <c r="O5" i="1"/>
  <c r="Z5" i="1"/>
  <c r="AK5" i="1"/>
  <c r="AV5" i="1"/>
  <c r="BG5" i="1"/>
  <c r="BR5" i="1"/>
  <c r="CC5" i="1"/>
  <c r="CN5" i="1"/>
  <c r="CY5" i="1"/>
  <c r="DJ5" i="1"/>
  <c r="DU5" i="1"/>
  <c r="EF5" i="1"/>
  <c r="EQ5" i="1"/>
  <c r="FB5" i="1"/>
  <c r="FQ5" i="1"/>
  <c r="D6" i="1"/>
  <c r="O6" i="1"/>
  <c r="Z6" i="1"/>
  <c r="AK6" i="1"/>
  <c r="AV6" i="1"/>
  <c r="BG6" i="1"/>
  <c r="BR6" i="1"/>
  <c r="CC6" i="1"/>
  <c r="CN6" i="1"/>
  <c r="CY6" i="1"/>
  <c r="DJ6" i="1"/>
  <c r="DU6" i="1"/>
  <c r="EF6" i="1"/>
  <c r="EQ6" i="1"/>
  <c r="FB6" i="1"/>
  <c r="FQ6" i="1"/>
  <c r="D7" i="1"/>
  <c r="O7" i="1"/>
  <c r="Z7" i="1"/>
  <c r="AK7" i="1"/>
  <c r="AV7" i="1"/>
  <c r="BG7" i="1"/>
  <c r="BR7" i="1"/>
  <c r="CC7" i="1"/>
  <c r="CN7" i="1"/>
  <c r="CY7" i="1"/>
  <c r="DJ7" i="1"/>
  <c r="DU7" i="1"/>
  <c r="EF7" i="1"/>
  <c r="EQ7" i="1"/>
  <c r="FB7" i="1"/>
  <c r="FQ7" i="1"/>
  <c r="D8" i="1"/>
  <c r="O8" i="1"/>
  <c r="Z8" i="1"/>
  <c r="AK8" i="1"/>
  <c r="AV8" i="1"/>
  <c r="BG8" i="1"/>
  <c r="BR8" i="1"/>
  <c r="CC8" i="1"/>
  <c r="CN8" i="1"/>
  <c r="CY8" i="1"/>
  <c r="DJ8" i="1"/>
  <c r="DU8" i="1"/>
  <c r="EF8" i="1"/>
  <c r="EQ8" i="1"/>
  <c r="FB8" i="1"/>
  <c r="FQ8" i="1"/>
  <c r="D9" i="1"/>
  <c r="O9" i="1"/>
  <c r="Z9" i="1"/>
  <c r="AK9" i="1"/>
  <c r="AV9" i="1"/>
  <c r="BG9" i="1"/>
  <c r="BR9" i="1"/>
  <c r="CC9" i="1"/>
  <c r="CN9" i="1"/>
  <c r="CY9" i="1"/>
  <c r="DJ9" i="1"/>
  <c r="DU9" i="1"/>
  <c r="EF9" i="1"/>
  <c r="EQ9" i="1"/>
  <c r="FB9" i="1"/>
  <c r="FQ9" i="1"/>
  <c r="D10" i="1"/>
  <c r="O10" i="1"/>
  <c r="Z10" i="1"/>
  <c r="AK10" i="1"/>
  <c r="AV10" i="1"/>
  <c r="BG10" i="1"/>
  <c r="BR10" i="1"/>
  <c r="CC10" i="1"/>
  <c r="CN10" i="1"/>
  <c r="CY10" i="1"/>
  <c r="DJ10" i="1"/>
  <c r="DU10" i="1"/>
  <c r="EF10" i="1"/>
  <c r="EQ10" i="1"/>
  <c r="FB10" i="1"/>
  <c r="FQ10" i="1"/>
  <c r="D11" i="1"/>
  <c r="O11" i="1"/>
  <c r="Z11" i="1"/>
  <c r="AK11" i="1"/>
  <c r="AV11" i="1"/>
  <c r="BG11" i="1"/>
  <c r="BR11" i="1"/>
  <c r="CC11" i="1"/>
  <c r="CN11" i="1"/>
  <c r="CY11" i="1"/>
  <c r="DJ11" i="1"/>
  <c r="DU11" i="1"/>
  <c r="EF11" i="1"/>
  <c r="EQ11" i="1"/>
  <c r="FB11" i="1"/>
  <c r="FQ11" i="1"/>
  <c r="D12" i="1"/>
  <c r="O12" i="1"/>
  <c r="Z12" i="1"/>
  <c r="AK12" i="1"/>
  <c r="AV12" i="1"/>
  <c r="BG12" i="1"/>
  <c r="BR12" i="1"/>
  <c r="CC12" i="1"/>
  <c r="CN12" i="1"/>
  <c r="CY12" i="1"/>
  <c r="DJ12" i="1"/>
  <c r="DU12" i="1"/>
  <c r="EF12" i="1"/>
  <c r="EQ12" i="1"/>
  <c r="FB12" i="1"/>
  <c r="FQ12" i="1"/>
  <c r="D13" i="1"/>
  <c r="O13" i="1"/>
  <c r="Z13" i="1"/>
  <c r="AK13" i="1"/>
  <c r="AV13" i="1"/>
  <c r="BG13" i="1"/>
  <c r="BR13" i="1"/>
  <c r="CC13" i="1"/>
  <c r="CN13" i="1"/>
  <c r="CY13" i="1"/>
  <c r="DJ13" i="1"/>
  <c r="DU13" i="1"/>
  <c r="EF13" i="1"/>
  <c r="EQ13" i="1"/>
  <c r="FB13" i="1"/>
  <c r="FQ13" i="1"/>
  <c r="D14" i="1"/>
  <c r="O14" i="1"/>
  <c r="Z14" i="1"/>
  <c r="AK14" i="1"/>
  <c r="AV14" i="1"/>
  <c r="BG14" i="1"/>
  <c r="BR14" i="1"/>
  <c r="CC14" i="1"/>
  <c r="CN14" i="1"/>
  <c r="CY14" i="1"/>
  <c r="DJ14" i="1"/>
  <c r="DU14" i="1"/>
  <c r="EF14" i="1"/>
  <c r="EQ14" i="1"/>
  <c r="FB14" i="1"/>
  <c r="FQ14" i="1"/>
  <c r="D15" i="1"/>
  <c r="O15" i="1"/>
  <c r="Z15" i="1"/>
  <c r="AK15" i="1"/>
  <c r="AV15" i="1"/>
  <c r="BG15" i="1"/>
  <c r="BR15" i="1"/>
  <c r="CC15" i="1"/>
  <c r="CN15" i="1"/>
  <c r="CY15" i="1"/>
  <c r="DJ15" i="1"/>
  <c r="DU15" i="1"/>
  <c r="EF15" i="1"/>
  <c r="EQ15" i="1"/>
  <c r="FB15" i="1"/>
  <c r="FQ15" i="1"/>
  <c r="D16" i="1"/>
  <c r="O16" i="1"/>
  <c r="Z16" i="1"/>
  <c r="AK16" i="1"/>
  <c r="AV16" i="1"/>
  <c r="BG16" i="1"/>
  <c r="BR16" i="1"/>
  <c r="CC16" i="1"/>
  <c r="CN16" i="1"/>
  <c r="CY16" i="1"/>
  <c r="DJ16" i="1"/>
  <c r="DU16" i="1"/>
  <c r="EF16" i="1"/>
  <c r="EQ16" i="1"/>
  <c r="FB16" i="1"/>
  <c r="FQ16" i="1"/>
  <c r="D17" i="1"/>
  <c r="O17" i="1"/>
  <c r="Z17" i="1"/>
  <c r="AK17" i="1"/>
  <c r="AV17" i="1"/>
  <c r="BG17" i="1"/>
  <c r="BR17" i="1"/>
  <c r="CC17" i="1"/>
  <c r="CN17" i="1"/>
  <c r="CY17" i="1"/>
  <c r="DJ17" i="1"/>
  <c r="DU17" i="1"/>
  <c r="EF17" i="1"/>
  <c r="EQ17" i="1"/>
  <c r="FB17" i="1"/>
  <c r="FQ17" i="1"/>
  <c r="D18" i="1"/>
  <c r="O18" i="1"/>
  <c r="Z18" i="1"/>
  <c r="AK18" i="1"/>
  <c r="AV18" i="1"/>
  <c r="BG18" i="1"/>
  <c r="BR18" i="1"/>
  <c r="CC18" i="1"/>
  <c r="CN18" i="1"/>
  <c r="CY18" i="1"/>
  <c r="DJ18" i="1"/>
  <c r="DU18" i="1"/>
  <c r="EF18" i="1"/>
  <c r="EQ18" i="1"/>
  <c r="FB18" i="1"/>
  <c r="FQ18" i="1"/>
  <c r="D19" i="1"/>
  <c r="O19" i="1"/>
  <c r="Z19" i="1"/>
  <c r="AK19" i="1"/>
  <c r="AV19" i="1"/>
  <c r="BG19" i="1"/>
  <c r="BR19" i="1"/>
  <c r="CC19" i="1"/>
  <c r="CN19" i="1"/>
  <c r="CY19" i="1"/>
  <c r="DJ19" i="1"/>
  <c r="DU19" i="1"/>
  <c r="EF19" i="1"/>
  <c r="EQ19" i="1"/>
  <c r="FB19" i="1"/>
  <c r="FQ19" i="1"/>
  <c r="D20" i="1"/>
  <c r="O20" i="1"/>
  <c r="Z20" i="1"/>
  <c r="AK20" i="1"/>
  <c r="AV20" i="1"/>
  <c r="BG20" i="1"/>
  <c r="BR20" i="1"/>
  <c r="CC20" i="1"/>
  <c r="CN20" i="1"/>
  <c r="CY20" i="1"/>
  <c r="DJ20" i="1"/>
  <c r="DU20" i="1"/>
  <c r="EF20" i="1"/>
  <c r="EQ20" i="1"/>
  <c r="FB20" i="1"/>
  <c r="FQ20" i="1"/>
  <c r="D21" i="1"/>
  <c r="O21" i="1"/>
  <c r="Z21" i="1"/>
  <c r="AK21" i="1"/>
  <c r="AV21" i="1"/>
  <c r="BG21" i="1"/>
  <c r="BR21" i="1"/>
  <c r="CC21" i="1"/>
  <c r="CN21" i="1"/>
  <c r="CY21" i="1"/>
  <c r="DJ21" i="1"/>
  <c r="DU21" i="1"/>
  <c r="EF21" i="1"/>
  <c r="EQ21" i="1"/>
  <c r="FB21" i="1"/>
  <c r="FQ21" i="1"/>
  <c r="D22" i="1"/>
  <c r="O22" i="1"/>
  <c r="Z22" i="1"/>
  <c r="AK22" i="1"/>
  <c r="AV22" i="1"/>
  <c r="BG22" i="1"/>
  <c r="BR22" i="1"/>
  <c r="CC22" i="1"/>
  <c r="CN22" i="1"/>
  <c r="CY22" i="1"/>
  <c r="DJ22" i="1"/>
  <c r="DU22" i="1"/>
  <c r="EF22" i="1"/>
  <c r="EQ22" i="1"/>
  <c r="FB22" i="1"/>
  <c r="FQ22" i="1"/>
  <c r="D23" i="1"/>
  <c r="O23" i="1"/>
  <c r="Z23" i="1"/>
  <c r="AK23" i="1"/>
  <c r="AV23" i="1"/>
  <c r="BG23" i="1"/>
  <c r="BR23" i="1"/>
  <c r="CC23" i="1"/>
  <c r="CN23" i="1"/>
  <c r="CY23" i="1"/>
  <c r="DJ23" i="1"/>
  <c r="DU23" i="1"/>
  <c r="EF23" i="1"/>
  <c r="EQ23" i="1"/>
  <c r="FB23" i="1"/>
  <c r="FQ23" i="1"/>
  <c r="D24" i="1"/>
  <c r="O24" i="1"/>
  <c r="Z24" i="1"/>
  <c r="AK24" i="1"/>
  <c r="AV24" i="1"/>
  <c r="BG24" i="1"/>
  <c r="BR24" i="1"/>
  <c r="CC24" i="1"/>
  <c r="CN24" i="1"/>
  <c r="CY24" i="1"/>
  <c r="DJ24" i="1"/>
  <c r="DU24" i="1"/>
  <c r="EF24" i="1"/>
  <c r="EQ24" i="1"/>
  <c r="FB24" i="1"/>
  <c r="FQ24" i="1"/>
  <c r="D25" i="1"/>
  <c r="O25" i="1"/>
  <c r="Z25" i="1"/>
  <c r="AK25" i="1"/>
  <c r="AV25" i="1"/>
  <c r="BG25" i="1"/>
  <c r="BR25" i="1"/>
  <c r="CC25" i="1"/>
  <c r="CN25" i="1"/>
  <c r="CY25" i="1"/>
  <c r="DJ25" i="1"/>
  <c r="DU25" i="1"/>
  <c r="EF25" i="1"/>
  <c r="EQ25" i="1"/>
  <c r="FB25" i="1"/>
  <c r="FQ25" i="1"/>
  <c r="D26" i="1"/>
  <c r="O26" i="1"/>
  <c r="Z26" i="1"/>
  <c r="AK26" i="1"/>
  <c r="AV26" i="1"/>
  <c r="BG26" i="1"/>
  <c r="BR26" i="1"/>
  <c r="CC26" i="1"/>
  <c r="CN26" i="1"/>
  <c r="CY26" i="1"/>
  <c r="DJ26" i="1"/>
  <c r="DU26" i="1"/>
  <c r="EF26" i="1"/>
  <c r="EQ26" i="1"/>
  <c r="FB26" i="1"/>
  <c r="FQ26" i="1"/>
  <c r="D27" i="1"/>
  <c r="O27" i="1"/>
  <c r="Z27" i="1"/>
  <c r="AK27" i="1"/>
  <c r="AV27" i="1"/>
  <c r="BG27" i="1"/>
  <c r="BR27" i="1"/>
  <c r="CC27" i="1"/>
  <c r="CN27" i="1"/>
  <c r="CY27" i="1"/>
  <c r="DJ27" i="1"/>
  <c r="DU27" i="1"/>
  <c r="EF27" i="1"/>
  <c r="EQ27" i="1"/>
  <c r="FB27" i="1"/>
  <c r="FQ27" i="1"/>
  <c r="D28" i="1"/>
  <c r="O28" i="1"/>
  <c r="Z28" i="1"/>
  <c r="AK28" i="1"/>
  <c r="AV28" i="1"/>
  <c r="BG28" i="1"/>
  <c r="BR28" i="1"/>
  <c r="CC28" i="1"/>
  <c r="CN28" i="1"/>
  <c r="CY28" i="1"/>
  <c r="DJ28" i="1"/>
  <c r="DU28" i="1"/>
  <c r="EF28" i="1"/>
  <c r="EQ28" i="1"/>
  <c r="FB28" i="1"/>
  <c r="FQ28" i="1"/>
  <c r="D29" i="1"/>
  <c r="O29" i="1"/>
  <c r="Z29" i="1"/>
  <c r="AK29" i="1"/>
  <c r="AV29" i="1"/>
  <c r="BG29" i="1"/>
  <c r="BR29" i="1"/>
  <c r="CC29" i="1"/>
  <c r="CN29" i="1"/>
  <c r="CY29" i="1"/>
  <c r="DJ29" i="1"/>
  <c r="DU29" i="1"/>
  <c r="EF29" i="1"/>
  <c r="EQ29" i="1"/>
  <c r="FB29" i="1"/>
  <c r="FQ29" i="1"/>
  <c r="D30" i="1"/>
  <c r="O30" i="1"/>
  <c r="Z30" i="1"/>
  <c r="AK30" i="1"/>
  <c r="AV30" i="1"/>
  <c r="BG30" i="1"/>
  <c r="BR30" i="1"/>
  <c r="CC30" i="1"/>
  <c r="CN30" i="1"/>
  <c r="CY30" i="1"/>
  <c r="DJ30" i="1"/>
  <c r="DU30" i="1"/>
  <c r="EF30" i="1"/>
  <c r="EQ30" i="1"/>
  <c r="FB30" i="1"/>
  <c r="FQ30" i="1"/>
  <c r="D31" i="1"/>
  <c r="O31" i="1"/>
  <c r="Z31" i="1"/>
  <c r="AK31" i="1"/>
  <c r="AV31" i="1"/>
  <c r="BG31" i="1"/>
  <c r="BR31" i="1"/>
  <c r="CC31" i="1"/>
  <c r="CN31" i="1"/>
  <c r="CY31" i="1"/>
  <c r="DJ31" i="1"/>
  <c r="DU31" i="1"/>
  <c r="EF31" i="1"/>
  <c r="EQ31" i="1"/>
  <c r="FB31" i="1"/>
  <c r="FQ31" i="1"/>
  <c r="D32" i="1"/>
  <c r="O32" i="1"/>
  <c r="Z32" i="1"/>
  <c r="AK32" i="1"/>
  <c r="AV32" i="1"/>
  <c r="BG32" i="1"/>
  <c r="BR32" i="1"/>
  <c r="CC32" i="1"/>
  <c r="CN32" i="1"/>
  <c r="CY32" i="1"/>
  <c r="DJ32" i="1"/>
  <c r="DU32" i="1"/>
  <c r="EF32" i="1"/>
  <c r="EQ32" i="1"/>
  <c r="FB32" i="1"/>
  <c r="FQ32" i="1"/>
  <c r="D33" i="1"/>
  <c r="O33" i="1"/>
  <c r="Z33" i="1"/>
  <c r="AK33" i="1"/>
  <c r="AV33" i="1"/>
  <c r="BG33" i="1"/>
  <c r="BR33" i="1"/>
  <c r="CC33" i="1"/>
  <c r="CN33" i="1"/>
  <c r="CY33" i="1"/>
  <c r="DJ33" i="1"/>
  <c r="DU33" i="1"/>
  <c r="EF33" i="1"/>
  <c r="EQ33" i="1"/>
  <c r="FB33" i="1"/>
  <c r="FQ33" i="1"/>
  <c r="D34" i="1"/>
  <c r="O34" i="1"/>
  <c r="Z34" i="1"/>
  <c r="AK34" i="1"/>
  <c r="AV34" i="1"/>
  <c r="BG34" i="1"/>
  <c r="BR34" i="1"/>
  <c r="CC34" i="1"/>
  <c r="CN34" i="1"/>
  <c r="CY34" i="1"/>
  <c r="DJ34" i="1"/>
  <c r="DU34" i="1"/>
  <c r="EF34" i="1"/>
  <c r="EQ34" i="1"/>
  <c r="FB34" i="1"/>
  <c r="FQ34" i="1"/>
  <c r="D35" i="1"/>
  <c r="O35" i="1"/>
  <c r="Z35" i="1"/>
  <c r="AK35" i="1"/>
  <c r="AV35" i="1"/>
  <c r="BG35" i="1"/>
  <c r="BR35" i="1"/>
  <c r="CC35" i="1"/>
  <c r="CN35" i="1"/>
  <c r="CY35" i="1"/>
  <c r="DJ35" i="1"/>
  <c r="DU35" i="1"/>
  <c r="EF35" i="1"/>
  <c r="EQ35" i="1"/>
  <c r="FB35" i="1"/>
  <c r="FQ35" i="1"/>
  <c r="D36" i="1"/>
  <c r="O36" i="1"/>
  <c r="Z36" i="1"/>
  <c r="AK36" i="1"/>
  <c r="AV36" i="1"/>
  <c r="BG36" i="1"/>
  <c r="BR36" i="1"/>
  <c r="CC36" i="1"/>
  <c r="CN36" i="1"/>
  <c r="CY36" i="1"/>
  <c r="DJ36" i="1"/>
  <c r="DU36" i="1"/>
  <c r="EF36" i="1"/>
  <c r="EQ36" i="1"/>
  <c r="FB36" i="1"/>
  <c r="FQ36" i="1"/>
  <c r="D37" i="1"/>
  <c r="O37" i="1"/>
  <c r="Z37" i="1"/>
  <c r="AK37" i="1"/>
  <c r="AV37" i="1"/>
  <c r="BG37" i="1"/>
  <c r="BR37" i="1"/>
  <c r="CC37" i="1"/>
  <c r="CN37" i="1"/>
  <c r="CY37" i="1"/>
  <c r="DJ37" i="1"/>
  <c r="DU37" i="1"/>
  <c r="EF37" i="1"/>
  <c r="EQ37" i="1"/>
  <c r="FB37" i="1"/>
  <c r="FQ37" i="1"/>
  <c r="D38" i="1"/>
  <c r="O38" i="1"/>
  <c r="Z38" i="1"/>
  <c r="AK38" i="1"/>
  <c r="AV38" i="1"/>
  <c r="BG38" i="1"/>
  <c r="BR38" i="1"/>
  <c r="CC38" i="1"/>
  <c r="CN38" i="1"/>
  <c r="CY38" i="1"/>
  <c r="DJ38" i="1"/>
  <c r="DU38" i="1"/>
  <c r="EF38" i="1"/>
  <c r="EQ38" i="1"/>
  <c r="FB38" i="1"/>
  <c r="FQ38" i="1"/>
  <c r="D39" i="1"/>
  <c r="O39" i="1"/>
  <c r="Z39" i="1"/>
  <c r="AK39" i="1"/>
  <c r="AV39" i="1"/>
  <c r="BG39" i="1"/>
  <c r="BR39" i="1"/>
  <c r="CC39" i="1"/>
  <c r="CN39" i="1"/>
  <c r="CY39" i="1"/>
  <c r="DJ39" i="1"/>
  <c r="DU39" i="1"/>
  <c r="EF39" i="1"/>
  <c r="EQ39" i="1"/>
  <c r="FB39" i="1"/>
  <c r="FQ39" i="1"/>
  <c r="D40" i="1"/>
  <c r="O40" i="1"/>
  <c r="Z40" i="1"/>
  <c r="AK40" i="1"/>
  <c r="AV40" i="1"/>
  <c r="BG40" i="1"/>
  <c r="BR40" i="1"/>
  <c r="CC40" i="1"/>
  <c r="CN40" i="1"/>
  <c r="CY40" i="1"/>
  <c r="DJ40" i="1"/>
  <c r="DU40" i="1"/>
  <c r="EF40" i="1"/>
  <c r="EQ40" i="1"/>
  <c r="FB40" i="1"/>
  <c r="FQ40" i="1"/>
  <c r="D41" i="1"/>
  <c r="O41" i="1"/>
  <c r="Z41" i="1"/>
  <c r="AK41" i="1"/>
  <c r="AV41" i="1"/>
  <c r="BG41" i="1"/>
  <c r="BR41" i="1"/>
  <c r="CC41" i="1"/>
  <c r="CN41" i="1"/>
  <c r="CY41" i="1"/>
  <c r="DJ41" i="1"/>
  <c r="DU41" i="1"/>
  <c r="EF41" i="1"/>
  <c r="EQ41" i="1"/>
  <c r="FB41" i="1"/>
  <c r="FQ41" i="1"/>
  <c r="D42" i="1"/>
  <c r="O42" i="1"/>
  <c r="Z42" i="1"/>
  <c r="AK42" i="1"/>
  <c r="AV42" i="1"/>
  <c r="BG42" i="1"/>
  <c r="BR42" i="1"/>
  <c r="CC42" i="1"/>
  <c r="CN42" i="1"/>
  <c r="CY42" i="1"/>
  <c r="DJ42" i="1"/>
  <c r="DU42" i="1"/>
  <c r="EF42" i="1"/>
  <c r="EQ42" i="1"/>
  <c r="FB42" i="1"/>
  <c r="FQ42" i="1"/>
  <c r="AQ27" i="3"/>
  <c r="AQ28" i="3"/>
  <c r="AQ30" i="3"/>
  <c r="AQ32" i="3"/>
  <c r="AQ36" i="3"/>
  <c r="AQ37" i="3"/>
  <c r="AQ40" i="3"/>
  <c r="AQ41" i="3"/>
  <c r="AQ42" i="3"/>
  <c r="AQ43" i="3"/>
  <c r="AQ44" i="3"/>
  <c r="AQ45" i="3"/>
  <c r="AQ46" i="3"/>
  <c r="AQ6" i="3"/>
  <c r="AQ7" i="3"/>
  <c r="AQ8" i="3"/>
  <c r="AQ10" i="3"/>
  <c r="AQ12" i="3"/>
  <c r="AQ14" i="3"/>
  <c r="AQ15" i="3"/>
  <c r="AQ16" i="3"/>
  <c r="AQ17" i="3"/>
  <c r="AQ18" i="3"/>
  <c r="AQ19" i="3"/>
  <c r="AQ20" i="3"/>
  <c r="AQ21" i="3"/>
  <c r="AQ22" i="3"/>
  <c r="D5" i="2"/>
  <c r="J5" i="2"/>
  <c r="P5" i="2"/>
  <c r="V5" i="2"/>
  <c r="AB5" i="2"/>
  <c r="AH5" i="2"/>
  <c r="AN5" i="2"/>
  <c r="AT5" i="2"/>
  <c r="AZ5" i="2"/>
  <c r="BF5" i="2"/>
  <c r="BK5" i="2"/>
  <c r="D6" i="2"/>
  <c r="J6" i="2"/>
  <c r="P6" i="2"/>
  <c r="V6" i="2"/>
  <c r="AB6" i="2"/>
  <c r="AH6" i="2"/>
  <c r="AN6" i="2"/>
  <c r="AT6" i="2"/>
  <c r="AZ6" i="2"/>
  <c r="BF6" i="2"/>
  <c r="BK6" i="2"/>
  <c r="D7" i="2"/>
  <c r="J7" i="2"/>
  <c r="P7" i="2"/>
  <c r="V7" i="2"/>
  <c r="AB7" i="2"/>
  <c r="AH7" i="2"/>
  <c r="AN7" i="2"/>
  <c r="AT7" i="2"/>
  <c r="AZ7" i="2"/>
  <c r="BF7" i="2"/>
  <c r="BK7" i="2"/>
  <c r="D8" i="2"/>
  <c r="J8" i="2"/>
  <c r="P8" i="2"/>
  <c r="V8" i="2"/>
  <c r="AB8" i="2"/>
  <c r="AH8" i="2"/>
  <c r="AN8" i="2"/>
  <c r="AT8" i="2"/>
  <c r="AZ8" i="2"/>
  <c r="BF8" i="2"/>
  <c r="BK8" i="2"/>
  <c r="D9" i="2"/>
  <c r="J9" i="2"/>
  <c r="P9" i="2"/>
  <c r="V9" i="2"/>
  <c r="AB9" i="2"/>
  <c r="AH9" i="2"/>
  <c r="AN9" i="2"/>
  <c r="AT9" i="2"/>
  <c r="AZ9" i="2"/>
  <c r="BF9" i="2"/>
  <c r="BK9" i="2"/>
  <c r="D10" i="2"/>
  <c r="J10" i="2"/>
  <c r="P10" i="2"/>
  <c r="V10" i="2"/>
  <c r="AB10" i="2"/>
  <c r="AH10" i="2"/>
  <c r="AN10" i="2"/>
  <c r="AT10" i="2"/>
  <c r="AZ10" i="2"/>
  <c r="BF10" i="2"/>
  <c r="BK10" i="2"/>
  <c r="D11" i="2"/>
  <c r="J11" i="2"/>
  <c r="P11" i="2"/>
  <c r="V11" i="2"/>
  <c r="AB11" i="2"/>
  <c r="AH11" i="2"/>
  <c r="AN11" i="2"/>
  <c r="AT11" i="2"/>
  <c r="AZ11" i="2"/>
  <c r="BF11" i="2"/>
  <c r="BK11" i="2"/>
  <c r="D12" i="2"/>
  <c r="J12" i="2"/>
  <c r="P12" i="2"/>
  <c r="V12" i="2"/>
  <c r="AB12" i="2"/>
  <c r="AH12" i="2"/>
  <c r="AN12" i="2"/>
  <c r="AT12" i="2"/>
  <c r="AZ12" i="2"/>
  <c r="BF12" i="2"/>
  <c r="BK12" i="2"/>
  <c r="D13" i="2"/>
  <c r="J13" i="2"/>
  <c r="P13" i="2"/>
  <c r="V13" i="2"/>
  <c r="AB13" i="2"/>
  <c r="AH13" i="2"/>
  <c r="AN13" i="2"/>
  <c r="AT13" i="2"/>
  <c r="AZ13" i="2"/>
  <c r="BF13" i="2"/>
  <c r="BK13" i="2"/>
  <c r="D14" i="2"/>
  <c r="J14" i="2"/>
  <c r="P14" i="2"/>
  <c r="V14" i="2"/>
  <c r="AB14" i="2"/>
  <c r="AH14" i="2"/>
  <c r="AN14" i="2"/>
  <c r="AT14" i="2"/>
  <c r="AZ14" i="2"/>
  <c r="BF14" i="2"/>
  <c r="BK14" i="2"/>
  <c r="D15" i="2"/>
  <c r="J15" i="2"/>
  <c r="P15" i="2"/>
  <c r="V15" i="2"/>
  <c r="AB15" i="2"/>
  <c r="AH15" i="2"/>
  <c r="AN15" i="2"/>
  <c r="AT15" i="2"/>
  <c r="AZ15" i="2"/>
  <c r="BF15" i="2"/>
  <c r="BK15" i="2"/>
  <c r="D16" i="2"/>
  <c r="J16" i="2"/>
  <c r="P16" i="2"/>
  <c r="V16" i="2"/>
  <c r="AB16" i="2"/>
  <c r="AH16" i="2"/>
  <c r="AN16" i="2"/>
  <c r="AT16" i="2"/>
  <c r="AZ16" i="2"/>
  <c r="BF16" i="2"/>
  <c r="BK16" i="2"/>
  <c r="D17" i="2"/>
  <c r="J17" i="2"/>
  <c r="P17" i="2"/>
  <c r="V17" i="2"/>
  <c r="AB17" i="2"/>
  <c r="AH17" i="2"/>
  <c r="AN17" i="2"/>
  <c r="AT17" i="2"/>
  <c r="AZ17" i="2"/>
  <c r="BF17" i="2"/>
  <c r="BK17" i="2"/>
  <c r="D18" i="2"/>
  <c r="J18" i="2"/>
  <c r="P18" i="2"/>
  <c r="V18" i="2"/>
  <c r="AB18" i="2"/>
  <c r="AH18" i="2"/>
  <c r="AN18" i="2"/>
  <c r="AT18" i="2"/>
  <c r="AZ18" i="2"/>
  <c r="BF18" i="2"/>
  <c r="BK18" i="2"/>
  <c r="D19" i="2"/>
  <c r="J19" i="2"/>
  <c r="P19" i="2"/>
  <c r="V19" i="2"/>
  <c r="AB19" i="2"/>
  <c r="AH19" i="2"/>
  <c r="AN19" i="2"/>
  <c r="AT19" i="2"/>
  <c r="AZ19" i="2"/>
  <c r="BF19" i="2"/>
  <c r="BK19" i="2"/>
  <c r="D20" i="2"/>
  <c r="J20" i="2"/>
  <c r="P20" i="2"/>
  <c r="V20" i="2"/>
  <c r="AB20" i="2"/>
  <c r="AH20" i="2"/>
  <c r="AN20" i="2"/>
  <c r="AT20" i="2"/>
  <c r="AZ20" i="2"/>
  <c r="BF20" i="2"/>
  <c r="BK20" i="2"/>
  <c r="D21" i="2"/>
  <c r="J21" i="2"/>
  <c r="P21" i="2"/>
  <c r="V21" i="2"/>
  <c r="AB21" i="2"/>
  <c r="AH21" i="2"/>
  <c r="AN21" i="2"/>
  <c r="AT21" i="2"/>
  <c r="AZ21" i="2"/>
  <c r="BF21" i="2"/>
  <c r="BK21" i="2"/>
  <c r="D22" i="2"/>
  <c r="J22" i="2"/>
  <c r="P22" i="2"/>
  <c r="V22" i="2"/>
  <c r="AB22" i="2"/>
  <c r="AH22" i="2"/>
  <c r="AN22" i="2"/>
  <c r="AT22" i="2"/>
  <c r="AZ22" i="2"/>
  <c r="BF22" i="2"/>
  <c r="BK22" i="2"/>
  <c r="D23" i="2"/>
  <c r="J23" i="2"/>
  <c r="P23" i="2"/>
  <c r="V23" i="2"/>
  <c r="AB23" i="2"/>
  <c r="AH23" i="2"/>
  <c r="AN23" i="2"/>
  <c r="AT23" i="2"/>
  <c r="AZ23" i="2"/>
  <c r="BF23" i="2"/>
  <c r="BK23" i="2"/>
  <c r="BL24" i="2"/>
  <c r="D33" i="2"/>
  <c r="J33" i="2"/>
  <c r="P33" i="2"/>
  <c r="V33" i="2"/>
  <c r="AB33" i="2"/>
  <c r="AH33" i="2"/>
  <c r="AN33" i="2"/>
  <c r="AT33" i="2"/>
  <c r="AZ33" i="2"/>
  <c r="BF33" i="2"/>
  <c r="BK33" i="2"/>
  <c r="D34" i="2"/>
  <c r="J34" i="2"/>
  <c r="P34" i="2"/>
  <c r="V34" i="2"/>
  <c r="AB34" i="2"/>
  <c r="AH34" i="2"/>
  <c r="AN34" i="2"/>
  <c r="AT34" i="2"/>
  <c r="AZ34" i="2"/>
  <c r="BF34" i="2"/>
  <c r="BK34" i="2"/>
  <c r="D35" i="2"/>
  <c r="J35" i="2"/>
  <c r="P35" i="2"/>
  <c r="V35" i="2"/>
  <c r="AB35" i="2"/>
  <c r="AH35" i="2"/>
  <c r="AN35" i="2"/>
  <c r="AT35" i="2"/>
  <c r="AZ35" i="2"/>
  <c r="BF35" i="2"/>
  <c r="BK35" i="2"/>
  <c r="D36" i="2"/>
  <c r="J36" i="2"/>
  <c r="P36" i="2"/>
  <c r="V36" i="2"/>
  <c r="AB36" i="2"/>
  <c r="AH36" i="2"/>
  <c r="AN36" i="2"/>
  <c r="AT36" i="2"/>
  <c r="AZ36" i="2"/>
  <c r="BF36" i="2"/>
  <c r="BK36" i="2"/>
  <c r="D37" i="2"/>
  <c r="J37" i="2"/>
  <c r="P37" i="2"/>
  <c r="V37" i="2"/>
  <c r="AB37" i="2"/>
  <c r="AH37" i="2"/>
  <c r="AN37" i="2"/>
  <c r="AT37" i="2"/>
  <c r="AZ37" i="2"/>
  <c r="BF37" i="2"/>
  <c r="BK37" i="2"/>
  <c r="D38" i="2"/>
  <c r="J38" i="2"/>
  <c r="P38" i="2"/>
  <c r="V38" i="2"/>
  <c r="AB38" i="2"/>
  <c r="AH38" i="2"/>
  <c r="AN38" i="2"/>
  <c r="AT38" i="2"/>
  <c r="AZ38" i="2"/>
  <c r="BF38" i="2"/>
  <c r="BK38" i="2"/>
  <c r="D39" i="2"/>
  <c r="J39" i="2"/>
  <c r="P39" i="2"/>
  <c r="V39" i="2"/>
  <c r="AB39" i="2"/>
  <c r="AH39" i="2"/>
  <c r="AN39" i="2"/>
  <c r="AT39" i="2"/>
  <c r="AZ39" i="2"/>
  <c r="BF39" i="2"/>
  <c r="BK39" i="2"/>
  <c r="D40" i="2"/>
  <c r="J40" i="2"/>
  <c r="P40" i="2"/>
  <c r="V40" i="2"/>
  <c r="AB40" i="2"/>
  <c r="AH40" i="2"/>
  <c r="AN40" i="2"/>
  <c r="AT40" i="2"/>
  <c r="AZ40" i="2"/>
  <c r="BF40" i="2"/>
  <c r="BK40" i="2"/>
  <c r="D41" i="2"/>
  <c r="J41" i="2"/>
  <c r="P41" i="2"/>
  <c r="V41" i="2"/>
  <c r="AB41" i="2"/>
  <c r="AH41" i="2"/>
  <c r="AN41" i="2"/>
  <c r="AT41" i="2"/>
  <c r="AZ41" i="2"/>
  <c r="BF41" i="2"/>
  <c r="BK41" i="2"/>
  <c r="D42" i="2"/>
  <c r="J42" i="2"/>
  <c r="P42" i="2"/>
  <c r="V42" i="2"/>
  <c r="AB42" i="2"/>
  <c r="AH42" i="2"/>
  <c r="AN42" i="2"/>
  <c r="AT42" i="2"/>
  <c r="AZ42" i="2"/>
  <c r="BF42" i="2"/>
  <c r="BK42" i="2"/>
  <c r="D43" i="2"/>
  <c r="J43" i="2"/>
  <c r="P43" i="2"/>
  <c r="V43" i="2"/>
  <c r="AB43" i="2"/>
  <c r="AH43" i="2"/>
  <c r="AN43" i="2"/>
  <c r="AT43" i="2"/>
  <c r="AZ43" i="2"/>
  <c r="BF43" i="2"/>
  <c r="BK43" i="2"/>
  <c r="D44" i="2"/>
  <c r="J44" i="2"/>
  <c r="P44" i="2"/>
  <c r="V44" i="2"/>
  <c r="AB44" i="2"/>
  <c r="AH44" i="2"/>
  <c r="AN44" i="2"/>
  <c r="AT44" i="2"/>
  <c r="AZ44" i="2"/>
  <c r="BF44" i="2"/>
  <c r="BK44" i="2"/>
  <c r="D45" i="2"/>
  <c r="J45" i="2"/>
  <c r="P45" i="2"/>
  <c r="V45" i="2"/>
  <c r="AB45" i="2"/>
  <c r="AH45" i="2"/>
  <c r="AN45" i="2"/>
  <c r="AT45" i="2"/>
  <c r="AZ45" i="2"/>
  <c r="BF45" i="2"/>
  <c r="BK45" i="2"/>
  <c r="D46" i="2"/>
  <c r="J46" i="2"/>
  <c r="P46" i="2"/>
  <c r="V46" i="2"/>
  <c r="AB46" i="2"/>
  <c r="AH46" i="2"/>
  <c r="AN46" i="2"/>
  <c r="AT46" i="2"/>
  <c r="AZ46" i="2"/>
  <c r="BF46" i="2"/>
  <c r="BK46" i="2"/>
  <c r="D47" i="2"/>
  <c r="J47" i="2"/>
  <c r="P47" i="2"/>
  <c r="V47" i="2"/>
  <c r="AB47" i="2"/>
  <c r="AH47" i="2"/>
  <c r="AN47" i="2"/>
  <c r="AT47" i="2"/>
  <c r="AZ47" i="2"/>
  <c r="BF47" i="2"/>
  <c r="BK47" i="2"/>
  <c r="D48" i="2"/>
  <c r="J48" i="2"/>
  <c r="P48" i="2"/>
  <c r="V48" i="2"/>
  <c r="AB48" i="2"/>
  <c r="AH48" i="2"/>
  <c r="AN48" i="2"/>
  <c r="AT48" i="2"/>
  <c r="AZ48" i="2"/>
  <c r="BF48" i="2"/>
  <c r="BK48" i="2"/>
  <c r="D49" i="2"/>
  <c r="J49" i="2"/>
  <c r="P49" i="2"/>
  <c r="V49" i="2"/>
  <c r="AB49" i="2"/>
  <c r="AH49" i="2"/>
  <c r="AN49" i="2"/>
  <c r="AT49" i="2"/>
  <c r="AZ49" i="2"/>
  <c r="BF49" i="2"/>
  <c r="BK49" i="2"/>
  <c r="D50" i="2"/>
  <c r="J50" i="2"/>
  <c r="P50" i="2"/>
  <c r="V50" i="2"/>
  <c r="AB50" i="2"/>
  <c r="AH50" i="2"/>
  <c r="AN50" i="2"/>
  <c r="AT50" i="2"/>
  <c r="AZ50" i="2"/>
  <c r="BF50" i="2"/>
  <c r="BK50" i="2"/>
  <c r="D51" i="2"/>
  <c r="J51" i="2"/>
  <c r="P51" i="2"/>
  <c r="V51" i="2"/>
  <c r="AB51" i="2"/>
  <c r="AH51" i="2"/>
  <c r="AN51" i="2"/>
  <c r="AT51" i="2"/>
  <c r="AZ51" i="2"/>
  <c r="BF51" i="2"/>
  <c r="BK51" i="2"/>
  <c r="D52" i="2"/>
  <c r="J52" i="2"/>
  <c r="P52" i="2"/>
  <c r="V52" i="2"/>
  <c r="AB52" i="2"/>
  <c r="AH52" i="2"/>
  <c r="AN52" i="2"/>
  <c r="AT52" i="2"/>
  <c r="AZ52" i="2"/>
  <c r="BF52" i="2"/>
  <c r="BK52" i="2"/>
  <c r="BL53" i="2"/>
  <c r="BP57" i="2"/>
  <c r="BM57" i="2"/>
  <c r="BN57" i="2"/>
  <c r="BO57" i="2"/>
  <c r="BL57" i="2"/>
  <c r="BP59" i="2"/>
  <c r="BO59" i="2"/>
  <c r="BN59" i="2"/>
  <c r="BM59" i="2"/>
  <c r="BL59" i="2"/>
  <c r="BP28" i="2"/>
  <c r="BO28" i="2"/>
  <c r="BN28" i="2"/>
  <c r="BM28" i="2"/>
  <c r="BL28" i="2"/>
  <c r="BM30" i="2"/>
  <c r="BN30" i="2"/>
  <c r="BO30" i="2"/>
  <c r="BP30" i="2"/>
  <c r="BL30" i="2"/>
  <c r="BE30" i="2"/>
  <c r="BE29" i="2"/>
  <c r="BE28" i="2"/>
  <c r="BE27" i="2"/>
  <c r="BE26" i="2"/>
  <c r="BE25" i="2"/>
  <c r="AY30" i="2"/>
  <c r="AY29" i="2"/>
  <c r="AY28" i="2"/>
  <c r="AY27" i="2"/>
  <c r="AY26" i="2"/>
  <c r="AY25" i="2"/>
  <c r="AS30" i="2"/>
  <c r="AS29" i="2"/>
  <c r="AS28" i="2"/>
  <c r="AS27" i="2"/>
  <c r="AS26" i="2"/>
  <c r="AS25" i="2"/>
  <c r="AM30" i="2"/>
  <c r="AM29" i="2"/>
  <c r="AM28" i="2"/>
  <c r="AM27" i="2"/>
  <c r="AM26" i="2"/>
  <c r="AM25" i="2"/>
  <c r="AG30" i="2"/>
  <c r="AG29" i="2"/>
  <c r="AG28" i="2"/>
  <c r="AG27" i="2"/>
  <c r="AG26" i="2"/>
  <c r="AG25" i="2"/>
  <c r="AA30" i="2"/>
  <c r="AA29" i="2"/>
  <c r="AA28" i="2"/>
  <c r="AA27" i="2"/>
  <c r="AA26" i="2"/>
  <c r="AA25" i="2"/>
  <c r="U30" i="2"/>
  <c r="U29" i="2"/>
  <c r="U28" i="2"/>
  <c r="U27" i="2"/>
  <c r="U26" i="2"/>
  <c r="U25" i="2"/>
  <c r="O30" i="2"/>
  <c r="O29" i="2"/>
  <c r="O28" i="2"/>
  <c r="O27" i="2"/>
  <c r="O26" i="2"/>
  <c r="O25" i="2"/>
  <c r="I30" i="2"/>
  <c r="I29" i="2"/>
  <c r="I28" i="2"/>
  <c r="I27" i="2"/>
  <c r="I26" i="2"/>
  <c r="I25" i="2"/>
  <c r="BE59" i="2"/>
  <c r="BE58" i="2"/>
  <c r="AY59" i="2"/>
  <c r="AY58" i="2"/>
  <c r="AS59" i="2"/>
  <c r="AS58" i="2"/>
  <c r="AM59" i="2"/>
  <c r="AM58" i="2"/>
  <c r="AG59" i="2"/>
  <c r="AG58" i="2"/>
  <c r="AA59" i="2"/>
  <c r="AA58" i="2"/>
  <c r="U59" i="2"/>
  <c r="U58" i="2"/>
  <c r="O59" i="2"/>
  <c r="O58" i="2"/>
  <c r="I59" i="2"/>
  <c r="I58" i="2"/>
  <c r="C59" i="2"/>
  <c r="C58" i="2"/>
  <c r="C30" i="2"/>
  <c r="BE57" i="2"/>
  <c r="BE56" i="2"/>
  <c r="BE55" i="2"/>
  <c r="BE54" i="2"/>
  <c r="AY57" i="2"/>
  <c r="AY56" i="2"/>
  <c r="AY55" i="2"/>
  <c r="AY54" i="2"/>
  <c r="AS57" i="2"/>
  <c r="AS56" i="2"/>
  <c r="AS55" i="2"/>
  <c r="AS54" i="2"/>
  <c r="AM57" i="2"/>
  <c r="AM56" i="2"/>
  <c r="AM55" i="2"/>
  <c r="AM54" i="2"/>
  <c r="AG57" i="2"/>
  <c r="AG56" i="2"/>
  <c r="AG55" i="2"/>
  <c r="AG54" i="2"/>
  <c r="AA57" i="2"/>
  <c r="AA56" i="2"/>
  <c r="AA55" i="2"/>
  <c r="AA54" i="2"/>
  <c r="U57" i="2"/>
  <c r="U56" i="2"/>
  <c r="U55" i="2"/>
  <c r="U54" i="2"/>
  <c r="O57" i="2"/>
  <c r="O56" i="2"/>
  <c r="O55" i="2"/>
  <c r="O54" i="2"/>
  <c r="I57" i="2"/>
  <c r="I56" i="2"/>
  <c r="I55" i="2"/>
  <c r="I54" i="2"/>
  <c r="C56" i="2"/>
  <c r="C57" i="2"/>
  <c r="C55" i="2"/>
  <c r="C54" i="2"/>
  <c r="C29" i="2"/>
  <c r="C27" i="2"/>
  <c r="C26" i="2"/>
  <c r="C25" i="2"/>
  <c r="C28" i="2"/>
  <c r="BF53" i="2"/>
  <c r="AZ53" i="2"/>
  <c r="AT53" i="2"/>
  <c r="AN53" i="2"/>
  <c r="AH53" i="2"/>
  <c r="AB53" i="2"/>
  <c r="V53" i="2"/>
  <c r="P53" i="2"/>
  <c r="J53" i="2"/>
  <c r="D53" i="2"/>
  <c r="BF24" i="2"/>
  <c r="AZ24" i="2"/>
  <c r="AT24" i="2"/>
  <c r="AN24" i="2"/>
  <c r="AH24" i="2"/>
  <c r="AB24" i="2"/>
  <c r="V24" i="2"/>
  <c r="P24" i="2"/>
  <c r="J24" i="2"/>
  <c r="D24" i="2"/>
  <c r="FR86" i="1"/>
  <c r="FP86" i="1"/>
  <c r="FN86" i="1"/>
  <c r="FM86" i="1"/>
  <c r="FL86" i="1"/>
  <c r="FS85" i="1"/>
  <c r="FQ85" i="1"/>
  <c r="FP85" i="1"/>
  <c r="FL85" i="1"/>
  <c r="FS84" i="1"/>
  <c r="FR84" i="1"/>
  <c r="FP84" i="1"/>
  <c r="FQ83" i="1"/>
  <c r="FO83" i="1"/>
  <c r="FN83" i="1"/>
  <c r="FP82" i="1"/>
  <c r="FN82" i="1"/>
  <c r="FR81" i="1"/>
  <c r="FP81" i="1"/>
  <c r="FO81" i="1"/>
  <c r="FM81" i="1"/>
  <c r="FL81" i="1"/>
  <c r="FN80" i="1"/>
  <c r="FL80" i="1"/>
  <c r="FS79" i="1"/>
  <c r="FR79" i="1"/>
  <c r="FM79" i="1"/>
  <c r="FM7" i="1"/>
  <c r="FM11" i="1"/>
  <c r="FM16" i="1"/>
  <c r="FM19" i="1"/>
  <c r="FM20" i="1"/>
  <c r="FM25" i="1"/>
  <c r="FM27" i="1"/>
  <c r="FM29" i="1"/>
  <c r="FM31" i="1"/>
  <c r="FM6" i="1"/>
  <c r="FM12" i="1"/>
  <c r="FM22" i="1"/>
  <c r="FM23" i="1"/>
  <c r="FM36" i="1"/>
  <c r="FM39" i="1"/>
  <c r="FM4" i="1"/>
  <c r="FM14" i="1"/>
  <c r="FM17" i="1"/>
  <c r="FM18" i="1"/>
  <c r="FM34" i="1"/>
  <c r="FM37" i="1"/>
  <c r="FM5" i="1"/>
  <c r="FM38" i="1"/>
  <c r="FM41" i="1"/>
  <c r="FM28" i="1"/>
  <c r="FM40" i="1"/>
  <c r="FM8" i="1"/>
  <c r="FM9" i="1"/>
  <c r="FM15" i="1"/>
  <c r="FM33" i="1"/>
  <c r="FM24" i="1"/>
  <c r="FM26" i="1"/>
  <c r="FM32" i="1"/>
  <c r="FM10" i="1"/>
  <c r="FM13" i="1"/>
  <c r="FM21" i="1"/>
  <c r="FM30" i="1"/>
  <c r="FM35" i="1"/>
  <c r="FM42" i="1"/>
  <c r="FM65" i="1"/>
  <c r="FN7" i="1"/>
  <c r="FN11" i="1"/>
  <c r="FN16" i="1"/>
  <c r="FN19" i="1"/>
  <c r="FN20" i="1"/>
  <c r="FN25" i="1"/>
  <c r="FN27" i="1"/>
  <c r="FN29" i="1"/>
  <c r="FN31" i="1"/>
  <c r="FN6" i="1"/>
  <c r="FN12" i="1"/>
  <c r="FN22" i="1"/>
  <c r="FN23" i="1"/>
  <c r="FN36" i="1"/>
  <c r="FN39" i="1"/>
  <c r="FN4" i="1"/>
  <c r="FN14" i="1"/>
  <c r="FN17" i="1"/>
  <c r="FN18" i="1"/>
  <c r="FN34" i="1"/>
  <c r="FN37" i="1"/>
  <c r="FN5" i="1"/>
  <c r="FN38" i="1"/>
  <c r="FN41" i="1"/>
  <c r="FN28" i="1"/>
  <c r="FN40" i="1"/>
  <c r="FN8" i="1"/>
  <c r="FN9" i="1"/>
  <c r="FN15" i="1"/>
  <c r="FN33" i="1"/>
  <c r="FN24" i="1"/>
  <c r="FN26" i="1"/>
  <c r="FN32" i="1"/>
  <c r="FN10" i="1"/>
  <c r="FN13" i="1"/>
  <c r="FN21" i="1"/>
  <c r="FN30" i="1"/>
  <c r="FN35" i="1"/>
  <c r="FN42" i="1"/>
  <c r="FN65" i="1"/>
  <c r="FO7" i="1"/>
  <c r="FO11" i="1"/>
  <c r="FO16" i="1"/>
  <c r="FO19" i="1"/>
  <c r="FO20" i="1"/>
  <c r="FO25" i="1"/>
  <c r="FO27" i="1"/>
  <c r="FO29" i="1"/>
  <c r="FO31" i="1"/>
  <c r="FO6" i="1"/>
  <c r="FO12" i="1"/>
  <c r="FO22" i="1"/>
  <c r="FO23" i="1"/>
  <c r="FO36" i="1"/>
  <c r="FO39" i="1"/>
  <c r="FO4" i="1"/>
  <c r="FO14" i="1"/>
  <c r="FO17" i="1"/>
  <c r="FO18" i="1"/>
  <c r="FO34" i="1"/>
  <c r="FO37" i="1"/>
  <c r="FO5" i="1"/>
  <c r="FO38" i="1"/>
  <c r="FO41" i="1"/>
  <c r="FO28" i="1"/>
  <c r="FO40" i="1"/>
  <c r="FO8" i="1"/>
  <c r="FO9" i="1"/>
  <c r="FO15" i="1"/>
  <c r="FO33" i="1"/>
  <c r="FO24" i="1"/>
  <c r="FO26" i="1"/>
  <c r="FO32" i="1"/>
  <c r="FO10" i="1"/>
  <c r="FO13" i="1"/>
  <c r="FO21" i="1"/>
  <c r="FO30" i="1"/>
  <c r="FO35" i="1"/>
  <c r="FO42" i="1"/>
  <c r="FO65" i="1"/>
  <c r="FP7" i="1"/>
  <c r="FP11" i="1"/>
  <c r="FP16" i="1"/>
  <c r="FP19" i="1"/>
  <c r="FP20" i="1"/>
  <c r="FP25" i="1"/>
  <c r="FP27" i="1"/>
  <c r="FP29" i="1"/>
  <c r="FP31" i="1"/>
  <c r="FP6" i="1"/>
  <c r="FP12" i="1"/>
  <c r="FP22" i="1"/>
  <c r="FP23" i="1"/>
  <c r="FP36" i="1"/>
  <c r="FP39" i="1"/>
  <c r="FP4" i="1"/>
  <c r="FP14" i="1"/>
  <c r="FP17" i="1"/>
  <c r="FP18" i="1"/>
  <c r="FP34" i="1"/>
  <c r="FP37" i="1"/>
  <c r="FP5" i="1"/>
  <c r="FP38" i="1"/>
  <c r="FP41" i="1"/>
  <c r="FP28" i="1"/>
  <c r="FP40" i="1"/>
  <c r="FP8" i="1"/>
  <c r="FP9" i="1"/>
  <c r="FP15" i="1"/>
  <c r="FP33" i="1"/>
  <c r="FP24" i="1"/>
  <c r="FP26" i="1"/>
  <c r="FP32" i="1"/>
  <c r="FP10" i="1"/>
  <c r="FP13" i="1"/>
  <c r="FP21" i="1"/>
  <c r="FP30" i="1"/>
  <c r="FP35" i="1"/>
  <c r="FP42" i="1"/>
  <c r="FP65" i="1"/>
  <c r="FQ65" i="1"/>
  <c r="FR7" i="1"/>
  <c r="FR11" i="1"/>
  <c r="FR16" i="1"/>
  <c r="FR19" i="1"/>
  <c r="FR20" i="1"/>
  <c r="FR25" i="1"/>
  <c r="FR27" i="1"/>
  <c r="FR29" i="1"/>
  <c r="FR31" i="1"/>
  <c r="FR6" i="1"/>
  <c r="FR12" i="1"/>
  <c r="FR22" i="1"/>
  <c r="FR23" i="1"/>
  <c r="FR36" i="1"/>
  <c r="FR39" i="1"/>
  <c r="FR4" i="1"/>
  <c r="FR14" i="1"/>
  <c r="FR17" i="1"/>
  <c r="FR18" i="1"/>
  <c r="FR34" i="1"/>
  <c r="FR37" i="1"/>
  <c r="FR5" i="1"/>
  <c r="FR38" i="1"/>
  <c r="FR41" i="1"/>
  <c r="FR28" i="1"/>
  <c r="FR40" i="1"/>
  <c r="FR8" i="1"/>
  <c r="FR9" i="1"/>
  <c r="FR15" i="1"/>
  <c r="FR33" i="1"/>
  <c r="FR24" i="1"/>
  <c r="FR26" i="1"/>
  <c r="FR32" i="1"/>
  <c r="FR10" i="1"/>
  <c r="FR13" i="1"/>
  <c r="FR21" i="1"/>
  <c r="FR30" i="1"/>
  <c r="FR35" i="1"/>
  <c r="FR42" i="1"/>
  <c r="FR65" i="1"/>
  <c r="FS7" i="1"/>
  <c r="FS11" i="1"/>
  <c r="FS16" i="1"/>
  <c r="FS19" i="1"/>
  <c r="FS20" i="1"/>
  <c r="FS25" i="1"/>
  <c r="FS27" i="1"/>
  <c r="FS29" i="1"/>
  <c r="FS31" i="1"/>
  <c r="FS6" i="1"/>
  <c r="FS12" i="1"/>
  <c r="FS22" i="1"/>
  <c r="FS23" i="1"/>
  <c r="FS36" i="1"/>
  <c r="FS39" i="1"/>
  <c r="FS4" i="1"/>
  <c r="FS14" i="1"/>
  <c r="FS17" i="1"/>
  <c r="FS18" i="1"/>
  <c r="FS34" i="1"/>
  <c r="FS37" i="1"/>
  <c r="FS5" i="1"/>
  <c r="FS38" i="1"/>
  <c r="FS41" i="1"/>
  <c r="FS28" i="1"/>
  <c r="FS40" i="1"/>
  <c r="FS8" i="1"/>
  <c r="FS9" i="1"/>
  <c r="FS15" i="1"/>
  <c r="FS33" i="1"/>
  <c r="FS24" i="1"/>
  <c r="FS26" i="1"/>
  <c r="FS32" i="1"/>
  <c r="FS10" i="1"/>
  <c r="FS13" i="1"/>
  <c r="FS21" i="1"/>
  <c r="FS30" i="1"/>
  <c r="FS35" i="1"/>
  <c r="FS42" i="1"/>
  <c r="FS65" i="1"/>
  <c r="FL7" i="1"/>
  <c r="FL11" i="1"/>
  <c r="FL16" i="1"/>
  <c r="FL19" i="1"/>
  <c r="FL20" i="1"/>
  <c r="FL25" i="1"/>
  <c r="FL27" i="1"/>
  <c r="FL29" i="1"/>
  <c r="FL31" i="1"/>
  <c r="FL6" i="1"/>
  <c r="FL12" i="1"/>
  <c r="FL22" i="1"/>
  <c r="FL23" i="1"/>
  <c r="FL36" i="1"/>
  <c r="FL39" i="1"/>
  <c r="FL4" i="1"/>
  <c r="FL14" i="1"/>
  <c r="FL17" i="1"/>
  <c r="FL18" i="1"/>
  <c r="FL34" i="1"/>
  <c r="FL37" i="1"/>
  <c r="FL5" i="1"/>
  <c r="FL38" i="1"/>
  <c r="FL41" i="1"/>
  <c r="FL28" i="1"/>
  <c r="FL40" i="1"/>
  <c r="FL8" i="1"/>
  <c r="FL9" i="1"/>
  <c r="FL15" i="1"/>
  <c r="FL33" i="1"/>
  <c r="FL24" i="1"/>
  <c r="FL26" i="1"/>
  <c r="FL32" i="1"/>
  <c r="FL10" i="1"/>
  <c r="FL13" i="1"/>
  <c r="FL21" i="1"/>
  <c r="FL30" i="1"/>
  <c r="FL35" i="1"/>
  <c r="FL42" i="1"/>
  <c r="FL65" i="1"/>
  <c r="AU5" i="3"/>
  <c r="AU6" i="3"/>
  <c r="AU7" i="3"/>
  <c r="AU8" i="3"/>
  <c r="AU9" i="3"/>
  <c r="AU10" i="3"/>
  <c r="AU11" i="3"/>
  <c r="AU12" i="3"/>
  <c r="AU13" i="3"/>
  <c r="AU14" i="3"/>
  <c r="AU15" i="3"/>
  <c r="AU16" i="3"/>
  <c r="AU17" i="3"/>
  <c r="AU18" i="3"/>
  <c r="AU19" i="3"/>
  <c r="AU20" i="3"/>
  <c r="AU21" i="3"/>
  <c r="AU22" i="3"/>
  <c r="AU23" i="3"/>
  <c r="AU27" i="3"/>
  <c r="AU28" i="3"/>
  <c r="AU29" i="3"/>
  <c r="AU30" i="3"/>
  <c r="AU31" i="3"/>
  <c r="AU32" i="3"/>
  <c r="AU33" i="3"/>
  <c r="AU34" i="3"/>
  <c r="AU35" i="3"/>
  <c r="AU37" i="3"/>
  <c r="AU38" i="3"/>
  <c r="AU39" i="3"/>
  <c r="AU40" i="3"/>
  <c r="AU41" i="3"/>
  <c r="AU42" i="3"/>
  <c r="AU43" i="3"/>
  <c r="AU44" i="3"/>
  <c r="AU45" i="3"/>
  <c r="AU46" i="3"/>
  <c r="U46" i="3"/>
  <c r="J46" i="3"/>
  <c r="U23" i="3"/>
  <c r="J23" i="3"/>
  <c r="U22" i="3"/>
  <c r="J22" i="3"/>
  <c r="U21" i="3"/>
  <c r="J21" i="3"/>
  <c r="U20" i="3"/>
  <c r="J20" i="3"/>
  <c r="U45" i="3"/>
  <c r="J45" i="3"/>
  <c r="U44" i="3"/>
  <c r="J44" i="3"/>
  <c r="U43" i="3"/>
  <c r="J43" i="3"/>
  <c r="U42" i="3"/>
  <c r="J42" i="3"/>
  <c r="U41" i="3"/>
  <c r="J41" i="3"/>
  <c r="U19" i="3"/>
  <c r="J19" i="3"/>
  <c r="U18" i="3"/>
  <c r="J18" i="3"/>
  <c r="U17" i="3"/>
  <c r="J17" i="3"/>
  <c r="U16" i="3"/>
  <c r="J16" i="3"/>
  <c r="U15" i="3"/>
  <c r="J15" i="3"/>
  <c r="U40" i="3"/>
  <c r="J40" i="3"/>
  <c r="J39" i="3"/>
  <c r="U38" i="3"/>
  <c r="J38" i="3"/>
  <c r="U37" i="3"/>
  <c r="J37" i="3"/>
  <c r="U36" i="3"/>
  <c r="J36" i="3"/>
  <c r="U14" i="3"/>
  <c r="J14" i="3"/>
  <c r="U13" i="3"/>
  <c r="J13" i="3"/>
  <c r="U12" i="3"/>
  <c r="J12" i="3"/>
  <c r="U11" i="3"/>
  <c r="J11" i="3"/>
  <c r="U10" i="3"/>
  <c r="J10" i="3"/>
  <c r="U35" i="3"/>
  <c r="J35" i="3"/>
  <c r="J34" i="3"/>
  <c r="U33" i="3"/>
  <c r="J33" i="3"/>
  <c r="U32" i="3"/>
  <c r="J32" i="3"/>
  <c r="U31" i="3"/>
  <c r="J31" i="3"/>
  <c r="U9" i="3"/>
  <c r="J9" i="3"/>
  <c r="U8" i="3"/>
  <c r="J8" i="3"/>
  <c r="U7" i="3"/>
  <c r="J7" i="3"/>
  <c r="U6" i="3"/>
  <c r="J6" i="3"/>
  <c r="U5" i="3"/>
  <c r="J5" i="3"/>
  <c r="U30" i="3"/>
  <c r="J30" i="3"/>
  <c r="U29" i="3"/>
  <c r="J29" i="3"/>
  <c r="U28" i="3"/>
  <c r="J28" i="3"/>
  <c r="U27" i="3"/>
  <c r="J27" i="3"/>
  <c r="FK4" i="1"/>
  <c r="FK6" i="1"/>
  <c r="FK7" i="1"/>
  <c r="FK8" i="1"/>
  <c r="FK9" i="1"/>
  <c r="FK10" i="1"/>
  <c r="FK11" i="1"/>
  <c r="FK12" i="1"/>
  <c r="FK13" i="1"/>
  <c r="FK14" i="1"/>
  <c r="FK15" i="1"/>
  <c r="FK16" i="1"/>
  <c r="FK17" i="1"/>
  <c r="FK18" i="1"/>
  <c r="FK19" i="1"/>
  <c r="FK20" i="1"/>
  <c r="FK21" i="1"/>
  <c r="FK22" i="1"/>
  <c r="FK23" i="1"/>
  <c r="FK24" i="1"/>
  <c r="FK25" i="1"/>
  <c r="FK26" i="1"/>
  <c r="FK27" i="1"/>
  <c r="FK28" i="1"/>
  <c r="FK29" i="1"/>
  <c r="FK30" i="1"/>
  <c r="FK31" i="1"/>
  <c r="FK32" i="1"/>
  <c r="FK33" i="1"/>
  <c r="FK34" i="1"/>
  <c r="FK35" i="1"/>
  <c r="FK36" i="1"/>
  <c r="FK37" i="1"/>
  <c r="FK38" i="1"/>
  <c r="FK39" i="1"/>
  <c r="FK40" i="1"/>
  <c r="FK41" i="1"/>
  <c r="FK42" i="1"/>
  <c r="FK5" i="1"/>
</calcChain>
</file>

<file path=xl/sharedStrings.xml><?xml version="1.0" encoding="utf-8"?>
<sst xmlns="http://schemas.openxmlformats.org/spreadsheetml/2006/main" count="6614" uniqueCount="452">
  <si>
    <t>Des.Pad.</t>
  </si>
  <si>
    <t>Média</t>
  </si>
  <si>
    <t>Ocorr.</t>
  </si>
  <si>
    <t>Acertos</t>
  </si>
  <si>
    <t xml:space="preserve"> 00100000</t>
  </si>
  <si>
    <t xml:space="preserve"> 00000001</t>
  </si>
  <si>
    <t xml:space="preserve"> 00000100</t>
  </si>
  <si>
    <t xml:space="preserve"> 10100100</t>
  </si>
  <si>
    <t xml:space="preserve"> 00000000</t>
  </si>
  <si>
    <t xml:space="preserve"> 00100010</t>
  </si>
  <si>
    <t xml:space="preserve"> 00000010</t>
  </si>
  <si>
    <t xml:space="preserve"> 00001010</t>
  </si>
  <si>
    <t xml:space="preserve"> 00010000</t>
  </si>
  <si>
    <t xml:space="preserve"> 00111000</t>
  </si>
  <si>
    <t xml:space="preserve"> 11100000</t>
  </si>
  <si>
    <t xml:space="preserve"> 01000100</t>
  </si>
  <si>
    <t xml:space="preserve"> 10100000</t>
  </si>
  <si>
    <t xml:space="preserve"> 10010010</t>
  </si>
  <si>
    <t xml:space="preserve"> 00010001</t>
  </si>
  <si>
    <t xml:space="preserve"> 00101000</t>
  </si>
  <si>
    <t xml:space="preserve"> 01000000</t>
  </si>
  <si>
    <t xml:space="preserve"> 01000010</t>
  </si>
  <si>
    <t xml:space="preserve"> 00001000</t>
  </si>
  <si>
    <t xml:space="preserve"> 00001100</t>
  </si>
  <si>
    <t xml:space="preserve"> 00011010</t>
  </si>
  <si>
    <t xml:space="preserve"> 00011000</t>
  </si>
  <si>
    <t xml:space="preserve"> 00000110</t>
  </si>
  <si>
    <t xml:space="preserve"> 10000010</t>
  </si>
  <si>
    <t xml:space="preserve"> 10000000</t>
  </si>
  <si>
    <t xml:space="preserve"> 11000001</t>
  </si>
  <si>
    <t xml:space="preserve"> 00010011</t>
  </si>
  <si>
    <t xml:space="preserve"> 10000100</t>
  </si>
  <si>
    <t xml:space="preserve"> 00010010</t>
  </si>
  <si>
    <t xml:space="preserve"> 01100000</t>
  </si>
  <si>
    <t xml:space="preserve"> 00000011</t>
  </si>
  <si>
    <t xml:space="preserve"> 00100100</t>
  </si>
  <si>
    <t xml:space="preserve"> 10010000</t>
  </si>
  <si>
    <t xml:space="preserve"> 00001001</t>
  </si>
  <si>
    <t xml:space="preserve"> 00000101</t>
  </si>
  <si>
    <t xml:space="preserve"> 00110000</t>
  </si>
  <si>
    <t xml:space="preserve"> 10110000</t>
  </si>
  <si>
    <t xml:space="preserve"> 10001010</t>
  </si>
  <si>
    <t xml:space="preserve"> 11000100</t>
  </si>
  <si>
    <t xml:space="preserve"> 01110000</t>
  </si>
  <si>
    <t xml:space="preserve"> 10000001</t>
  </si>
  <si>
    <t xml:space="preserve"> 00110001</t>
  </si>
  <si>
    <t xml:space="preserve"> 11000000</t>
  </si>
  <si>
    <t xml:space="preserve"> 01000110</t>
  </si>
  <si>
    <t>Nº 8</t>
  </si>
  <si>
    <t>Nº 7</t>
  </si>
  <si>
    <t>Nº 6</t>
  </si>
  <si>
    <t>Nº 5</t>
  </si>
  <si>
    <t>Nº 4</t>
  </si>
  <si>
    <t>Nº 3</t>
  </si>
  <si>
    <t>Nº 2</t>
  </si>
  <si>
    <t>Nº 1</t>
  </si>
  <si>
    <t>Acerto por motor</t>
  </si>
  <si>
    <t>Acerto</t>
  </si>
  <si>
    <t>Pad. informado</t>
  </si>
  <si>
    <t>Pad. impresso</t>
  </si>
  <si>
    <t>Total</t>
  </si>
  <si>
    <t>Padrão 15</t>
  </si>
  <si>
    <t>Padrão 14</t>
  </si>
  <si>
    <t>Padrão 13</t>
  </si>
  <si>
    <t>Padrão 12</t>
  </si>
  <si>
    <t>Padrão 11</t>
  </si>
  <si>
    <t>Padrão 10</t>
  </si>
  <si>
    <t>Padrão 9</t>
  </si>
  <si>
    <t>Padrão 8</t>
  </si>
  <si>
    <t>Padrão 7</t>
  </si>
  <si>
    <t>Padrão 6</t>
  </si>
  <si>
    <t>Padrão 5</t>
  </si>
  <si>
    <t>Padrão 4</t>
  </si>
  <si>
    <t>Padrão 3</t>
  </si>
  <si>
    <t>Padrão 2</t>
  </si>
  <si>
    <t>Padrão 1</t>
  </si>
  <si>
    <t>Usuário</t>
  </si>
  <si>
    <t>Info. Impr.</t>
  </si>
  <si>
    <t>Info. Resp.</t>
  </si>
  <si>
    <t>Acerto Info.</t>
  </si>
  <si>
    <t>Pad. Resp.</t>
  </si>
  <si>
    <t>Acerto Pad.</t>
  </si>
  <si>
    <t>Mod.</t>
  </si>
  <si>
    <t>Acerto Info</t>
  </si>
  <si>
    <t>Obstáculo</t>
  </si>
  <si>
    <t>Fluxo</t>
  </si>
  <si>
    <t>Destino</t>
  </si>
  <si>
    <t>Itinerário</t>
  </si>
  <si>
    <t>Alerta</t>
  </si>
  <si>
    <t xml:space="preserve"> 00000000 </t>
  </si>
  <si>
    <t xml:space="preserve"> </t>
  </si>
  <si>
    <t xml:space="preserve"> Alerta</t>
  </si>
  <si>
    <t>NãoEntendi</t>
  </si>
  <si>
    <t xml:space="preserve"> 00010100</t>
  </si>
  <si>
    <t xml:space="preserve"> 01001010</t>
  </si>
  <si>
    <t xml:space="preserve"> 00101010</t>
  </si>
  <si>
    <t xml:space="preserve"> 01000001</t>
  </si>
  <si>
    <t xml:space="preserve"> 11100001</t>
  </si>
  <si>
    <t xml:space="preserve"> 00011111</t>
  </si>
  <si>
    <t xml:space="preserve"> 01001110</t>
  </si>
  <si>
    <t xml:space="preserve"> 00011011</t>
  </si>
  <si>
    <t xml:space="preserve"> 00101110</t>
  </si>
  <si>
    <t xml:space="preserve"> 10111011</t>
  </si>
  <si>
    <t xml:space="preserve"> 00001110</t>
  </si>
  <si>
    <t>Com padrão modificador:</t>
  </si>
  <si>
    <t>Sem padrão modificador:</t>
  </si>
  <si>
    <t>Fase 1</t>
  </si>
  <si>
    <t>Fase 2</t>
  </si>
  <si>
    <t>Fase 3</t>
  </si>
  <si>
    <t>Fase 4</t>
  </si>
  <si>
    <t>Cenário</t>
  </si>
  <si>
    <t>Informação exibida</t>
  </si>
  <si>
    <t>Início</t>
  </si>
  <si>
    <t>Términio</t>
  </si>
  <si>
    <t>Duração</t>
  </si>
  <si>
    <t>Colisões</t>
  </si>
  <si>
    <t>Trajetória</t>
  </si>
  <si>
    <t>obst.</t>
  </si>
  <si>
    <t>dest.</t>
  </si>
  <si>
    <t>flux.</t>
  </si>
  <si>
    <t>alrt.</t>
  </si>
  <si>
    <t>itin.</t>
  </si>
  <si>
    <t>Scene1</t>
  </si>
  <si>
    <t>Scene2</t>
  </si>
  <si>
    <t>Scene3</t>
  </si>
  <si>
    <t>Scene4</t>
  </si>
  <si>
    <t>1m e 45s</t>
  </si>
  <si>
    <t>n1</t>
  </si>
  <si>
    <t>n2</t>
  </si>
  <si>
    <t>n5</t>
  </si>
  <si>
    <t>n4</t>
  </si>
  <si>
    <t>n3</t>
  </si>
  <si>
    <t>n7</t>
  </si>
  <si>
    <t>n6</t>
  </si>
  <si>
    <t>n8</t>
  </si>
  <si>
    <t>%</t>
  </si>
  <si>
    <t>Confusão 1</t>
  </si>
  <si>
    <t>Confusão 2</t>
  </si>
  <si>
    <t>Confusão 3</t>
  </si>
  <si>
    <t>Confusão 4</t>
  </si>
  <si>
    <t>Confusão 5</t>
  </si>
  <si>
    <t>Confusão 6</t>
  </si>
  <si>
    <t>Confusão 7</t>
  </si>
  <si>
    <t>Confusão 8</t>
  </si>
  <si>
    <t>Course</t>
  </si>
  <si>
    <t>Destination</t>
  </si>
  <si>
    <t>Itinerary</t>
  </si>
  <si>
    <t>Obstacle</t>
  </si>
  <si>
    <t>Warning</t>
  </si>
  <si>
    <t>Don't Get it</t>
  </si>
  <si>
    <t>Dest</t>
  </si>
  <si>
    <t>Itin</t>
  </si>
  <si>
    <t>Obst</t>
  </si>
  <si>
    <t>Warn</t>
  </si>
  <si>
    <t>DnK</t>
  </si>
  <si>
    <t>Ocrr. each</t>
  </si>
  <si>
    <t>Ocrr.</t>
  </si>
  <si>
    <t>Acerto por Informação</t>
  </si>
  <si>
    <t xml:space="preserve"> 01010001</t>
  </si>
  <si>
    <t xml:space="preserve"> 01010100</t>
  </si>
  <si>
    <t xml:space="preserve"> 10101010</t>
  </si>
  <si>
    <t xml:space="preserve"> 10000110</t>
  </si>
  <si>
    <t>Com padrão modificador (Voc 3):</t>
  </si>
  <si>
    <t>Timestamp</t>
  </si>
  <si>
    <t>Idade</t>
  </si>
  <si>
    <t>Sexo</t>
  </si>
  <si>
    <t>Escolaridade</t>
  </si>
  <si>
    <t>Nos últimos seis meses, com que frequência você tem jogado games?</t>
  </si>
  <si>
    <t>Quando joga, com que frequência usa joypad ao invés de teclado?</t>
  </si>
  <si>
    <t>Possui algum problema de visão?</t>
  </si>
  <si>
    <t>Se a resposta à pergunta anterior foi positiva, qual seu problema visual?</t>
  </si>
  <si>
    <t>Possui alguma experiência prévia com dispositivos de estímulo tátil?</t>
  </si>
  <si>
    <t>Se a resposta à pergunta anterior foi positiva, qual foi o dispositivo usado?</t>
  </si>
  <si>
    <t>Possui alguma característica a destacar no torso?</t>
  </si>
  <si>
    <t>Se a resposta à pergunta anterior foi positiva, qual seria essa característica (ou características)?</t>
  </si>
  <si>
    <t>Largura do torso</t>
  </si>
  <si>
    <t>Masculino</t>
  </si>
  <si>
    <t>Pós-graduação/Mestrado/Doutorado - COMPLETO</t>
  </si>
  <si>
    <t>Sempre</t>
  </si>
  <si>
    <t>Frequentemente</t>
  </si>
  <si>
    <t>Sim</t>
  </si>
  <si>
    <t>Miopia, ceratocone</t>
  </si>
  <si>
    <t>Não</t>
  </si>
  <si>
    <t>Superior - INCOMPLETO</t>
  </si>
  <si>
    <t>Raramente</t>
  </si>
  <si>
    <t>Ocasionalmente</t>
  </si>
  <si>
    <t>hipermetropia</t>
  </si>
  <si>
    <t>joypads que vibram</t>
  </si>
  <si>
    <t>Miopia e astigmatismo</t>
  </si>
  <si>
    <t>Smartphone</t>
  </si>
  <si>
    <t>Pós-graduação/Mestrado/Doutorado - INCOMPLETO</t>
  </si>
  <si>
    <t>Nunca</t>
  </si>
  <si>
    <t>Miopia.</t>
  </si>
  <si>
    <t>Controle de videogame com vibração</t>
  </si>
  <si>
    <t>Muitos pelos</t>
  </si>
  <si>
    <t>Feminino</t>
  </si>
  <si>
    <t>miopia e astigmatismo</t>
  </si>
  <si>
    <t>Wiimote e celular</t>
  </si>
  <si>
    <t>Miopia</t>
  </si>
  <si>
    <t>9/13/2013 10:34:29</t>
  </si>
  <si>
    <t>9/13/2013 14:40:18</t>
  </si>
  <si>
    <t>astigmatismo, miopia</t>
  </si>
  <si>
    <t>9/13/2013 15:44:30</t>
  </si>
  <si>
    <t>9/13/2013 16:31:17</t>
  </si>
  <si>
    <t>Controle de PlayStation 2</t>
  </si>
  <si>
    <t>9/16/2013 10:16:54</t>
  </si>
  <si>
    <t>miopia</t>
  </si>
  <si>
    <t>9/16/2013 12:27:52</t>
  </si>
  <si>
    <t>9/16/2013 14:28:47</t>
  </si>
  <si>
    <t>9/16/2013 13:24:46</t>
  </si>
  <si>
    <t>Joypad</t>
  </si>
  <si>
    <t>9/16/2013 16:39:41</t>
  </si>
  <si>
    <t>9/16/2013 17:31:10</t>
  </si>
  <si>
    <t>9/17/2013 9:19:41</t>
  </si>
  <si>
    <t>Ensino Médio (2º Grau) - COMPLETO</t>
  </si>
  <si>
    <t>joystick com vibração</t>
  </si>
  <si>
    <t>9/17/2013 10:28:29</t>
  </si>
  <si>
    <t>Astigmatismo</t>
  </si>
  <si>
    <t>Controles que vibram</t>
  </si>
  <si>
    <t>9/17/2013 11:36:40</t>
  </si>
  <si>
    <t>9/17/2013 13:38:04</t>
  </si>
  <si>
    <t>9/17/2013 14:33:30</t>
  </si>
  <si>
    <t>9/17/2013 15:31:14</t>
  </si>
  <si>
    <t>Testei o Blind Counter Strike</t>
  </si>
  <si>
    <t>9/17/2013 16:35:32</t>
  </si>
  <si>
    <t>9/17/2013 17:42:58</t>
  </si>
  <si>
    <t>9/18/2013 9:45:21</t>
  </si>
  <si>
    <t>9/18/2013 10:41:56</t>
  </si>
  <si>
    <t>9/18/2013 11:49:59</t>
  </si>
  <si>
    <t>9/18/2013 13:36:23</t>
  </si>
  <si>
    <t>Controle de Playstation com vibração.</t>
  </si>
  <si>
    <t>9/18/2013 14:32:34</t>
  </si>
  <si>
    <t>9/19/2013 15:06:28</t>
  </si>
  <si>
    <t>9/19/2013 16:12:54</t>
  </si>
  <si>
    <t>telefone</t>
  </si>
  <si>
    <t>10/17/2013 9:32:58</t>
  </si>
  <si>
    <t>10/17/2013 14:43:38</t>
  </si>
  <si>
    <t>Miopia+Astigmatismo</t>
  </si>
  <si>
    <t>Phantom</t>
  </si>
  <si>
    <t>10/17/2013 17:16:00</t>
  </si>
  <si>
    <t>Cinto com vibradores</t>
  </si>
  <si>
    <t>10/31/2013 10:31:39</t>
  </si>
  <si>
    <t>Miopia, astigmatismo</t>
  </si>
  <si>
    <t>10/25/2013 8:26:21</t>
  </si>
  <si>
    <t>Superior - COMPLETO</t>
  </si>
  <si>
    <t>cinta de vibracalls</t>
  </si>
  <si>
    <t>controles de video game</t>
  </si>
  <si>
    <t>astigmatismo</t>
  </si>
  <si>
    <t>cinta com vibradores</t>
  </si>
  <si>
    <t>Wiimote</t>
  </si>
  <si>
    <t>Muitos pêlos</t>
  </si>
  <si>
    <t>Controles, smartphones, mouse pad</t>
  </si>
  <si>
    <t>O quanto você se divertiu no jogo?</t>
  </si>
  <si>
    <t>Quão difícil foi chegar até o destino?</t>
  </si>
  <si>
    <t>Quão úteis você considera terem sido as informações passadas pelo cinto durante o trajeto?</t>
  </si>
  <si>
    <t>Como você classificaria o cinto utilizado durante o jogo em relação ao conforto?</t>
  </si>
  <si>
    <t>Quais informações foram mais facilmente percebidas durante o jogo?</t>
  </si>
  <si>
    <t>Quais informações foram mais dificilmente percebidas durante o jogo?</t>
  </si>
  <si>
    <t>Porque você acredita ter sentido dificuldade em perceber as informações marcadas na questão anterior?</t>
  </si>
  <si>
    <t>Quão difícil foi a primeira fase do jogo?</t>
  </si>
  <si>
    <t>Quão difícil foi a segunda fase do jogo?</t>
  </si>
  <si>
    <t>Quão difícil foi a terceira fase do jogo?</t>
  </si>
  <si>
    <t>Quão difícil foi a quarta fase do jogo?</t>
  </si>
  <si>
    <t>Caso tenha sentido algum desconforto ao realizar o experimento, descreva-o abaixo.</t>
  </si>
  <si>
    <t>Comentários gerais</t>
  </si>
  <si>
    <t>Curso, Obstáculo</t>
  </si>
  <si>
    <t>Alerta, Itinerário</t>
  </si>
  <si>
    <t>Acho que os estímulos foram pouco frequentes durante o jogo.</t>
  </si>
  <si>
    <t>Um pouco de desconforto na quarta fase, devido à vibração do dispositivo.</t>
  </si>
  <si>
    <t>Creio que falta um incentivo maior para conseguir mais pontos. O simples fato de coletar moedas é algo que não motiva muito o jogador ir atras delas. Se esse é um dos objetivos do jogo, vocês poderiam, por exemplo, fazer um top 3 para ranquear os melhores participantes. Prêmio reais também seriam um bom incentivo.</t>
  </si>
  <si>
    <t>Alerta, Destino, Obstáculo</t>
  </si>
  <si>
    <t>Fluxo, Itinerário</t>
  </si>
  <si>
    <t>Acredito que pela complexidade dos comandos, e por nao estar acostumado a interpretar as informações recebidas</t>
  </si>
  <si>
    <t>A idéia de receber informações pelo cinto é muito interessante. No entanto, do ponto de vista do teste, acredito que deveria ser gasto mais tempo ensinando ao usuário os comandos, pois tive um pouco de dificuldades em me concentrar na informação que recebia na tela e na informação do cinto, ao mesmo tempo. Acredito que com um tempo de aprendizado mais longo o usuário consiga realizar essas duas tarefas com mais naturalidade.</t>
  </si>
  <si>
    <t>Alerta, Obstáculo</t>
  </si>
  <si>
    <t>Pois o sinal era mais complexo, talvez menos intuitivo, e requer maior sensibilidade e atenção percebê-lo</t>
  </si>
  <si>
    <t>Destino, Obstáculo</t>
  </si>
  <si>
    <t>Não consegui diferenciá-las das informações de obstáculo.</t>
  </si>
  <si>
    <t>Foi interessante observar a redução da dificuldade ao longo das fases devido ao aprendizado das informações recebidas. No entanto, foi difícil reconhecer as informações de itinerário. Geralmente recorri às informações visuais para escolher o caminho.</t>
  </si>
  <si>
    <t>Alerta, Fluxo, Itinerário</t>
  </si>
  <si>
    <t>Não consegui testa-las</t>
  </si>
  <si>
    <t>Não senti nenhum desconforto</t>
  </si>
  <si>
    <t>Achei interessante, porém o cinto travou na 3ª fase e não pude concluir o teste.</t>
  </si>
  <si>
    <t>Fiquei um pouco confuso com relação aos outros sinais.</t>
  </si>
  <si>
    <t>Em alguns momentos quando respirava o cinto ficava um pouco solto.</t>
  </si>
  <si>
    <t>Gostei de participar. No começo estava um pouco confuso com os comandos, mas a adição de uma informação por fase ajudou a assimilar bem e também diferenciá-las (algo que com certeza não ocorreria logo na primeira vez).</t>
  </si>
  <si>
    <t>Achei um pouco complicado entender qual a informação específica passada pelo cinto.</t>
  </si>
  <si>
    <t>Alerta, Destino</t>
  </si>
  <si>
    <t>Muita informação ao mesmo tempo.</t>
  </si>
  <si>
    <t>Alguns comandos poderiam ser ativados pelo usuário, para reduzir a quantidade de informações recebidas "de surpresa".</t>
  </si>
  <si>
    <t>Itinerário, Obstáculo</t>
  </si>
  <si>
    <t>Alerta, Fluxo, Destino</t>
  </si>
  <si>
    <t>Dificil distinguir informações diferentes</t>
  </si>
  <si>
    <t>Alerta, Fluxo, Obstáculo</t>
  </si>
  <si>
    <t>Porque sentia muito mais os obstáculos e para mim nem houve itinerário.</t>
  </si>
  <si>
    <t>Na última fase, quando vibrava por causa dos obstáculos, se eu não parasse pra pensar que era para desviar, eu seguia para a direção que vibrava, como se a vibração frequente me indicasse o caminho.</t>
  </si>
  <si>
    <t>Pouco tempo de experiência com o jogo</t>
  </si>
  <si>
    <t>Seria bom poder utilizar o analógico da direita para movimentar a câmera sem necessariamente movimentar o jogador, para observar melhor o cenário em volta (não é de todo essencial, mas seria bom).</t>
  </si>
  <si>
    <t>Alerta, Fluxo, Destino, Obstáculo</t>
  </si>
  <si>
    <t>Ocorria simultaneamente com outros sinais</t>
  </si>
  <si>
    <t>Um pouco de desconforto quando havia muitos sinais ao mesmo tempo.</t>
  </si>
  <si>
    <t>O cinto ajuda bastante no jogo, especialmente nos cenários mais escuros. Nessas situações, só com o cinto dá para conseguir desviar dos obstáculos.
Como uma sugestão, quando o avatar está parado e são enviados sinais de itenerário seria melhor não mostrar com outros sinais. Talvez dê para prever uma semântica de "se o usuário ficar parado por 3 segundos, passa sinal de itinerário".
O sinal de fluxo está bem bacana. Dá confiança para continuar andando pra frente. =)</t>
  </si>
  <si>
    <t>---</t>
  </si>
  <si>
    <t>Enjôo e tontura.</t>
  </si>
  <si>
    <t>A vibração dos obstáculos era maior do que todas as outras</t>
  </si>
  <si>
    <t>Muito boa ideia de se localizar através de vibrações, no entanto ainda é bem difícil pra quem é acostumado a jogar vídeo game se orientar por algo que não seja a visão.</t>
  </si>
  <si>
    <t>9/13/2013 11:36:50</t>
  </si>
  <si>
    <t>Destino, Itinerário, Obstáculo</t>
  </si>
  <si>
    <t>Alerta, Fluxo</t>
  </si>
  <si>
    <t>Porque não tinha me acostumado com as características de suas informações</t>
  </si>
  <si>
    <t>Na quarta fase eu senti um pouco a tontura.</t>
  </si>
  <si>
    <t>9/13/2013 15:39:44</t>
  </si>
  <si>
    <t>padrao dificil de identificar, cunda nao esta esperado</t>
  </si>
  <si>
    <t>seria legal ter um experimento no jogo direto antes de jogar o jogo. Assim tao vez seia mais facil de se lembrar dos padroes.</t>
  </si>
  <si>
    <t>9/13/2013 16:22:15</t>
  </si>
  <si>
    <t>Não sabia diferenciar entre fluxo e itinerario</t>
  </si>
  <si>
    <t>era dificil prestar atenção nas informações passadas que não fossem as de obstáculos. Basicamente eu me guiei só pela visão.</t>
  </si>
  <si>
    <t>9/13/2013 17:10:05</t>
  </si>
  <si>
    <t>Fluxo, Destino, Itinerário</t>
  </si>
  <si>
    <t>A vibração do cinto parecia não ocorrer</t>
  </si>
  <si>
    <t>Leve tontura durante algumas fases.</t>
  </si>
  <si>
    <t>9/16/2013 11:10:47</t>
  </si>
  <si>
    <t>muitos padroes de sinais</t>
  </si>
  <si>
    <t>9/16/2013 13:16:29</t>
  </si>
  <si>
    <t>Porque se mesclavam com os obstáculos muito próximos</t>
  </si>
  <si>
    <t>9/16/2013 14:06:58</t>
  </si>
  <si>
    <t>As de obstáculo eram frequentes demais.</t>
  </si>
  <si>
    <t>Acho que o usuário deveria poder solicitar os alertas, procurei retornar em alguns pontos para provocar os alertas novamente porque não lembrava deles.
Também quando tem um sinal de itinerário e o usuário gira rapidamente, o sinal se repete e confunde. (Motivo da dificuldade na fase 2).</t>
  </si>
  <si>
    <t>9/16/2013 15:03:54</t>
  </si>
  <si>
    <t>Não cheguei a percebê-las. Grande ênfase apenas no sentido visual e no sinal de destino.</t>
  </si>
  <si>
    <t>Feedback de obstáculos deve ser sentido antes, se apropriar à velocidade do jogador. Muitas informações para poucos receptores. O sinto desvia muito a atenção, deveria realizar menos funções.</t>
  </si>
  <si>
    <t>9/16/2013 17:17:53</t>
  </si>
  <si>
    <t>Elas são bastante parecidas, e possuem menos sinais.</t>
  </si>
  <si>
    <t>É dificil detectar os estímulos vindos de uma mesma direção. Existem orientações que pareciam mais sensíveis como as laterais e a frente.</t>
  </si>
  <si>
    <t>9/16/2013 18:19:25</t>
  </si>
  <si>
    <t>Destino, Itinerário</t>
  </si>
  <si>
    <t>estava mais focada em perceber os obstáculos</t>
  </si>
  <si>
    <t>Enjôo, tontura e claustrofobia.</t>
  </si>
  <si>
    <t>9/17/2013 10:03:28</t>
  </si>
  <si>
    <t>Fluxo, Obstáculo</t>
  </si>
  <si>
    <t>Alerta, Destino, Itinerário</t>
  </si>
  <si>
    <t>Diferença muito sutil</t>
  </si>
  <si>
    <t>Fiquei parado muito tempo, começou a doer as articulações</t>
  </si>
  <si>
    <t>Senti falta de um botão que eu pudesse apertar para repetir a informação
Outra coisa, é muito ruim pegar as moedas e eu nunca sei o que é moeda, obstáculo que vai tirar meus pontos ou parede.</t>
  </si>
  <si>
    <t>9/17/2013 11:11:27</t>
  </si>
  <si>
    <t>Excesso de informações</t>
  </si>
  <si>
    <t>Senti tontura ao movimentar o personagem.</t>
  </si>
  <si>
    <t>Gostei da ideia e do jogo, mas é difícil assimilar as informações.</t>
  </si>
  <si>
    <t>9/17/2013 12:22:37</t>
  </si>
  <si>
    <t>Fluxo, Itinerário, Obstáculo</t>
  </si>
  <si>
    <t>Sinais parecidos e misturando-se com obstáculos.</t>
  </si>
  <si>
    <t>Nenhum.</t>
  </si>
  <si>
    <t>Itinerário foi o mais fácil de ser percebido.</t>
  </si>
  <si>
    <t>9/17/2013 14:13:24</t>
  </si>
  <si>
    <t>Não sei</t>
  </si>
  <si>
    <t>9/17/2013 16:30:34</t>
  </si>
  <si>
    <t>A informação de destino ficou encoberta com a de obstáculo que ficava mais fraco conforme a distância. A informação de itinerário não percebi também por algum obstáculo ou pela vibração de fluxo.</t>
  </si>
  <si>
    <t>Acho que o cinto poderia ser mais apertado, mais "colado" ao corpo pois quando inspirava tinha uma melhor percepção da onde estava vindo a vibração me fazendo mudar a frequência da respiração.
Os mapas são muito legais e a escuridão dificulta localização, acho que outro elemento complicador foi a câmera ser fixa, liberar a câmera facilitaria a navegação.</t>
  </si>
  <si>
    <t>9/17/2013 15:18:41</t>
  </si>
  <si>
    <t>Devido a continuidade da vribração, algumas informações acabavam se sobrepondo, dificultado a interpretação</t>
  </si>
  <si>
    <t>Nenhum desconforto maior, apenas uma leve continuidade nas vibrações, mesmo após elas acabarem.</t>
  </si>
  <si>
    <t>Seria interessante, talvez, "brincar" um pouco mais com a intensidade das vibrações, de forma a, de acordo com o cenário, evitar sobreposições de informações, que torna difícil a tarefa de identificá-los. Talvez, para deixar o experimento um pouco mais dependente do cinto, poderia-se reduzir a luminosidade do cenário, ou até mesmo, do objetivo (destino), pois, de alguns certos pontos, era mais fácil identificar o destino através de informações visuais do que contar com o cinto para dizer, bem como, em muitas partes do cenário, era possível ver os obstáculos, tornando o sinto um tanto que desnecessário e, até mesmo, desconfortável por ficar vibrando, pois estava mais "enchendo o saco" do que trazendo alguma informação relevante.</t>
  </si>
  <si>
    <t>9/17/2013 17:36:21</t>
  </si>
  <si>
    <t>Porque a vibração dos obstáculos era muito mais forte que a de destino. Imagino que por isso nem pude perceber a vibração de destino. Quanto a vibração de alerta nem me lembro dela...</t>
  </si>
  <si>
    <t>A vibração do itinerário é a mais útil, porém, se omitiu quando eu mais precisava.
Na maior parte do tempo em que estive jogando, não fazia ideia se estava seguindo o fluxo ou não.</t>
  </si>
  <si>
    <t>9/17/2013 18:31:53</t>
  </si>
  <si>
    <t>Fluxo, Destino, Obstáculo</t>
  </si>
  <si>
    <t>Excesso de informação dificulta a percepção de sinais se movendo</t>
  </si>
  <si>
    <t>Dor nos braços após o jogo</t>
  </si>
  <si>
    <t>Havendo obstáculos, os sinais se sobrepõe, dificultando a percepção de outros sinais.</t>
  </si>
  <si>
    <t>9/18/2013 10:31:59</t>
  </si>
  <si>
    <t>Similaridade com o sinal de obstáculo</t>
  </si>
  <si>
    <t>Leva um certo tempo até a concentração se focar tanto no cinto quanto na tela.</t>
  </si>
  <si>
    <t>9/18/2013 12:43:42</t>
  </si>
  <si>
    <t>Fluxo, Destino, Itinerário, Obstáculo</t>
  </si>
  <si>
    <t>nao entendi bem o proposito do alerta</t>
  </si>
  <si>
    <t>a pele fica sensível depois de algum tempo de uso</t>
  </si>
  <si>
    <t>um botão que repita a ultima instrução em vibrações seria bem util</t>
  </si>
  <si>
    <t>9/18/2013 11:43:24</t>
  </si>
  <si>
    <t>Pela multiplicidade de vibradores ativos em ambientes estreitos (como colisão e destino), tornando um pouco dificil identificar qual sequencia de fato os vibradores estao informando</t>
  </si>
  <si>
    <t>Identificar em testes iniciais quais vibradores estavam ativos graças ao reflexo de outros ligados</t>
  </si>
  <si>
    <t>9/18/2013 14:27:22</t>
  </si>
  <si>
    <t>As combinações seguidas de vibrações me confundiram, principalmente na hora de diferenciar itinerário e destino.</t>
  </si>
  <si>
    <t>As vibrações para indicar onde há objetos acabam interferindo nas outras, visto que a maioria são para indicar a proximidade deles, e isso dificulta bastante quando todos os tipos de vibrações estão acionados.</t>
  </si>
  <si>
    <t>9/18/2013 15:22:09</t>
  </si>
  <si>
    <t>menor sensibilidade nas costas(coluna) e o cinto ficava caindo e pouco preso, um suspensório fcilitaria e aumentaria o conforto</t>
  </si>
  <si>
    <t>Dor na coluna(desconforto) pois foi necessário inchar os pulmões para o cinto não cair, o sinto ficava caindo principalmente na parte de trás</t>
  </si>
  <si>
    <t>As vezes o sinal de obstáculo era um pouco forte e confundia outros sinais, pois o sinal de obstáculo é o sinal mais constante e de maior uso pelo jogo</t>
  </si>
  <si>
    <t>9/19/2013 16:03:33</t>
  </si>
  <si>
    <t>Os sinais de obstáulo confundiam o itinerário</t>
  </si>
  <si>
    <t>Um pouco de cansaço por estar em pé</t>
  </si>
  <si>
    <t>Queria uma feature de selecionar qual sinal eu quero receber por um breve período..
ex: estou perto de obstáculos e os vibradores estão enviando sinais de obstáculos, mas não consigo sentir o sinal de destino.. queria poder acionar algo para receber só o sinal de destino por um tempo.
as vezes achei complicado distinguir os obstáculos na frente quando os dois vibradores do lado-frente(NL-NO) estavam acionados.</t>
  </si>
  <si>
    <t>9/19/2013 17:45:00</t>
  </si>
  <si>
    <t>Alerta, Itinerário, Obstáculo</t>
  </si>
  <si>
    <t>o vibrador ficava mais solto</t>
  </si>
  <si>
    <t xml:space="preserve">O vibrador ficava mais solto na parte das costas, mas me diverti!
</t>
  </si>
  <si>
    <t>10/17/2013 10:15:42</t>
  </si>
  <si>
    <t>Fáceis de confundir com as outras informações</t>
  </si>
  <si>
    <t>O motor da espinha é difícil de sentir porque há um gap entre ele e a pele.</t>
  </si>
  <si>
    <t>10/17/2013 15:28:17</t>
  </si>
  <si>
    <t>muita informação ao mesmo tempo. queria poder pedir a dica do fluxo e/ou intinerario através de um botão</t>
  </si>
  <si>
    <t>enjôo, mas acho que foi devido aos monitores</t>
  </si>
  <si>
    <t>eu gostaria de um botao p/andar de lado (sem girar)
e poder pedir as dicas de destino, intinerario e fluxo (deixaria só os obstáculos e o alerta no automatico)</t>
  </si>
  <si>
    <t>10/17/2013 18:07:31</t>
  </si>
  <si>
    <t>Não consegui distinguir os comandos acima marcados. Talvez porque não tenha sido exposto a muitas situações que requeressem esse uso.</t>
  </si>
  <si>
    <t>Gostei muito do teste, o cinto se mostrou muito útil para indicar o caminho a percorrer. Acho que é um elemento que tem grande potencial para ser explorado, aumentando a imersão do usuário. Tive dificuldades para gravar todos os comandos, embora me parecessem intuitivos da forma como foram dispostos. As outras informações dos comandos descritas acima como difíceis não me facilitaram a navegação, talvez porque não tenha entendido direito os momentos que elas deveriam ser ativadas. Entretanto os comandos obstáculo e destino foram fundamentais e aumentaram muito a sensação de imersão durante o jogo.</t>
  </si>
  <si>
    <t>10/25/2013 9:16:08</t>
  </si>
  <si>
    <t>muitas vibrações de obstaculos e essas informações também confundem</t>
  </si>
  <si>
    <t>Muito interessante a cinta de vibradores para auxiliar a movimentação do personagem virtual, dando uma boa demonstração de como dar feedback sem precisar usar recursos gráficos.
Achei muita informação de vibradores ao mesmo tempo, chegando a confundir. Não sabia se era fluxo ou obstáculos, por exemplo</t>
  </si>
  <si>
    <t>10/31/2013 11:41:34</t>
  </si>
  <si>
    <t>Quando eu rotacionava o personagem, vários estímulos diferentes aconteciam, ficava difícil decidir qual grupo de motores estava vibrando e qual informação eles estavam dando antes do próximo padrão ser transmitido.</t>
  </si>
  <si>
    <t>Talvez um suporte sonoro, alguns clicks ou coisas assim, ajudassem bastante a diferenciar alguns padrões.</t>
  </si>
  <si>
    <t>Fluxo, Destino</t>
  </si>
  <si>
    <t>Tive dificuldade em descobrir quais eram os motores que estavam acionados no momento</t>
  </si>
  <si>
    <t>Uma experiência muito interessante. Acho que poderia ser incluída uma fase sem imagem, totalmente guiada pelo cinto. Demorei a decorar o significado de cada sinal.</t>
  </si>
  <si>
    <t>Não sentia exatamente onde estava vibrando (na lateral do corpo)</t>
  </si>
  <si>
    <t>Muito legal o cinto, embora eu tenha tido dificuldade com o jogo, esta se deu pela minha falta de experiência com videogames em geral e não pelo jogo em si, o cinto auxiliou bastante, pois do contrário eu não teria conseguido finalizar.</t>
  </si>
  <si>
    <t>Não sabia quando o itenerario seria informado</t>
  </si>
  <si>
    <t>Fase mais escuras como a primeira pra inserir mais dificuldade nos outros niveis.</t>
  </si>
  <si>
    <t>Curo intervalo entre as vibrações de diferentes tipos</t>
  </si>
  <si>
    <t>Senti enjôo, principalmente na segunda fase. Quanto mais objetos se movendo a minha frente, mais enjoado eu fiquei.</t>
  </si>
  <si>
    <t>Senti dificuldade em distinguir os motores laterais, talvez porque eles ficam muito próximos, ou as vibrações alcançam a mesma área.</t>
  </si>
  <si>
    <t>podia ser mais forte a vibração</t>
  </si>
  <si>
    <t>enjoo, tontura. Provavelmente devido aos 3 monitores.</t>
  </si>
  <si>
    <t>o cinto é legal, a ambientação do jogo (em especial iluminação) são legais, mas pela tela ser muito grande e a distancia entre player e ela ser muito pouca, acaba dando estes desconfortos durante o jogo.
ps: o avatar podia andar mais rapido! ou fazer uma animação de muleta/andador na frente dele hehehe...</t>
  </si>
  <si>
    <t>Porque era muito comum confundir as informações de obstaculos e fluxo quando os dois aconteciam em um intervalo de tempo muito pequeno. O mesmo vale para o itinerário, ficava confusa qual informação era um obstaculo e qual era a informação de direção do itinerário ou do fluxo.</t>
  </si>
  <si>
    <t>Algumas paisagens do jogo eram muito escuras, dificultando entender o caminho. É confuso quando acontece um obstaculo e logo em seguida, um fluxo, por exemplo. 
Não dá para se ter uma ideia de quando você conseguiu pegar, por exemplo, uma moeda.
As informações possuem uma intensidade de vibração muito boa. Consegui senti-las tranquilamente. Fiquei só confusa em interpretá-las.
Os conceitos do jogo não são tão confuso quando se começa a jogar.</t>
  </si>
  <si>
    <t>A quantidade de feedback por conta dos obstáculos me distrairam quanto à percepção do itinerário</t>
  </si>
  <si>
    <t>Nenhum desconforto além da dor nas costas, que acontece independente de jogos</t>
  </si>
  <si>
    <t>No geral, gostei bastante do jogo. Em algumas partes ignorei o feedback do sinto e me guiei apenas pelo cenário. Em outras partes muito escuras, me senti um pouco perdido pela grande quantidade de feedback quanto aos obstáculos, mas pouco feedback percebido do itinerário. Por conta das 3 grandes telas, em um momento percebi que estava olhando em uma direção e caminhando em uma direção levemente para a direita, e então percebi que eu deveria me re-alinhar à tela central.</t>
  </si>
  <si>
    <t>Vários sinais ao mesmo tempo tornavam-se confusos</t>
  </si>
  <si>
    <t>Sobre a informação de itinerário acho que talvez tenha sido mais difícil sentir ela pois a vibração era mais suave, mais fácil de não ser percebida ou confundida com outro sinal. Já em relação ao fluxo não consegui ter certeza absoluta em nenhum momento de estar sentido este sinal, talvez devido a quantidade de motores envolvido que pode provocar confusão em especial na hora de identificar a direção do fluxo</t>
  </si>
  <si>
    <t>No final da primeira fase em que praticamente não existe luz e tive certa dificuldade em encontrar o caminho para o objetivo foi meio angustiante ficar batendo não obstáculos sem conseguir identificar qual era o caminho para o objetivo.</t>
  </si>
  <si>
    <t>De forma geral acho que o cinto foi bem útil ao jogo, é um tipo de informação ao qual não estamos acostumados a prestar atenção neste tipo de jogo, por isso levou um tempo para começar a utilizar mais a informação tátil que a informação visual.
Também levei um tempo até entender como o mecanismo de destino funcionava, achei que receberia um feedback com frequência de tempo constante indicando aonde era o destino. Quando entendi que cada vez que parava de me mover ele me dava a indicação de destino ficou muito fácil me movimentar durante o jogo, pois passei a fazer paradas frequentes para receber esta informação.</t>
  </si>
  <si>
    <t xml:space="preserve"> 10100001</t>
  </si>
  <si>
    <t>controle com vibração</t>
  </si>
  <si>
    <t>Controles de video game, cinto vibrador</t>
  </si>
  <si>
    <t>muitos pelos</t>
  </si>
  <si>
    <t>ceratocone</t>
  </si>
  <si>
    <t>Miopia -3.00</t>
  </si>
  <si>
    <t>Talvez por alguns deles usarem muitos vibradores, seja mais complicado assimilar com pouco uso.</t>
  </si>
  <si>
    <t>Acho que a idéia do cinto é bem interessante, talvez uma mudança na quantidade e posições dos vibradores melhore a sensibilidade dos usuários. Talvez cintos em partes específicas, como braços, pernas.</t>
  </si>
  <si>
    <t>Era dificil diferenciar o que estava sendo percebido</t>
  </si>
  <si>
    <t>O uso de 3 monitores as vezes confundem a direção que você está andando, o que pode causar um certo desconforto, e.g., você olha para o monitor da direita e acaba pensando que este é o lado que você está direcionado, mas ao andar para a frente, você anda na direção do monitor do meio, e se você está visualizando o da direita, vai aparentar que você está andando na diagonal quando está clicando no controle para andar em linha reta.</t>
  </si>
  <si>
    <t>Sensação que o último sensor a vibrar era o de trás, fazendo aguardar um próximo comando</t>
  </si>
  <si>
    <t>Tive a impressão de que alguns comandos não eram finalizados, possivelmente por não estar sentindo vibrar corretamente. As fases foram bem desenvolvidas, tornando o aprendizado sobre cada comando útil durante o andamento do jogo.</t>
  </si>
  <si>
    <t>pois é preciso acha-lo para senti-lo. Ou seja, você nao consegue prever que vai sentilo como quando esta em um ambiente escuro(onde possivelmente sentira na maioria das vezes obstaculos).... Voce tem que perceber ele, é mais dificil</t>
  </si>
  <si>
    <t>Enjoo e nausea.... sem vomito</t>
  </si>
  <si>
    <t>Belo trabalho colega =D keep going!!</t>
  </si>
  <si>
    <t>Dificuldade de percepção no lado esquerdo</t>
  </si>
  <si>
    <t>Tive dificuldades de orientação em relação as instruções do cinto, não sentia muito bem as orientações para o lado esquerdo. Não costumo jogar.</t>
  </si>
  <si>
    <t>Vocabulary</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</si>
</sst>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0" tint="-0.249977111117893"/>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indexed="64"/>
      </patternFill>
    </fill>
    <fill>
      <patternFill patternType="solid">
        <fgColor theme="5" tint="0.39997558519241921"/>
        <bgColor indexed="64"/>
      </patternFill>
    </fill>
    <fill>
      <patternFill patternType="solid">
        <fgColor theme="8" tint="0.79998168889431442"/>
        <bgColor indexed="64"/>
      </patternFill>
    </fill>
  </fills>
  <borders count="15">
    <border>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top/>
      <bottom style="thin">
        <color auto="1"/>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100">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5" xfId="0" applyFill="1" applyBorder="1"/>
    <xf numFmtId="0" fontId="0" fillId="2" borderId="6" xfId="0" applyFill="1" applyBorder="1"/>
    <xf numFmtId="0" fontId="0" fillId="2" borderId="7" xfId="0" applyFill="1" applyBorder="1"/>
    <xf numFmtId="0" fontId="0" fillId="0" borderId="8" xfId="0" applyBorder="1" applyAlignment="1"/>
    <xf numFmtId="0" fontId="0" fillId="0" borderId="0" xfId="0" applyBorder="1"/>
    <xf numFmtId="0" fontId="0" fillId="0" borderId="0" xfId="0" applyFill="1" applyBorder="1"/>
    <xf numFmtId="0" fontId="0" fillId="0" borderId="9" xfId="0" applyFill="1" applyBorder="1"/>
    <xf numFmtId="0" fontId="0" fillId="4" borderId="2" xfId="0" applyFill="1" applyBorder="1"/>
    <xf numFmtId="0" fontId="0" fillId="4" borderId="3" xfId="0" applyFill="1" applyBorder="1"/>
    <xf numFmtId="0" fontId="0" fillId="4" borderId="3" xfId="0" applyFill="1" applyBorder="1" applyAlignment="1">
      <alignment horizontal="center" vertical="center"/>
    </xf>
    <xf numFmtId="49" fontId="0" fillId="0" borderId="0" xfId="0" applyNumberFormat="1"/>
    <xf numFmtId="0" fontId="0" fillId="0" borderId="0" xfId="0" applyFill="1"/>
    <xf numFmtId="49" fontId="0" fillId="0" borderId="0" xfId="0" applyNumberFormat="1" applyFill="1"/>
    <xf numFmtId="0" fontId="0" fillId="2" borderId="4" xfId="0" applyFill="1" applyBorder="1" applyAlignment="1">
      <alignment horizontal="center" vertical="center"/>
    </xf>
    <xf numFmtId="0" fontId="1" fillId="0" borderId="10" xfId="0" applyFont="1" applyBorder="1" applyAlignment="1">
      <alignment horizontal="center" vertical="center"/>
    </xf>
    <xf numFmtId="0" fontId="1" fillId="0" borderId="8" xfId="0" applyFont="1"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0" fillId="5" borderId="0" xfId="0" applyFill="1"/>
    <xf numFmtId="0" fontId="0" fillId="0" borderId="0" xfId="0" applyNumberFormat="1" applyFill="1"/>
    <xf numFmtId="0" fontId="0" fillId="6" borderId="3" xfId="0" applyFill="1" applyBorder="1" applyAlignment="1">
      <alignment horizontal="center" vertical="center"/>
    </xf>
    <xf numFmtId="0" fontId="0" fillId="6" borderId="2"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xf numFmtId="0" fontId="0" fillId="6" borderId="2" xfId="0" applyFill="1" applyBorder="1"/>
    <xf numFmtId="21" fontId="0" fillId="0" borderId="0" xfId="0" applyNumberFormat="1"/>
    <xf numFmtId="0" fontId="0" fillId="2" borderId="0" xfId="0" applyFill="1"/>
    <xf numFmtId="21" fontId="0" fillId="0" borderId="0" xfId="0" applyNumberFormat="1" applyFill="1"/>
    <xf numFmtId="0" fontId="0" fillId="0" borderId="0" xfId="0" applyFill="1" applyBorder="1" applyAlignment="1"/>
    <xf numFmtId="0" fontId="0" fillId="0" borderId="0" xfId="0" applyFill="1" applyBorder="1" applyAlignment="1">
      <alignment horizontal="center"/>
    </xf>
    <xf numFmtId="0" fontId="0" fillId="2" borderId="13" xfId="0" applyFill="1" applyBorder="1" applyAlignment="1">
      <alignment horizontal="center" vertical="center"/>
    </xf>
    <xf numFmtId="0" fontId="4" fillId="0" borderId="0" xfId="0" applyFont="1" applyFill="1" applyBorder="1" applyAlignment="1">
      <alignment horizontal="center"/>
    </xf>
    <xf numFmtId="0" fontId="0" fillId="3" borderId="3" xfId="0" applyFill="1" applyBorder="1" applyAlignment="1"/>
    <xf numFmtId="0" fontId="0" fillId="3" borderId="1" xfId="0" applyFill="1" applyBorder="1" applyAlignment="1"/>
    <xf numFmtId="0" fontId="0" fillId="3" borderId="4" xfId="0" applyFill="1" applyBorder="1" applyAlignment="1"/>
    <xf numFmtId="0" fontId="0" fillId="6" borderId="8" xfId="0" applyFill="1" applyBorder="1" applyAlignment="1">
      <alignment horizontal="center" vertical="center"/>
    </xf>
    <xf numFmtId="0" fontId="0" fillId="0" borderId="4" xfId="0" applyBorder="1"/>
    <xf numFmtId="0" fontId="0" fillId="8" borderId="4" xfId="0" applyFill="1" applyBorder="1"/>
    <xf numFmtId="2" fontId="0" fillId="0" borderId="0" xfId="0" applyNumberFormat="1"/>
    <xf numFmtId="0" fontId="0" fillId="9" borderId="0" xfId="0" applyFill="1"/>
    <xf numFmtId="0" fontId="0" fillId="2" borderId="4" xfId="0" applyFill="1" applyBorder="1"/>
    <xf numFmtId="0" fontId="0" fillId="2" borderId="0" xfId="0" applyFill="1" applyBorder="1"/>
    <xf numFmtId="0" fontId="0" fillId="9" borderId="4" xfId="0" applyFill="1" applyBorder="1"/>
    <xf numFmtId="0" fontId="0" fillId="0" borderId="4" xfId="0" applyFill="1" applyBorder="1"/>
    <xf numFmtId="0" fontId="0" fillId="0" borderId="8" xfId="0" applyFill="1" applyBorder="1"/>
    <xf numFmtId="0" fontId="0" fillId="0" borderId="2" xfId="0" applyFill="1" applyBorder="1"/>
    <xf numFmtId="0" fontId="0" fillId="10" borderId="0" xfId="0" applyFill="1"/>
    <xf numFmtId="0" fontId="0" fillId="11" borderId="0" xfId="0" applyFill="1"/>
    <xf numFmtId="0" fontId="0" fillId="0" borderId="0" xfId="0" applyFill="1" applyBorder="1" applyAlignment="1">
      <alignment horizontal="center" vertical="center"/>
    </xf>
    <xf numFmtId="0" fontId="0" fillId="2" borderId="0" xfId="0" applyNumberFormat="1" applyFill="1"/>
    <xf numFmtId="0" fontId="0" fillId="0" borderId="0" xfId="0" applyFill="1" applyAlignment="1">
      <alignment horizontal="center" vertical="center"/>
    </xf>
    <xf numFmtId="0" fontId="0" fillId="6" borderId="8"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12" borderId="0" xfId="0" applyFill="1"/>
    <xf numFmtId="49" fontId="0" fillId="2" borderId="0" xfId="0" applyNumberFormat="1" applyFill="1"/>
    <xf numFmtId="14" fontId="0" fillId="0" borderId="0" xfId="0" applyNumberFormat="1" applyAlignment="1">
      <alignment horizontal="center" vertical="center"/>
    </xf>
    <xf numFmtId="14" fontId="0" fillId="0" borderId="0" xfId="0" applyNumberFormat="1"/>
    <xf numFmtId="0" fontId="0" fillId="3" borderId="7" xfId="0" applyFill="1" applyBorder="1"/>
    <xf numFmtId="0" fontId="0" fillId="3" borderId="6" xfId="0" applyFill="1" applyBorder="1"/>
    <xf numFmtId="0" fontId="0" fillId="3" borderId="5" xfId="0" applyFill="1" applyBorder="1"/>
    <xf numFmtId="0" fontId="5" fillId="7" borderId="4" xfId="0" applyFont="1" applyFill="1" applyBorder="1"/>
    <xf numFmtId="0" fontId="5" fillId="8" borderId="4" xfId="0" applyFont="1" applyFill="1" applyBorder="1"/>
    <xf numFmtId="0" fontId="5" fillId="0" borderId="4" xfId="0" applyFont="1" applyBorder="1"/>
    <xf numFmtId="0" fontId="5" fillId="0" borderId="0" xfId="0" applyFont="1"/>
    <xf numFmtId="0" fontId="0" fillId="0" borderId="8" xfId="0" applyBorder="1" applyAlignment="1">
      <alignment horizontal="center" vertical="center"/>
    </xf>
    <xf numFmtId="0" fontId="0" fillId="0" borderId="0" xfId="0" applyAlignment="1">
      <alignment horizontal="center" vertical="center"/>
    </xf>
    <xf numFmtId="0" fontId="3" fillId="6" borderId="2" xfId="0" applyFont="1" applyFill="1" applyBorder="1" applyAlignment="1">
      <alignment horizontal="left"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2" borderId="4" xfId="0" applyFill="1" applyBorder="1" applyAlignment="1">
      <alignment horizontal="center"/>
    </xf>
    <xf numFmtId="0" fontId="0" fillId="2" borderId="4" xfId="0" applyFill="1" applyBorder="1" applyAlignment="1">
      <alignment horizontal="center" vertical="center"/>
    </xf>
    <xf numFmtId="0" fontId="0" fillId="2" borderId="3" xfId="0" applyFill="1" applyBorder="1" applyAlignment="1">
      <alignment horizontal="center"/>
    </xf>
    <xf numFmtId="0" fontId="0" fillId="3" borderId="3"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2" borderId="14" xfId="0" applyFill="1"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0" xfId="0" applyFill="1"/>
  </cellXfs>
  <cellStyles count="1">
    <cellStyle name="Normal" xfId="0" builtinId="0"/>
  </cellStyles>
  <dxfs count="11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5" tint="0.59996337778862885"/>
        </patternFill>
      </fill>
    </dxf>
    <dxf>
      <font>
        <color auto="1"/>
      </font>
      <fill>
        <patternFill>
          <bgColor theme="5" tint="0.79998168889431442"/>
        </patternFill>
      </fill>
    </dxf>
    <dxf>
      <fill>
        <patternFill>
          <bgColor theme="5" tint="0.59996337778862885"/>
        </patternFill>
      </fill>
    </dxf>
    <dxf>
      <fill>
        <patternFill>
          <bgColor theme="0" tint="-0.14996795556505021"/>
        </patternFill>
      </fill>
    </dxf>
    <dxf>
      <font>
        <color auto="1"/>
      </font>
      <fill>
        <patternFill>
          <bgColor theme="5" tint="0.79998168889431442"/>
        </patternFill>
      </fill>
    </dxf>
    <dxf>
      <fill>
        <patternFill>
          <bgColor theme="5" tint="0.59996337778862885"/>
        </patternFill>
      </fill>
    </dxf>
    <dxf>
      <font>
        <color auto="1"/>
      </font>
      <fill>
        <patternFill>
          <bgColor theme="5" tint="0.79998168889431442"/>
        </patternFill>
      </fill>
    </dxf>
    <dxf>
      <fill>
        <patternFill>
          <bgColor theme="5" tint="0.59996337778862885"/>
        </patternFill>
      </fill>
    </dxf>
    <dxf>
      <fill>
        <patternFill>
          <bgColor theme="5"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5" tint="0.59996337778862885"/>
        </patternFill>
      </fill>
    </dxf>
    <dxf>
      <font>
        <color auto="1"/>
      </font>
      <fill>
        <patternFill>
          <bgColor theme="5" tint="0.79998168889431442"/>
        </patternFill>
      </fill>
    </dxf>
    <dxf>
      <fill>
        <patternFill>
          <bgColor theme="5" tint="0.59996337778862885"/>
        </patternFill>
      </fill>
    </dxf>
    <dxf>
      <fill>
        <patternFill>
          <bgColor theme="5" tint="0.59996337778862885"/>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5" tint="0.59996337778862885"/>
        </patternFill>
      </fill>
    </dxf>
    <dxf>
      <font>
        <color auto="1"/>
      </font>
      <fill>
        <patternFill>
          <bgColor theme="5" tint="0.79998168889431442"/>
        </patternFill>
      </fill>
    </dxf>
    <dxf>
      <fill>
        <patternFill>
          <bgColor theme="5" tint="0.59996337778862885"/>
        </patternFill>
      </fill>
    </dxf>
    <dxf>
      <font>
        <color auto="1"/>
      </font>
      <fill>
        <patternFill>
          <bgColor theme="5" tint="0.79998168889431442"/>
        </patternFill>
      </fill>
    </dxf>
    <dxf>
      <fill>
        <patternFill>
          <bgColor theme="5"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5" tint="0.79998168889431442"/>
        </patternFill>
      </fill>
    </dxf>
    <dxf>
      <fill>
        <patternFill>
          <bgColor theme="0" tint="-0.14996795556505021"/>
        </patternFill>
      </fill>
    </dxf>
    <dxf>
      <fill>
        <patternFill>
          <bgColor theme="5" tint="0.59996337778862885"/>
        </patternFill>
      </fill>
    </dxf>
    <dxf>
      <font>
        <color theme="5" tint="0.3999450666829432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2</a:t>
            </a:r>
          </a:p>
        </c:rich>
      </c:tx>
      <c:layout>
        <c:manualLayout>
          <c:xMode val="edge"/>
          <c:yMode val="edge"/>
          <c:x val="0.429895669291338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Perception'!$P$3:$W$3</c:f>
              <c:strCache>
                <c:ptCount val="8"/>
                <c:pt idx="0">
                  <c:v>Nº 1</c:v>
                </c:pt>
                <c:pt idx="1">
                  <c:v>Nº 2</c:v>
                </c:pt>
                <c:pt idx="2">
                  <c:v>Nº 3</c:v>
                </c:pt>
                <c:pt idx="3">
                  <c:v>Nº 4</c:v>
                </c:pt>
                <c:pt idx="4">
                  <c:v>Nº 5</c:v>
                </c:pt>
                <c:pt idx="5">
                  <c:v>Nº 6</c:v>
                </c:pt>
                <c:pt idx="6">
                  <c:v>Nº 7</c:v>
                </c:pt>
                <c:pt idx="7">
                  <c:v>Nº 8</c:v>
                </c:pt>
              </c:strCache>
            </c:strRef>
          </c:cat>
          <c:val>
            <c:numRef>
              <c:f>'Task 1 - Perception'!$P$64:$W$64</c:f>
              <c:numCache>
                <c:formatCode>General</c:formatCode>
                <c:ptCount val="8"/>
                <c:pt idx="0">
                  <c:v>0</c:v>
                </c:pt>
                <c:pt idx="1">
                  <c:v>2</c:v>
                </c:pt>
                <c:pt idx="2">
                  <c:v>19</c:v>
                </c:pt>
                <c:pt idx="3">
                  <c:v>16</c:v>
                </c:pt>
                <c:pt idx="4">
                  <c:v>21</c:v>
                </c:pt>
                <c:pt idx="5">
                  <c:v>1</c:v>
                </c:pt>
                <c:pt idx="6">
                  <c:v>0</c:v>
                </c:pt>
                <c:pt idx="7">
                  <c:v>0</c:v>
                </c:pt>
              </c:numCache>
            </c:numRef>
          </c:val>
        </c:ser>
        <c:dLbls>
          <c:showLegendKey val="0"/>
          <c:showVal val="0"/>
          <c:showCatName val="0"/>
          <c:showSerName val="0"/>
          <c:showPercent val="0"/>
          <c:showBubbleSize val="0"/>
        </c:dLbls>
        <c:axId val="351888880"/>
        <c:axId val="351882608"/>
      </c:radarChart>
      <c:catAx>
        <c:axId val="35188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82608"/>
        <c:crosses val="autoZero"/>
        <c:auto val="1"/>
        <c:lblAlgn val="ctr"/>
        <c:lblOffset val="100"/>
        <c:noMultiLvlLbl val="0"/>
      </c:catAx>
      <c:valAx>
        <c:axId val="35188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88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10</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Perception'!$CZ$3:$DG$3</c:f>
              <c:strCache>
                <c:ptCount val="8"/>
                <c:pt idx="0">
                  <c:v>Nº 1</c:v>
                </c:pt>
                <c:pt idx="1">
                  <c:v>Nº 2</c:v>
                </c:pt>
                <c:pt idx="2">
                  <c:v>Nº 3</c:v>
                </c:pt>
                <c:pt idx="3">
                  <c:v>Nº 4</c:v>
                </c:pt>
                <c:pt idx="4">
                  <c:v>Nº 5</c:v>
                </c:pt>
                <c:pt idx="5">
                  <c:v>Nº 6</c:v>
                </c:pt>
                <c:pt idx="6">
                  <c:v>Nº 7</c:v>
                </c:pt>
                <c:pt idx="7">
                  <c:v>Nº 8</c:v>
                </c:pt>
              </c:strCache>
            </c:strRef>
          </c:cat>
          <c:val>
            <c:numRef>
              <c:f>'Task 1 - Perception'!$CZ$64:$DG$64</c:f>
              <c:numCache>
                <c:formatCode>General</c:formatCode>
                <c:ptCount val="8"/>
                <c:pt idx="0">
                  <c:v>0</c:v>
                </c:pt>
                <c:pt idx="1">
                  <c:v>1</c:v>
                </c:pt>
                <c:pt idx="2">
                  <c:v>21</c:v>
                </c:pt>
                <c:pt idx="3">
                  <c:v>37</c:v>
                </c:pt>
                <c:pt idx="4">
                  <c:v>15</c:v>
                </c:pt>
                <c:pt idx="5">
                  <c:v>1</c:v>
                </c:pt>
                <c:pt idx="6">
                  <c:v>0</c:v>
                </c:pt>
                <c:pt idx="7">
                  <c:v>0</c:v>
                </c:pt>
              </c:numCache>
            </c:numRef>
          </c:val>
        </c:ser>
        <c:dLbls>
          <c:showLegendKey val="0"/>
          <c:showVal val="0"/>
          <c:showCatName val="0"/>
          <c:showSerName val="0"/>
          <c:showPercent val="0"/>
          <c:showBubbleSize val="0"/>
        </c:dLbls>
        <c:axId val="351864576"/>
        <c:axId val="351864968"/>
      </c:radarChart>
      <c:catAx>
        <c:axId val="35186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4968"/>
        <c:crosses val="autoZero"/>
        <c:auto val="1"/>
        <c:lblAlgn val="ctr"/>
        <c:lblOffset val="100"/>
        <c:noMultiLvlLbl val="0"/>
      </c:catAx>
      <c:valAx>
        <c:axId val="35186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4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11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Perception'!$DK$3:$DR$3</c:f>
              <c:strCache>
                <c:ptCount val="8"/>
                <c:pt idx="0">
                  <c:v>Nº 1</c:v>
                </c:pt>
                <c:pt idx="1">
                  <c:v>Nº 2</c:v>
                </c:pt>
                <c:pt idx="2">
                  <c:v>Nº 3</c:v>
                </c:pt>
                <c:pt idx="3">
                  <c:v>Nº 4</c:v>
                </c:pt>
                <c:pt idx="4">
                  <c:v>Nº 5</c:v>
                </c:pt>
                <c:pt idx="5">
                  <c:v>Nº 6</c:v>
                </c:pt>
                <c:pt idx="6">
                  <c:v>Nº 7</c:v>
                </c:pt>
                <c:pt idx="7">
                  <c:v>Nº 8</c:v>
                </c:pt>
              </c:strCache>
            </c:strRef>
          </c:cat>
          <c:val>
            <c:numRef>
              <c:f>'Task 1 - Perception'!$DK$64:$DR$64</c:f>
              <c:numCache>
                <c:formatCode>General</c:formatCode>
                <c:ptCount val="8"/>
                <c:pt idx="0">
                  <c:v>1</c:v>
                </c:pt>
                <c:pt idx="1">
                  <c:v>0</c:v>
                </c:pt>
                <c:pt idx="2">
                  <c:v>1</c:v>
                </c:pt>
                <c:pt idx="3">
                  <c:v>0</c:v>
                </c:pt>
                <c:pt idx="4">
                  <c:v>38</c:v>
                </c:pt>
                <c:pt idx="5">
                  <c:v>0</c:v>
                </c:pt>
                <c:pt idx="6">
                  <c:v>46</c:v>
                </c:pt>
                <c:pt idx="7">
                  <c:v>5</c:v>
                </c:pt>
              </c:numCache>
            </c:numRef>
          </c:val>
        </c:ser>
        <c:dLbls>
          <c:showLegendKey val="0"/>
          <c:showVal val="0"/>
          <c:showCatName val="0"/>
          <c:showSerName val="0"/>
          <c:showPercent val="0"/>
          <c:showBubbleSize val="0"/>
        </c:dLbls>
        <c:axId val="351867320"/>
        <c:axId val="351866536"/>
      </c:radarChart>
      <c:catAx>
        <c:axId val="351867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6536"/>
        <c:crosses val="autoZero"/>
        <c:auto val="1"/>
        <c:lblAlgn val="ctr"/>
        <c:lblOffset val="100"/>
        <c:noMultiLvlLbl val="0"/>
      </c:catAx>
      <c:valAx>
        <c:axId val="351866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7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a:t>
            </a:r>
            <a:r>
              <a:rPr lang="pt-BR" baseline="0"/>
              <a:t> 12</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Perception'!$DV$3:$EC$3</c:f>
              <c:strCache>
                <c:ptCount val="8"/>
                <c:pt idx="0">
                  <c:v>Nº 1</c:v>
                </c:pt>
                <c:pt idx="1">
                  <c:v>Nº 2</c:v>
                </c:pt>
                <c:pt idx="2">
                  <c:v>Nº 3</c:v>
                </c:pt>
                <c:pt idx="3">
                  <c:v>Nº 4</c:v>
                </c:pt>
                <c:pt idx="4">
                  <c:v>Nº 5</c:v>
                </c:pt>
                <c:pt idx="5">
                  <c:v>Nº 6</c:v>
                </c:pt>
                <c:pt idx="6">
                  <c:v>Nº 7</c:v>
                </c:pt>
                <c:pt idx="7">
                  <c:v>Nº 8</c:v>
                </c:pt>
              </c:strCache>
            </c:strRef>
          </c:cat>
          <c:val>
            <c:numRef>
              <c:f>'Task 1 - Perception'!$DV$64:$EC$64</c:f>
              <c:numCache>
                <c:formatCode>General</c:formatCode>
                <c:ptCount val="8"/>
                <c:pt idx="0">
                  <c:v>2</c:v>
                </c:pt>
                <c:pt idx="1">
                  <c:v>2</c:v>
                </c:pt>
                <c:pt idx="2">
                  <c:v>38</c:v>
                </c:pt>
                <c:pt idx="3">
                  <c:v>7</c:v>
                </c:pt>
                <c:pt idx="4">
                  <c:v>4</c:v>
                </c:pt>
                <c:pt idx="5">
                  <c:v>1</c:v>
                </c:pt>
                <c:pt idx="6">
                  <c:v>34</c:v>
                </c:pt>
                <c:pt idx="7">
                  <c:v>0</c:v>
                </c:pt>
              </c:numCache>
            </c:numRef>
          </c:val>
        </c:ser>
        <c:dLbls>
          <c:showLegendKey val="0"/>
          <c:showVal val="0"/>
          <c:showCatName val="0"/>
          <c:showSerName val="0"/>
          <c:showPercent val="0"/>
          <c:showBubbleSize val="0"/>
        </c:dLbls>
        <c:axId val="351869672"/>
        <c:axId val="351857520"/>
      </c:radarChart>
      <c:catAx>
        <c:axId val="351869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57520"/>
        <c:crosses val="autoZero"/>
        <c:auto val="1"/>
        <c:lblAlgn val="ctr"/>
        <c:lblOffset val="100"/>
        <c:noMultiLvlLbl val="0"/>
      </c:catAx>
      <c:valAx>
        <c:axId val="35185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9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13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Perception'!$EG$3:$EN$3</c:f>
              <c:strCache>
                <c:ptCount val="8"/>
                <c:pt idx="0">
                  <c:v>Nº 1</c:v>
                </c:pt>
                <c:pt idx="1">
                  <c:v>Nº 2</c:v>
                </c:pt>
                <c:pt idx="2">
                  <c:v>Nº 3</c:v>
                </c:pt>
                <c:pt idx="3">
                  <c:v>Nº 4</c:v>
                </c:pt>
                <c:pt idx="4">
                  <c:v>Nº 5</c:v>
                </c:pt>
                <c:pt idx="5">
                  <c:v>Nº 6</c:v>
                </c:pt>
                <c:pt idx="6">
                  <c:v>Nº 7</c:v>
                </c:pt>
                <c:pt idx="7">
                  <c:v>Nº 8</c:v>
                </c:pt>
              </c:strCache>
            </c:strRef>
          </c:cat>
          <c:val>
            <c:numRef>
              <c:f>'Task 1 - Perception'!$EG$64:$EN$64</c:f>
              <c:numCache>
                <c:formatCode>General</c:formatCode>
                <c:ptCount val="8"/>
                <c:pt idx="0">
                  <c:v>23</c:v>
                </c:pt>
                <c:pt idx="1">
                  <c:v>4</c:v>
                </c:pt>
                <c:pt idx="2">
                  <c:v>12</c:v>
                </c:pt>
                <c:pt idx="3">
                  <c:v>1</c:v>
                </c:pt>
                <c:pt idx="4">
                  <c:v>2</c:v>
                </c:pt>
                <c:pt idx="5">
                  <c:v>46</c:v>
                </c:pt>
                <c:pt idx="6">
                  <c:v>5</c:v>
                </c:pt>
                <c:pt idx="7">
                  <c:v>2</c:v>
                </c:pt>
              </c:numCache>
            </c:numRef>
          </c:val>
        </c:ser>
        <c:dLbls>
          <c:showLegendKey val="0"/>
          <c:showVal val="0"/>
          <c:showCatName val="0"/>
          <c:showSerName val="0"/>
          <c:showPercent val="0"/>
          <c:showBubbleSize val="0"/>
        </c:dLbls>
        <c:axId val="351878296"/>
        <c:axId val="351877120"/>
      </c:radarChart>
      <c:catAx>
        <c:axId val="35187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77120"/>
        <c:crosses val="autoZero"/>
        <c:auto val="1"/>
        <c:lblAlgn val="ctr"/>
        <c:lblOffset val="100"/>
        <c:noMultiLvlLbl val="0"/>
      </c:catAx>
      <c:valAx>
        <c:axId val="35187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78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14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Perception'!$ER$3:$EY$3</c:f>
              <c:strCache>
                <c:ptCount val="8"/>
                <c:pt idx="0">
                  <c:v>Nº 1</c:v>
                </c:pt>
                <c:pt idx="1">
                  <c:v>Nº 2</c:v>
                </c:pt>
                <c:pt idx="2">
                  <c:v>Nº 3</c:v>
                </c:pt>
                <c:pt idx="3">
                  <c:v>Nº 4</c:v>
                </c:pt>
                <c:pt idx="4">
                  <c:v>Nº 5</c:v>
                </c:pt>
                <c:pt idx="5">
                  <c:v>Nº 6</c:v>
                </c:pt>
                <c:pt idx="6">
                  <c:v>Nº 7</c:v>
                </c:pt>
                <c:pt idx="7">
                  <c:v>Nº 8</c:v>
                </c:pt>
              </c:strCache>
            </c:strRef>
          </c:cat>
          <c:val>
            <c:numRef>
              <c:f>'Task 1 - Perception'!$ER$64:$EY$64</c:f>
              <c:numCache>
                <c:formatCode>General</c:formatCode>
                <c:ptCount val="8"/>
                <c:pt idx="0">
                  <c:v>9</c:v>
                </c:pt>
                <c:pt idx="1">
                  <c:v>2</c:v>
                </c:pt>
                <c:pt idx="2">
                  <c:v>0</c:v>
                </c:pt>
                <c:pt idx="3">
                  <c:v>0</c:v>
                </c:pt>
                <c:pt idx="4">
                  <c:v>2</c:v>
                </c:pt>
                <c:pt idx="5">
                  <c:v>0</c:v>
                </c:pt>
                <c:pt idx="6">
                  <c:v>11</c:v>
                </c:pt>
                <c:pt idx="7">
                  <c:v>37</c:v>
                </c:pt>
              </c:numCache>
            </c:numRef>
          </c:val>
        </c:ser>
        <c:dLbls>
          <c:showLegendKey val="0"/>
          <c:showVal val="0"/>
          <c:showCatName val="0"/>
          <c:showSerName val="0"/>
          <c:showPercent val="0"/>
          <c:showBubbleSize val="0"/>
        </c:dLbls>
        <c:axId val="351871240"/>
        <c:axId val="351870064"/>
      </c:radarChart>
      <c:catAx>
        <c:axId val="351871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70064"/>
        <c:crosses val="autoZero"/>
        <c:auto val="1"/>
        <c:lblAlgn val="ctr"/>
        <c:lblOffset val="100"/>
        <c:noMultiLvlLbl val="0"/>
      </c:catAx>
      <c:valAx>
        <c:axId val="35187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71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15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Perception'!$FC$3:$FJ$3</c:f>
              <c:strCache>
                <c:ptCount val="8"/>
                <c:pt idx="0">
                  <c:v>Nº 1</c:v>
                </c:pt>
                <c:pt idx="1">
                  <c:v>Nº 2</c:v>
                </c:pt>
                <c:pt idx="2">
                  <c:v>Nº 3</c:v>
                </c:pt>
                <c:pt idx="3">
                  <c:v>Nº 4</c:v>
                </c:pt>
                <c:pt idx="4">
                  <c:v>Nº 5</c:v>
                </c:pt>
                <c:pt idx="5">
                  <c:v>Nº 6</c:v>
                </c:pt>
                <c:pt idx="6">
                  <c:v>Nº 7</c:v>
                </c:pt>
                <c:pt idx="7">
                  <c:v>Nº 8</c:v>
                </c:pt>
              </c:strCache>
            </c:strRef>
          </c:cat>
          <c:val>
            <c:numRef>
              <c:f>'Task 1 - Perception'!$FC$64:$FJ$64</c:f>
              <c:numCache>
                <c:formatCode>General</c:formatCode>
                <c:ptCount val="8"/>
                <c:pt idx="0">
                  <c:v>1</c:v>
                </c:pt>
                <c:pt idx="1">
                  <c:v>0</c:v>
                </c:pt>
                <c:pt idx="2">
                  <c:v>43</c:v>
                </c:pt>
                <c:pt idx="3">
                  <c:v>8</c:v>
                </c:pt>
                <c:pt idx="4">
                  <c:v>0</c:v>
                </c:pt>
                <c:pt idx="5">
                  <c:v>0</c:v>
                </c:pt>
                <c:pt idx="6">
                  <c:v>1</c:v>
                </c:pt>
                <c:pt idx="7">
                  <c:v>0</c:v>
                </c:pt>
              </c:numCache>
            </c:numRef>
          </c:val>
        </c:ser>
        <c:dLbls>
          <c:showLegendKey val="0"/>
          <c:showVal val="0"/>
          <c:showCatName val="0"/>
          <c:showSerName val="0"/>
          <c:showPercent val="0"/>
          <c:showBubbleSize val="0"/>
        </c:dLbls>
        <c:axId val="351877904"/>
        <c:axId val="351878688"/>
      </c:radarChart>
      <c:catAx>
        <c:axId val="35187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78688"/>
        <c:crosses val="autoZero"/>
        <c:auto val="1"/>
        <c:lblAlgn val="ctr"/>
        <c:lblOffset val="100"/>
        <c:noMultiLvlLbl val="0"/>
      </c:catAx>
      <c:valAx>
        <c:axId val="35187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77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4</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Perception'!$AL$3:$AS$3</c:f>
              <c:strCache>
                <c:ptCount val="8"/>
                <c:pt idx="0">
                  <c:v>Nº 1</c:v>
                </c:pt>
                <c:pt idx="1">
                  <c:v>Nº 2</c:v>
                </c:pt>
                <c:pt idx="2">
                  <c:v>Nº 3</c:v>
                </c:pt>
                <c:pt idx="3">
                  <c:v>Nº 4</c:v>
                </c:pt>
                <c:pt idx="4">
                  <c:v>Nº 5</c:v>
                </c:pt>
                <c:pt idx="5">
                  <c:v>Nº 6</c:v>
                </c:pt>
                <c:pt idx="6">
                  <c:v>Nº 7</c:v>
                </c:pt>
                <c:pt idx="7">
                  <c:v>Nº 8</c:v>
                </c:pt>
              </c:strCache>
            </c:strRef>
          </c:cat>
          <c:val>
            <c:numRef>
              <c:f>'Task 1 - Perception'!$AL$64:$AS$64</c:f>
              <c:numCache>
                <c:formatCode>General</c:formatCode>
                <c:ptCount val="8"/>
                <c:pt idx="0">
                  <c:v>21</c:v>
                </c:pt>
                <c:pt idx="1">
                  <c:v>0</c:v>
                </c:pt>
                <c:pt idx="2">
                  <c:v>6</c:v>
                </c:pt>
                <c:pt idx="3">
                  <c:v>12</c:v>
                </c:pt>
                <c:pt idx="4">
                  <c:v>5</c:v>
                </c:pt>
                <c:pt idx="5">
                  <c:v>0</c:v>
                </c:pt>
                <c:pt idx="6">
                  <c:v>25</c:v>
                </c:pt>
                <c:pt idx="7">
                  <c:v>11</c:v>
                </c:pt>
              </c:numCache>
            </c:numRef>
          </c:val>
        </c:ser>
        <c:dLbls>
          <c:showLegendKey val="0"/>
          <c:showVal val="0"/>
          <c:showCatName val="0"/>
          <c:showSerName val="0"/>
          <c:showPercent val="0"/>
          <c:showBubbleSize val="0"/>
        </c:dLbls>
        <c:axId val="351858304"/>
        <c:axId val="351859088"/>
      </c:radarChart>
      <c:catAx>
        <c:axId val="35185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59088"/>
        <c:crosses val="autoZero"/>
        <c:auto val="1"/>
        <c:lblAlgn val="ctr"/>
        <c:lblOffset val="100"/>
        <c:noMultiLvlLbl val="0"/>
      </c:catAx>
      <c:valAx>
        <c:axId val="35185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58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a:t>
            </a:r>
            <a:r>
              <a:rPr lang="pt-BR" baseline="0"/>
              <a:t> 1</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065748031496064"/>
          <c:y val="0.21148913677456985"/>
          <c:w val="0.41868525809273843"/>
          <c:h val="0.69780876348789733"/>
        </c:manualLayout>
      </c:layout>
      <c:radarChart>
        <c:radarStyle val="marker"/>
        <c:varyColors val="0"/>
        <c:ser>
          <c:idx val="0"/>
          <c:order val="0"/>
          <c:spPr>
            <a:ln w="28575" cap="rnd">
              <a:solidFill>
                <a:schemeClr val="accent1"/>
              </a:solidFill>
              <a:round/>
            </a:ln>
            <a:effectLst/>
          </c:spPr>
          <c:marker>
            <c:symbol val="none"/>
          </c:marker>
          <c:cat>
            <c:strRef>
              <c:f>'Task 1 - Perception'!$E$3:$L$3</c:f>
              <c:strCache>
                <c:ptCount val="8"/>
                <c:pt idx="0">
                  <c:v>Nº 1</c:v>
                </c:pt>
                <c:pt idx="1">
                  <c:v>Nº 2</c:v>
                </c:pt>
                <c:pt idx="2">
                  <c:v>Nº 3</c:v>
                </c:pt>
                <c:pt idx="3">
                  <c:v>Nº 4</c:v>
                </c:pt>
                <c:pt idx="4">
                  <c:v>Nº 5</c:v>
                </c:pt>
                <c:pt idx="5">
                  <c:v>Nº 6</c:v>
                </c:pt>
                <c:pt idx="6">
                  <c:v>Nº 7</c:v>
                </c:pt>
                <c:pt idx="7">
                  <c:v>Nº 8</c:v>
                </c:pt>
              </c:strCache>
            </c:strRef>
          </c:cat>
          <c:val>
            <c:numRef>
              <c:f>'Task 1 - Perception'!$E$64:$L$64</c:f>
              <c:numCache>
                <c:formatCode>General</c:formatCode>
                <c:ptCount val="8"/>
                <c:pt idx="0">
                  <c:v>0</c:v>
                </c:pt>
                <c:pt idx="1">
                  <c:v>53</c:v>
                </c:pt>
                <c:pt idx="2">
                  <c:v>0</c:v>
                </c:pt>
                <c:pt idx="3">
                  <c:v>0</c:v>
                </c:pt>
                <c:pt idx="4">
                  <c:v>0</c:v>
                </c:pt>
                <c:pt idx="5">
                  <c:v>0</c:v>
                </c:pt>
                <c:pt idx="6">
                  <c:v>0</c:v>
                </c:pt>
                <c:pt idx="7">
                  <c:v>0</c:v>
                </c:pt>
              </c:numCache>
            </c:numRef>
          </c:val>
        </c:ser>
        <c:dLbls>
          <c:showLegendKey val="0"/>
          <c:showVal val="0"/>
          <c:showCatName val="0"/>
          <c:showSerName val="0"/>
          <c:showPercent val="0"/>
          <c:showBubbleSize val="0"/>
        </c:dLbls>
        <c:axId val="351869280"/>
        <c:axId val="351859872"/>
      </c:radarChart>
      <c:catAx>
        <c:axId val="35186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59872"/>
        <c:crosses val="autoZero"/>
        <c:auto val="1"/>
        <c:lblAlgn val="ctr"/>
        <c:lblOffset val="100"/>
        <c:noMultiLvlLbl val="0"/>
      </c:catAx>
      <c:valAx>
        <c:axId val="35185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a:t>
            </a:r>
            <a:r>
              <a:rPr lang="pt-BR" baseline="0"/>
              <a:t> 3</a:t>
            </a:r>
            <a:endParaRPr lang="pt-B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Perception'!$AA$3:$AH$3</c:f>
              <c:strCache>
                <c:ptCount val="8"/>
                <c:pt idx="0">
                  <c:v>Nº 1</c:v>
                </c:pt>
                <c:pt idx="1">
                  <c:v>Nº 2</c:v>
                </c:pt>
                <c:pt idx="2">
                  <c:v>Nº 3</c:v>
                </c:pt>
                <c:pt idx="3">
                  <c:v>Nº 4</c:v>
                </c:pt>
                <c:pt idx="4">
                  <c:v>Nº 5</c:v>
                </c:pt>
                <c:pt idx="5">
                  <c:v>Nº 6</c:v>
                </c:pt>
                <c:pt idx="6">
                  <c:v>Nº 7</c:v>
                </c:pt>
                <c:pt idx="7">
                  <c:v>Nº 8</c:v>
                </c:pt>
              </c:strCache>
            </c:strRef>
          </c:cat>
          <c:val>
            <c:numRef>
              <c:f>'Task 1 - Perception'!$AA$64:$AH$64</c:f>
              <c:numCache>
                <c:formatCode>General</c:formatCode>
                <c:ptCount val="8"/>
                <c:pt idx="0">
                  <c:v>0</c:v>
                </c:pt>
                <c:pt idx="1">
                  <c:v>0</c:v>
                </c:pt>
                <c:pt idx="2">
                  <c:v>1</c:v>
                </c:pt>
                <c:pt idx="3">
                  <c:v>31</c:v>
                </c:pt>
                <c:pt idx="4">
                  <c:v>10</c:v>
                </c:pt>
                <c:pt idx="5">
                  <c:v>0</c:v>
                </c:pt>
                <c:pt idx="6">
                  <c:v>8</c:v>
                </c:pt>
                <c:pt idx="7">
                  <c:v>40</c:v>
                </c:pt>
              </c:numCache>
            </c:numRef>
          </c:val>
        </c:ser>
        <c:dLbls>
          <c:showLegendKey val="0"/>
          <c:showVal val="0"/>
          <c:showCatName val="0"/>
          <c:showSerName val="0"/>
          <c:showPercent val="0"/>
          <c:showBubbleSize val="0"/>
        </c:dLbls>
        <c:axId val="351862616"/>
        <c:axId val="351867712"/>
      </c:radarChart>
      <c:catAx>
        <c:axId val="351862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7712"/>
        <c:crosses val="autoZero"/>
        <c:auto val="1"/>
        <c:lblAlgn val="ctr"/>
        <c:lblOffset val="100"/>
        <c:noMultiLvlLbl val="0"/>
      </c:catAx>
      <c:valAx>
        <c:axId val="3518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2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5</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Perception'!$AW$3:$BD$3</c:f>
              <c:strCache>
                <c:ptCount val="8"/>
                <c:pt idx="0">
                  <c:v>Nº 1</c:v>
                </c:pt>
                <c:pt idx="1">
                  <c:v>Nº 2</c:v>
                </c:pt>
                <c:pt idx="2">
                  <c:v>Nº 3</c:v>
                </c:pt>
                <c:pt idx="3">
                  <c:v>Nº 4</c:v>
                </c:pt>
                <c:pt idx="4">
                  <c:v>Nº 5</c:v>
                </c:pt>
                <c:pt idx="5">
                  <c:v>Nº 6</c:v>
                </c:pt>
                <c:pt idx="6">
                  <c:v>Nº 7</c:v>
                </c:pt>
                <c:pt idx="7">
                  <c:v>Nº 8</c:v>
                </c:pt>
              </c:strCache>
            </c:strRef>
          </c:cat>
          <c:val>
            <c:numRef>
              <c:f>'Task 1 - Perception'!$AW$64:$BD$64</c:f>
              <c:numCache>
                <c:formatCode>General</c:formatCode>
                <c:ptCount val="8"/>
                <c:pt idx="0">
                  <c:v>0</c:v>
                </c:pt>
                <c:pt idx="1">
                  <c:v>0</c:v>
                </c:pt>
                <c:pt idx="2">
                  <c:v>0</c:v>
                </c:pt>
                <c:pt idx="3">
                  <c:v>0</c:v>
                </c:pt>
                <c:pt idx="4">
                  <c:v>2</c:v>
                </c:pt>
                <c:pt idx="5">
                  <c:v>50</c:v>
                </c:pt>
                <c:pt idx="6">
                  <c:v>3</c:v>
                </c:pt>
                <c:pt idx="7">
                  <c:v>0</c:v>
                </c:pt>
              </c:numCache>
            </c:numRef>
          </c:val>
        </c:ser>
        <c:dLbls>
          <c:showLegendKey val="0"/>
          <c:showVal val="0"/>
          <c:showCatName val="0"/>
          <c:showSerName val="0"/>
          <c:showPercent val="0"/>
          <c:showBubbleSize val="0"/>
        </c:dLbls>
        <c:axId val="351863008"/>
        <c:axId val="351860264"/>
      </c:radarChart>
      <c:catAx>
        <c:axId val="35186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0264"/>
        <c:crosses val="autoZero"/>
        <c:auto val="1"/>
        <c:lblAlgn val="ctr"/>
        <c:lblOffset val="100"/>
        <c:noMultiLvlLbl val="0"/>
      </c:catAx>
      <c:valAx>
        <c:axId val="351860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Perception'!$BH$3:$BO$3</c:f>
              <c:strCache>
                <c:ptCount val="8"/>
                <c:pt idx="0">
                  <c:v>Nº 1</c:v>
                </c:pt>
                <c:pt idx="1">
                  <c:v>Nº 2</c:v>
                </c:pt>
                <c:pt idx="2">
                  <c:v>Nº 3</c:v>
                </c:pt>
                <c:pt idx="3">
                  <c:v>Nº 4</c:v>
                </c:pt>
                <c:pt idx="4">
                  <c:v>Nº 5</c:v>
                </c:pt>
                <c:pt idx="5">
                  <c:v>Nº 6</c:v>
                </c:pt>
                <c:pt idx="6">
                  <c:v>Nº 7</c:v>
                </c:pt>
                <c:pt idx="7">
                  <c:v>Nº 8</c:v>
                </c:pt>
              </c:strCache>
            </c:strRef>
          </c:cat>
          <c:val>
            <c:numRef>
              <c:f>'Task 1 - Perception'!$BH$64:$BO$64</c:f>
              <c:numCache>
                <c:formatCode>General</c:formatCode>
                <c:ptCount val="8"/>
                <c:pt idx="0">
                  <c:v>41</c:v>
                </c:pt>
                <c:pt idx="1">
                  <c:v>0</c:v>
                </c:pt>
                <c:pt idx="2">
                  <c:v>41</c:v>
                </c:pt>
                <c:pt idx="3">
                  <c:v>4</c:v>
                </c:pt>
                <c:pt idx="4">
                  <c:v>0</c:v>
                </c:pt>
                <c:pt idx="5">
                  <c:v>0</c:v>
                </c:pt>
                <c:pt idx="6">
                  <c:v>1</c:v>
                </c:pt>
                <c:pt idx="7">
                  <c:v>5</c:v>
                </c:pt>
              </c:numCache>
            </c:numRef>
          </c:val>
        </c:ser>
        <c:dLbls>
          <c:showLegendKey val="0"/>
          <c:showVal val="0"/>
          <c:showCatName val="0"/>
          <c:showSerName val="0"/>
          <c:showPercent val="0"/>
          <c:showBubbleSize val="0"/>
        </c:dLbls>
        <c:axId val="351866928"/>
        <c:axId val="351860656"/>
      </c:radarChart>
      <c:catAx>
        <c:axId val="35186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0656"/>
        <c:crosses val="autoZero"/>
        <c:auto val="1"/>
        <c:lblAlgn val="ctr"/>
        <c:lblOffset val="100"/>
        <c:noMultiLvlLbl val="0"/>
      </c:catAx>
      <c:valAx>
        <c:axId val="35186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6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Perception'!$BS$3:$BZ$3</c:f>
              <c:strCache>
                <c:ptCount val="8"/>
                <c:pt idx="0">
                  <c:v>Nº 1</c:v>
                </c:pt>
                <c:pt idx="1">
                  <c:v>Nº 2</c:v>
                </c:pt>
                <c:pt idx="2">
                  <c:v>Nº 3</c:v>
                </c:pt>
                <c:pt idx="3">
                  <c:v>Nº 4</c:v>
                </c:pt>
                <c:pt idx="4">
                  <c:v>Nº 5</c:v>
                </c:pt>
                <c:pt idx="5">
                  <c:v>Nº 6</c:v>
                </c:pt>
                <c:pt idx="6">
                  <c:v>Nº 7</c:v>
                </c:pt>
                <c:pt idx="7">
                  <c:v>Nº 8</c:v>
                </c:pt>
              </c:strCache>
            </c:strRef>
          </c:cat>
          <c:val>
            <c:numRef>
              <c:f>'Task 1 - Perception'!$BS$64:$BZ$64</c:f>
              <c:numCache>
                <c:formatCode>General</c:formatCode>
                <c:ptCount val="8"/>
                <c:pt idx="0">
                  <c:v>4</c:v>
                </c:pt>
                <c:pt idx="1">
                  <c:v>43</c:v>
                </c:pt>
                <c:pt idx="2">
                  <c:v>2</c:v>
                </c:pt>
                <c:pt idx="3">
                  <c:v>2</c:v>
                </c:pt>
                <c:pt idx="4">
                  <c:v>2</c:v>
                </c:pt>
                <c:pt idx="5">
                  <c:v>47</c:v>
                </c:pt>
                <c:pt idx="6">
                  <c:v>3</c:v>
                </c:pt>
                <c:pt idx="7">
                  <c:v>2</c:v>
                </c:pt>
              </c:numCache>
            </c:numRef>
          </c:val>
        </c:ser>
        <c:dLbls>
          <c:showLegendKey val="0"/>
          <c:showVal val="0"/>
          <c:showCatName val="0"/>
          <c:showSerName val="0"/>
          <c:showPercent val="0"/>
          <c:showBubbleSize val="0"/>
        </c:dLbls>
        <c:axId val="351868888"/>
        <c:axId val="351863792"/>
      </c:radarChart>
      <c:catAx>
        <c:axId val="351868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3792"/>
        <c:crosses val="autoZero"/>
        <c:auto val="1"/>
        <c:lblAlgn val="ctr"/>
        <c:lblOffset val="100"/>
        <c:noMultiLvlLbl val="0"/>
      </c:catAx>
      <c:valAx>
        <c:axId val="35186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8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8</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Perception'!$CD$3:$CK$3</c:f>
              <c:strCache>
                <c:ptCount val="8"/>
                <c:pt idx="0">
                  <c:v>Nº 1</c:v>
                </c:pt>
                <c:pt idx="1">
                  <c:v>Nº 2</c:v>
                </c:pt>
                <c:pt idx="2">
                  <c:v>Nº 3</c:v>
                </c:pt>
                <c:pt idx="3">
                  <c:v>Nº 4</c:v>
                </c:pt>
                <c:pt idx="4">
                  <c:v>Nº 5</c:v>
                </c:pt>
                <c:pt idx="5">
                  <c:v>Nº 6</c:v>
                </c:pt>
                <c:pt idx="6">
                  <c:v>Nº 7</c:v>
                </c:pt>
                <c:pt idx="7">
                  <c:v>Nº 8</c:v>
                </c:pt>
              </c:strCache>
            </c:strRef>
          </c:cat>
          <c:val>
            <c:numRef>
              <c:f>'Task 1 - Perception'!$CD$64:$CK$64</c:f>
              <c:numCache>
                <c:formatCode>General</c:formatCode>
                <c:ptCount val="8"/>
                <c:pt idx="0">
                  <c:v>36</c:v>
                </c:pt>
                <c:pt idx="1">
                  <c:v>19</c:v>
                </c:pt>
                <c:pt idx="2">
                  <c:v>35</c:v>
                </c:pt>
                <c:pt idx="3">
                  <c:v>2</c:v>
                </c:pt>
                <c:pt idx="4">
                  <c:v>0</c:v>
                </c:pt>
                <c:pt idx="5">
                  <c:v>0</c:v>
                </c:pt>
                <c:pt idx="6">
                  <c:v>0</c:v>
                </c:pt>
                <c:pt idx="7">
                  <c:v>2</c:v>
                </c:pt>
              </c:numCache>
            </c:numRef>
          </c:val>
        </c:ser>
        <c:dLbls>
          <c:showLegendKey val="0"/>
          <c:showVal val="0"/>
          <c:showCatName val="0"/>
          <c:showSerName val="0"/>
          <c:showPercent val="0"/>
          <c:showBubbleSize val="0"/>
        </c:dLbls>
        <c:axId val="351863400"/>
        <c:axId val="351862224"/>
      </c:radarChart>
      <c:catAx>
        <c:axId val="35186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2224"/>
        <c:crosses val="autoZero"/>
        <c:auto val="1"/>
        <c:lblAlgn val="ctr"/>
        <c:lblOffset val="100"/>
        <c:noMultiLvlLbl val="0"/>
      </c:catAx>
      <c:valAx>
        <c:axId val="3518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3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Padrão 9</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'Task 1 - Perception'!$CO$3:$CV$3</c:f>
              <c:strCache>
                <c:ptCount val="8"/>
                <c:pt idx="0">
                  <c:v>Nº 1</c:v>
                </c:pt>
                <c:pt idx="1">
                  <c:v>Nº 2</c:v>
                </c:pt>
                <c:pt idx="2">
                  <c:v>Nº 3</c:v>
                </c:pt>
                <c:pt idx="3">
                  <c:v>Nº 4</c:v>
                </c:pt>
                <c:pt idx="4">
                  <c:v>Nº 5</c:v>
                </c:pt>
                <c:pt idx="5">
                  <c:v>Nº 6</c:v>
                </c:pt>
                <c:pt idx="6">
                  <c:v>Nº 7</c:v>
                </c:pt>
                <c:pt idx="7">
                  <c:v>Nº 8</c:v>
                </c:pt>
              </c:strCache>
            </c:strRef>
          </c:cat>
          <c:val>
            <c:numRef>
              <c:f>'Task 1 - Perception'!$CO$64:$CV$64</c:f>
              <c:numCache>
                <c:formatCode>General</c:formatCode>
                <c:ptCount val="8"/>
                <c:pt idx="0">
                  <c:v>0</c:v>
                </c:pt>
                <c:pt idx="1">
                  <c:v>0</c:v>
                </c:pt>
                <c:pt idx="2">
                  <c:v>0</c:v>
                </c:pt>
                <c:pt idx="3">
                  <c:v>0</c:v>
                </c:pt>
                <c:pt idx="4">
                  <c:v>0</c:v>
                </c:pt>
                <c:pt idx="5">
                  <c:v>0</c:v>
                </c:pt>
                <c:pt idx="6">
                  <c:v>52</c:v>
                </c:pt>
                <c:pt idx="7">
                  <c:v>4</c:v>
                </c:pt>
              </c:numCache>
            </c:numRef>
          </c:val>
        </c:ser>
        <c:dLbls>
          <c:showLegendKey val="0"/>
          <c:showVal val="0"/>
          <c:showCatName val="0"/>
          <c:showSerName val="0"/>
          <c:showPercent val="0"/>
          <c:showBubbleSize val="0"/>
        </c:dLbls>
        <c:axId val="351865752"/>
        <c:axId val="351866144"/>
      </c:radarChart>
      <c:catAx>
        <c:axId val="35186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6144"/>
        <c:crosses val="autoZero"/>
        <c:auto val="1"/>
        <c:lblAlgn val="ctr"/>
        <c:lblOffset val="100"/>
        <c:noMultiLvlLbl val="0"/>
      </c:catAx>
      <c:valAx>
        <c:axId val="3518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865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12</xdr:col>
      <xdr:colOff>361950</xdr:colOff>
      <xdr:row>65</xdr:row>
      <xdr:rowOff>4762</xdr:rowOff>
    </xdr:from>
    <xdr:to>
      <xdr:col>21</xdr:col>
      <xdr:colOff>304800</xdr:colOff>
      <xdr:row>79</xdr:row>
      <xdr:rowOff>80962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495300</xdr:colOff>
      <xdr:row>64</xdr:row>
      <xdr:rowOff>185737</xdr:rowOff>
    </xdr:from>
    <xdr:to>
      <xdr:col>44</xdr:col>
      <xdr:colOff>114300</xdr:colOff>
      <xdr:row>79</xdr:row>
      <xdr:rowOff>71437</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304800</xdr:colOff>
      <xdr:row>64</xdr:row>
      <xdr:rowOff>185737</xdr:rowOff>
    </xdr:from>
    <xdr:to>
      <xdr:col>10</xdr:col>
      <xdr:colOff>247650</xdr:colOff>
      <xdr:row>79</xdr:row>
      <xdr:rowOff>71437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433387</xdr:colOff>
      <xdr:row>64</xdr:row>
      <xdr:rowOff>176212</xdr:rowOff>
    </xdr:from>
    <xdr:to>
      <xdr:col>33</xdr:col>
      <xdr:colOff>52387</xdr:colOff>
      <xdr:row>79</xdr:row>
      <xdr:rowOff>61912</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509587</xdr:colOff>
      <xdr:row>64</xdr:row>
      <xdr:rowOff>166687</xdr:rowOff>
    </xdr:from>
    <xdr:to>
      <xdr:col>55</xdr:col>
      <xdr:colOff>128587</xdr:colOff>
      <xdr:row>79</xdr:row>
      <xdr:rowOff>52387</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481012</xdr:colOff>
      <xdr:row>64</xdr:row>
      <xdr:rowOff>185737</xdr:rowOff>
    </xdr:from>
    <xdr:to>
      <xdr:col>66</xdr:col>
      <xdr:colOff>100012</xdr:colOff>
      <xdr:row>79</xdr:row>
      <xdr:rowOff>71437</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67</xdr:col>
      <xdr:colOff>471487</xdr:colOff>
      <xdr:row>64</xdr:row>
      <xdr:rowOff>185737</xdr:rowOff>
    </xdr:from>
    <xdr:to>
      <xdr:col>77</xdr:col>
      <xdr:colOff>90487</xdr:colOff>
      <xdr:row>79</xdr:row>
      <xdr:rowOff>71437</xdr:rowOff>
    </xdr:to>
    <xdr:graphicFrame macro="">
      <xdr:nvGraphicFramePr>
        <xdr:cNvPr id="8" name="Gráfico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78</xdr:col>
      <xdr:colOff>395287</xdr:colOff>
      <xdr:row>64</xdr:row>
      <xdr:rowOff>176212</xdr:rowOff>
    </xdr:from>
    <xdr:to>
      <xdr:col>88</xdr:col>
      <xdr:colOff>14287</xdr:colOff>
      <xdr:row>79</xdr:row>
      <xdr:rowOff>61912</xdr:rowOff>
    </xdr:to>
    <xdr:graphicFrame macro="">
      <xdr:nvGraphicFramePr>
        <xdr:cNvPr id="9" name="Gráfico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89</xdr:col>
      <xdr:colOff>471487</xdr:colOff>
      <xdr:row>64</xdr:row>
      <xdr:rowOff>185737</xdr:rowOff>
    </xdr:from>
    <xdr:to>
      <xdr:col>99</xdr:col>
      <xdr:colOff>90487</xdr:colOff>
      <xdr:row>79</xdr:row>
      <xdr:rowOff>71437</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100</xdr:col>
      <xdr:colOff>423862</xdr:colOff>
      <xdr:row>64</xdr:row>
      <xdr:rowOff>185737</xdr:rowOff>
    </xdr:from>
    <xdr:to>
      <xdr:col>110</xdr:col>
      <xdr:colOff>42862</xdr:colOff>
      <xdr:row>79</xdr:row>
      <xdr:rowOff>71437</xdr:rowOff>
    </xdr:to>
    <xdr:graphicFrame macro="">
      <xdr:nvGraphicFramePr>
        <xdr:cNvPr id="11" name="Gráfico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111</xdr:col>
      <xdr:colOff>452437</xdr:colOff>
      <xdr:row>64</xdr:row>
      <xdr:rowOff>176212</xdr:rowOff>
    </xdr:from>
    <xdr:to>
      <xdr:col>121</xdr:col>
      <xdr:colOff>71437</xdr:colOff>
      <xdr:row>79</xdr:row>
      <xdr:rowOff>61912</xdr:rowOff>
    </xdr:to>
    <xdr:graphicFrame macro="">
      <xdr:nvGraphicFramePr>
        <xdr:cNvPr id="12" name="Gráfico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122</xdr:col>
      <xdr:colOff>414337</xdr:colOff>
      <xdr:row>64</xdr:row>
      <xdr:rowOff>176212</xdr:rowOff>
    </xdr:from>
    <xdr:to>
      <xdr:col>132</xdr:col>
      <xdr:colOff>33337</xdr:colOff>
      <xdr:row>79</xdr:row>
      <xdr:rowOff>61912</xdr:rowOff>
    </xdr:to>
    <xdr:graphicFrame macro="">
      <xdr:nvGraphicFramePr>
        <xdr:cNvPr id="13" name="Gráfico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133</xdr:col>
      <xdr:colOff>404812</xdr:colOff>
      <xdr:row>64</xdr:row>
      <xdr:rowOff>157162</xdr:rowOff>
    </xdr:from>
    <xdr:to>
      <xdr:col>143</xdr:col>
      <xdr:colOff>23812</xdr:colOff>
      <xdr:row>79</xdr:row>
      <xdr:rowOff>42862</xdr:rowOff>
    </xdr:to>
    <xdr:graphicFrame macro="">
      <xdr:nvGraphicFramePr>
        <xdr:cNvPr id="14" name="Gráfico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135</xdr:col>
      <xdr:colOff>676275</xdr:colOff>
      <xdr:row>66</xdr:row>
      <xdr:rowOff>47625</xdr:rowOff>
    </xdr:from>
    <xdr:to>
      <xdr:col>136</xdr:col>
      <xdr:colOff>228600</xdr:colOff>
      <xdr:row>68</xdr:row>
      <xdr:rowOff>0</xdr:rowOff>
    </xdr:to>
    <xdr:sp macro="" textlink="">
      <xdr:nvSpPr>
        <xdr:cNvPr id="15" name="Elipse 14"/>
        <xdr:cNvSpPr/>
      </xdr:nvSpPr>
      <xdr:spPr>
        <a:xfrm>
          <a:off x="66379725" y="8810625"/>
          <a:ext cx="447675" cy="333375"/>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138</xdr:col>
      <xdr:colOff>238125</xdr:colOff>
      <xdr:row>71</xdr:row>
      <xdr:rowOff>180975</xdr:rowOff>
    </xdr:from>
    <xdr:to>
      <xdr:col>140</xdr:col>
      <xdr:colOff>38100</xdr:colOff>
      <xdr:row>73</xdr:row>
      <xdr:rowOff>133350</xdr:rowOff>
    </xdr:to>
    <xdr:sp macro="" textlink="">
      <xdr:nvSpPr>
        <xdr:cNvPr id="16" name="Elipse 15"/>
        <xdr:cNvSpPr/>
      </xdr:nvSpPr>
      <xdr:spPr>
        <a:xfrm>
          <a:off x="67484625" y="9896475"/>
          <a:ext cx="447675" cy="333375"/>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134</xdr:col>
      <xdr:colOff>762000</xdr:colOff>
      <xdr:row>75</xdr:row>
      <xdr:rowOff>142875</xdr:rowOff>
    </xdr:from>
    <xdr:to>
      <xdr:col>135</xdr:col>
      <xdr:colOff>314325</xdr:colOff>
      <xdr:row>77</xdr:row>
      <xdr:rowOff>95250</xdr:rowOff>
    </xdr:to>
    <xdr:sp macro="" textlink="">
      <xdr:nvSpPr>
        <xdr:cNvPr id="17" name="Elipse 16"/>
        <xdr:cNvSpPr/>
      </xdr:nvSpPr>
      <xdr:spPr>
        <a:xfrm>
          <a:off x="65570100" y="10620375"/>
          <a:ext cx="447675" cy="333375"/>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144</xdr:col>
      <xdr:colOff>461962</xdr:colOff>
      <xdr:row>64</xdr:row>
      <xdr:rowOff>176212</xdr:rowOff>
    </xdr:from>
    <xdr:to>
      <xdr:col>154</xdr:col>
      <xdr:colOff>80962</xdr:colOff>
      <xdr:row>79</xdr:row>
      <xdr:rowOff>61912</xdr:rowOff>
    </xdr:to>
    <xdr:graphicFrame macro="">
      <xdr:nvGraphicFramePr>
        <xdr:cNvPr id="18" name="Gráfico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155</xdr:col>
      <xdr:colOff>42862</xdr:colOff>
      <xdr:row>64</xdr:row>
      <xdr:rowOff>157162</xdr:rowOff>
    </xdr:from>
    <xdr:to>
      <xdr:col>163</xdr:col>
      <xdr:colOff>309562</xdr:colOff>
      <xdr:row>79</xdr:row>
      <xdr:rowOff>42862</xdr:rowOff>
    </xdr:to>
    <xdr:graphicFrame macro="">
      <xdr:nvGraphicFramePr>
        <xdr:cNvPr id="19" name="Gráfico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60"/>
  <sheetViews>
    <sheetView tabSelected="1" workbookViewId="0">
      <pane ySplit="1" topLeftCell="A2" activePane="bottomLeft" state="frozen"/>
      <selection pane="bottomLeft" activeCell="C1" sqref="C1:C1048576"/>
    </sheetView>
  </sheetViews>
  <sheetFormatPr defaultRowHeight="15" x14ac:dyDescent="0.25"/>
  <cols>
    <col min="2" max="2" width="12.5703125" style="61" customWidth="1"/>
    <col min="3" max="3" width="10.85546875" bestFit="1" customWidth="1"/>
    <col min="4" max="4" width="6.140625" bestFit="1" customWidth="1"/>
    <col min="6" max="6" width="24.140625" customWidth="1"/>
    <col min="7" max="7" width="16.140625" customWidth="1"/>
    <col min="8" max="8" width="16" customWidth="1"/>
    <col min="9" max="9" width="5.5703125" customWidth="1"/>
    <col min="10" max="10" width="21.85546875" customWidth="1"/>
    <col min="11" max="11" width="6.140625" customWidth="1"/>
    <col min="12" max="12" width="19.28515625" customWidth="1"/>
    <col min="13" max="13" width="5.85546875" customWidth="1"/>
    <col min="14" max="14" width="12.5703125" customWidth="1"/>
    <col min="15" max="15" width="15.28515625" bestFit="1" customWidth="1"/>
    <col min="16" max="71" width="9.140625" style="9"/>
  </cols>
  <sheetData>
    <row r="1" spans="1:71" s="56" customFormat="1" x14ac:dyDescent="0.25">
      <c r="A1" s="56" t="s">
        <v>76</v>
      </c>
      <c r="B1" s="60" t="s">
        <v>163</v>
      </c>
      <c r="C1" s="56" t="s">
        <v>451</v>
      </c>
      <c r="D1" s="56" t="s">
        <v>164</v>
      </c>
      <c r="E1" s="56" t="s">
        <v>165</v>
      </c>
      <c r="F1" s="56" t="s">
        <v>166</v>
      </c>
      <c r="G1" s="56" t="s">
        <v>167</v>
      </c>
      <c r="H1" s="56" t="s">
        <v>168</v>
      </c>
      <c r="I1" s="56" t="s">
        <v>169</v>
      </c>
      <c r="J1" s="56" t="s">
        <v>170</v>
      </c>
      <c r="K1" s="56" t="s">
        <v>171</v>
      </c>
      <c r="L1" s="56" t="s">
        <v>172</v>
      </c>
      <c r="M1" s="56" t="s">
        <v>173</v>
      </c>
      <c r="N1" s="56" t="s">
        <v>174</v>
      </c>
      <c r="O1" s="56" t="s">
        <v>175</v>
      </c>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row>
    <row r="2" spans="1:71" x14ac:dyDescent="0.25">
      <c r="A2">
        <v>1</v>
      </c>
      <c r="B2" s="61">
        <v>41556.398148148146</v>
      </c>
      <c r="C2">
        <v>1</v>
      </c>
      <c r="D2">
        <v>25</v>
      </c>
      <c r="E2" t="s">
        <v>176</v>
      </c>
      <c r="F2" t="s">
        <v>177</v>
      </c>
      <c r="G2" t="s">
        <v>178</v>
      </c>
      <c r="H2" t="s">
        <v>179</v>
      </c>
      <c r="I2" t="s">
        <v>180</v>
      </c>
      <c r="J2" t="s">
        <v>181</v>
      </c>
      <c r="K2" t="s">
        <v>182</v>
      </c>
      <c r="M2" t="s">
        <v>182</v>
      </c>
      <c r="O2">
        <v>93</v>
      </c>
    </row>
    <row r="3" spans="1:71" x14ac:dyDescent="0.25">
      <c r="A3">
        <v>2</v>
      </c>
      <c r="B3" s="61">
        <v>41587.232175925928</v>
      </c>
      <c r="C3">
        <v>1</v>
      </c>
      <c r="D3">
        <v>19</v>
      </c>
      <c r="E3" t="s">
        <v>176</v>
      </c>
      <c r="F3" t="s">
        <v>183</v>
      </c>
      <c r="G3" t="s">
        <v>179</v>
      </c>
      <c r="H3" t="s">
        <v>184</v>
      </c>
      <c r="I3" t="s">
        <v>182</v>
      </c>
      <c r="K3" t="s">
        <v>182</v>
      </c>
      <c r="M3" t="s">
        <v>182</v>
      </c>
      <c r="O3">
        <v>73</v>
      </c>
    </row>
    <row r="4" spans="1:71" x14ac:dyDescent="0.25">
      <c r="A4">
        <v>3</v>
      </c>
      <c r="B4" s="61">
        <v>41587.273020833331</v>
      </c>
      <c r="C4">
        <v>1</v>
      </c>
      <c r="D4">
        <v>19</v>
      </c>
      <c r="E4" t="s">
        <v>176</v>
      </c>
      <c r="F4" t="s">
        <v>183</v>
      </c>
      <c r="G4" t="s">
        <v>185</v>
      </c>
      <c r="H4" t="s">
        <v>185</v>
      </c>
      <c r="I4" t="s">
        <v>180</v>
      </c>
      <c r="J4" t="s">
        <v>186</v>
      </c>
      <c r="K4" t="s">
        <v>180</v>
      </c>
      <c r="L4" t="s">
        <v>187</v>
      </c>
      <c r="M4" t="s">
        <v>182</v>
      </c>
      <c r="O4">
        <v>71</v>
      </c>
    </row>
    <row r="5" spans="1:71" x14ac:dyDescent="0.25">
      <c r="A5">
        <v>4</v>
      </c>
      <c r="B5" s="61">
        <v>41587.406435185185</v>
      </c>
      <c r="C5">
        <v>1</v>
      </c>
      <c r="D5">
        <v>19</v>
      </c>
      <c r="E5" t="s">
        <v>176</v>
      </c>
      <c r="F5" t="s">
        <v>183</v>
      </c>
      <c r="G5" t="s">
        <v>179</v>
      </c>
      <c r="H5" t="s">
        <v>178</v>
      </c>
      <c r="I5" t="s">
        <v>182</v>
      </c>
      <c r="K5" t="s">
        <v>182</v>
      </c>
      <c r="M5" t="s">
        <v>182</v>
      </c>
      <c r="O5">
        <v>76</v>
      </c>
    </row>
    <row r="6" spans="1:71" x14ac:dyDescent="0.25">
      <c r="A6">
        <v>5</v>
      </c>
      <c r="B6" s="61">
        <v>41587.441192129627</v>
      </c>
      <c r="C6">
        <v>2</v>
      </c>
      <c r="D6">
        <v>21</v>
      </c>
      <c r="E6" t="s">
        <v>176</v>
      </c>
      <c r="F6" t="s">
        <v>183</v>
      </c>
      <c r="G6" t="s">
        <v>185</v>
      </c>
      <c r="H6" t="s">
        <v>179</v>
      </c>
      <c r="I6" t="s">
        <v>180</v>
      </c>
      <c r="J6" t="s">
        <v>188</v>
      </c>
      <c r="K6" t="s">
        <v>180</v>
      </c>
      <c r="L6" t="s">
        <v>189</v>
      </c>
      <c r="M6" t="s">
        <v>182</v>
      </c>
      <c r="O6">
        <v>90</v>
      </c>
    </row>
    <row r="7" spans="1:71" x14ac:dyDescent="0.25">
      <c r="A7">
        <v>6</v>
      </c>
      <c r="B7" s="61">
        <v>41587.477025462962</v>
      </c>
      <c r="C7">
        <v>2</v>
      </c>
      <c r="D7">
        <v>23</v>
      </c>
      <c r="E7" t="s">
        <v>176</v>
      </c>
      <c r="F7" t="s">
        <v>190</v>
      </c>
      <c r="G7" t="s">
        <v>178</v>
      </c>
      <c r="H7" t="s">
        <v>191</v>
      </c>
      <c r="I7" t="s">
        <v>182</v>
      </c>
      <c r="K7" t="s">
        <v>182</v>
      </c>
      <c r="M7" t="s">
        <v>182</v>
      </c>
      <c r="O7">
        <v>82</v>
      </c>
    </row>
    <row r="8" spans="1:71" x14ac:dyDescent="0.25">
      <c r="A8">
        <v>7</v>
      </c>
      <c r="B8" s="61">
        <v>41617.195925925924</v>
      </c>
      <c r="C8">
        <v>2</v>
      </c>
      <c r="D8">
        <v>23</v>
      </c>
      <c r="E8" t="s">
        <v>176</v>
      </c>
      <c r="F8" t="s">
        <v>183</v>
      </c>
      <c r="G8" t="s">
        <v>179</v>
      </c>
      <c r="H8" t="s">
        <v>179</v>
      </c>
      <c r="I8" t="s">
        <v>180</v>
      </c>
      <c r="J8" t="s">
        <v>192</v>
      </c>
      <c r="K8" t="s">
        <v>182</v>
      </c>
      <c r="M8" t="s">
        <v>182</v>
      </c>
      <c r="O8">
        <v>105</v>
      </c>
    </row>
    <row r="9" spans="1:71" x14ac:dyDescent="0.25">
      <c r="A9">
        <v>8</v>
      </c>
      <c r="B9" s="61">
        <v>41617.237893518519</v>
      </c>
      <c r="C9">
        <v>2</v>
      </c>
      <c r="D9">
        <v>25</v>
      </c>
      <c r="E9" t="s">
        <v>176</v>
      </c>
      <c r="F9" t="s">
        <v>183</v>
      </c>
      <c r="G9" t="s">
        <v>185</v>
      </c>
      <c r="H9" t="s">
        <v>179</v>
      </c>
      <c r="I9" t="s">
        <v>182</v>
      </c>
      <c r="K9" t="s">
        <v>182</v>
      </c>
      <c r="M9" t="s">
        <v>182</v>
      </c>
      <c r="O9">
        <v>72</v>
      </c>
    </row>
    <row r="10" spans="1:71" x14ac:dyDescent="0.25">
      <c r="A10">
        <v>9</v>
      </c>
      <c r="B10" s="61">
        <v>41617.266909722224</v>
      </c>
      <c r="C10">
        <v>2</v>
      </c>
      <c r="D10">
        <v>29</v>
      </c>
      <c r="E10" t="s">
        <v>176</v>
      </c>
      <c r="F10" t="s">
        <v>183</v>
      </c>
      <c r="G10" t="s">
        <v>185</v>
      </c>
      <c r="H10" t="s">
        <v>178</v>
      </c>
      <c r="I10" t="s">
        <v>182</v>
      </c>
      <c r="K10" t="s">
        <v>180</v>
      </c>
      <c r="L10" t="s">
        <v>193</v>
      </c>
      <c r="M10" t="s">
        <v>180</v>
      </c>
      <c r="N10" t="s">
        <v>194</v>
      </c>
      <c r="O10">
        <v>89</v>
      </c>
    </row>
    <row r="11" spans="1:71" x14ac:dyDescent="0.25">
      <c r="A11">
        <v>10</v>
      </c>
      <c r="B11" s="61">
        <v>41617.309305555558</v>
      </c>
      <c r="C11">
        <v>1</v>
      </c>
      <c r="D11">
        <v>22</v>
      </c>
      <c r="E11" t="s">
        <v>195</v>
      </c>
      <c r="F11" t="s">
        <v>183</v>
      </c>
      <c r="G11" t="s">
        <v>185</v>
      </c>
      <c r="H11" t="s">
        <v>179</v>
      </c>
      <c r="I11" t="s">
        <v>180</v>
      </c>
      <c r="J11" t="s">
        <v>196</v>
      </c>
      <c r="K11" t="s">
        <v>182</v>
      </c>
      <c r="M11" t="s">
        <v>182</v>
      </c>
      <c r="O11">
        <v>76</v>
      </c>
    </row>
    <row r="12" spans="1:71" x14ac:dyDescent="0.25">
      <c r="A12">
        <v>11</v>
      </c>
      <c r="B12" s="61">
        <v>41617.400324074071</v>
      </c>
      <c r="C12">
        <v>1</v>
      </c>
      <c r="D12">
        <v>22</v>
      </c>
      <c r="E12" t="s">
        <v>176</v>
      </c>
      <c r="F12" t="s">
        <v>183</v>
      </c>
      <c r="G12" t="s">
        <v>178</v>
      </c>
      <c r="H12" t="s">
        <v>179</v>
      </c>
      <c r="I12" t="s">
        <v>182</v>
      </c>
      <c r="K12" t="s">
        <v>182</v>
      </c>
      <c r="M12" t="s">
        <v>182</v>
      </c>
      <c r="O12">
        <v>79</v>
      </c>
    </row>
    <row r="13" spans="1:71" x14ac:dyDescent="0.25">
      <c r="A13">
        <v>12</v>
      </c>
      <c r="B13" s="61">
        <v>41617.615069444444</v>
      </c>
      <c r="C13">
        <v>1</v>
      </c>
      <c r="D13">
        <v>27</v>
      </c>
      <c r="E13" t="s">
        <v>176</v>
      </c>
      <c r="F13" t="s">
        <v>177</v>
      </c>
      <c r="G13" t="s">
        <v>185</v>
      </c>
      <c r="H13" t="s">
        <v>178</v>
      </c>
      <c r="I13" t="s">
        <v>182</v>
      </c>
      <c r="K13" t="s">
        <v>180</v>
      </c>
      <c r="L13" t="s">
        <v>197</v>
      </c>
      <c r="M13" t="s">
        <v>182</v>
      </c>
      <c r="O13">
        <v>82</v>
      </c>
    </row>
    <row r="14" spans="1:71" x14ac:dyDescent="0.25">
      <c r="A14">
        <v>13</v>
      </c>
      <c r="B14" s="61">
        <v>41617.654340277775</v>
      </c>
      <c r="C14">
        <v>1</v>
      </c>
      <c r="D14">
        <v>20</v>
      </c>
      <c r="E14" t="s">
        <v>176</v>
      </c>
      <c r="F14" t="s">
        <v>183</v>
      </c>
      <c r="G14" t="s">
        <v>179</v>
      </c>
      <c r="H14" t="s">
        <v>179</v>
      </c>
      <c r="I14" t="s">
        <v>180</v>
      </c>
      <c r="J14" t="s">
        <v>198</v>
      </c>
      <c r="K14" t="s">
        <v>182</v>
      </c>
      <c r="M14" t="s">
        <v>182</v>
      </c>
      <c r="O14">
        <v>81</v>
      </c>
    </row>
    <row r="15" spans="1:71" x14ac:dyDescent="0.25">
      <c r="A15">
        <v>14</v>
      </c>
      <c r="B15" s="61">
        <v>41617.683171296296</v>
      </c>
      <c r="C15">
        <v>1</v>
      </c>
      <c r="D15">
        <v>24</v>
      </c>
      <c r="E15" t="s">
        <v>176</v>
      </c>
      <c r="F15" t="s">
        <v>183</v>
      </c>
      <c r="G15" t="s">
        <v>185</v>
      </c>
      <c r="H15" t="s">
        <v>178</v>
      </c>
      <c r="I15" t="s">
        <v>182</v>
      </c>
      <c r="K15" t="s">
        <v>182</v>
      </c>
      <c r="M15" t="s">
        <v>182</v>
      </c>
      <c r="O15">
        <v>87</v>
      </c>
    </row>
    <row r="16" spans="1:71" x14ac:dyDescent="0.25">
      <c r="A16">
        <v>15</v>
      </c>
      <c r="B16" s="61" t="s">
        <v>199</v>
      </c>
      <c r="C16">
        <v>2</v>
      </c>
      <c r="D16">
        <v>24</v>
      </c>
      <c r="E16" t="s">
        <v>176</v>
      </c>
      <c r="F16" t="s">
        <v>183</v>
      </c>
      <c r="G16" t="s">
        <v>185</v>
      </c>
      <c r="H16" t="s">
        <v>178</v>
      </c>
      <c r="I16" t="s">
        <v>182</v>
      </c>
      <c r="K16" t="s">
        <v>182</v>
      </c>
      <c r="M16" t="s">
        <v>182</v>
      </c>
      <c r="O16">
        <v>71</v>
      </c>
    </row>
    <row r="17" spans="1:15" x14ac:dyDescent="0.25">
      <c r="A17">
        <v>16</v>
      </c>
      <c r="B17" s="61" t="s">
        <v>200</v>
      </c>
      <c r="C17">
        <v>2</v>
      </c>
      <c r="D17">
        <v>23</v>
      </c>
      <c r="E17" t="s">
        <v>176</v>
      </c>
      <c r="F17" t="s">
        <v>183</v>
      </c>
      <c r="G17" t="s">
        <v>184</v>
      </c>
      <c r="H17" t="s">
        <v>184</v>
      </c>
      <c r="I17" t="s">
        <v>180</v>
      </c>
      <c r="J17" t="s">
        <v>201</v>
      </c>
      <c r="K17" t="s">
        <v>182</v>
      </c>
      <c r="M17" t="s">
        <v>182</v>
      </c>
      <c r="O17">
        <v>86</v>
      </c>
    </row>
    <row r="18" spans="1:15" x14ac:dyDescent="0.25">
      <c r="A18">
        <v>17</v>
      </c>
      <c r="B18" s="61" t="s">
        <v>202</v>
      </c>
      <c r="C18">
        <v>2</v>
      </c>
      <c r="D18">
        <v>19</v>
      </c>
      <c r="E18" t="s">
        <v>176</v>
      </c>
      <c r="F18" t="s">
        <v>183</v>
      </c>
      <c r="G18" t="s">
        <v>179</v>
      </c>
      <c r="H18" t="s">
        <v>184</v>
      </c>
      <c r="I18" t="s">
        <v>182</v>
      </c>
      <c r="K18" t="s">
        <v>182</v>
      </c>
      <c r="M18" t="s">
        <v>182</v>
      </c>
      <c r="O18">
        <v>83</v>
      </c>
    </row>
    <row r="19" spans="1:15" x14ac:dyDescent="0.25">
      <c r="A19">
        <v>18</v>
      </c>
      <c r="B19" s="61" t="s">
        <v>203</v>
      </c>
      <c r="C19">
        <v>2</v>
      </c>
      <c r="D19">
        <v>20</v>
      </c>
      <c r="E19" t="s">
        <v>176</v>
      </c>
      <c r="F19" t="s">
        <v>183</v>
      </c>
      <c r="G19" t="s">
        <v>179</v>
      </c>
      <c r="H19" t="s">
        <v>185</v>
      </c>
      <c r="I19" t="s">
        <v>180</v>
      </c>
      <c r="J19" t="s">
        <v>188</v>
      </c>
      <c r="K19" t="s">
        <v>180</v>
      </c>
      <c r="L19" t="s">
        <v>204</v>
      </c>
      <c r="M19" t="s">
        <v>182</v>
      </c>
      <c r="O19">
        <v>83</v>
      </c>
    </row>
    <row r="20" spans="1:15" x14ac:dyDescent="0.25">
      <c r="A20">
        <v>19</v>
      </c>
      <c r="B20" s="61" t="s">
        <v>205</v>
      </c>
      <c r="C20">
        <v>2</v>
      </c>
      <c r="D20">
        <v>26</v>
      </c>
      <c r="E20" t="s">
        <v>176</v>
      </c>
      <c r="F20" t="s">
        <v>183</v>
      </c>
      <c r="G20" t="s">
        <v>178</v>
      </c>
      <c r="H20" t="s">
        <v>185</v>
      </c>
      <c r="I20" t="s">
        <v>180</v>
      </c>
      <c r="J20" t="s">
        <v>206</v>
      </c>
      <c r="K20" t="s">
        <v>182</v>
      </c>
      <c r="M20" t="s">
        <v>182</v>
      </c>
      <c r="O20">
        <v>104</v>
      </c>
    </row>
    <row r="21" spans="1:15" x14ac:dyDescent="0.25">
      <c r="A21">
        <v>20</v>
      </c>
      <c r="B21" s="61" t="s">
        <v>207</v>
      </c>
      <c r="C21">
        <v>1</v>
      </c>
      <c r="D21">
        <v>19</v>
      </c>
      <c r="E21" t="s">
        <v>195</v>
      </c>
      <c r="F21" t="s">
        <v>183</v>
      </c>
      <c r="G21" t="s">
        <v>185</v>
      </c>
      <c r="H21" t="s">
        <v>191</v>
      </c>
      <c r="I21" t="s">
        <v>180</v>
      </c>
      <c r="J21" t="s">
        <v>196</v>
      </c>
      <c r="K21" t="s">
        <v>182</v>
      </c>
      <c r="M21" t="s">
        <v>182</v>
      </c>
      <c r="O21">
        <v>88</v>
      </c>
    </row>
    <row r="22" spans="1:15" x14ac:dyDescent="0.25">
      <c r="A22">
        <v>21</v>
      </c>
      <c r="B22" s="61" t="s">
        <v>208</v>
      </c>
      <c r="C22">
        <v>1</v>
      </c>
      <c r="D22">
        <v>20</v>
      </c>
      <c r="E22" t="s">
        <v>176</v>
      </c>
      <c r="F22" t="s">
        <v>183</v>
      </c>
      <c r="G22" t="s">
        <v>178</v>
      </c>
      <c r="H22" t="s">
        <v>184</v>
      </c>
      <c r="I22" t="s">
        <v>180</v>
      </c>
      <c r="J22" t="s">
        <v>188</v>
      </c>
      <c r="K22" t="s">
        <v>182</v>
      </c>
      <c r="M22" t="s">
        <v>182</v>
      </c>
      <c r="O22">
        <v>89</v>
      </c>
    </row>
    <row r="23" spans="1:15" x14ac:dyDescent="0.25">
      <c r="A23">
        <v>22</v>
      </c>
      <c r="B23" s="61" t="s">
        <v>209</v>
      </c>
      <c r="C23">
        <v>1</v>
      </c>
      <c r="D23">
        <v>20</v>
      </c>
      <c r="E23" t="s">
        <v>195</v>
      </c>
      <c r="F23" t="s">
        <v>183</v>
      </c>
      <c r="G23" t="s">
        <v>178</v>
      </c>
      <c r="H23" t="s">
        <v>184</v>
      </c>
      <c r="I23" t="s">
        <v>180</v>
      </c>
      <c r="J23" t="s">
        <v>198</v>
      </c>
      <c r="K23" t="s">
        <v>180</v>
      </c>
      <c r="L23" t="s">
        <v>210</v>
      </c>
      <c r="M23" t="s">
        <v>182</v>
      </c>
      <c r="O23">
        <v>72</v>
      </c>
    </row>
    <row r="24" spans="1:15" x14ac:dyDescent="0.25">
      <c r="A24">
        <v>23</v>
      </c>
      <c r="B24" s="61" t="s">
        <v>211</v>
      </c>
      <c r="C24">
        <v>1</v>
      </c>
      <c r="D24">
        <v>22</v>
      </c>
      <c r="E24" t="s">
        <v>176</v>
      </c>
      <c r="F24" t="s">
        <v>183</v>
      </c>
      <c r="G24" t="s">
        <v>191</v>
      </c>
      <c r="H24" t="s">
        <v>184</v>
      </c>
      <c r="I24" t="s">
        <v>182</v>
      </c>
      <c r="K24" t="s">
        <v>182</v>
      </c>
      <c r="M24" t="s">
        <v>182</v>
      </c>
      <c r="O24">
        <v>89</v>
      </c>
    </row>
    <row r="25" spans="1:15" x14ac:dyDescent="0.25">
      <c r="A25">
        <v>24</v>
      </c>
      <c r="B25" s="61" t="s">
        <v>212</v>
      </c>
      <c r="C25">
        <v>1</v>
      </c>
      <c r="D25">
        <v>26</v>
      </c>
      <c r="E25" t="s">
        <v>195</v>
      </c>
      <c r="F25" t="s">
        <v>183</v>
      </c>
      <c r="G25" t="s">
        <v>184</v>
      </c>
      <c r="H25" t="s">
        <v>178</v>
      </c>
      <c r="I25" t="s">
        <v>182</v>
      </c>
      <c r="K25" t="s">
        <v>182</v>
      </c>
      <c r="M25" t="s">
        <v>182</v>
      </c>
      <c r="O25">
        <v>79</v>
      </c>
    </row>
    <row r="26" spans="1:15" x14ac:dyDescent="0.25">
      <c r="A26">
        <v>25</v>
      </c>
      <c r="B26" s="61" t="s">
        <v>213</v>
      </c>
      <c r="C26">
        <v>2</v>
      </c>
      <c r="D26">
        <v>22</v>
      </c>
      <c r="E26" t="s">
        <v>176</v>
      </c>
      <c r="F26" t="s">
        <v>214</v>
      </c>
      <c r="G26" t="s">
        <v>185</v>
      </c>
      <c r="H26" t="s">
        <v>184</v>
      </c>
      <c r="I26" t="s">
        <v>182</v>
      </c>
      <c r="K26" t="s">
        <v>180</v>
      </c>
      <c r="L26" t="s">
        <v>215</v>
      </c>
      <c r="M26" t="s">
        <v>182</v>
      </c>
      <c r="O26">
        <v>80</v>
      </c>
    </row>
    <row r="27" spans="1:15" x14ac:dyDescent="0.25">
      <c r="A27">
        <v>26</v>
      </c>
      <c r="B27" s="61" t="s">
        <v>216</v>
      </c>
      <c r="C27">
        <v>2</v>
      </c>
      <c r="D27">
        <v>22</v>
      </c>
      <c r="E27" t="s">
        <v>176</v>
      </c>
      <c r="F27" t="s">
        <v>183</v>
      </c>
      <c r="G27" t="s">
        <v>184</v>
      </c>
      <c r="H27" t="s">
        <v>185</v>
      </c>
      <c r="I27" t="s">
        <v>180</v>
      </c>
      <c r="J27" t="s">
        <v>217</v>
      </c>
      <c r="K27" t="s">
        <v>180</v>
      </c>
      <c r="L27" t="s">
        <v>218</v>
      </c>
      <c r="M27" t="s">
        <v>182</v>
      </c>
      <c r="O27">
        <v>79</v>
      </c>
    </row>
    <row r="28" spans="1:15" x14ac:dyDescent="0.25">
      <c r="A28">
        <v>27</v>
      </c>
      <c r="B28" s="61" t="s">
        <v>219</v>
      </c>
      <c r="C28">
        <v>2</v>
      </c>
      <c r="D28">
        <v>21</v>
      </c>
      <c r="E28" t="s">
        <v>176</v>
      </c>
      <c r="F28" t="s">
        <v>183</v>
      </c>
      <c r="G28" t="s">
        <v>185</v>
      </c>
      <c r="H28" t="s">
        <v>191</v>
      </c>
      <c r="I28" t="s">
        <v>182</v>
      </c>
      <c r="K28" t="s">
        <v>182</v>
      </c>
      <c r="M28" t="s">
        <v>182</v>
      </c>
      <c r="O28">
        <v>75</v>
      </c>
    </row>
    <row r="29" spans="1:15" x14ac:dyDescent="0.25">
      <c r="A29">
        <v>28</v>
      </c>
      <c r="B29" s="61" t="s">
        <v>220</v>
      </c>
      <c r="C29">
        <v>2</v>
      </c>
      <c r="D29">
        <v>21</v>
      </c>
      <c r="E29" t="s">
        <v>176</v>
      </c>
      <c r="F29" t="s">
        <v>214</v>
      </c>
      <c r="G29" t="s">
        <v>185</v>
      </c>
      <c r="H29" t="s">
        <v>178</v>
      </c>
      <c r="I29" t="s">
        <v>182</v>
      </c>
      <c r="K29" t="s">
        <v>182</v>
      </c>
      <c r="M29" t="s">
        <v>182</v>
      </c>
      <c r="O29">
        <v>80</v>
      </c>
    </row>
    <row r="30" spans="1:15" x14ac:dyDescent="0.25">
      <c r="A30">
        <v>29</v>
      </c>
      <c r="B30" s="61" t="s">
        <v>221</v>
      </c>
      <c r="C30">
        <v>2</v>
      </c>
      <c r="D30">
        <v>21</v>
      </c>
      <c r="E30" t="s">
        <v>176</v>
      </c>
      <c r="F30" t="s">
        <v>183</v>
      </c>
      <c r="G30" t="s">
        <v>178</v>
      </c>
      <c r="H30" t="s">
        <v>185</v>
      </c>
      <c r="I30" t="s">
        <v>182</v>
      </c>
      <c r="K30" t="s">
        <v>182</v>
      </c>
      <c r="M30" t="s">
        <v>182</v>
      </c>
      <c r="O30">
        <v>79</v>
      </c>
    </row>
    <row r="31" spans="1:15" x14ac:dyDescent="0.25">
      <c r="A31">
        <v>30</v>
      </c>
      <c r="B31" s="61" t="s">
        <v>222</v>
      </c>
      <c r="C31">
        <v>1</v>
      </c>
      <c r="D31">
        <v>27</v>
      </c>
      <c r="E31" t="s">
        <v>176</v>
      </c>
      <c r="F31" t="s">
        <v>190</v>
      </c>
      <c r="G31" t="s">
        <v>184</v>
      </c>
      <c r="H31" t="s">
        <v>179</v>
      </c>
      <c r="I31" t="s">
        <v>182</v>
      </c>
      <c r="K31" t="s">
        <v>180</v>
      </c>
      <c r="L31" t="s">
        <v>223</v>
      </c>
      <c r="M31" t="s">
        <v>182</v>
      </c>
      <c r="O31">
        <v>92</v>
      </c>
    </row>
    <row r="32" spans="1:15" x14ac:dyDescent="0.25">
      <c r="A32">
        <v>31</v>
      </c>
      <c r="B32" s="61" t="s">
        <v>224</v>
      </c>
      <c r="C32">
        <v>1</v>
      </c>
      <c r="D32">
        <v>19</v>
      </c>
      <c r="E32" t="s">
        <v>176</v>
      </c>
      <c r="F32" t="s">
        <v>183</v>
      </c>
      <c r="G32" t="s">
        <v>184</v>
      </c>
      <c r="H32" t="s">
        <v>191</v>
      </c>
      <c r="I32" t="s">
        <v>180</v>
      </c>
      <c r="J32" t="s">
        <v>217</v>
      </c>
      <c r="K32" t="s">
        <v>182</v>
      </c>
      <c r="M32" t="s">
        <v>182</v>
      </c>
      <c r="O32">
        <v>82</v>
      </c>
    </row>
    <row r="33" spans="1:15" x14ac:dyDescent="0.25">
      <c r="A33">
        <v>32</v>
      </c>
      <c r="B33" s="61" t="s">
        <v>225</v>
      </c>
      <c r="C33">
        <v>1</v>
      </c>
      <c r="D33">
        <v>32</v>
      </c>
      <c r="E33" t="s">
        <v>176</v>
      </c>
      <c r="F33" t="s">
        <v>183</v>
      </c>
      <c r="G33" t="s">
        <v>185</v>
      </c>
      <c r="H33" t="s">
        <v>184</v>
      </c>
      <c r="I33" t="s">
        <v>182</v>
      </c>
      <c r="K33" t="s">
        <v>182</v>
      </c>
      <c r="M33" t="s">
        <v>182</v>
      </c>
      <c r="O33">
        <v>102</v>
      </c>
    </row>
    <row r="34" spans="1:15" x14ac:dyDescent="0.25">
      <c r="A34">
        <v>33</v>
      </c>
      <c r="B34" s="61" t="s">
        <v>226</v>
      </c>
      <c r="C34">
        <v>1</v>
      </c>
      <c r="D34">
        <v>22</v>
      </c>
      <c r="E34" t="s">
        <v>176</v>
      </c>
      <c r="F34" t="s">
        <v>183</v>
      </c>
      <c r="G34" t="s">
        <v>179</v>
      </c>
      <c r="H34" t="s">
        <v>191</v>
      </c>
      <c r="I34" t="s">
        <v>182</v>
      </c>
      <c r="K34" t="s">
        <v>182</v>
      </c>
      <c r="M34" t="s">
        <v>182</v>
      </c>
      <c r="O34">
        <v>83</v>
      </c>
    </row>
    <row r="35" spans="1:15" x14ac:dyDescent="0.25">
      <c r="A35">
        <v>34</v>
      </c>
      <c r="B35" s="61" t="s">
        <v>227</v>
      </c>
      <c r="C35">
        <v>1</v>
      </c>
      <c r="D35">
        <v>23</v>
      </c>
      <c r="E35" t="s">
        <v>176</v>
      </c>
      <c r="F35" t="s">
        <v>190</v>
      </c>
      <c r="G35" t="s">
        <v>185</v>
      </c>
      <c r="H35" t="s">
        <v>185</v>
      </c>
      <c r="I35" t="s">
        <v>182</v>
      </c>
      <c r="K35" t="s">
        <v>182</v>
      </c>
      <c r="M35" t="s">
        <v>182</v>
      </c>
      <c r="O35">
        <v>85</v>
      </c>
    </row>
    <row r="36" spans="1:15" x14ac:dyDescent="0.25">
      <c r="A36">
        <v>35</v>
      </c>
      <c r="B36" s="61" t="s">
        <v>228</v>
      </c>
      <c r="C36">
        <v>2</v>
      </c>
      <c r="D36">
        <v>26</v>
      </c>
      <c r="E36" t="s">
        <v>195</v>
      </c>
      <c r="F36" t="s">
        <v>190</v>
      </c>
      <c r="G36" t="s">
        <v>185</v>
      </c>
      <c r="H36" t="s">
        <v>191</v>
      </c>
      <c r="I36" t="s">
        <v>182</v>
      </c>
      <c r="K36" t="s">
        <v>182</v>
      </c>
      <c r="M36" t="s">
        <v>182</v>
      </c>
      <c r="O36">
        <v>76</v>
      </c>
    </row>
    <row r="37" spans="1:15" x14ac:dyDescent="0.25">
      <c r="A37">
        <v>36</v>
      </c>
      <c r="B37" s="61" t="s">
        <v>229</v>
      </c>
      <c r="C37">
        <v>2</v>
      </c>
      <c r="D37">
        <v>20</v>
      </c>
      <c r="E37" t="s">
        <v>176</v>
      </c>
      <c r="F37" t="s">
        <v>183</v>
      </c>
      <c r="G37" t="s">
        <v>185</v>
      </c>
      <c r="H37" t="s">
        <v>178</v>
      </c>
      <c r="I37" t="s">
        <v>182</v>
      </c>
      <c r="K37" t="s">
        <v>180</v>
      </c>
      <c r="L37" t="s">
        <v>230</v>
      </c>
      <c r="M37" t="s">
        <v>182</v>
      </c>
      <c r="O37">
        <v>79</v>
      </c>
    </row>
    <row r="38" spans="1:15" x14ac:dyDescent="0.25">
      <c r="A38">
        <v>37</v>
      </c>
      <c r="B38" s="61" t="s">
        <v>231</v>
      </c>
      <c r="C38">
        <v>2</v>
      </c>
      <c r="D38">
        <v>20</v>
      </c>
      <c r="E38" t="s">
        <v>176</v>
      </c>
      <c r="F38" t="s">
        <v>183</v>
      </c>
      <c r="G38" t="s">
        <v>185</v>
      </c>
      <c r="H38" t="s">
        <v>184</v>
      </c>
      <c r="I38" t="s">
        <v>182</v>
      </c>
      <c r="K38" t="s">
        <v>182</v>
      </c>
      <c r="M38" t="s">
        <v>182</v>
      </c>
      <c r="O38">
        <v>88</v>
      </c>
    </row>
    <row r="39" spans="1:15" x14ac:dyDescent="0.25">
      <c r="A39">
        <v>38</v>
      </c>
      <c r="B39" s="61" t="s">
        <v>232</v>
      </c>
      <c r="C39">
        <v>2</v>
      </c>
      <c r="D39">
        <v>25</v>
      </c>
      <c r="E39" t="s">
        <v>176</v>
      </c>
      <c r="F39" t="s">
        <v>190</v>
      </c>
      <c r="G39" t="s">
        <v>185</v>
      </c>
      <c r="H39" t="s">
        <v>184</v>
      </c>
      <c r="I39" t="s">
        <v>180</v>
      </c>
      <c r="J39" t="s">
        <v>206</v>
      </c>
      <c r="K39" t="s">
        <v>182</v>
      </c>
      <c r="M39" t="s">
        <v>182</v>
      </c>
      <c r="O39">
        <v>80</v>
      </c>
    </row>
    <row r="40" spans="1:15" x14ac:dyDescent="0.25">
      <c r="A40">
        <v>39</v>
      </c>
      <c r="B40" s="61" t="s">
        <v>233</v>
      </c>
      <c r="C40">
        <v>1</v>
      </c>
      <c r="D40">
        <v>23</v>
      </c>
      <c r="E40" t="s">
        <v>195</v>
      </c>
      <c r="F40" t="s">
        <v>190</v>
      </c>
      <c r="G40" t="s">
        <v>184</v>
      </c>
      <c r="H40" t="s">
        <v>191</v>
      </c>
      <c r="I40" t="s">
        <v>182</v>
      </c>
      <c r="K40" t="s">
        <v>180</v>
      </c>
      <c r="L40" t="s">
        <v>234</v>
      </c>
      <c r="M40" t="s">
        <v>182</v>
      </c>
      <c r="O40">
        <v>65</v>
      </c>
    </row>
    <row r="41" spans="1:15" x14ac:dyDescent="0.25">
      <c r="A41">
        <v>40</v>
      </c>
      <c r="B41" s="61" t="s">
        <v>235</v>
      </c>
      <c r="C41">
        <v>3</v>
      </c>
      <c r="D41">
        <v>29</v>
      </c>
      <c r="E41" t="s">
        <v>176</v>
      </c>
      <c r="F41" t="s">
        <v>177</v>
      </c>
      <c r="G41" t="s">
        <v>184</v>
      </c>
      <c r="H41" t="s">
        <v>191</v>
      </c>
      <c r="I41" t="s">
        <v>182</v>
      </c>
      <c r="K41" t="s">
        <v>182</v>
      </c>
      <c r="M41" t="s">
        <v>182</v>
      </c>
      <c r="O41">
        <v>78</v>
      </c>
    </row>
    <row r="42" spans="1:15" x14ac:dyDescent="0.25">
      <c r="A42">
        <v>41</v>
      </c>
      <c r="B42" s="61" t="s">
        <v>236</v>
      </c>
      <c r="C42">
        <v>3</v>
      </c>
      <c r="D42">
        <v>26</v>
      </c>
      <c r="E42" t="s">
        <v>195</v>
      </c>
      <c r="F42" t="s">
        <v>190</v>
      </c>
      <c r="G42" t="s">
        <v>179</v>
      </c>
      <c r="H42" t="s">
        <v>191</v>
      </c>
      <c r="I42" t="s">
        <v>180</v>
      </c>
      <c r="J42" t="s">
        <v>237</v>
      </c>
      <c r="K42" t="s">
        <v>180</v>
      </c>
      <c r="L42" t="s">
        <v>238</v>
      </c>
      <c r="M42" t="s">
        <v>182</v>
      </c>
      <c r="O42">
        <v>72</v>
      </c>
    </row>
    <row r="43" spans="1:15" x14ac:dyDescent="0.25">
      <c r="A43">
        <v>42</v>
      </c>
      <c r="B43" s="61" t="s">
        <v>239</v>
      </c>
      <c r="C43">
        <v>3</v>
      </c>
      <c r="D43">
        <v>23</v>
      </c>
      <c r="E43" t="s">
        <v>176</v>
      </c>
      <c r="F43" t="s">
        <v>190</v>
      </c>
      <c r="G43" t="s">
        <v>179</v>
      </c>
      <c r="H43" t="s">
        <v>185</v>
      </c>
      <c r="I43" t="s">
        <v>180</v>
      </c>
      <c r="J43" t="s">
        <v>198</v>
      </c>
      <c r="K43" t="s">
        <v>180</v>
      </c>
      <c r="L43" t="s">
        <v>240</v>
      </c>
      <c r="M43" t="s">
        <v>182</v>
      </c>
      <c r="O43">
        <v>85</v>
      </c>
    </row>
    <row r="44" spans="1:15" x14ac:dyDescent="0.25">
      <c r="A44">
        <v>43</v>
      </c>
      <c r="B44" s="61" t="s">
        <v>241</v>
      </c>
      <c r="C44">
        <v>3</v>
      </c>
      <c r="D44">
        <v>23</v>
      </c>
      <c r="E44" t="s">
        <v>176</v>
      </c>
      <c r="F44" t="s">
        <v>190</v>
      </c>
      <c r="G44" t="s">
        <v>179</v>
      </c>
      <c r="H44" t="s">
        <v>184</v>
      </c>
      <c r="I44" t="s">
        <v>180</v>
      </c>
      <c r="J44" t="s">
        <v>242</v>
      </c>
      <c r="K44" t="s">
        <v>182</v>
      </c>
      <c r="M44" t="s">
        <v>182</v>
      </c>
      <c r="O44">
        <v>78</v>
      </c>
    </row>
    <row r="45" spans="1:15" x14ac:dyDescent="0.25">
      <c r="A45">
        <v>44</v>
      </c>
      <c r="B45" s="61" t="s">
        <v>243</v>
      </c>
      <c r="C45">
        <v>3</v>
      </c>
      <c r="D45">
        <v>21</v>
      </c>
      <c r="E45" t="s">
        <v>176</v>
      </c>
      <c r="F45" t="s">
        <v>244</v>
      </c>
      <c r="G45" t="s">
        <v>185</v>
      </c>
      <c r="H45" t="s">
        <v>185</v>
      </c>
      <c r="I45" t="s">
        <v>182</v>
      </c>
      <c r="K45" t="s">
        <v>180</v>
      </c>
      <c r="L45" t="s">
        <v>245</v>
      </c>
      <c r="M45" t="s">
        <v>182</v>
      </c>
      <c r="O45">
        <v>83</v>
      </c>
    </row>
    <row r="46" spans="1:15" x14ac:dyDescent="0.25">
      <c r="A46">
        <v>45</v>
      </c>
      <c r="B46" s="61">
        <v>41405.401504629626</v>
      </c>
      <c r="C46">
        <v>3</v>
      </c>
      <c r="D46">
        <v>23</v>
      </c>
      <c r="E46" t="s">
        <v>176</v>
      </c>
      <c r="F46" t="s">
        <v>183</v>
      </c>
      <c r="G46" t="s">
        <v>184</v>
      </c>
      <c r="H46" t="s">
        <v>191</v>
      </c>
      <c r="I46" t="s">
        <v>182</v>
      </c>
      <c r="K46" t="s">
        <v>180</v>
      </c>
      <c r="L46" t="s">
        <v>246</v>
      </c>
      <c r="M46" t="s">
        <v>182</v>
      </c>
      <c r="O46">
        <v>77</v>
      </c>
    </row>
    <row r="47" spans="1:15" x14ac:dyDescent="0.25">
      <c r="A47">
        <v>46</v>
      </c>
      <c r="B47" s="61">
        <v>41405.446574074071</v>
      </c>
      <c r="C47">
        <v>3</v>
      </c>
      <c r="D47">
        <v>23</v>
      </c>
      <c r="E47" t="s">
        <v>195</v>
      </c>
      <c r="F47" t="s">
        <v>190</v>
      </c>
      <c r="G47" t="s">
        <v>184</v>
      </c>
      <c r="H47" t="s">
        <v>191</v>
      </c>
      <c r="I47" t="s">
        <v>182</v>
      </c>
      <c r="K47" t="s">
        <v>182</v>
      </c>
      <c r="M47" t="s">
        <v>182</v>
      </c>
      <c r="O47">
        <v>74</v>
      </c>
    </row>
    <row r="48" spans="1:15" x14ac:dyDescent="0.25">
      <c r="A48">
        <v>47</v>
      </c>
      <c r="B48" s="61">
        <v>41405.570844907408</v>
      </c>
      <c r="C48">
        <v>3</v>
      </c>
      <c r="D48">
        <v>23</v>
      </c>
      <c r="E48" t="s">
        <v>176</v>
      </c>
      <c r="F48" t="s">
        <v>190</v>
      </c>
      <c r="G48" t="s">
        <v>178</v>
      </c>
      <c r="H48" t="s">
        <v>179</v>
      </c>
      <c r="I48" t="s">
        <v>182</v>
      </c>
      <c r="K48" t="s">
        <v>182</v>
      </c>
      <c r="M48" t="s">
        <v>182</v>
      </c>
      <c r="O48">
        <v>77</v>
      </c>
    </row>
    <row r="49" spans="1:15" x14ac:dyDescent="0.25">
      <c r="A49">
        <v>48</v>
      </c>
      <c r="B49" s="61">
        <v>41405.606863425928</v>
      </c>
      <c r="C49">
        <v>3</v>
      </c>
      <c r="D49">
        <v>25</v>
      </c>
      <c r="E49" t="s">
        <v>176</v>
      </c>
      <c r="F49" t="s">
        <v>190</v>
      </c>
      <c r="G49" t="s">
        <v>184</v>
      </c>
      <c r="H49" t="s">
        <v>191</v>
      </c>
      <c r="I49" t="s">
        <v>182</v>
      </c>
      <c r="K49" t="s">
        <v>182</v>
      </c>
      <c r="M49" t="s">
        <v>182</v>
      </c>
      <c r="O49">
        <v>79</v>
      </c>
    </row>
    <row r="50" spans="1:15" x14ac:dyDescent="0.25">
      <c r="A50">
        <v>49</v>
      </c>
      <c r="B50" s="61">
        <v>41405.647789351853</v>
      </c>
      <c r="C50">
        <v>3</v>
      </c>
      <c r="D50">
        <v>23</v>
      </c>
      <c r="E50" t="s">
        <v>176</v>
      </c>
      <c r="F50" t="s">
        <v>183</v>
      </c>
      <c r="G50" t="s">
        <v>179</v>
      </c>
      <c r="H50" t="s">
        <v>185</v>
      </c>
      <c r="I50" t="s">
        <v>180</v>
      </c>
      <c r="J50" t="s">
        <v>247</v>
      </c>
      <c r="K50" t="s">
        <v>180</v>
      </c>
      <c r="L50" t="s">
        <v>248</v>
      </c>
      <c r="M50" t="s">
        <v>182</v>
      </c>
      <c r="O50">
        <v>78</v>
      </c>
    </row>
    <row r="51" spans="1:15" x14ac:dyDescent="0.25">
      <c r="A51">
        <v>50</v>
      </c>
      <c r="B51" s="61">
        <v>41405.764606481483</v>
      </c>
      <c r="C51">
        <v>3</v>
      </c>
      <c r="D51">
        <v>26</v>
      </c>
      <c r="E51" t="s">
        <v>195</v>
      </c>
      <c r="F51" t="s">
        <v>244</v>
      </c>
      <c r="G51" t="s">
        <v>184</v>
      </c>
      <c r="H51" t="s">
        <v>178</v>
      </c>
      <c r="I51" t="s">
        <v>182</v>
      </c>
      <c r="K51" t="s">
        <v>182</v>
      </c>
      <c r="M51" t="s">
        <v>182</v>
      </c>
      <c r="O51">
        <v>66</v>
      </c>
    </row>
    <row r="52" spans="1:15" x14ac:dyDescent="0.25">
      <c r="A52">
        <v>51</v>
      </c>
      <c r="B52" s="61">
        <v>41405.841921296298</v>
      </c>
      <c r="C52">
        <v>3</v>
      </c>
      <c r="D52">
        <v>29</v>
      </c>
      <c r="E52" t="s">
        <v>176</v>
      </c>
      <c r="F52" t="s">
        <v>177</v>
      </c>
      <c r="G52" t="s">
        <v>179</v>
      </c>
      <c r="H52" t="s">
        <v>185</v>
      </c>
      <c r="I52" t="s">
        <v>182</v>
      </c>
      <c r="K52" t="s">
        <v>180</v>
      </c>
      <c r="L52" t="s">
        <v>249</v>
      </c>
      <c r="M52" t="s">
        <v>180</v>
      </c>
      <c r="N52" t="s">
        <v>250</v>
      </c>
      <c r="O52">
        <v>97</v>
      </c>
    </row>
    <row r="53" spans="1:15" x14ac:dyDescent="0.25">
      <c r="A53">
        <v>52</v>
      </c>
      <c r="B53" s="61">
        <v>41436.567824074074</v>
      </c>
      <c r="C53">
        <v>3</v>
      </c>
      <c r="D53">
        <v>21</v>
      </c>
      <c r="E53" t="s">
        <v>195</v>
      </c>
      <c r="F53" t="s">
        <v>183</v>
      </c>
      <c r="G53" t="s">
        <v>184</v>
      </c>
      <c r="H53" t="s">
        <v>191</v>
      </c>
      <c r="I53" t="s">
        <v>182</v>
      </c>
      <c r="K53" t="s">
        <v>180</v>
      </c>
      <c r="L53" t="s">
        <v>251</v>
      </c>
      <c r="M53" t="s">
        <v>182</v>
      </c>
      <c r="O53">
        <v>74</v>
      </c>
    </row>
    <row r="54" spans="1:15" x14ac:dyDescent="0.25">
      <c r="A54">
        <v>53</v>
      </c>
      <c r="B54" s="61">
        <v>41466.425717592596</v>
      </c>
      <c r="C54">
        <v>3</v>
      </c>
      <c r="D54">
        <v>30</v>
      </c>
      <c r="E54" t="s">
        <v>176</v>
      </c>
      <c r="F54" t="s">
        <v>190</v>
      </c>
      <c r="G54" t="s">
        <v>185</v>
      </c>
      <c r="H54" t="s">
        <v>179</v>
      </c>
      <c r="I54" t="s">
        <v>180</v>
      </c>
      <c r="J54" t="s">
        <v>196</v>
      </c>
      <c r="K54" t="s">
        <v>182</v>
      </c>
      <c r="M54" t="s">
        <v>182</v>
      </c>
      <c r="O54">
        <v>93</v>
      </c>
    </row>
    <row r="55" spans="1:15" x14ac:dyDescent="0.25">
      <c r="A55">
        <v>54</v>
      </c>
      <c r="B55" s="61">
        <v>41466.57130787037</v>
      </c>
      <c r="C55">
        <v>3</v>
      </c>
      <c r="D55">
        <v>29</v>
      </c>
      <c r="E55" t="s">
        <v>176</v>
      </c>
      <c r="F55" t="s">
        <v>183</v>
      </c>
      <c r="G55" t="s">
        <v>184</v>
      </c>
      <c r="H55" t="s">
        <v>185</v>
      </c>
      <c r="I55" t="s">
        <v>180</v>
      </c>
      <c r="J55" t="s">
        <v>247</v>
      </c>
      <c r="K55" t="s">
        <v>180</v>
      </c>
      <c r="L55" t="s">
        <v>435</v>
      </c>
      <c r="M55" t="s">
        <v>182</v>
      </c>
      <c r="O55">
        <v>84</v>
      </c>
    </row>
    <row r="56" spans="1:15" x14ac:dyDescent="0.25">
      <c r="A56">
        <v>55</v>
      </c>
      <c r="B56" s="61">
        <v>41466.621678240743</v>
      </c>
      <c r="C56">
        <v>3</v>
      </c>
      <c r="D56">
        <v>22</v>
      </c>
      <c r="E56" t="s">
        <v>176</v>
      </c>
      <c r="F56" t="s">
        <v>190</v>
      </c>
      <c r="G56" t="s">
        <v>178</v>
      </c>
      <c r="H56" t="s">
        <v>191</v>
      </c>
      <c r="I56" t="s">
        <v>182</v>
      </c>
      <c r="K56" t="s">
        <v>180</v>
      </c>
      <c r="L56" t="s">
        <v>436</v>
      </c>
      <c r="M56" t="s">
        <v>180</v>
      </c>
      <c r="N56" t="s">
        <v>437</v>
      </c>
      <c r="O56">
        <v>84</v>
      </c>
    </row>
    <row r="57" spans="1:15" x14ac:dyDescent="0.25">
      <c r="A57">
        <v>56</v>
      </c>
      <c r="B57" s="61">
        <v>41466.668009259258</v>
      </c>
      <c r="C57">
        <v>3</v>
      </c>
      <c r="D57">
        <v>24</v>
      </c>
      <c r="E57" t="s">
        <v>176</v>
      </c>
      <c r="F57" t="s">
        <v>190</v>
      </c>
      <c r="G57" t="s">
        <v>179</v>
      </c>
      <c r="H57" t="s">
        <v>184</v>
      </c>
      <c r="I57" t="s">
        <v>180</v>
      </c>
      <c r="J57" t="s">
        <v>438</v>
      </c>
      <c r="K57" t="s">
        <v>182</v>
      </c>
      <c r="M57" t="s">
        <v>182</v>
      </c>
      <c r="O57">
        <v>80</v>
      </c>
    </row>
    <row r="58" spans="1:15" x14ac:dyDescent="0.25">
      <c r="A58">
        <v>57</v>
      </c>
      <c r="B58" s="61">
        <v>41466.709976851853</v>
      </c>
      <c r="C58">
        <v>3</v>
      </c>
      <c r="D58">
        <v>22</v>
      </c>
      <c r="E58" t="s">
        <v>176</v>
      </c>
      <c r="F58" t="s">
        <v>190</v>
      </c>
      <c r="G58" t="s">
        <v>185</v>
      </c>
      <c r="H58" t="s">
        <v>179</v>
      </c>
      <c r="I58" t="s">
        <v>180</v>
      </c>
      <c r="J58" t="s">
        <v>439</v>
      </c>
      <c r="K58" t="s">
        <v>182</v>
      </c>
      <c r="M58" t="s">
        <v>182</v>
      </c>
      <c r="O58">
        <v>82</v>
      </c>
    </row>
    <row r="59" spans="1:15" x14ac:dyDescent="0.25">
      <c r="A59">
        <v>58</v>
      </c>
      <c r="B59" s="61">
        <v>41497.616620370369</v>
      </c>
      <c r="C59">
        <v>3</v>
      </c>
      <c r="D59">
        <v>25</v>
      </c>
      <c r="E59" t="s">
        <v>195</v>
      </c>
      <c r="F59" t="s">
        <v>177</v>
      </c>
      <c r="G59" t="s">
        <v>191</v>
      </c>
      <c r="H59" t="s">
        <v>191</v>
      </c>
      <c r="I59" t="s">
        <v>182</v>
      </c>
      <c r="K59" t="s">
        <v>182</v>
      </c>
      <c r="M59" t="s">
        <v>182</v>
      </c>
      <c r="O59">
        <v>69</v>
      </c>
    </row>
    <row r="60" spans="1:15" x14ac:dyDescent="0.25">
      <c r="A60" s="15"/>
    </row>
  </sheetData>
  <sortState ref="B2:O73">
    <sortCondition ref="B1"/>
  </sortState>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86"/>
  <sheetViews>
    <sheetView workbookViewId="0">
      <pane ySplit="3" topLeftCell="A4" activePane="bottomLeft" state="frozen"/>
      <selection pane="bottomLeft" activeCell="FV77" sqref="FV77"/>
    </sheetView>
  </sheetViews>
  <sheetFormatPr defaultColWidth="8.85546875" defaultRowHeight="15" x14ac:dyDescent="0.25"/>
  <cols>
    <col min="2" max="4" width="13.42578125" customWidth="1"/>
    <col min="5" max="12" width="4.85546875" customWidth="1"/>
    <col min="13" max="15" width="13.42578125" customWidth="1"/>
    <col min="16" max="23" width="4.85546875" customWidth="1"/>
    <col min="24" max="26" width="13.42578125" customWidth="1"/>
    <col min="27" max="34" width="4.85546875" customWidth="1"/>
    <col min="35" max="37" width="13.42578125" customWidth="1"/>
    <col min="38" max="45" width="4.85546875" customWidth="1"/>
    <col min="46" max="48" width="13.42578125" customWidth="1"/>
    <col min="49" max="56" width="4.85546875" customWidth="1"/>
    <col min="57" max="59" width="13.42578125" customWidth="1"/>
    <col min="60" max="67" width="4.85546875" customWidth="1"/>
    <col min="68" max="70" width="13.42578125" customWidth="1"/>
    <col min="71" max="78" width="4.85546875" customWidth="1"/>
    <col min="79" max="81" width="13.42578125" customWidth="1"/>
    <col min="82" max="89" width="4.85546875" customWidth="1"/>
    <col min="90" max="92" width="13.42578125" customWidth="1"/>
    <col min="93" max="100" width="4.85546875" customWidth="1"/>
    <col min="101" max="103" width="13.42578125" customWidth="1"/>
    <col min="104" max="111" width="4.85546875" customWidth="1"/>
    <col min="112" max="114" width="13.42578125" customWidth="1"/>
    <col min="115" max="122" width="4.85546875" customWidth="1"/>
    <col min="123" max="125" width="13.42578125" customWidth="1"/>
    <col min="126" max="133" width="4.85546875" customWidth="1"/>
    <col min="134" max="136" width="13.42578125" customWidth="1"/>
    <col min="137" max="144" width="4.85546875" customWidth="1"/>
    <col min="145" max="147" width="13.42578125" customWidth="1"/>
    <col min="148" max="155" width="4.85546875" customWidth="1"/>
    <col min="156" max="158" width="13.42578125" customWidth="1"/>
    <col min="159" max="166" width="4.85546875" customWidth="1"/>
    <col min="167" max="167" width="11" bestFit="1" customWidth="1"/>
    <col min="168" max="175" width="4.85546875" customWidth="1"/>
  </cols>
  <sheetData>
    <row r="1" spans="1:175" x14ac:dyDescent="0.25">
      <c r="A1" s="81" t="s">
        <v>76</v>
      </c>
      <c r="B1" s="74" t="s">
        <v>75</v>
      </c>
      <c r="C1" s="75"/>
      <c r="D1" s="75"/>
      <c r="E1" s="75"/>
      <c r="F1" s="75"/>
      <c r="G1" s="75"/>
      <c r="H1" s="75"/>
      <c r="I1" s="75"/>
      <c r="J1" s="75"/>
      <c r="K1" s="75"/>
      <c r="L1" s="76"/>
      <c r="M1" s="74" t="s">
        <v>74</v>
      </c>
      <c r="N1" s="75"/>
      <c r="O1" s="75"/>
      <c r="P1" s="75"/>
      <c r="Q1" s="75"/>
      <c r="R1" s="75"/>
      <c r="S1" s="75"/>
      <c r="T1" s="75"/>
      <c r="U1" s="75"/>
      <c r="V1" s="75"/>
      <c r="W1" s="76"/>
      <c r="X1" s="74" t="s">
        <v>73</v>
      </c>
      <c r="Y1" s="75"/>
      <c r="Z1" s="75"/>
      <c r="AA1" s="75"/>
      <c r="AB1" s="75"/>
      <c r="AC1" s="75"/>
      <c r="AD1" s="75"/>
      <c r="AE1" s="75"/>
      <c r="AF1" s="75"/>
      <c r="AG1" s="75"/>
      <c r="AH1" s="76"/>
      <c r="AI1" s="74" t="s">
        <v>72</v>
      </c>
      <c r="AJ1" s="75"/>
      <c r="AK1" s="75"/>
      <c r="AL1" s="75"/>
      <c r="AM1" s="75"/>
      <c r="AN1" s="75"/>
      <c r="AO1" s="75"/>
      <c r="AP1" s="75"/>
      <c r="AQ1" s="75"/>
      <c r="AR1" s="75"/>
      <c r="AS1" s="76"/>
      <c r="AT1" s="74" t="s">
        <v>71</v>
      </c>
      <c r="AU1" s="75"/>
      <c r="AV1" s="75"/>
      <c r="AW1" s="75"/>
      <c r="AX1" s="75"/>
      <c r="AY1" s="75"/>
      <c r="AZ1" s="75"/>
      <c r="BA1" s="75"/>
      <c r="BB1" s="75"/>
      <c r="BC1" s="75"/>
      <c r="BD1" s="76"/>
      <c r="BE1" s="74" t="s">
        <v>70</v>
      </c>
      <c r="BF1" s="75"/>
      <c r="BG1" s="75"/>
      <c r="BH1" s="75"/>
      <c r="BI1" s="75"/>
      <c r="BJ1" s="75"/>
      <c r="BK1" s="75"/>
      <c r="BL1" s="75"/>
      <c r="BM1" s="75"/>
      <c r="BN1" s="75"/>
      <c r="BO1" s="76"/>
      <c r="BP1" s="74" t="s">
        <v>69</v>
      </c>
      <c r="BQ1" s="75"/>
      <c r="BR1" s="75"/>
      <c r="BS1" s="75"/>
      <c r="BT1" s="75"/>
      <c r="BU1" s="75"/>
      <c r="BV1" s="75"/>
      <c r="BW1" s="75"/>
      <c r="BX1" s="75"/>
      <c r="BY1" s="75"/>
      <c r="BZ1" s="76"/>
      <c r="CA1" s="74" t="s">
        <v>68</v>
      </c>
      <c r="CB1" s="75"/>
      <c r="CC1" s="75"/>
      <c r="CD1" s="75"/>
      <c r="CE1" s="75"/>
      <c r="CF1" s="75"/>
      <c r="CG1" s="75"/>
      <c r="CH1" s="75"/>
      <c r="CI1" s="75"/>
      <c r="CJ1" s="75"/>
      <c r="CK1" s="76"/>
      <c r="CL1" s="74" t="s">
        <v>67</v>
      </c>
      <c r="CM1" s="75"/>
      <c r="CN1" s="75"/>
      <c r="CO1" s="75"/>
      <c r="CP1" s="75"/>
      <c r="CQ1" s="75"/>
      <c r="CR1" s="75"/>
      <c r="CS1" s="75"/>
      <c r="CT1" s="75"/>
      <c r="CU1" s="75"/>
      <c r="CV1" s="76"/>
      <c r="CW1" s="74" t="s">
        <v>66</v>
      </c>
      <c r="CX1" s="75"/>
      <c r="CY1" s="75"/>
      <c r="CZ1" s="75"/>
      <c r="DA1" s="75"/>
      <c r="DB1" s="75"/>
      <c r="DC1" s="75"/>
      <c r="DD1" s="75"/>
      <c r="DE1" s="75"/>
      <c r="DF1" s="75"/>
      <c r="DG1" s="76"/>
      <c r="DH1" s="74" t="s">
        <v>65</v>
      </c>
      <c r="DI1" s="75"/>
      <c r="DJ1" s="75"/>
      <c r="DK1" s="75"/>
      <c r="DL1" s="75"/>
      <c r="DM1" s="75"/>
      <c r="DN1" s="75"/>
      <c r="DO1" s="75"/>
      <c r="DP1" s="75"/>
      <c r="DQ1" s="75"/>
      <c r="DR1" s="76"/>
      <c r="DS1" s="74" t="s">
        <v>64</v>
      </c>
      <c r="DT1" s="75"/>
      <c r="DU1" s="75"/>
      <c r="DV1" s="75"/>
      <c r="DW1" s="75"/>
      <c r="DX1" s="75"/>
      <c r="DY1" s="75"/>
      <c r="DZ1" s="75"/>
      <c r="EA1" s="75"/>
      <c r="EB1" s="75"/>
      <c r="EC1" s="76"/>
      <c r="ED1" s="74" t="s">
        <v>63</v>
      </c>
      <c r="EE1" s="75"/>
      <c r="EF1" s="75"/>
      <c r="EG1" s="75"/>
      <c r="EH1" s="75"/>
      <c r="EI1" s="75"/>
      <c r="EJ1" s="75"/>
      <c r="EK1" s="75"/>
      <c r="EL1" s="75"/>
      <c r="EM1" s="75"/>
      <c r="EN1" s="76"/>
      <c r="EO1" s="74" t="s">
        <v>62</v>
      </c>
      <c r="EP1" s="75"/>
      <c r="EQ1" s="75"/>
      <c r="ER1" s="75"/>
      <c r="ES1" s="75"/>
      <c r="ET1" s="75"/>
      <c r="EU1" s="75"/>
      <c r="EV1" s="75"/>
      <c r="EW1" s="75"/>
      <c r="EX1" s="75"/>
      <c r="EY1" s="76"/>
      <c r="EZ1" s="74" t="s">
        <v>61</v>
      </c>
      <c r="FA1" s="75"/>
      <c r="FB1" s="75"/>
      <c r="FC1" s="75"/>
      <c r="FD1" s="75"/>
      <c r="FE1" s="75"/>
      <c r="FF1" s="75"/>
      <c r="FG1" s="75"/>
      <c r="FH1" s="75"/>
      <c r="FI1" s="75"/>
      <c r="FJ1" s="76"/>
      <c r="FK1" s="82" t="s">
        <v>60</v>
      </c>
      <c r="FL1" s="82"/>
      <c r="FM1" s="82"/>
      <c r="FN1" s="82"/>
      <c r="FO1" s="82"/>
      <c r="FP1" s="82"/>
      <c r="FQ1" s="82"/>
      <c r="FR1" s="82"/>
      <c r="FS1" s="82"/>
    </row>
    <row r="2" spans="1:175" x14ac:dyDescent="0.25">
      <c r="A2" s="81"/>
      <c r="B2" s="79" t="s">
        <v>59</v>
      </c>
      <c r="C2" s="72" t="s">
        <v>58</v>
      </c>
      <c r="D2" s="72" t="s">
        <v>57</v>
      </c>
      <c r="E2" s="77" t="s">
        <v>56</v>
      </c>
      <c r="F2" s="77"/>
      <c r="G2" s="77"/>
      <c r="H2" s="77"/>
      <c r="I2" s="77"/>
      <c r="J2" s="77"/>
      <c r="K2" s="77"/>
      <c r="L2" s="78"/>
      <c r="M2" s="79" t="s">
        <v>59</v>
      </c>
      <c r="N2" s="72" t="s">
        <v>58</v>
      </c>
      <c r="O2" s="72" t="s">
        <v>57</v>
      </c>
      <c r="P2" s="77" t="s">
        <v>56</v>
      </c>
      <c r="Q2" s="77"/>
      <c r="R2" s="77"/>
      <c r="S2" s="77"/>
      <c r="T2" s="77"/>
      <c r="U2" s="77"/>
      <c r="V2" s="77"/>
      <c r="W2" s="78"/>
      <c r="X2" s="79" t="s">
        <v>59</v>
      </c>
      <c r="Y2" s="72" t="s">
        <v>58</v>
      </c>
      <c r="Z2" s="72" t="s">
        <v>57</v>
      </c>
      <c r="AA2" s="77" t="s">
        <v>56</v>
      </c>
      <c r="AB2" s="77"/>
      <c r="AC2" s="77"/>
      <c r="AD2" s="77"/>
      <c r="AE2" s="77"/>
      <c r="AF2" s="77"/>
      <c r="AG2" s="77"/>
      <c r="AH2" s="78"/>
      <c r="AI2" s="79" t="s">
        <v>59</v>
      </c>
      <c r="AJ2" s="72" t="s">
        <v>58</v>
      </c>
      <c r="AK2" s="72" t="s">
        <v>57</v>
      </c>
      <c r="AL2" s="77" t="s">
        <v>56</v>
      </c>
      <c r="AM2" s="77"/>
      <c r="AN2" s="77"/>
      <c r="AO2" s="77"/>
      <c r="AP2" s="77"/>
      <c r="AQ2" s="77"/>
      <c r="AR2" s="77"/>
      <c r="AS2" s="78"/>
      <c r="AT2" s="79" t="s">
        <v>59</v>
      </c>
      <c r="AU2" s="72" t="s">
        <v>58</v>
      </c>
      <c r="AV2" s="72" t="s">
        <v>57</v>
      </c>
      <c r="AW2" s="77" t="s">
        <v>56</v>
      </c>
      <c r="AX2" s="77"/>
      <c r="AY2" s="77"/>
      <c r="AZ2" s="77"/>
      <c r="BA2" s="77"/>
      <c r="BB2" s="77"/>
      <c r="BC2" s="77"/>
      <c r="BD2" s="78"/>
      <c r="BE2" s="79" t="s">
        <v>59</v>
      </c>
      <c r="BF2" s="72" t="s">
        <v>58</v>
      </c>
      <c r="BG2" s="72" t="s">
        <v>57</v>
      </c>
      <c r="BH2" s="77" t="s">
        <v>56</v>
      </c>
      <c r="BI2" s="77"/>
      <c r="BJ2" s="77"/>
      <c r="BK2" s="77"/>
      <c r="BL2" s="77"/>
      <c r="BM2" s="77"/>
      <c r="BN2" s="77"/>
      <c r="BO2" s="78"/>
      <c r="BP2" s="79" t="s">
        <v>59</v>
      </c>
      <c r="BQ2" s="72" t="s">
        <v>58</v>
      </c>
      <c r="BR2" s="72" t="s">
        <v>57</v>
      </c>
      <c r="BS2" s="77" t="s">
        <v>56</v>
      </c>
      <c r="BT2" s="77"/>
      <c r="BU2" s="77"/>
      <c r="BV2" s="77"/>
      <c r="BW2" s="77"/>
      <c r="BX2" s="77"/>
      <c r="BY2" s="77"/>
      <c r="BZ2" s="78"/>
      <c r="CA2" s="79" t="s">
        <v>59</v>
      </c>
      <c r="CB2" s="72" t="s">
        <v>58</v>
      </c>
      <c r="CC2" s="72" t="s">
        <v>57</v>
      </c>
      <c r="CD2" s="77" t="s">
        <v>56</v>
      </c>
      <c r="CE2" s="77"/>
      <c r="CF2" s="77"/>
      <c r="CG2" s="77"/>
      <c r="CH2" s="77"/>
      <c r="CI2" s="77"/>
      <c r="CJ2" s="77"/>
      <c r="CK2" s="78"/>
      <c r="CL2" s="79" t="s">
        <v>59</v>
      </c>
      <c r="CM2" s="72" t="s">
        <v>58</v>
      </c>
      <c r="CN2" s="72" t="s">
        <v>57</v>
      </c>
      <c r="CO2" s="77" t="s">
        <v>56</v>
      </c>
      <c r="CP2" s="77"/>
      <c r="CQ2" s="77"/>
      <c r="CR2" s="77"/>
      <c r="CS2" s="77"/>
      <c r="CT2" s="77"/>
      <c r="CU2" s="77"/>
      <c r="CV2" s="78"/>
      <c r="CW2" s="79" t="s">
        <v>59</v>
      </c>
      <c r="CX2" s="72" t="s">
        <v>58</v>
      </c>
      <c r="CY2" s="72" t="s">
        <v>57</v>
      </c>
      <c r="CZ2" s="77" t="s">
        <v>56</v>
      </c>
      <c r="DA2" s="77"/>
      <c r="DB2" s="77"/>
      <c r="DC2" s="77"/>
      <c r="DD2" s="77"/>
      <c r="DE2" s="77"/>
      <c r="DF2" s="77"/>
      <c r="DG2" s="78"/>
      <c r="DH2" s="79" t="s">
        <v>59</v>
      </c>
      <c r="DI2" s="72" t="s">
        <v>58</v>
      </c>
      <c r="DJ2" s="72" t="s">
        <v>57</v>
      </c>
      <c r="DK2" s="77" t="s">
        <v>56</v>
      </c>
      <c r="DL2" s="77"/>
      <c r="DM2" s="77"/>
      <c r="DN2" s="77"/>
      <c r="DO2" s="77"/>
      <c r="DP2" s="77"/>
      <c r="DQ2" s="77"/>
      <c r="DR2" s="78"/>
      <c r="DS2" s="79" t="s">
        <v>59</v>
      </c>
      <c r="DT2" s="72" t="s">
        <v>58</v>
      </c>
      <c r="DU2" s="72" t="s">
        <v>57</v>
      </c>
      <c r="DV2" s="77" t="s">
        <v>56</v>
      </c>
      <c r="DW2" s="77"/>
      <c r="DX2" s="77"/>
      <c r="DY2" s="77"/>
      <c r="DZ2" s="77"/>
      <c r="EA2" s="77"/>
      <c r="EB2" s="77"/>
      <c r="EC2" s="78"/>
      <c r="ED2" s="79" t="s">
        <v>59</v>
      </c>
      <c r="EE2" s="72" t="s">
        <v>58</v>
      </c>
      <c r="EF2" s="72" t="s">
        <v>57</v>
      </c>
      <c r="EG2" s="77" t="s">
        <v>56</v>
      </c>
      <c r="EH2" s="77"/>
      <c r="EI2" s="77"/>
      <c r="EJ2" s="77"/>
      <c r="EK2" s="77"/>
      <c r="EL2" s="77"/>
      <c r="EM2" s="77"/>
      <c r="EN2" s="78"/>
      <c r="EO2" s="79" t="s">
        <v>59</v>
      </c>
      <c r="EP2" s="72" t="s">
        <v>58</v>
      </c>
      <c r="EQ2" s="72" t="s">
        <v>57</v>
      </c>
      <c r="ER2" s="77" t="s">
        <v>56</v>
      </c>
      <c r="ES2" s="77"/>
      <c r="ET2" s="77"/>
      <c r="EU2" s="77"/>
      <c r="EV2" s="77"/>
      <c r="EW2" s="77"/>
      <c r="EX2" s="77"/>
      <c r="EY2" s="78"/>
      <c r="EZ2" s="79" t="s">
        <v>59</v>
      </c>
      <c r="FA2" s="72" t="s">
        <v>58</v>
      </c>
      <c r="FB2" s="72" t="s">
        <v>57</v>
      </c>
      <c r="FC2" s="77" t="s">
        <v>56</v>
      </c>
      <c r="FD2" s="77"/>
      <c r="FE2" s="77"/>
      <c r="FF2" s="77"/>
      <c r="FG2" s="77"/>
      <c r="FH2" s="77"/>
      <c r="FI2" s="77"/>
      <c r="FJ2" s="78"/>
      <c r="FK2" s="83" t="s">
        <v>57</v>
      </c>
      <c r="FL2" s="82" t="s">
        <v>56</v>
      </c>
      <c r="FM2" s="82"/>
      <c r="FN2" s="82"/>
      <c r="FO2" s="82"/>
      <c r="FP2" s="82"/>
      <c r="FQ2" s="82"/>
      <c r="FR2" s="82"/>
      <c r="FS2" s="82"/>
    </row>
    <row r="3" spans="1:175" ht="15" customHeight="1" x14ac:dyDescent="0.25">
      <c r="A3" s="81"/>
      <c r="B3" s="80"/>
      <c r="C3" s="73"/>
      <c r="D3" s="73"/>
      <c r="E3" s="19" t="s">
        <v>55</v>
      </c>
      <c r="F3" s="20" t="s">
        <v>54</v>
      </c>
      <c r="G3" s="19" t="s">
        <v>53</v>
      </c>
      <c r="H3" s="19" t="s">
        <v>52</v>
      </c>
      <c r="I3" s="19" t="s">
        <v>51</v>
      </c>
      <c r="J3" s="19" t="s">
        <v>50</v>
      </c>
      <c r="K3" s="19" t="s">
        <v>49</v>
      </c>
      <c r="L3" s="18" t="s">
        <v>48</v>
      </c>
      <c r="M3" s="80"/>
      <c r="N3" s="73"/>
      <c r="O3" s="73"/>
      <c r="P3" s="19" t="s">
        <v>55</v>
      </c>
      <c r="Q3" s="19" t="s">
        <v>54</v>
      </c>
      <c r="R3" s="20" t="s">
        <v>53</v>
      </c>
      <c r="S3" s="19" t="s">
        <v>52</v>
      </c>
      <c r="T3" s="20" t="s">
        <v>51</v>
      </c>
      <c r="U3" s="19" t="s">
        <v>50</v>
      </c>
      <c r="V3" s="19" t="s">
        <v>49</v>
      </c>
      <c r="W3" s="18" t="s">
        <v>48</v>
      </c>
      <c r="X3" s="80"/>
      <c r="Y3" s="73"/>
      <c r="Z3" s="73"/>
      <c r="AA3" s="19" t="s">
        <v>55</v>
      </c>
      <c r="AB3" s="19" t="s">
        <v>54</v>
      </c>
      <c r="AC3" s="19" t="s">
        <v>53</v>
      </c>
      <c r="AD3" s="20" t="s">
        <v>52</v>
      </c>
      <c r="AE3" s="19" t="s">
        <v>51</v>
      </c>
      <c r="AF3" s="19" t="s">
        <v>50</v>
      </c>
      <c r="AG3" s="19" t="s">
        <v>49</v>
      </c>
      <c r="AH3" s="21" t="s">
        <v>48</v>
      </c>
      <c r="AI3" s="80"/>
      <c r="AJ3" s="73"/>
      <c r="AK3" s="73"/>
      <c r="AL3" s="20" t="s">
        <v>55</v>
      </c>
      <c r="AM3" s="19" t="s">
        <v>54</v>
      </c>
      <c r="AN3" s="19" t="s">
        <v>53</v>
      </c>
      <c r="AO3" s="20" t="s">
        <v>52</v>
      </c>
      <c r="AP3" s="19" t="s">
        <v>51</v>
      </c>
      <c r="AQ3" s="19" t="s">
        <v>50</v>
      </c>
      <c r="AR3" s="20" t="s">
        <v>49</v>
      </c>
      <c r="AS3" s="18" t="s">
        <v>48</v>
      </c>
      <c r="AT3" s="80"/>
      <c r="AU3" s="73"/>
      <c r="AV3" s="73"/>
      <c r="AW3" s="19" t="s">
        <v>55</v>
      </c>
      <c r="AX3" s="19" t="s">
        <v>54</v>
      </c>
      <c r="AY3" s="19" t="s">
        <v>53</v>
      </c>
      <c r="AZ3" s="19" t="s">
        <v>52</v>
      </c>
      <c r="BA3" s="19" t="s">
        <v>51</v>
      </c>
      <c r="BB3" s="20" t="s">
        <v>50</v>
      </c>
      <c r="BC3" s="19" t="s">
        <v>49</v>
      </c>
      <c r="BD3" s="18" t="s">
        <v>48</v>
      </c>
      <c r="BE3" s="80"/>
      <c r="BF3" s="73"/>
      <c r="BG3" s="73"/>
      <c r="BH3" s="20" t="s">
        <v>55</v>
      </c>
      <c r="BI3" s="19" t="s">
        <v>54</v>
      </c>
      <c r="BJ3" s="20" t="s">
        <v>53</v>
      </c>
      <c r="BK3" s="19" t="s">
        <v>52</v>
      </c>
      <c r="BL3" s="19" t="s">
        <v>51</v>
      </c>
      <c r="BM3" s="19" t="s">
        <v>50</v>
      </c>
      <c r="BN3" s="19" t="s">
        <v>49</v>
      </c>
      <c r="BO3" s="18" t="s">
        <v>48</v>
      </c>
      <c r="BP3" s="80"/>
      <c r="BQ3" s="73"/>
      <c r="BR3" s="73"/>
      <c r="BS3" s="19" t="s">
        <v>55</v>
      </c>
      <c r="BT3" s="20" t="s">
        <v>54</v>
      </c>
      <c r="BU3" s="19" t="s">
        <v>53</v>
      </c>
      <c r="BV3" s="19" t="s">
        <v>52</v>
      </c>
      <c r="BW3" s="19" t="s">
        <v>51</v>
      </c>
      <c r="BX3" s="20" t="s">
        <v>50</v>
      </c>
      <c r="BY3" s="19" t="s">
        <v>49</v>
      </c>
      <c r="BZ3" s="18" t="s">
        <v>48</v>
      </c>
      <c r="CA3" s="80"/>
      <c r="CB3" s="73"/>
      <c r="CC3" s="73"/>
      <c r="CD3" s="20" t="s">
        <v>55</v>
      </c>
      <c r="CE3" s="20" t="s">
        <v>54</v>
      </c>
      <c r="CF3" s="20" t="s">
        <v>53</v>
      </c>
      <c r="CG3" s="19" t="s">
        <v>52</v>
      </c>
      <c r="CH3" s="19" t="s">
        <v>51</v>
      </c>
      <c r="CI3" s="19" t="s">
        <v>50</v>
      </c>
      <c r="CJ3" s="19" t="s">
        <v>49</v>
      </c>
      <c r="CK3" s="18" t="s">
        <v>48</v>
      </c>
      <c r="CL3" s="80"/>
      <c r="CM3" s="73"/>
      <c r="CN3" s="73"/>
      <c r="CO3" s="19" t="s">
        <v>55</v>
      </c>
      <c r="CP3" s="19" t="s">
        <v>54</v>
      </c>
      <c r="CQ3" s="19" t="s">
        <v>53</v>
      </c>
      <c r="CR3" s="19" t="s">
        <v>52</v>
      </c>
      <c r="CS3" s="19" t="s">
        <v>51</v>
      </c>
      <c r="CT3" s="19" t="s">
        <v>50</v>
      </c>
      <c r="CU3" s="20" t="s">
        <v>49</v>
      </c>
      <c r="CV3" s="18" t="s">
        <v>48</v>
      </c>
      <c r="CW3" s="80"/>
      <c r="CX3" s="73"/>
      <c r="CY3" s="73"/>
      <c r="CZ3" s="19" t="s">
        <v>55</v>
      </c>
      <c r="DA3" s="19" t="s">
        <v>54</v>
      </c>
      <c r="DB3" s="20" t="s">
        <v>53</v>
      </c>
      <c r="DC3" s="20" t="s">
        <v>52</v>
      </c>
      <c r="DD3" s="20" t="s">
        <v>51</v>
      </c>
      <c r="DE3" s="19" t="s">
        <v>50</v>
      </c>
      <c r="DF3" s="19" t="s">
        <v>49</v>
      </c>
      <c r="DG3" s="18" t="s">
        <v>48</v>
      </c>
      <c r="DH3" s="80"/>
      <c r="DI3" s="73"/>
      <c r="DJ3" s="73"/>
      <c r="DK3" s="19" t="s">
        <v>55</v>
      </c>
      <c r="DL3" s="19" t="s">
        <v>54</v>
      </c>
      <c r="DM3" s="19" t="s">
        <v>53</v>
      </c>
      <c r="DN3" s="19" t="s">
        <v>52</v>
      </c>
      <c r="DO3" s="20" t="s">
        <v>51</v>
      </c>
      <c r="DP3" s="19" t="s">
        <v>50</v>
      </c>
      <c r="DQ3" s="20" t="s">
        <v>49</v>
      </c>
      <c r="DR3" s="18" t="s">
        <v>48</v>
      </c>
      <c r="DS3" s="80"/>
      <c r="DT3" s="73"/>
      <c r="DU3" s="73"/>
      <c r="DV3" s="19" t="s">
        <v>55</v>
      </c>
      <c r="DW3" s="19" t="s">
        <v>54</v>
      </c>
      <c r="DX3" s="20" t="s">
        <v>53</v>
      </c>
      <c r="DY3" s="19" t="s">
        <v>52</v>
      </c>
      <c r="DZ3" s="19" t="s">
        <v>51</v>
      </c>
      <c r="EA3" s="19" t="s">
        <v>50</v>
      </c>
      <c r="EB3" s="20" t="s">
        <v>49</v>
      </c>
      <c r="EC3" s="18" t="s">
        <v>48</v>
      </c>
      <c r="ED3" s="80"/>
      <c r="EE3" s="73"/>
      <c r="EF3" s="73"/>
      <c r="EG3" s="20" t="s">
        <v>55</v>
      </c>
      <c r="EH3" s="19" t="s">
        <v>54</v>
      </c>
      <c r="EI3" s="20" t="s">
        <v>53</v>
      </c>
      <c r="EJ3" s="19" t="s">
        <v>52</v>
      </c>
      <c r="EK3" s="19" t="s">
        <v>51</v>
      </c>
      <c r="EL3" s="20" t="s">
        <v>50</v>
      </c>
      <c r="EM3" s="19" t="s">
        <v>49</v>
      </c>
      <c r="EN3" s="18" t="s">
        <v>48</v>
      </c>
      <c r="EO3" s="80"/>
      <c r="EP3" s="73"/>
      <c r="EQ3" s="73"/>
      <c r="ER3" s="19" t="s">
        <v>55</v>
      </c>
      <c r="ES3" s="19" t="s">
        <v>54</v>
      </c>
      <c r="ET3" s="19" t="s">
        <v>53</v>
      </c>
      <c r="EU3" s="19" t="s">
        <v>52</v>
      </c>
      <c r="EV3" s="19" t="s">
        <v>51</v>
      </c>
      <c r="EW3" s="19" t="s">
        <v>50</v>
      </c>
      <c r="EX3" s="19" t="s">
        <v>49</v>
      </c>
      <c r="EY3" s="21" t="s">
        <v>48</v>
      </c>
      <c r="EZ3" s="80"/>
      <c r="FA3" s="73"/>
      <c r="FB3" s="73"/>
      <c r="FC3" s="19" t="s">
        <v>55</v>
      </c>
      <c r="FD3" s="19" t="s">
        <v>54</v>
      </c>
      <c r="FE3" s="20" t="s">
        <v>53</v>
      </c>
      <c r="FF3" s="19" t="s">
        <v>52</v>
      </c>
      <c r="FG3" s="19" t="s">
        <v>51</v>
      </c>
      <c r="FH3" s="19" t="s">
        <v>50</v>
      </c>
      <c r="FI3" s="19" t="s">
        <v>49</v>
      </c>
      <c r="FJ3" s="18" t="s">
        <v>48</v>
      </c>
      <c r="FK3" s="83"/>
      <c r="FL3" s="17" t="s">
        <v>55</v>
      </c>
      <c r="FM3" s="17" t="s">
        <v>54</v>
      </c>
      <c r="FN3" s="17" t="s">
        <v>53</v>
      </c>
      <c r="FO3" s="17" t="s">
        <v>52</v>
      </c>
      <c r="FP3" s="17" t="s">
        <v>51</v>
      </c>
      <c r="FQ3" s="17" t="s">
        <v>50</v>
      </c>
      <c r="FR3" s="17" t="s">
        <v>49</v>
      </c>
      <c r="FS3" s="17" t="s">
        <v>48</v>
      </c>
    </row>
    <row r="4" spans="1:175" x14ac:dyDescent="0.25">
      <c r="A4">
        <v>1</v>
      </c>
      <c r="B4" s="14" t="s">
        <v>20</v>
      </c>
      <c r="C4" s="14" t="s">
        <v>20</v>
      </c>
      <c r="D4" t="b">
        <f t="shared" ref="D4:D61" si="0">EXACT(B4,C4)</f>
        <v>1</v>
      </c>
      <c r="F4" t="s">
        <v>128</v>
      </c>
      <c r="M4" s="14" t="s">
        <v>19</v>
      </c>
      <c r="N4" s="14" t="s">
        <v>22</v>
      </c>
      <c r="O4" t="b">
        <f t="shared" ref="O4:O61" si="1">EXACT(M4,N4)</f>
        <v>0</v>
      </c>
      <c r="T4" t="s">
        <v>129</v>
      </c>
      <c r="X4" s="14" t="s">
        <v>18</v>
      </c>
      <c r="Y4" s="14" t="s">
        <v>18</v>
      </c>
      <c r="Z4" t="b">
        <f t="shared" ref="Z4:Z61" si="2">EXACT(X4,Y4)</f>
        <v>1</v>
      </c>
      <c r="AD4" t="s">
        <v>130</v>
      </c>
      <c r="AH4" t="s">
        <v>134</v>
      </c>
      <c r="AI4" s="14" t="s">
        <v>17</v>
      </c>
      <c r="AJ4" s="14" t="s">
        <v>16</v>
      </c>
      <c r="AK4" t="b">
        <f t="shared" ref="AK4:AK61" si="3">EXACT(AI4,AJ4)</f>
        <v>0</v>
      </c>
      <c r="AL4" t="s">
        <v>127</v>
      </c>
      <c r="AN4">
        <v>3</v>
      </c>
      <c r="AT4" s="14" t="s">
        <v>6</v>
      </c>
      <c r="AU4" s="14" t="s">
        <v>6</v>
      </c>
      <c r="AV4" t="b">
        <f t="shared" ref="AV4:AV61" si="4">EXACT(AT4,AU4)</f>
        <v>1</v>
      </c>
      <c r="BB4" t="s">
        <v>133</v>
      </c>
      <c r="BE4" s="14" t="s">
        <v>16</v>
      </c>
      <c r="BF4" s="14" t="s">
        <v>4</v>
      </c>
      <c r="BG4" t="b">
        <f t="shared" ref="BG4:BG61" si="5">EXACT(BE4,BF4)</f>
        <v>0</v>
      </c>
      <c r="BJ4" t="s">
        <v>131</v>
      </c>
      <c r="BP4" s="14" t="s">
        <v>15</v>
      </c>
      <c r="BQ4" s="14" t="s">
        <v>7</v>
      </c>
      <c r="BR4" t="b">
        <f t="shared" ref="BR4:BR61" si="6">EXACT(BP4,BQ4)</f>
        <v>0</v>
      </c>
      <c r="BS4">
        <v>1</v>
      </c>
      <c r="BU4">
        <v>3</v>
      </c>
      <c r="BX4" t="s">
        <v>133</v>
      </c>
      <c r="CA4" s="14" t="s">
        <v>14</v>
      </c>
      <c r="CB4" s="14" t="s">
        <v>8</v>
      </c>
      <c r="CC4" t="b">
        <f t="shared" ref="CC4:CC61" si="7">EXACT(CA4,CB4)</f>
        <v>0</v>
      </c>
      <c r="CL4" s="14" t="s">
        <v>10</v>
      </c>
      <c r="CM4" s="14" t="s">
        <v>10</v>
      </c>
      <c r="CN4" t="b">
        <f t="shared" ref="CN4:CN61" si="8">EXACT(CL4,CM4)</f>
        <v>1</v>
      </c>
      <c r="CU4" t="s">
        <v>132</v>
      </c>
      <c r="CW4" s="14" t="s">
        <v>13</v>
      </c>
      <c r="CX4" s="14" t="s">
        <v>4</v>
      </c>
      <c r="CY4" t="b">
        <f t="shared" ref="CY4:CY61" si="9">EXACT(CW4,CX4)</f>
        <v>0</v>
      </c>
      <c r="DB4" t="s">
        <v>131</v>
      </c>
      <c r="DH4" s="14" t="s">
        <v>11</v>
      </c>
      <c r="DI4" s="14" t="s">
        <v>11</v>
      </c>
      <c r="DJ4" t="b">
        <f t="shared" ref="DJ4:DJ61" si="10">EXACT(DH4,DI4)</f>
        <v>1</v>
      </c>
      <c r="DO4" t="s">
        <v>129</v>
      </c>
      <c r="DQ4" t="s">
        <v>132</v>
      </c>
      <c r="DS4" s="14" t="s">
        <v>9</v>
      </c>
      <c r="DT4" s="14" t="s">
        <v>9</v>
      </c>
      <c r="DU4" t="b">
        <f t="shared" ref="DU4:DU61" si="11">EXACT(DS4,DT4)</f>
        <v>1</v>
      </c>
      <c r="DX4" t="s">
        <v>131</v>
      </c>
      <c r="EB4" t="s">
        <v>132</v>
      </c>
      <c r="ED4" s="14" t="s">
        <v>7</v>
      </c>
      <c r="EE4" s="14" t="s">
        <v>38</v>
      </c>
      <c r="EF4" t="b">
        <f t="shared" ref="EF4:EF61" si="12">EXACT(ED4,EE4)</f>
        <v>0</v>
      </c>
      <c r="EL4" t="s">
        <v>133</v>
      </c>
      <c r="EN4">
        <v>8</v>
      </c>
      <c r="EO4" s="14" t="s">
        <v>5</v>
      </c>
      <c r="EP4" s="14" t="s">
        <v>5</v>
      </c>
      <c r="EQ4" t="b">
        <f t="shared" ref="EQ4:EQ61" si="13">EXACT(EO4,EP4)</f>
        <v>1</v>
      </c>
      <c r="EY4" t="s">
        <v>134</v>
      </c>
      <c r="EZ4" s="14" t="s">
        <v>4</v>
      </c>
      <c r="FA4" s="14" t="s">
        <v>4</v>
      </c>
      <c r="FB4" t="b">
        <f t="shared" ref="FB4:FB61" si="14">EXACT(EZ4,FA4)</f>
        <v>1</v>
      </c>
      <c r="FE4" t="s">
        <v>131</v>
      </c>
      <c r="FK4">
        <f t="shared" ref="FK4:FK42" si="15">COUNTIF(A4:FJ4,TRUE)</f>
        <v>8</v>
      </c>
      <c r="FL4" s="15">
        <f t="shared" ref="FL4:FL23" si="16">COUNTIF(B4:FJ4,"n1")</f>
        <v>1</v>
      </c>
      <c r="FM4">
        <f>COUNTIF(B4:FJ4,"n2")</f>
        <v>1</v>
      </c>
      <c r="FN4">
        <f>COUNTIF(B4:FJ4,"n3")</f>
        <v>4</v>
      </c>
      <c r="FO4">
        <f>COUNTIF(B4:FJ4,"n4")</f>
        <v>1</v>
      </c>
      <c r="FP4">
        <f>COUNTIF(B4:FJ4,"n5")</f>
        <v>2</v>
      </c>
      <c r="FQ4">
        <f>COUNTIF(B4:FJ4,"n6")</f>
        <v>3</v>
      </c>
      <c r="FR4">
        <f>COUNTIF(B4:FJ4,"n7")</f>
        <v>3</v>
      </c>
      <c r="FS4">
        <f>COUNTIF(B4:FJ4,"n8")</f>
        <v>2</v>
      </c>
    </row>
    <row r="5" spans="1:175" s="15" customFormat="1" x14ac:dyDescent="0.25">
      <c r="A5">
        <v>2</v>
      </c>
      <c r="B5" s="16" t="s">
        <v>20</v>
      </c>
      <c r="C5" s="16" t="s">
        <v>8</v>
      </c>
      <c r="D5" s="15" t="b">
        <f t="shared" si="0"/>
        <v>0</v>
      </c>
      <c r="M5" s="16" t="s">
        <v>19</v>
      </c>
      <c r="N5" s="16" t="s">
        <v>8</v>
      </c>
      <c r="O5" s="15" t="b">
        <f t="shared" si="1"/>
        <v>0</v>
      </c>
      <c r="X5" s="16" t="s">
        <v>18</v>
      </c>
      <c r="Y5" s="16" t="s">
        <v>8</v>
      </c>
      <c r="Z5" s="15" t="b">
        <f t="shared" si="2"/>
        <v>0</v>
      </c>
      <c r="AI5" s="16" t="s">
        <v>17</v>
      </c>
      <c r="AJ5" s="16" t="s">
        <v>8</v>
      </c>
      <c r="AK5" s="15" t="b">
        <f t="shared" si="3"/>
        <v>0</v>
      </c>
      <c r="AT5" s="16" t="s">
        <v>6</v>
      </c>
      <c r="AU5" s="16" t="s">
        <v>6</v>
      </c>
      <c r="AV5" s="15" t="b">
        <f t="shared" si="4"/>
        <v>1</v>
      </c>
      <c r="BB5" s="15" t="s">
        <v>133</v>
      </c>
      <c r="BE5" s="16" t="s">
        <v>16</v>
      </c>
      <c r="BF5" s="16" t="s">
        <v>10</v>
      </c>
      <c r="BG5" s="15" t="b">
        <f t="shared" si="5"/>
        <v>0</v>
      </c>
      <c r="BN5" s="15">
        <v>7</v>
      </c>
      <c r="BP5" s="16" t="s">
        <v>15</v>
      </c>
      <c r="BQ5" s="16" t="s">
        <v>6</v>
      </c>
      <c r="BR5" s="15" t="b">
        <f t="shared" si="6"/>
        <v>0</v>
      </c>
      <c r="BX5" s="15" t="s">
        <v>133</v>
      </c>
      <c r="CA5" s="16" t="s">
        <v>14</v>
      </c>
      <c r="CB5" s="16" t="s">
        <v>11</v>
      </c>
      <c r="CC5" s="15" t="b">
        <f t="shared" si="7"/>
        <v>0</v>
      </c>
      <c r="CL5" s="16" t="s">
        <v>10</v>
      </c>
      <c r="CM5" s="16" t="s">
        <v>10</v>
      </c>
      <c r="CN5" s="15" t="b">
        <f t="shared" si="8"/>
        <v>1</v>
      </c>
      <c r="CU5" s="15" t="s">
        <v>132</v>
      </c>
      <c r="CW5" s="16" t="s">
        <v>13</v>
      </c>
      <c r="CX5" s="16" t="s">
        <v>12</v>
      </c>
      <c r="CY5" s="15" t="b">
        <f t="shared" si="9"/>
        <v>0</v>
      </c>
      <c r="DC5" s="15" t="s">
        <v>130</v>
      </c>
      <c r="DH5" s="16" t="s">
        <v>11</v>
      </c>
      <c r="DI5" s="16" t="s">
        <v>11</v>
      </c>
      <c r="DJ5" s="15" t="b">
        <f t="shared" si="10"/>
        <v>1</v>
      </c>
      <c r="DO5" s="15" t="s">
        <v>129</v>
      </c>
      <c r="DQ5" s="15" t="s">
        <v>132</v>
      </c>
      <c r="DS5" s="16" t="s">
        <v>9</v>
      </c>
      <c r="DT5" s="16" t="s">
        <v>4</v>
      </c>
      <c r="DU5" s="15" t="b">
        <f t="shared" si="11"/>
        <v>0</v>
      </c>
      <c r="DX5" s="15" t="s">
        <v>131</v>
      </c>
      <c r="ED5" s="16" t="s">
        <v>7</v>
      </c>
      <c r="EE5" s="16" t="s">
        <v>10</v>
      </c>
      <c r="EF5" s="15" t="b">
        <f t="shared" si="12"/>
        <v>0</v>
      </c>
      <c r="EM5" s="15">
        <v>7</v>
      </c>
      <c r="EO5" s="16" t="s">
        <v>5</v>
      </c>
      <c r="EP5" s="16" t="s">
        <v>5</v>
      </c>
      <c r="EQ5" s="15" t="b">
        <f t="shared" si="13"/>
        <v>1</v>
      </c>
      <c r="EY5" s="15" t="s">
        <v>134</v>
      </c>
      <c r="EZ5" s="16" t="s">
        <v>4</v>
      </c>
      <c r="FA5" s="16" t="s">
        <v>4</v>
      </c>
      <c r="FB5" s="15" t="b">
        <f t="shared" si="14"/>
        <v>1</v>
      </c>
      <c r="FE5" s="15" t="s">
        <v>131</v>
      </c>
      <c r="FK5" s="15">
        <f t="shared" si="15"/>
        <v>5</v>
      </c>
      <c r="FL5" s="15">
        <f t="shared" si="16"/>
        <v>0</v>
      </c>
      <c r="FM5" s="15">
        <f t="shared" ref="FM5:FM42" si="17">COUNTIF(B5:FJ5,"n2")</f>
        <v>0</v>
      </c>
      <c r="FN5" s="15">
        <f t="shared" ref="FN5:FN42" si="18">COUNTIF(B5:FJ5,"n3")</f>
        <v>2</v>
      </c>
      <c r="FO5" s="15">
        <f t="shared" ref="FO5:FO42" si="19">COUNTIF(B5:FJ5,"n4")</f>
        <v>1</v>
      </c>
      <c r="FP5" s="15">
        <f t="shared" ref="FP5:FP42" si="20">COUNTIF(B5:FJ5,"n5")</f>
        <v>1</v>
      </c>
      <c r="FQ5" s="15">
        <f t="shared" ref="FQ5:FQ42" si="21">COUNTIF(B5:FJ5,"n6")</f>
        <v>2</v>
      </c>
      <c r="FR5" s="15">
        <f t="shared" ref="FR5:FR42" si="22">COUNTIF(B5:FJ5,"n7")</f>
        <v>2</v>
      </c>
      <c r="FS5" s="15">
        <f t="shared" ref="FS5:FS42" si="23">COUNTIF(B5:FJ5,"n8")</f>
        <v>1</v>
      </c>
    </row>
    <row r="6" spans="1:175" x14ac:dyDescent="0.25">
      <c r="A6">
        <v>3</v>
      </c>
      <c r="B6" s="14" t="s">
        <v>20</v>
      </c>
      <c r="C6" s="14" t="s">
        <v>20</v>
      </c>
      <c r="D6" t="b">
        <f t="shared" si="0"/>
        <v>1</v>
      </c>
      <c r="F6" t="s">
        <v>128</v>
      </c>
      <c r="M6" s="14" t="s">
        <v>19</v>
      </c>
      <c r="N6" s="14" t="s">
        <v>22</v>
      </c>
      <c r="O6" t="b">
        <f t="shared" si="1"/>
        <v>0</v>
      </c>
      <c r="T6" t="s">
        <v>129</v>
      </c>
      <c r="X6" s="14" t="s">
        <v>18</v>
      </c>
      <c r="Y6" s="14" t="s">
        <v>34</v>
      </c>
      <c r="Z6" t="b">
        <f t="shared" si="2"/>
        <v>0</v>
      </c>
      <c r="AG6">
        <v>7</v>
      </c>
      <c r="AH6" t="s">
        <v>134</v>
      </c>
      <c r="AI6" s="14" t="s">
        <v>17</v>
      </c>
      <c r="AJ6" s="14" t="s">
        <v>28</v>
      </c>
      <c r="AK6" t="b">
        <f t="shared" si="3"/>
        <v>0</v>
      </c>
      <c r="AL6" t="s">
        <v>127</v>
      </c>
      <c r="AT6" s="14" t="s">
        <v>6</v>
      </c>
      <c r="AU6" s="14" t="s">
        <v>6</v>
      </c>
      <c r="AV6" t="b">
        <f t="shared" si="4"/>
        <v>1</v>
      </c>
      <c r="BB6" t="s">
        <v>133</v>
      </c>
      <c r="BE6" s="14" t="s">
        <v>16</v>
      </c>
      <c r="BF6" s="14" t="s">
        <v>16</v>
      </c>
      <c r="BG6" t="b">
        <f t="shared" si="5"/>
        <v>1</v>
      </c>
      <c r="BH6" t="s">
        <v>127</v>
      </c>
      <c r="BJ6" t="s">
        <v>131</v>
      </c>
      <c r="BP6" s="14" t="s">
        <v>15</v>
      </c>
      <c r="BQ6" s="14" t="s">
        <v>31</v>
      </c>
      <c r="BR6" t="b">
        <f t="shared" si="6"/>
        <v>0</v>
      </c>
      <c r="BS6">
        <v>1</v>
      </c>
      <c r="BX6" t="s">
        <v>133</v>
      </c>
      <c r="CA6" s="14" t="s">
        <v>14</v>
      </c>
      <c r="CB6" s="14" t="s">
        <v>16</v>
      </c>
      <c r="CC6" t="b">
        <f t="shared" si="7"/>
        <v>0</v>
      </c>
      <c r="CD6" t="s">
        <v>127</v>
      </c>
      <c r="CF6" t="s">
        <v>131</v>
      </c>
      <c r="CL6" s="14" t="s">
        <v>10</v>
      </c>
      <c r="CM6" s="14" t="s">
        <v>10</v>
      </c>
      <c r="CN6" t="b">
        <f t="shared" si="8"/>
        <v>1</v>
      </c>
      <c r="CU6" t="s">
        <v>132</v>
      </c>
      <c r="CW6" s="14" t="s">
        <v>13</v>
      </c>
      <c r="CX6" s="14" t="s">
        <v>22</v>
      </c>
      <c r="CY6" t="b">
        <f t="shared" si="9"/>
        <v>0</v>
      </c>
      <c r="DD6" t="s">
        <v>129</v>
      </c>
      <c r="DH6" s="14" t="s">
        <v>11</v>
      </c>
      <c r="DI6" s="14" t="s">
        <v>11</v>
      </c>
      <c r="DJ6" t="b">
        <f t="shared" si="10"/>
        <v>1</v>
      </c>
      <c r="DO6" t="s">
        <v>129</v>
      </c>
      <c r="DQ6" t="s">
        <v>132</v>
      </c>
      <c r="DS6" s="14" t="s">
        <v>9</v>
      </c>
      <c r="DT6" s="14" t="s">
        <v>20</v>
      </c>
      <c r="DU6" t="b">
        <f t="shared" si="11"/>
        <v>0</v>
      </c>
      <c r="DW6">
        <v>2</v>
      </c>
      <c r="ED6" s="14" t="s">
        <v>7</v>
      </c>
      <c r="EE6" s="14" t="s">
        <v>6</v>
      </c>
      <c r="EF6" t="b">
        <f t="shared" si="12"/>
        <v>0</v>
      </c>
      <c r="EL6" t="s">
        <v>133</v>
      </c>
      <c r="EO6" s="14" t="s">
        <v>5</v>
      </c>
      <c r="EP6" s="14" t="s">
        <v>5</v>
      </c>
      <c r="EQ6" t="b">
        <f t="shared" si="13"/>
        <v>1</v>
      </c>
      <c r="EY6" t="s">
        <v>134</v>
      </c>
      <c r="EZ6" s="14" t="s">
        <v>4</v>
      </c>
      <c r="FA6" s="14" t="s">
        <v>4</v>
      </c>
      <c r="FB6" t="b">
        <f t="shared" si="14"/>
        <v>1</v>
      </c>
      <c r="FE6" t="s">
        <v>131</v>
      </c>
      <c r="FK6">
        <f t="shared" si="15"/>
        <v>7</v>
      </c>
      <c r="FL6" s="15">
        <f t="shared" si="16"/>
        <v>3</v>
      </c>
      <c r="FM6">
        <f t="shared" si="17"/>
        <v>1</v>
      </c>
      <c r="FN6">
        <f t="shared" si="18"/>
        <v>3</v>
      </c>
      <c r="FO6">
        <f t="shared" si="19"/>
        <v>0</v>
      </c>
      <c r="FP6">
        <f t="shared" si="20"/>
        <v>3</v>
      </c>
      <c r="FQ6">
        <f t="shared" si="21"/>
        <v>3</v>
      </c>
      <c r="FR6">
        <f t="shared" si="22"/>
        <v>2</v>
      </c>
      <c r="FS6">
        <f t="shared" si="23"/>
        <v>2</v>
      </c>
    </row>
    <row r="7" spans="1:175" x14ac:dyDescent="0.25">
      <c r="A7">
        <v>4</v>
      </c>
      <c r="B7" s="14" t="s">
        <v>20</v>
      </c>
      <c r="C7" s="14" t="s">
        <v>20</v>
      </c>
      <c r="D7" t="b">
        <f t="shared" si="0"/>
        <v>1</v>
      </c>
      <c r="F7" t="s">
        <v>128</v>
      </c>
      <c r="M7" s="14" t="s">
        <v>19</v>
      </c>
      <c r="N7" s="14" t="s">
        <v>20</v>
      </c>
      <c r="O7" t="b">
        <f t="shared" si="1"/>
        <v>0</v>
      </c>
      <c r="Q7">
        <v>2</v>
      </c>
      <c r="X7" s="14" t="s">
        <v>18</v>
      </c>
      <c r="Y7" s="14" t="s">
        <v>12</v>
      </c>
      <c r="Z7" t="b">
        <f t="shared" si="2"/>
        <v>0</v>
      </c>
      <c r="AD7" t="s">
        <v>130</v>
      </c>
      <c r="AI7" s="14" t="s">
        <v>17</v>
      </c>
      <c r="AJ7" s="14" t="s">
        <v>16</v>
      </c>
      <c r="AK7" t="b">
        <f t="shared" si="3"/>
        <v>0</v>
      </c>
      <c r="AL7" t="s">
        <v>127</v>
      </c>
      <c r="AN7">
        <v>3</v>
      </c>
      <c r="AT7" s="14" t="s">
        <v>6</v>
      </c>
      <c r="AU7" s="14" t="s">
        <v>6</v>
      </c>
      <c r="AV7" t="b">
        <f t="shared" si="4"/>
        <v>1</v>
      </c>
      <c r="BB7" t="s">
        <v>133</v>
      </c>
      <c r="BE7" s="14" t="s">
        <v>16</v>
      </c>
      <c r="BF7" s="14" t="s">
        <v>16</v>
      </c>
      <c r="BG7" t="b">
        <f t="shared" si="5"/>
        <v>1</v>
      </c>
      <c r="BH7" t="s">
        <v>127</v>
      </c>
      <c r="BJ7" t="s">
        <v>131</v>
      </c>
      <c r="BP7" s="14" t="s">
        <v>15</v>
      </c>
      <c r="BQ7" s="14" t="s">
        <v>15</v>
      </c>
      <c r="BR7" t="b">
        <f t="shared" si="6"/>
        <v>1</v>
      </c>
      <c r="BT7" t="s">
        <v>128</v>
      </c>
      <c r="BX7" t="s">
        <v>133</v>
      </c>
      <c r="CA7" s="14" t="s">
        <v>14</v>
      </c>
      <c r="CB7" s="14" t="s">
        <v>16</v>
      </c>
      <c r="CC7" t="b">
        <f t="shared" si="7"/>
        <v>0</v>
      </c>
      <c r="CD7" t="s">
        <v>127</v>
      </c>
      <c r="CF7" t="s">
        <v>131</v>
      </c>
      <c r="CL7" s="14" t="s">
        <v>10</v>
      </c>
      <c r="CM7" s="14" t="s">
        <v>10</v>
      </c>
      <c r="CN7" t="b">
        <f t="shared" si="8"/>
        <v>1</v>
      </c>
      <c r="CU7" t="s">
        <v>132</v>
      </c>
      <c r="CW7" s="14" t="s">
        <v>13</v>
      </c>
      <c r="CX7" s="14" t="s">
        <v>39</v>
      </c>
      <c r="CY7" t="b">
        <f t="shared" si="9"/>
        <v>0</v>
      </c>
      <c r="DB7" t="s">
        <v>131</v>
      </c>
      <c r="DC7" t="s">
        <v>130</v>
      </c>
      <c r="DH7" s="14" t="s">
        <v>11</v>
      </c>
      <c r="DI7" s="14" t="s">
        <v>11</v>
      </c>
      <c r="DJ7" t="b">
        <f t="shared" si="10"/>
        <v>1</v>
      </c>
      <c r="DO7" t="s">
        <v>129</v>
      </c>
      <c r="DQ7" t="s">
        <v>132</v>
      </c>
      <c r="DS7" s="14" t="s">
        <v>9</v>
      </c>
      <c r="DT7" s="14" t="s">
        <v>4</v>
      </c>
      <c r="DU7" t="b">
        <f t="shared" si="11"/>
        <v>0</v>
      </c>
      <c r="DX7" t="s">
        <v>131</v>
      </c>
      <c r="ED7" s="14" t="s">
        <v>7</v>
      </c>
      <c r="EE7" s="14" t="s">
        <v>47</v>
      </c>
      <c r="EF7" t="b">
        <f t="shared" si="12"/>
        <v>0</v>
      </c>
      <c r="EH7">
        <v>2</v>
      </c>
      <c r="EL7" t="s">
        <v>133</v>
      </c>
      <c r="EM7">
        <v>7</v>
      </c>
      <c r="EO7" s="14" t="s">
        <v>5</v>
      </c>
      <c r="EP7" s="14" t="s">
        <v>5</v>
      </c>
      <c r="EQ7" t="b">
        <f t="shared" si="13"/>
        <v>1</v>
      </c>
      <c r="EY7" t="s">
        <v>134</v>
      </c>
      <c r="EZ7" s="14" t="s">
        <v>4</v>
      </c>
      <c r="FA7" s="14" t="s">
        <v>4</v>
      </c>
      <c r="FB7" t="b">
        <f t="shared" si="14"/>
        <v>1</v>
      </c>
      <c r="FE7" t="s">
        <v>131</v>
      </c>
      <c r="FK7">
        <f t="shared" si="15"/>
        <v>8</v>
      </c>
      <c r="FL7" s="15">
        <f t="shared" si="16"/>
        <v>3</v>
      </c>
      <c r="FM7">
        <f t="shared" si="17"/>
        <v>2</v>
      </c>
      <c r="FN7">
        <f t="shared" si="18"/>
        <v>5</v>
      </c>
      <c r="FO7">
        <f t="shared" si="19"/>
        <v>2</v>
      </c>
      <c r="FP7">
        <f t="shared" si="20"/>
        <v>1</v>
      </c>
      <c r="FQ7">
        <f t="shared" si="21"/>
        <v>3</v>
      </c>
      <c r="FR7">
        <f t="shared" si="22"/>
        <v>2</v>
      </c>
      <c r="FS7">
        <f t="shared" si="23"/>
        <v>1</v>
      </c>
    </row>
    <row r="8" spans="1:175" x14ac:dyDescent="0.25">
      <c r="A8">
        <v>5</v>
      </c>
      <c r="B8" s="14" t="s">
        <v>20</v>
      </c>
      <c r="C8" s="14" t="s">
        <v>20</v>
      </c>
      <c r="D8" t="b">
        <f t="shared" si="0"/>
        <v>1</v>
      </c>
      <c r="F8" t="s">
        <v>128</v>
      </c>
      <c r="M8" s="14" t="s">
        <v>19</v>
      </c>
      <c r="N8" s="14" t="s">
        <v>22</v>
      </c>
      <c r="O8" t="b">
        <f t="shared" si="1"/>
        <v>0</v>
      </c>
      <c r="T8" t="s">
        <v>129</v>
      </c>
      <c r="X8" s="14" t="s">
        <v>18</v>
      </c>
      <c r="Y8" s="14" t="s">
        <v>5</v>
      </c>
      <c r="Z8" t="b">
        <f t="shared" si="2"/>
        <v>0</v>
      </c>
      <c r="AH8" t="s">
        <v>134</v>
      </c>
      <c r="AI8" s="14" t="s">
        <v>17</v>
      </c>
      <c r="AJ8" s="14" t="s">
        <v>12</v>
      </c>
      <c r="AK8" t="b">
        <f t="shared" si="3"/>
        <v>0</v>
      </c>
      <c r="AO8" t="s">
        <v>130</v>
      </c>
      <c r="AT8" s="14" t="s">
        <v>6</v>
      </c>
      <c r="AU8" s="14" t="s">
        <v>6</v>
      </c>
      <c r="AV8" t="b">
        <f t="shared" si="4"/>
        <v>1</v>
      </c>
      <c r="BB8" t="s">
        <v>133</v>
      </c>
      <c r="BE8" s="14" t="s">
        <v>16</v>
      </c>
      <c r="BF8" s="14" t="s">
        <v>8</v>
      </c>
      <c r="BG8" t="b">
        <f t="shared" si="5"/>
        <v>0</v>
      </c>
      <c r="BP8" s="14" t="s">
        <v>15</v>
      </c>
      <c r="BQ8" s="14" t="s">
        <v>15</v>
      </c>
      <c r="BR8" t="b">
        <f t="shared" si="6"/>
        <v>1</v>
      </c>
      <c r="BT8" t="s">
        <v>128</v>
      </c>
      <c r="BX8" t="s">
        <v>133</v>
      </c>
      <c r="CA8" s="14" t="s">
        <v>14</v>
      </c>
      <c r="CB8" s="14" t="s">
        <v>4</v>
      </c>
      <c r="CC8" t="b">
        <f t="shared" si="7"/>
        <v>0</v>
      </c>
      <c r="CF8" t="s">
        <v>131</v>
      </c>
      <c r="CL8" s="14" t="s">
        <v>10</v>
      </c>
      <c r="CM8" s="14" t="s">
        <v>10</v>
      </c>
      <c r="CN8" t="b">
        <f t="shared" si="8"/>
        <v>1</v>
      </c>
      <c r="CU8" t="s">
        <v>132</v>
      </c>
      <c r="CW8" s="14" t="s">
        <v>13</v>
      </c>
      <c r="CX8" s="14" t="s">
        <v>12</v>
      </c>
      <c r="CY8" t="b">
        <f t="shared" si="9"/>
        <v>0</v>
      </c>
      <c r="DC8" t="s">
        <v>130</v>
      </c>
      <c r="DH8" s="14" t="s">
        <v>11</v>
      </c>
      <c r="DI8" s="14" t="s">
        <v>37</v>
      </c>
      <c r="DJ8" t="b">
        <f t="shared" si="10"/>
        <v>0</v>
      </c>
      <c r="DO8" t="s">
        <v>129</v>
      </c>
      <c r="DR8">
        <v>8</v>
      </c>
      <c r="DS8" s="14" t="s">
        <v>9</v>
      </c>
      <c r="DT8" s="14" t="s">
        <v>20</v>
      </c>
      <c r="DU8" t="b">
        <f t="shared" si="11"/>
        <v>0</v>
      </c>
      <c r="DW8">
        <v>2</v>
      </c>
      <c r="ED8" s="14" t="s">
        <v>7</v>
      </c>
      <c r="EE8" s="14" t="s">
        <v>6</v>
      </c>
      <c r="EF8" t="b">
        <f t="shared" si="12"/>
        <v>0</v>
      </c>
      <c r="EL8" t="s">
        <v>133</v>
      </c>
      <c r="EO8" s="14" t="s">
        <v>5</v>
      </c>
      <c r="EP8" s="14" t="s">
        <v>5</v>
      </c>
      <c r="EQ8" t="b">
        <f t="shared" si="13"/>
        <v>1</v>
      </c>
      <c r="EY8" t="s">
        <v>134</v>
      </c>
      <c r="EZ8" s="14" t="s">
        <v>4</v>
      </c>
      <c r="FA8" s="14" t="s">
        <v>4</v>
      </c>
      <c r="FB8" t="b">
        <f t="shared" si="14"/>
        <v>1</v>
      </c>
      <c r="FE8" t="s">
        <v>131</v>
      </c>
      <c r="FK8">
        <f t="shared" si="15"/>
        <v>6</v>
      </c>
      <c r="FL8" s="15">
        <f t="shared" si="16"/>
        <v>0</v>
      </c>
      <c r="FM8">
        <f t="shared" si="17"/>
        <v>2</v>
      </c>
      <c r="FN8">
        <f t="shared" si="18"/>
        <v>2</v>
      </c>
      <c r="FO8">
        <f t="shared" si="19"/>
        <v>2</v>
      </c>
      <c r="FP8">
        <f t="shared" si="20"/>
        <v>2</v>
      </c>
      <c r="FQ8">
        <f t="shared" si="21"/>
        <v>3</v>
      </c>
      <c r="FR8">
        <f t="shared" si="22"/>
        <v>1</v>
      </c>
      <c r="FS8">
        <f t="shared" si="23"/>
        <v>2</v>
      </c>
    </row>
    <row r="9" spans="1:175" x14ac:dyDescent="0.25">
      <c r="A9">
        <v>6</v>
      </c>
      <c r="B9" s="14" t="s">
        <v>20</v>
      </c>
      <c r="C9" s="14" t="s">
        <v>20</v>
      </c>
      <c r="D9" t="b">
        <f t="shared" si="0"/>
        <v>1</v>
      </c>
      <c r="F9" t="s">
        <v>128</v>
      </c>
      <c r="M9" s="14" t="s">
        <v>19</v>
      </c>
      <c r="N9" s="14" t="s">
        <v>8</v>
      </c>
      <c r="O9" t="b">
        <f t="shared" si="1"/>
        <v>0</v>
      </c>
      <c r="X9" s="14" t="s">
        <v>18</v>
      </c>
      <c r="Y9" s="14" t="s">
        <v>18</v>
      </c>
      <c r="Z9" t="b">
        <f t="shared" si="2"/>
        <v>1</v>
      </c>
      <c r="AD9" t="s">
        <v>130</v>
      </c>
      <c r="AH9" t="s">
        <v>134</v>
      </c>
      <c r="AI9" s="14" t="s">
        <v>17</v>
      </c>
      <c r="AJ9" s="14" t="s">
        <v>12</v>
      </c>
      <c r="AK9" t="b">
        <f t="shared" si="3"/>
        <v>0</v>
      </c>
      <c r="AO9" t="s">
        <v>130</v>
      </c>
      <c r="AT9" s="14" t="s">
        <v>6</v>
      </c>
      <c r="AU9" s="14" t="s">
        <v>6</v>
      </c>
      <c r="AV9" t="b">
        <f t="shared" si="4"/>
        <v>1</v>
      </c>
      <c r="BB9" t="s">
        <v>133</v>
      </c>
      <c r="BE9" s="14" t="s">
        <v>16</v>
      </c>
      <c r="BF9" s="14" t="s">
        <v>16</v>
      </c>
      <c r="BG9" t="b">
        <f t="shared" si="5"/>
        <v>1</v>
      </c>
      <c r="BH9" t="s">
        <v>127</v>
      </c>
      <c r="BJ9" t="s">
        <v>131</v>
      </c>
      <c r="BP9" s="14" t="s">
        <v>15</v>
      </c>
      <c r="BQ9" s="14" t="s">
        <v>15</v>
      </c>
      <c r="BR9" t="b">
        <f t="shared" si="6"/>
        <v>1</v>
      </c>
      <c r="BT9" t="s">
        <v>128</v>
      </c>
      <c r="BX9" t="s">
        <v>133</v>
      </c>
      <c r="CA9" s="14" t="s">
        <v>14</v>
      </c>
      <c r="CB9" s="14" t="s">
        <v>16</v>
      </c>
      <c r="CC9" t="b">
        <f t="shared" si="7"/>
        <v>0</v>
      </c>
      <c r="CD9" t="s">
        <v>127</v>
      </c>
      <c r="CF9" t="s">
        <v>131</v>
      </c>
      <c r="CL9" s="14" t="s">
        <v>10</v>
      </c>
      <c r="CM9" s="14" t="s">
        <v>10</v>
      </c>
      <c r="CN9" t="b">
        <f t="shared" si="8"/>
        <v>1</v>
      </c>
      <c r="CU9" t="s">
        <v>132</v>
      </c>
      <c r="CW9" s="14" t="s">
        <v>13</v>
      </c>
      <c r="CX9" s="14" t="s">
        <v>39</v>
      </c>
      <c r="CY9" t="b">
        <f t="shared" si="9"/>
        <v>0</v>
      </c>
      <c r="DB9" t="s">
        <v>131</v>
      </c>
      <c r="DC9" t="s">
        <v>130</v>
      </c>
      <c r="DH9" s="14" t="s">
        <v>11</v>
      </c>
      <c r="DI9" s="14" t="s">
        <v>10</v>
      </c>
      <c r="DJ9" t="b">
        <f t="shared" si="10"/>
        <v>0</v>
      </c>
      <c r="DQ9" t="s">
        <v>132</v>
      </c>
      <c r="DS9" s="14" t="s">
        <v>9</v>
      </c>
      <c r="DT9" s="14" t="s">
        <v>6</v>
      </c>
      <c r="DU9" t="b">
        <f t="shared" si="11"/>
        <v>0</v>
      </c>
      <c r="EA9">
        <v>6</v>
      </c>
      <c r="ED9" s="14" t="s">
        <v>7</v>
      </c>
      <c r="EE9" s="14" t="s">
        <v>15</v>
      </c>
      <c r="EF9" t="b">
        <f t="shared" si="12"/>
        <v>0</v>
      </c>
      <c r="EH9">
        <v>2</v>
      </c>
      <c r="EL9" t="s">
        <v>133</v>
      </c>
      <c r="EO9" s="14" t="s">
        <v>5</v>
      </c>
      <c r="EP9" s="14" t="s">
        <v>28</v>
      </c>
      <c r="EQ9" t="b">
        <f t="shared" si="13"/>
        <v>0</v>
      </c>
      <c r="ER9">
        <v>1</v>
      </c>
      <c r="EZ9" s="14" t="s">
        <v>4</v>
      </c>
      <c r="FA9" s="14" t="s">
        <v>4</v>
      </c>
      <c r="FB9" t="b">
        <f t="shared" si="14"/>
        <v>1</v>
      </c>
      <c r="FE9" t="s">
        <v>131</v>
      </c>
      <c r="FK9">
        <f t="shared" si="15"/>
        <v>7</v>
      </c>
      <c r="FL9" s="15">
        <f t="shared" si="16"/>
        <v>2</v>
      </c>
      <c r="FM9">
        <f t="shared" si="17"/>
        <v>2</v>
      </c>
      <c r="FN9">
        <f t="shared" si="18"/>
        <v>4</v>
      </c>
      <c r="FO9">
        <f t="shared" si="19"/>
        <v>3</v>
      </c>
      <c r="FP9">
        <f t="shared" si="20"/>
        <v>0</v>
      </c>
      <c r="FQ9">
        <f t="shared" si="21"/>
        <v>3</v>
      </c>
      <c r="FR9">
        <f t="shared" si="22"/>
        <v>2</v>
      </c>
      <c r="FS9">
        <f t="shared" si="23"/>
        <v>1</v>
      </c>
    </row>
    <row r="10" spans="1:175" x14ac:dyDescent="0.25">
      <c r="A10">
        <v>7</v>
      </c>
      <c r="B10" s="14" t="s">
        <v>20</v>
      </c>
      <c r="C10" s="14" t="s">
        <v>20</v>
      </c>
      <c r="D10" t="b">
        <f t="shared" si="0"/>
        <v>1</v>
      </c>
      <c r="F10" t="s">
        <v>128</v>
      </c>
      <c r="M10" s="14" t="s">
        <v>19</v>
      </c>
      <c r="N10" s="14" t="s">
        <v>8</v>
      </c>
      <c r="O10" t="b">
        <f t="shared" si="1"/>
        <v>0</v>
      </c>
      <c r="X10" s="14" t="s">
        <v>18</v>
      </c>
      <c r="Y10" s="14" t="s">
        <v>18</v>
      </c>
      <c r="Z10" t="b">
        <f t="shared" si="2"/>
        <v>1</v>
      </c>
      <c r="AD10" t="s">
        <v>130</v>
      </c>
      <c r="AH10" t="s">
        <v>134</v>
      </c>
      <c r="AI10" s="14" t="s">
        <v>17</v>
      </c>
      <c r="AJ10" s="14" t="s">
        <v>10</v>
      </c>
      <c r="AK10" t="b">
        <f t="shared" si="3"/>
        <v>0</v>
      </c>
      <c r="AR10" t="s">
        <v>132</v>
      </c>
      <c r="AT10" s="14" t="s">
        <v>6</v>
      </c>
      <c r="AU10" s="14" t="s">
        <v>8</v>
      </c>
      <c r="AV10" t="b">
        <f t="shared" si="4"/>
        <v>0</v>
      </c>
      <c r="BE10" s="14" t="s">
        <v>16</v>
      </c>
      <c r="BF10" s="14" t="s">
        <v>16</v>
      </c>
      <c r="BG10" t="b">
        <f t="shared" si="5"/>
        <v>1</v>
      </c>
      <c r="BH10" t="s">
        <v>127</v>
      </c>
      <c r="BJ10" t="s">
        <v>131</v>
      </c>
      <c r="BP10" s="14" t="s">
        <v>15</v>
      </c>
      <c r="BQ10" s="14" t="s">
        <v>6</v>
      </c>
      <c r="BR10" t="b">
        <f t="shared" si="6"/>
        <v>0</v>
      </c>
      <c r="BX10" t="s">
        <v>133</v>
      </c>
      <c r="CA10" s="14" t="s">
        <v>14</v>
      </c>
      <c r="CB10" s="14" t="s">
        <v>16</v>
      </c>
      <c r="CC10" t="b">
        <f t="shared" si="7"/>
        <v>0</v>
      </c>
      <c r="CD10" t="s">
        <v>127</v>
      </c>
      <c r="CF10" t="s">
        <v>131</v>
      </c>
      <c r="CL10" s="14" t="s">
        <v>10</v>
      </c>
      <c r="CM10" s="14" t="s">
        <v>10</v>
      </c>
      <c r="CN10" t="b">
        <f t="shared" si="8"/>
        <v>1</v>
      </c>
      <c r="CU10" t="s">
        <v>132</v>
      </c>
      <c r="CW10" s="14" t="s">
        <v>13</v>
      </c>
      <c r="CX10" s="14" t="s">
        <v>25</v>
      </c>
      <c r="CY10" t="b">
        <f t="shared" si="9"/>
        <v>0</v>
      </c>
      <c r="DC10" t="s">
        <v>130</v>
      </c>
      <c r="DD10" t="s">
        <v>129</v>
      </c>
      <c r="DH10" s="14" t="s">
        <v>11</v>
      </c>
      <c r="DI10" s="14" t="s">
        <v>10</v>
      </c>
      <c r="DJ10" t="b">
        <f t="shared" si="10"/>
        <v>0</v>
      </c>
      <c r="DQ10" t="s">
        <v>132</v>
      </c>
      <c r="DS10" s="14" t="s">
        <v>9</v>
      </c>
      <c r="DT10" s="14" t="s">
        <v>4</v>
      </c>
      <c r="DU10" t="b">
        <f t="shared" si="11"/>
        <v>0</v>
      </c>
      <c r="DX10" t="s">
        <v>131</v>
      </c>
      <c r="ED10" s="14" t="s">
        <v>7</v>
      </c>
      <c r="EE10" s="14" t="s">
        <v>6</v>
      </c>
      <c r="EF10" t="b">
        <f t="shared" si="12"/>
        <v>0</v>
      </c>
      <c r="EL10" t="s">
        <v>133</v>
      </c>
      <c r="EO10" s="14" t="s">
        <v>5</v>
      </c>
      <c r="EP10" s="14" t="s">
        <v>5</v>
      </c>
      <c r="EQ10" t="b">
        <f t="shared" si="13"/>
        <v>1</v>
      </c>
      <c r="EY10" t="s">
        <v>134</v>
      </c>
      <c r="EZ10" s="14" t="s">
        <v>4</v>
      </c>
      <c r="FA10" s="14" t="s">
        <v>4</v>
      </c>
      <c r="FB10" t="b">
        <f t="shared" si="14"/>
        <v>1</v>
      </c>
      <c r="FE10" t="s">
        <v>131</v>
      </c>
      <c r="FK10">
        <f t="shared" si="15"/>
        <v>6</v>
      </c>
      <c r="FL10" s="15">
        <f t="shared" si="16"/>
        <v>2</v>
      </c>
      <c r="FM10">
        <f t="shared" si="17"/>
        <v>1</v>
      </c>
      <c r="FN10">
        <f t="shared" si="18"/>
        <v>4</v>
      </c>
      <c r="FO10">
        <f t="shared" si="19"/>
        <v>2</v>
      </c>
      <c r="FP10">
        <f t="shared" si="20"/>
        <v>1</v>
      </c>
      <c r="FQ10">
        <f t="shared" si="21"/>
        <v>2</v>
      </c>
      <c r="FR10">
        <f t="shared" si="22"/>
        <v>3</v>
      </c>
      <c r="FS10">
        <f t="shared" si="23"/>
        <v>2</v>
      </c>
    </row>
    <row r="11" spans="1:175" x14ac:dyDescent="0.25">
      <c r="A11">
        <v>8</v>
      </c>
      <c r="B11" s="14" t="s">
        <v>20</v>
      </c>
      <c r="C11" s="14" t="s">
        <v>20</v>
      </c>
      <c r="D11" t="b">
        <f t="shared" si="0"/>
        <v>1</v>
      </c>
      <c r="F11" t="s">
        <v>128</v>
      </c>
      <c r="M11" s="14" t="s">
        <v>19</v>
      </c>
      <c r="N11" s="14" t="s">
        <v>12</v>
      </c>
      <c r="O11" t="b">
        <f t="shared" si="1"/>
        <v>0</v>
      </c>
      <c r="S11">
        <v>4</v>
      </c>
      <c r="X11" s="14" t="s">
        <v>18</v>
      </c>
      <c r="Y11" s="14" t="s">
        <v>10</v>
      </c>
      <c r="Z11" t="b">
        <f t="shared" si="2"/>
        <v>0</v>
      </c>
      <c r="AG11">
        <v>7</v>
      </c>
      <c r="AI11" s="14" t="s">
        <v>17</v>
      </c>
      <c r="AJ11" s="14" t="s">
        <v>5</v>
      </c>
      <c r="AK11" t="b">
        <f t="shared" si="3"/>
        <v>0</v>
      </c>
      <c r="AS11">
        <v>8</v>
      </c>
      <c r="AT11" s="14" t="s">
        <v>6</v>
      </c>
      <c r="AU11" s="14" t="s">
        <v>10</v>
      </c>
      <c r="AV11" t="b">
        <f t="shared" si="4"/>
        <v>0</v>
      </c>
      <c r="BC11">
        <v>7</v>
      </c>
      <c r="BE11" s="14" t="s">
        <v>16</v>
      </c>
      <c r="BF11" s="14" t="s">
        <v>4</v>
      </c>
      <c r="BG11" t="b">
        <f t="shared" si="5"/>
        <v>0</v>
      </c>
      <c r="BJ11" t="s">
        <v>131</v>
      </c>
      <c r="BP11" s="14" t="s">
        <v>15</v>
      </c>
      <c r="BQ11" s="14" t="s">
        <v>6</v>
      </c>
      <c r="BR11" t="b">
        <f t="shared" si="6"/>
        <v>0</v>
      </c>
      <c r="BX11" t="s">
        <v>133</v>
      </c>
      <c r="CA11" s="14" t="s">
        <v>14</v>
      </c>
      <c r="CB11" s="14" t="s">
        <v>46</v>
      </c>
      <c r="CC11" t="b">
        <f t="shared" si="7"/>
        <v>0</v>
      </c>
      <c r="CD11" t="s">
        <v>127</v>
      </c>
      <c r="CE11" t="s">
        <v>128</v>
      </c>
      <c r="CL11" s="14" t="s">
        <v>10</v>
      </c>
      <c r="CM11" s="14" t="s">
        <v>5</v>
      </c>
      <c r="CN11" t="b">
        <f t="shared" si="8"/>
        <v>0</v>
      </c>
      <c r="CV11">
        <v>8</v>
      </c>
      <c r="CW11" s="14" t="s">
        <v>13</v>
      </c>
      <c r="CX11" s="14" t="s">
        <v>8</v>
      </c>
      <c r="CY11" t="b">
        <f t="shared" si="9"/>
        <v>0</v>
      </c>
      <c r="DH11" s="14" t="s">
        <v>11</v>
      </c>
      <c r="DI11" s="14" t="s">
        <v>5</v>
      </c>
      <c r="DJ11" t="b">
        <f t="shared" si="10"/>
        <v>0</v>
      </c>
      <c r="DR11">
        <v>8</v>
      </c>
      <c r="DS11" s="14" t="s">
        <v>9</v>
      </c>
      <c r="DT11" s="14" t="s">
        <v>32</v>
      </c>
      <c r="DU11" t="b">
        <f t="shared" si="11"/>
        <v>0</v>
      </c>
      <c r="DY11">
        <v>4</v>
      </c>
      <c r="EB11" t="s">
        <v>132</v>
      </c>
      <c r="ED11" s="14" t="s">
        <v>7</v>
      </c>
      <c r="EE11" s="14" t="s">
        <v>6</v>
      </c>
      <c r="EF11" t="b">
        <f t="shared" si="12"/>
        <v>0</v>
      </c>
      <c r="EL11" t="s">
        <v>133</v>
      </c>
      <c r="EO11" s="14" t="s">
        <v>5</v>
      </c>
      <c r="EP11" s="14" t="s">
        <v>8</v>
      </c>
      <c r="EQ11" t="b">
        <f t="shared" si="13"/>
        <v>0</v>
      </c>
      <c r="EZ11" s="14" t="s">
        <v>4</v>
      </c>
      <c r="FA11" s="14" t="s">
        <v>12</v>
      </c>
      <c r="FB11" t="b">
        <f t="shared" si="14"/>
        <v>0</v>
      </c>
      <c r="FF11">
        <v>4</v>
      </c>
      <c r="FK11">
        <f t="shared" si="15"/>
        <v>1</v>
      </c>
      <c r="FL11" s="15">
        <f t="shared" si="16"/>
        <v>1</v>
      </c>
      <c r="FM11">
        <f t="shared" si="17"/>
        <v>2</v>
      </c>
      <c r="FN11">
        <f t="shared" si="18"/>
        <v>1</v>
      </c>
      <c r="FO11">
        <f t="shared" si="19"/>
        <v>0</v>
      </c>
      <c r="FP11">
        <f t="shared" si="20"/>
        <v>0</v>
      </c>
      <c r="FQ11">
        <f t="shared" si="21"/>
        <v>2</v>
      </c>
      <c r="FR11">
        <f t="shared" si="22"/>
        <v>1</v>
      </c>
      <c r="FS11">
        <f t="shared" si="23"/>
        <v>0</v>
      </c>
    </row>
    <row r="12" spans="1:175" s="15" customFormat="1" x14ac:dyDescent="0.25">
      <c r="A12" s="15">
        <v>9</v>
      </c>
      <c r="B12" s="16" t="s">
        <v>20</v>
      </c>
      <c r="C12" s="16" t="s">
        <v>20</v>
      </c>
      <c r="D12" s="15" t="b">
        <f t="shared" si="0"/>
        <v>1</v>
      </c>
      <c r="F12" s="15" t="s">
        <v>128</v>
      </c>
      <c r="M12" s="16" t="s">
        <v>19</v>
      </c>
      <c r="N12" s="16" t="s">
        <v>8</v>
      </c>
      <c r="O12" s="15" t="b">
        <f t="shared" si="1"/>
        <v>0</v>
      </c>
      <c r="X12" s="16" t="s">
        <v>18</v>
      </c>
      <c r="Y12" s="16" t="s">
        <v>4</v>
      </c>
      <c r="Z12" s="15" t="b">
        <f t="shared" si="2"/>
        <v>0</v>
      </c>
      <c r="AC12" s="15">
        <v>3</v>
      </c>
      <c r="AI12" s="16" t="s">
        <v>17</v>
      </c>
      <c r="AJ12" s="16" t="s">
        <v>18</v>
      </c>
      <c r="AK12" s="15" t="b">
        <f t="shared" si="3"/>
        <v>0</v>
      </c>
      <c r="AO12" s="15" t="s">
        <v>130</v>
      </c>
      <c r="AS12" s="15">
        <v>8</v>
      </c>
      <c r="AT12" s="16" t="s">
        <v>6</v>
      </c>
      <c r="AU12" s="16" t="s">
        <v>6</v>
      </c>
      <c r="AV12" s="15" t="b">
        <f t="shared" si="4"/>
        <v>1</v>
      </c>
      <c r="BB12" s="15" t="s">
        <v>133</v>
      </c>
      <c r="BE12" s="16" t="s">
        <v>16</v>
      </c>
      <c r="BF12" s="16" t="s">
        <v>8</v>
      </c>
      <c r="BG12" s="15" t="b">
        <f t="shared" si="5"/>
        <v>0</v>
      </c>
      <c r="BP12" s="16" t="s">
        <v>15</v>
      </c>
      <c r="BQ12" s="16" t="s">
        <v>5</v>
      </c>
      <c r="BR12" s="15" t="b">
        <f t="shared" si="6"/>
        <v>0</v>
      </c>
      <c r="BZ12" s="15">
        <v>8</v>
      </c>
      <c r="CA12" s="16" t="s">
        <v>14</v>
      </c>
      <c r="CB12" s="16" t="s">
        <v>16</v>
      </c>
      <c r="CC12" s="15" t="b">
        <f t="shared" si="7"/>
        <v>0</v>
      </c>
      <c r="CD12" s="15" t="s">
        <v>127</v>
      </c>
      <c r="CF12" s="15" t="s">
        <v>131</v>
      </c>
      <c r="CL12" s="16" t="s">
        <v>10</v>
      </c>
      <c r="CM12" s="16" t="s">
        <v>10</v>
      </c>
      <c r="CN12" s="15" t="b">
        <f t="shared" si="8"/>
        <v>1</v>
      </c>
      <c r="CU12" s="15" t="s">
        <v>132</v>
      </c>
      <c r="CW12" s="16" t="s">
        <v>13</v>
      </c>
      <c r="CX12" s="16" t="s">
        <v>25</v>
      </c>
      <c r="CY12" s="15" t="b">
        <f t="shared" si="9"/>
        <v>0</v>
      </c>
      <c r="DC12" s="15" t="s">
        <v>130</v>
      </c>
      <c r="DD12" s="15" t="s">
        <v>129</v>
      </c>
      <c r="DH12" s="16" t="s">
        <v>11</v>
      </c>
      <c r="DI12" s="16" t="s">
        <v>11</v>
      </c>
      <c r="DJ12" s="15" t="b">
        <f t="shared" si="10"/>
        <v>1</v>
      </c>
      <c r="DO12" s="15" t="s">
        <v>129</v>
      </c>
      <c r="DQ12" s="15" t="s">
        <v>132</v>
      </c>
      <c r="DS12" s="16" t="s">
        <v>9</v>
      </c>
      <c r="DT12" s="16" t="s">
        <v>4</v>
      </c>
      <c r="DU12" s="15" t="b">
        <f t="shared" si="11"/>
        <v>0</v>
      </c>
      <c r="DX12" s="15" t="s">
        <v>131</v>
      </c>
      <c r="ED12" s="16" t="s">
        <v>7</v>
      </c>
      <c r="EE12" s="16" t="s">
        <v>5</v>
      </c>
      <c r="EF12" s="15" t="b">
        <f t="shared" si="12"/>
        <v>0</v>
      </c>
      <c r="EN12" s="15">
        <v>8</v>
      </c>
      <c r="EO12" s="16" t="s">
        <v>5</v>
      </c>
      <c r="EP12" s="16" t="s">
        <v>5</v>
      </c>
      <c r="EQ12" s="15" t="b">
        <f t="shared" si="13"/>
        <v>1</v>
      </c>
      <c r="EY12" s="15" t="s">
        <v>134</v>
      </c>
      <c r="EZ12" s="16" t="s">
        <v>4</v>
      </c>
      <c r="FA12" s="16" t="s">
        <v>12</v>
      </c>
      <c r="FB12" s="15" t="b">
        <f t="shared" si="14"/>
        <v>0</v>
      </c>
      <c r="FF12" s="15">
        <v>4</v>
      </c>
      <c r="FK12" s="15">
        <f t="shared" si="15"/>
        <v>5</v>
      </c>
      <c r="FL12" s="15">
        <f t="shared" si="16"/>
        <v>1</v>
      </c>
      <c r="FM12" s="15">
        <f t="shared" si="17"/>
        <v>1</v>
      </c>
      <c r="FN12" s="15">
        <f t="shared" si="18"/>
        <v>2</v>
      </c>
      <c r="FO12" s="15">
        <f t="shared" si="19"/>
        <v>2</v>
      </c>
      <c r="FP12" s="15">
        <f t="shared" si="20"/>
        <v>2</v>
      </c>
      <c r="FQ12" s="15">
        <f t="shared" si="21"/>
        <v>1</v>
      </c>
      <c r="FR12" s="15">
        <f t="shared" si="22"/>
        <v>2</v>
      </c>
      <c r="FS12" s="15">
        <f t="shared" si="23"/>
        <v>1</v>
      </c>
    </row>
    <row r="13" spans="1:175" x14ac:dyDescent="0.25">
      <c r="A13">
        <v>10</v>
      </c>
      <c r="B13" s="14" t="s">
        <v>20</v>
      </c>
      <c r="C13" s="14" t="s">
        <v>20</v>
      </c>
      <c r="D13" t="b">
        <f t="shared" si="0"/>
        <v>1</v>
      </c>
      <c r="F13" t="s">
        <v>128</v>
      </c>
      <c r="M13" s="14" t="s">
        <v>19</v>
      </c>
      <c r="N13" s="14" t="s">
        <v>4</v>
      </c>
      <c r="O13" t="b">
        <f t="shared" si="1"/>
        <v>0</v>
      </c>
      <c r="R13" t="s">
        <v>131</v>
      </c>
      <c r="X13" s="14" t="s">
        <v>18</v>
      </c>
      <c r="Y13" s="14" t="s">
        <v>5</v>
      </c>
      <c r="Z13" t="b">
        <f t="shared" si="2"/>
        <v>0</v>
      </c>
      <c r="AH13" t="s">
        <v>134</v>
      </c>
      <c r="AI13" s="14" t="s">
        <v>17</v>
      </c>
      <c r="AJ13" s="14" t="s">
        <v>36</v>
      </c>
      <c r="AK13" t="b">
        <f t="shared" si="3"/>
        <v>0</v>
      </c>
      <c r="AL13" t="s">
        <v>127</v>
      </c>
      <c r="AO13" t="s">
        <v>130</v>
      </c>
      <c r="AT13" s="14" t="s">
        <v>6</v>
      </c>
      <c r="AU13" s="14" t="s">
        <v>6</v>
      </c>
      <c r="AV13" t="b">
        <f t="shared" si="4"/>
        <v>1</v>
      </c>
      <c r="BB13" t="s">
        <v>133</v>
      </c>
      <c r="BE13" s="14" t="s">
        <v>16</v>
      </c>
      <c r="BF13" s="14" t="s">
        <v>16</v>
      </c>
      <c r="BG13" t="b">
        <f t="shared" si="5"/>
        <v>1</v>
      </c>
      <c r="BH13" t="s">
        <v>127</v>
      </c>
      <c r="BJ13" t="s">
        <v>131</v>
      </c>
      <c r="BP13" s="14" t="s">
        <v>15</v>
      </c>
      <c r="BQ13" s="14" t="s">
        <v>15</v>
      </c>
      <c r="BR13" t="b">
        <f t="shared" si="6"/>
        <v>1</v>
      </c>
      <c r="BT13" t="s">
        <v>128</v>
      </c>
      <c r="BX13" t="s">
        <v>133</v>
      </c>
      <c r="CA13" s="14" t="s">
        <v>14</v>
      </c>
      <c r="CB13" s="14" t="s">
        <v>16</v>
      </c>
      <c r="CC13" t="b">
        <f t="shared" si="7"/>
        <v>0</v>
      </c>
      <c r="CD13" t="s">
        <v>127</v>
      </c>
      <c r="CF13" t="s">
        <v>131</v>
      </c>
      <c r="CL13" s="14" t="s">
        <v>10</v>
      </c>
      <c r="CM13" s="14" t="s">
        <v>10</v>
      </c>
      <c r="CN13" t="b">
        <f t="shared" si="8"/>
        <v>1</v>
      </c>
      <c r="CU13" t="s">
        <v>132</v>
      </c>
      <c r="CW13" s="14" t="s">
        <v>13</v>
      </c>
      <c r="CX13" s="14" t="s">
        <v>39</v>
      </c>
      <c r="CY13" t="b">
        <f t="shared" si="9"/>
        <v>0</v>
      </c>
      <c r="DB13" t="s">
        <v>131</v>
      </c>
      <c r="DC13" t="s">
        <v>130</v>
      </c>
      <c r="DH13" s="14" t="s">
        <v>11</v>
      </c>
      <c r="DI13" s="14" t="s">
        <v>11</v>
      </c>
      <c r="DJ13" t="b">
        <f t="shared" si="10"/>
        <v>1</v>
      </c>
      <c r="DO13" t="s">
        <v>129</v>
      </c>
      <c r="DQ13" t="s">
        <v>132</v>
      </c>
      <c r="DS13" s="14" t="s">
        <v>9</v>
      </c>
      <c r="DT13" s="14" t="s">
        <v>9</v>
      </c>
      <c r="DU13" t="b">
        <f t="shared" si="11"/>
        <v>1</v>
      </c>
      <c r="DX13" t="s">
        <v>131</v>
      </c>
      <c r="EB13" t="s">
        <v>132</v>
      </c>
      <c r="ED13" s="14" t="s">
        <v>7</v>
      </c>
      <c r="EE13" s="14" t="s">
        <v>6</v>
      </c>
      <c r="EF13" t="b">
        <f t="shared" si="12"/>
        <v>0</v>
      </c>
      <c r="EL13" t="s">
        <v>133</v>
      </c>
      <c r="EO13" s="14" t="s">
        <v>5</v>
      </c>
      <c r="EP13" s="14" t="s">
        <v>5</v>
      </c>
      <c r="EQ13" t="b">
        <f t="shared" si="13"/>
        <v>1</v>
      </c>
      <c r="EY13" t="s">
        <v>134</v>
      </c>
      <c r="EZ13" s="14" t="s">
        <v>4</v>
      </c>
      <c r="FA13" s="14" t="s">
        <v>4</v>
      </c>
      <c r="FB13" t="b">
        <f t="shared" si="14"/>
        <v>1</v>
      </c>
      <c r="FE13" t="s">
        <v>131</v>
      </c>
      <c r="FK13">
        <f t="shared" si="15"/>
        <v>9</v>
      </c>
      <c r="FL13" s="15">
        <f t="shared" si="16"/>
        <v>3</v>
      </c>
      <c r="FM13">
        <f t="shared" si="17"/>
        <v>2</v>
      </c>
      <c r="FN13">
        <f t="shared" si="18"/>
        <v>6</v>
      </c>
      <c r="FO13">
        <f t="shared" si="19"/>
        <v>2</v>
      </c>
      <c r="FP13">
        <f t="shared" si="20"/>
        <v>1</v>
      </c>
      <c r="FQ13">
        <f t="shared" si="21"/>
        <v>3</v>
      </c>
      <c r="FR13">
        <f t="shared" si="22"/>
        <v>3</v>
      </c>
      <c r="FS13">
        <f t="shared" si="23"/>
        <v>2</v>
      </c>
    </row>
    <row r="14" spans="1:175" x14ac:dyDescent="0.25">
      <c r="A14">
        <v>11</v>
      </c>
      <c r="B14" s="14" t="s">
        <v>20</v>
      </c>
      <c r="C14" s="14" t="s">
        <v>20</v>
      </c>
      <c r="D14" t="b">
        <f t="shared" si="0"/>
        <v>1</v>
      </c>
      <c r="F14" t="s">
        <v>128</v>
      </c>
      <c r="M14" s="14" t="s">
        <v>19</v>
      </c>
      <c r="N14" s="14" t="s">
        <v>19</v>
      </c>
      <c r="O14" t="b">
        <f t="shared" si="1"/>
        <v>1</v>
      </c>
      <c r="R14" t="s">
        <v>131</v>
      </c>
      <c r="T14" t="s">
        <v>129</v>
      </c>
      <c r="X14" s="14" t="s">
        <v>18</v>
      </c>
      <c r="Y14" s="14" t="s">
        <v>18</v>
      </c>
      <c r="Z14" t="b">
        <f t="shared" si="2"/>
        <v>1</v>
      </c>
      <c r="AD14" t="s">
        <v>130</v>
      </c>
      <c r="AH14" t="s">
        <v>134</v>
      </c>
      <c r="AI14" s="14" t="s">
        <v>17</v>
      </c>
      <c r="AJ14" s="14" t="s">
        <v>4</v>
      </c>
      <c r="AK14" t="b">
        <f t="shared" si="3"/>
        <v>0</v>
      </c>
      <c r="AN14">
        <v>3</v>
      </c>
      <c r="AT14" s="14" t="s">
        <v>6</v>
      </c>
      <c r="AU14" s="14" t="s">
        <v>6</v>
      </c>
      <c r="AV14" t="b">
        <f t="shared" si="4"/>
        <v>1</v>
      </c>
      <c r="BB14" t="s">
        <v>133</v>
      </c>
      <c r="BE14" s="14" t="s">
        <v>16</v>
      </c>
      <c r="BF14" s="14" t="s">
        <v>16</v>
      </c>
      <c r="BG14" t="b">
        <f t="shared" si="5"/>
        <v>1</v>
      </c>
      <c r="BH14" t="s">
        <v>127</v>
      </c>
      <c r="BJ14" t="s">
        <v>131</v>
      </c>
      <c r="BP14" s="14" t="s">
        <v>15</v>
      </c>
      <c r="BQ14" s="14" t="s">
        <v>15</v>
      </c>
      <c r="BR14" t="b">
        <f t="shared" si="6"/>
        <v>1</v>
      </c>
      <c r="BT14" t="s">
        <v>128</v>
      </c>
      <c r="BX14" t="s">
        <v>133</v>
      </c>
      <c r="CA14" s="14" t="s">
        <v>14</v>
      </c>
      <c r="CB14" s="14" t="s">
        <v>14</v>
      </c>
      <c r="CC14" t="b">
        <f t="shared" si="7"/>
        <v>1</v>
      </c>
      <c r="CD14" t="s">
        <v>127</v>
      </c>
      <c r="CE14" t="s">
        <v>128</v>
      </c>
      <c r="CF14" t="s">
        <v>131</v>
      </c>
      <c r="CL14" s="14" t="s">
        <v>10</v>
      </c>
      <c r="CM14" s="14" t="s">
        <v>10</v>
      </c>
      <c r="CN14" t="b">
        <f t="shared" si="8"/>
        <v>1</v>
      </c>
      <c r="CU14" t="s">
        <v>132</v>
      </c>
      <c r="CW14" s="14" t="s">
        <v>13</v>
      </c>
      <c r="CX14" s="14" t="s">
        <v>19</v>
      </c>
      <c r="CY14" t="b">
        <f t="shared" si="9"/>
        <v>0</v>
      </c>
      <c r="DB14" t="s">
        <v>131</v>
      </c>
      <c r="DD14" t="s">
        <v>129</v>
      </c>
      <c r="DH14" s="14" t="s">
        <v>11</v>
      </c>
      <c r="DI14" s="14" t="s">
        <v>11</v>
      </c>
      <c r="DJ14" t="b">
        <f t="shared" si="10"/>
        <v>1</v>
      </c>
      <c r="DO14" t="s">
        <v>129</v>
      </c>
      <c r="DQ14" t="s">
        <v>132</v>
      </c>
      <c r="DS14" s="14" t="s">
        <v>9</v>
      </c>
      <c r="DT14" s="14" t="s">
        <v>9</v>
      </c>
      <c r="DU14" t="b">
        <f t="shared" si="11"/>
        <v>1</v>
      </c>
      <c r="DX14" t="s">
        <v>131</v>
      </c>
      <c r="EB14" t="s">
        <v>132</v>
      </c>
      <c r="ED14" s="14" t="s">
        <v>7</v>
      </c>
      <c r="EE14" s="14" t="s">
        <v>7</v>
      </c>
      <c r="EF14" t="b">
        <f t="shared" si="12"/>
        <v>1</v>
      </c>
      <c r="EG14" t="s">
        <v>127</v>
      </c>
      <c r="EI14" t="s">
        <v>131</v>
      </c>
      <c r="EL14" t="s">
        <v>133</v>
      </c>
      <c r="EO14" s="14" t="s">
        <v>5</v>
      </c>
      <c r="EP14" s="14" t="s">
        <v>5</v>
      </c>
      <c r="EQ14" t="b">
        <f t="shared" si="13"/>
        <v>1</v>
      </c>
      <c r="EY14" t="s">
        <v>134</v>
      </c>
      <c r="EZ14" s="14" t="s">
        <v>4</v>
      </c>
      <c r="FA14" s="14" t="s">
        <v>4</v>
      </c>
      <c r="FB14" t="b">
        <f t="shared" si="14"/>
        <v>1</v>
      </c>
      <c r="FE14" t="s">
        <v>131</v>
      </c>
      <c r="FK14">
        <f t="shared" si="15"/>
        <v>13</v>
      </c>
      <c r="FL14" s="15">
        <f t="shared" si="16"/>
        <v>3</v>
      </c>
      <c r="FM14">
        <f t="shared" si="17"/>
        <v>3</v>
      </c>
      <c r="FN14">
        <f t="shared" si="18"/>
        <v>7</v>
      </c>
      <c r="FO14">
        <f t="shared" si="19"/>
        <v>1</v>
      </c>
      <c r="FP14">
        <f t="shared" si="20"/>
        <v>3</v>
      </c>
      <c r="FQ14">
        <f t="shared" si="21"/>
        <v>3</v>
      </c>
      <c r="FR14">
        <f t="shared" si="22"/>
        <v>3</v>
      </c>
      <c r="FS14">
        <f t="shared" si="23"/>
        <v>2</v>
      </c>
    </row>
    <row r="15" spans="1:175" x14ac:dyDescent="0.25">
      <c r="A15">
        <v>12</v>
      </c>
      <c r="B15" s="14" t="s">
        <v>20</v>
      </c>
      <c r="C15" s="14" t="s">
        <v>20</v>
      </c>
      <c r="D15" t="b">
        <f t="shared" si="0"/>
        <v>1</v>
      </c>
      <c r="F15" t="s">
        <v>128</v>
      </c>
      <c r="M15" s="14" t="s">
        <v>19</v>
      </c>
      <c r="N15" s="14" t="s">
        <v>22</v>
      </c>
      <c r="O15" t="b">
        <f t="shared" si="1"/>
        <v>0</v>
      </c>
      <c r="T15" t="s">
        <v>129</v>
      </c>
      <c r="X15" s="14" t="s">
        <v>18</v>
      </c>
      <c r="Y15" s="14" t="s">
        <v>18</v>
      </c>
      <c r="Z15" t="b">
        <f t="shared" si="2"/>
        <v>1</v>
      </c>
      <c r="AD15" t="s">
        <v>130</v>
      </c>
      <c r="AH15" t="s">
        <v>134</v>
      </c>
      <c r="AI15" s="14" t="s">
        <v>17</v>
      </c>
      <c r="AJ15" s="14" t="s">
        <v>10</v>
      </c>
      <c r="AK15" t="b">
        <f t="shared" si="3"/>
        <v>0</v>
      </c>
      <c r="AR15" t="s">
        <v>132</v>
      </c>
      <c r="AT15" s="14" t="s">
        <v>6</v>
      </c>
      <c r="AU15" s="14" t="s">
        <v>6</v>
      </c>
      <c r="AV15" t="b">
        <f t="shared" si="4"/>
        <v>1</v>
      </c>
      <c r="BB15" t="s">
        <v>133</v>
      </c>
      <c r="BE15" s="14" t="s">
        <v>16</v>
      </c>
      <c r="BF15" s="14" t="s">
        <v>16</v>
      </c>
      <c r="BG15" t="b">
        <f t="shared" si="5"/>
        <v>1</v>
      </c>
      <c r="BH15" t="s">
        <v>127</v>
      </c>
      <c r="BJ15" t="s">
        <v>131</v>
      </c>
      <c r="BP15" s="14" t="s">
        <v>15</v>
      </c>
      <c r="BQ15" s="14" t="s">
        <v>15</v>
      </c>
      <c r="BR15" t="b">
        <f t="shared" si="6"/>
        <v>1</v>
      </c>
      <c r="BT15" t="s">
        <v>128</v>
      </c>
      <c r="BX15" t="s">
        <v>133</v>
      </c>
      <c r="CA15" s="14" t="s">
        <v>14</v>
      </c>
      <c r="CB15" s="14" t="s">
        <v>28</v>
      </c>
      <c r="CC15" t="b">
        <f t="shared" si="7"/>
        <v>0</v>
      </c>
      <c r="CD15" t="s">
        <v>127</v>
      </c>
      <c r="CL15" s="14" t="s">
        <v>10</v>
      </c>
      <c r="CM15" s="14" t="s">
        <v>10</v>
      </c>
      <c r="CN15" t="b">
        <f t="shared" si="8"/>
        <v>1</v>
      </c>
      <c r="CU15" t="s">
        <v>132</v>
      </c>
      <c r="CW15" s="14" t="s">
        <v>13</v>
      </c>
      <c r="CX15" s="14" t="s">
        <v>8</v>
      </c>
      <c r="CY15" t="b">
        <f t="shared" si="9"/>
        <v>0</v>
      </c>
      <c r="DH15" s="14" t="s">
        <v>11</v>
      </c>
      <c r="DI15" s="14" t="s">
        <v>11</v>
      </c>
      <c r="DJ15" t="b">
        <f t="shared" si="10"/>
        <v>1</v>
      </c>
      <c r="DO15" t="s">
        <v>129</v>
      </c>
      <c r="DQ15" t="s">
        <v>132</v>
      </c>
      <c r="DS15" s="14" t="s">
        <v>9</v>
      </c>
      <c r="DT15" s="14" t="s">
        <v>11</v>
      </c>
      <c r="DU15" t="b">
        <f t="shared" si="11"/>
        <v>0</v>
      </c>
      <c r="DZ15">
        <v>5</v>
      </c>
      <c r="EB15" t="s">
        <v>132</v>
      </c>
      <c r="ED15" s="14" t="s">
        <v>7</v>
      </c>
      <c r="EE15" s="14" t="s">
        <v>6</v>
      </c>
      <c r="EF15" t="b">
        <f t="shared" si="12"/>
        <v>0</v>
      </c>
      <c r="EL15" t="s">
        <v>133</v>
      </c>
      <c r="EO15" s="14" t="s">
        <v>5</v>
      </c>
      <c r="EP15" s="14" t="s">
        <v>5</v>
      </c>
      <c r="EQ15" t="b">
        <f t="shared" si="13"/>
        <v>1</v>
      </c>
      <c r="EY15" t="s">
        <v>134</v>
      </c>
      <c r="EZ15" s="14" t="s">
        <v>4</v>
      </c>
      <c r="FA15" s="14" t="s">
        <v>4</v>
      </c>
      <c r="FB15" t="b">
        <f t="shared" si="14"/>
        <v>1</v>
      </c>
      <c r="FE15" t="s">
        <v>131</v>
      </c>
      <c r="FK15">
        <f t="shared" si="15"/>
        <v>9</v>
      </c>
      <c r="FL15" s="15">
        <f t="shared" si="16"/>
        <v>2</v>
      </c>
      <c r="FM15">
        <f t="shared" si="17"/>
        <v>2</v>
      </c>
      <c r="FN15">
        <f t="shared" si="18"/>
        <v>2</v>
      </c>
      <c r="FO15">
        <f t="shared" si="19"/>
        <v>1</v>
      </c>
      <c r="FP15">
        <f t="shared" si="20"/>
        <v>2</v>
      </c>
      <c r="FQ15">
        <f t="shared" si="21"/>
        <v>3</v>
      </c>
      <c r="FR15">
        <f t="shared" si="22"/>
        <v>4</v>
      </c>
      <c r="FS15">
        <f t="shared" si="23"/>
        <v>2</v>
      </c>
    </row>
    <row r="16" spans="1:175" x14ac:dyDescent="0.25">
      <c r="A16">
        <v>13</v>
      </c>
      <c r="B16" s="14" t="s">
        <v>20</v>
      </c>
      <c r="C16" s="14" t="s">
        <v>20</v>
      </c>
      <c r="D16" t="b">
        <f t="shared" si="0"/>
        <v>1</v>
      </c>
      <c r="F16" t="s">
        <v>128</v>
      </c>
      <c r="M16" s="14" t="s">
        <v>19</v>
      </c>
      <c r="N16" s="14" t="s">
        <v>12</v>
      </c>
      <c r="O16" t="b">
        <f t="shared" si="1"/>
        <v>0</v>
      </c>
      <c r="S16">
        <v>4</v>
      </c>
      <c r="X16" s="14" t="s">
        <v>18</v>
      </c>
      <c r="Y16" s="14" t="s">
        <v>18</v>
      </c>
      <c r="Z16" t="b">
        <f t="shared" si="2"/>
        <v>1</v>
      </c>
      <c r="AD16" t="s">
        <v>130</v>
      </c>
      <c r="AH16" t="s">
        <v>134</v>
      </c>
      <c r="AI16" s="14" t="s">
        <v>17</v>
      </c>
      <c r="AJ16" s="14" t="s">
        <v>45</v>
      </c>
      <c r="AK16" t="b">
        <f t="shared" si="3"/>
        <v>0</v>
      </c>
      <c r="AN16">
        <v>3</v>
      </c>
      <c r="AO16" t="s">
        <v>130</v>
      </c>
      <c r="AS16">
        <v>8</v>
      </c>
      <c r="AT16" s="14" t="s">
        <v>6</v>
      </c>
      <c r="AU16" s="14" t="s">
        <v>6</v>
      </c>
      <c r="AV16" t="b">
        <f t="shared" si="4"/>
        <v>1</v>
      </c>
      <c r="BB16" t="s">
        <v>133</v>
      </c>
      <c r="BE16" s="14" t="s">
        <v>16</v>
      </c>
      <c r="BF16" s="14" t="s">
        <v>16</v>
      </c>
      <c r="BG16" t="b">
        <f t="shared" si="5"/>
        <v>1</v>
      </c>
      <c r="BH16" t="s">
        <v>127</v>
      </c>
      <c r="BJ16" t="s">
        <v>131</v>
      </c>
      <c r="BP16" s="14" t="s">
        <v>15</v>
      </c>
      <c r="BQ16" s="14" t="s">
        <v>7</v>
      </c>
      <c r="BR16" t="b">
        <f t="shared" si="6"/>
        <v>0</v>
      </c>
      <c r="BS16">
        <v>1</v>
      </c>
      <c r="BU16">
        <v>3</v>
      </c>
      <c r="BX16" t="s">
        <v>133</v>
      </c>
      <c r="CA16" s="14" t="s">
        <v>14</v>
      </c>
      <c r="CB16" s="14" t="s">
        <v>16</v>
      </c>
      <c r="CC16" t="b">
        <f t="shared" si="7"/>
        <v>0</v>
      </c>
      <c r="CD16" t="s">
        <v>127</v>
      </c>
      <c r="CF16" t="s">
        <v>131</v>
      </c>
      <c r="CL16" s="14" t="s">
        <v>10</v>
      </c>
      <c r="CM16" s="14" t="s">
        <v>10</v>
      </c>
      <c r="CN16" t="b">
        <f t="shared" si="8"/>
        <v>1</v>
      </c>
      <c r="CU16" t="s">
        <v>132</v>
      </c>
      <c r="CW16" s="14" t="s">
        <v>13</v>
      </c>
      <c r="CX16" s="14" t="s">
        <v>39</v>
      </c>
      <c r="CY16" t="b">
        <f t="shared" si="9"/>
        <v>0</v>
      </c>
      <c r="DB16" t="s">
        <v>131</v>
      </c>
      <c r="DC16" t="s">
        <v>130</v>
      </c>
      <c r="DH16" s="14" t="s">
        <v>11</v>
      </c>
      <c r="DI16" s="14" t="s">
        <v>44</v>
      </c>
      <c r="DJ16" t="b">
        <f t="shared" si="10"/>
        <v>0</v>
      </c>
      <c r="DK16">
        <v>1</v>
      </c>
      <c r="DR16">
        <v>8</v>
      </c>
      <c r="DS16" s="14" t="s">
        <v>9</v>
      </c>
      <c r="DT16" s="14" t="s">
        <v>39</v>
      </c>
      <c r="DU16" t="b">
        <f t="shared" si="11"/>
        <v>0</v>
      </c>
      <c r="DX16" t="s">
        <v>131</v>
      </c>
      <c r="DY16">
        <v>4</v>
      </c>
      <c r="ED16" s="14" t="s">
        <v>7</v>
      </c>
      <c r="EE16" s="14" t="s">
        <v>31</v>
      </c>
      <c r="EF16" t="b">
        <f t="shared" si="12"/>
        <v>0</v>
      </c>
      <c r="EG16" t="s">
        <v>127</v>
      </c>
      <c r="EL16" t="s">
        <v>133</v>
      </c>
      <c r="EO16" s="14" t="s">
        <v>5</v>
      </c>
      <c r="EP16" s="14" t="s">
        <v>10</v>
      </c>
      <c r="EQ16" t="b">
        <f t="shared" si="13"/>
        <v>0</v>
      </c>
      <c r="EX16">
        <v>7</v>
      </c>
      <c r="EZ16" s="14" t="s">
        <v>4</v>
      </c>
      <c r="FA16" s="14" t="s">
        <v>4</v>
      </c>
      <c r="FB16" t="b">
        <f t="shared" si="14"/>
        <v>1</v>
      </c>
      <c r="FE16" t="s">
        <v>131</v>
      </c>
      <c r="FK16">
        <f t="shared" si="15"/>
        <v>6</v>
      </c>
      <c r="FL16" s="15">
        <f t="shared" si="16"/>
        <v>3</v>
      </c>
      <c r="FM16">
        <f t="shared" si="17"/>
        <v>1</v>
      </c>
      <c r="FN16">
        <f t="shared" si="18"/>
        <v>5</v>
      </c>
      <c r="FO16">
        <f t="shared" si="19"/>
        <v>3</v>
      </c>
      <c r="FP16">
        <f t="shared" si="20"/>
        <v>0</v>
      </c>
      <c r="FQ16">
        <f t="shared" si="21"/>
        <v>3</v>
      </c>
      <c r="FR16">
        <f t="shared" si="22"/>
        <v>1</v>
      </c>
      <c r="FS16">
        <f t="shared" si="23"/>
        <v>1</v>
      </c>
    </row>
    <row r="17" spans="1:175" s="15" customFormat="1" x14ac:dyDescent="0.25">
      <c r="A17" s="15">
        <v>14</v>
      </c>
      <c r="B17" s="16" t="s">
        <v>20</v>
      </c>
      <c r="C17" s="16" t="s">
        <v>20</v>
      </c>
      <c r="D17" s="15" t="b">
        <f t="shared" si="0"/>
        <v>1</v>
      </c>
      <c r="F17" t="s">
        <v>128</v>
      </c>
      <c r="M17" s="16" t="s">
        <v>19</v>
      </c>
      <c r="N17" s="16" t="s">
        <v>4</v>
      </c>
      <c r="O17" s="15" t="b">
        <f t="shared" si="1"/>
        <v>0</v>
      </c>
      <c r="R17" s="15" t="s">
        <v>131</v>
      </c>
      <c r="X17" s="16" t="s">
        <v>18</v>
      </c>
      <c r="Y17" s="16" t="s">
        <v>18</v>
      </c>
      <c r="Z17" s="15" t="b">
        <f t="shared" si="2"/>
        <v>1</v>
      </c>
      <c r="AD17" s="15" t="s">
        <v>130</v>
      </c>
      <c r="AH17" s="15" t="s">
        <v>134</v>
      </c>
      <c r="AI17" s="16" t="s">
        <v>17</v>
      </c>
      <c r="AJ17" s="16" t="s">
        <v>34</v>
      </c>
      <c r="AK17" s="15" t="b">
        <f t="shared" si="3"/>
        <v>0</v>
      </c>
      <c r="AR17" s="15" t="s">
        <v>132</v>
      </c>
      <c r="AS17" s="15">
        <v>8</v>
      </c>
      <c r="AT17" s="16" t="s">
        <v>6</v>
      </c>
      <c r="AU17" s="16" t="s">
        <v>6</v>
      </c>
      <c r="AV17" s="15" t="b">
        <f t="shared" si="4"/>
        <v>1</v>
      </c>
      <c r="BB17" s="15" t="s">
        <v>133</v>
      </c>
      <c r="BE17" s="16" t="s">
        <v>16</v>
      </c>
      <c r="BF17" s="16" t="s">
        <v>16</v>
      </c>
      <c r="BG17" s="15" t="b">
        <f t="shared" si="5"/>
        <v>1</v>
      </c>
      <c r="BH17" s="15" t="s">
        <v>127</v>
      </c>
      <c r="BJ17" s="15" t="s">
        <v>131</v>
      </c>
      <c r="BP17" s="16" t="s">
        <v>15</v>
      </c>
      <c r="BQ17" s="16" t="s">
        <v>15</v>
      </c>
      <c r="BR17" s="15" t="b">
        <f t="shared" si="6"/>
        <v>1</v>
      </c>
      <c r="BT17" s="15" t="s">
        <v>128</v>
      </c>
      <c r="BX17" s="15" t="s">
        <v>133</v>
      </c>
      <c r="CA17" s="16" t="s">
        <v>14</v>
      </c>
      <c r="CB17" s="16" t="s">
        <v>14</v>
      </c>
      <c r="CC17" s="15" t="b">
        <f t="shared" si="7"/>
        <v>1</v>
      </c>
      <c r="CD17" s="15" t="s">
        <v>127</v>
      </c>
      <c r="CE17" s="15" t="s">
        <v>128</v>
      </c>
      <c r="CF17" s="15" t="s">
        <v>131</v>
      </c>
      <c r="CL17" s="16" t="s">
        <v>10</v>
      </c>
      <c r="CM17" s="16" t="s">
        <v>10</v>
      </c>
      <c r="CN17" s="15" t="b">
        <f t="shared" si="8"/>
        <v>1</v>
      </c>
      <c r="CU17" s="15" t="s">
        <v>132</v>
      </c>
      <c r="CW17" s="16" t="s">
        <v>13</v>
      </c>
      <c r="CX17" s="16" t="s">
        <v>43</v>
      </c>
      <c r="CY17" s="15" t="b">
        <f t="shared" si="9"/>
        <v>0</v>
      </c>
      <c r="DA17" s="15">
        <v>2</v>
      </c>
      <c r="DB17" s="15" t="s">
        <v>131</v>
      </c>
      <c r="DC17" s="15" t="s">
        <v>130</v>
      </c>
      <c r="DH17" s="16" t="s">
        <v>11</v>
      </c>
      <c r="DI17" s="16" t="s">
        <v>11</v>
      </c>
      <c r="DJ17" s="15" t="b">
        <f t="shared" si="10"/>
        <v>1</v>
      </c>
      <c r="DO17" s="15" t="s">
        <v>129</v>
      </c>
      <c r="DQ17" s="15" t="s">
        <v>132</v>
      </c>
      <c r="DS17" s="16" t="s">
        <v>9</v>
      </c>
      <c r="DT17" s="16" t="s">
        <v>9</v>
      </c>
      <c r="DU17" s="15" t="b">
        <f t="shared" si="11"/>
        <v>1</v>
      </c>
      <c r="DX17" s="15" t="s">
        <v>131</v>
      </c>
      <c r="EB17" s="15" t="s">
        <v>132</v>
      </c>
      <c r="ED17" s="16" t="s">
        <v>7</v>
      </c>
      <c r="EE17" s="16" t="s">
        <v>42</v>
      </c>
      <c r="EF17" s="15" t="b">
        <f t="shared" si="12"/>
        <v>0</v>
      </c>
      <c r="EG17" s="15" t="s">
        <v>127</v>
      </c>
      <c r="EH17" s="15">
        <v>2</v>
      </c>
      <c r="EL17" s="15" t="s">
        <v>133</v>
      </c>
      <c r="EO17" s="16" t="s">
        <v>5</v>
      </c>
      <c r="EP17" s="16" t="s">
        <v>10</v>
      </c>
      <c r="EQ17" s="15" t="b">
        <f t="shared" si="13"/>
        <v>0</v>
      </c>
      <c r="EX17" s="15">
        <v>7</v>
      </c>
      <c r="EZ17" s="16" t="s">
        <v>4</v>
      </c>
      <c r="FA17" s="16" t="s">
        <v>4</v>
      </c>
      <c r="FB17" s="15" t="b">
        <f t="shared" si="14"/>
        <v>1</v>
      </c>
      <c r="FE17" s="15" t="s">
        <v>131</v>
      </c>
      <c r="FK17" s="15">
        <f t="shared" si="15"/>
        <v>10</v>
      </c>
      <c r="FL17" s="15">
        <f t="shared" si="16"/>
        <v>3</v>
      </c>
      <c r="FM17">
        <f t="shared" si="17"/>
        <v>3</v>
      </c>
      <c r="FN17">
        <f t="shared" si="18"/>
        <v>6</v>
      </c>
      <c r="FO17">
        <f t="shared" si="19"/>
        <v>2</v>
      </c>
      <c r="FP17">
        <f t="shared" si="20"/>
        <v>1</v>
      </c>
      <c r="FQ17">
        <f t="shared" si="21"/>
        <v>3</v>
      </c>
      <c r="FR17">
        <f t="shared" si="22"/>
        <v>4</v>
      </c>
      <c r="FS17">
        <f t="shared" si="23"/>
        <v>1</v>
      </c>
    </row>
    <row r="18" spans="1:175" s="15" customFormat="1" x14ac:dyDescent="0.25">
      <c r="A18" s="15">
        <v>15</v>
      </c>
      <c r="B18" s="16" t="s">
        <v>20</v>
      </c>
      <c r="C18" s="16" t="s">
        <v>20</v>
      </c>
      <c r="D18" s="15" t="b">
        <f t="shared" si="0"/>
        <v>1</v>
      </c>
      <c r="F18" t="s">
        <v>128</v>
      </c>
      <c r="M18" s="16" t="s">
        <v>19</v>
      </c>
      <c r="N18" s="16" t="s">
        <v>8</v>
      </c>
      <c r="O18" s="15" t="b">
        <f t="shared" si="1"/>
        <v>0</v>
      </c>
      <c r="X18" s="16" t="s">
        <v>18</v>
      </c>
      <c r="Y18" s="16" t="s">
        <v>5</v>
      </c>
      <c r="Z18" s="15" t="b">
        <f t="shared" si="2"/>
        <v>0</v>
      </c>
      <c r="AH18" s="15" t="s">
        <v>134</v>
      </c>
      <c r="AI18" s="16" t="s">
        <v>17</v>
      </c>
      <c r="AJ18" s="16" t="s">
        <v>11</v>
      </c>
      <c r="AK18" s="15" t="b">
        <f t="shared" si="3"/>
        <v>0</v>
      </c>
      <c r="AP18" s="15">
        <v>5</v>
      </c>
      <c r="AR18" s="15" t="s">
        <v>132</v>
      </c>
      <c r="AT18" s="16" t="s">
        <v>6</v>
      </c>
      <c r="AU18" s="16" t="s">
        <v>11</v>
      </c>
      <c r="AV18" s="15" t="b">
        <f t="shared" si="4"/>
        <v>0</v>
      </c>
      <c r="BA18" s="15">
        <v>5</v>
      </c>
      <c r="BC18" s="15">
        <v>7</v>
      </c>
      <c r="BE18" s="16" t="s">
        <v>16</v>
      </c>
      <c r="BF18" s="16" t="s">
        <v>16</v>
      </c>
      <c r="BG18" s="15" t="b">
        <f t="shared" si="5"/>
        <v>1</v>
      </c>
      <c r="BH18" s="15" t="s">
        <v>127</v>
      </c>
      <c r="BJ18" s="15" t="s">
        <v>131</v>
      </c>
      <c r="BP18" s="16" t="s">
        <v>15</v>
      </c>
      <c r="BQ18" s="16" t="s">
        <v>6</v>
      </c>
      <c r="BR18" s="15" t="b">
        <f t="shared" si="6"/>
        <v>0</v>
      </c>
      <c r="BX18" s="15" t="s">
        <v>133</v>
      </c>
      <c r="CA18" s="16" t="s">
        <v>14</v>
      </c>
      <c r="CB18" s="16" t="s">
        <v>16</v>
      </c>
      <c r="CC18" s="15" t="b">
        <f t="shared" si="7"/>
        <v>0</v>
      </c>
      <c r="CD18" s="15" t="s">
        <v>127</v>
      </c>
      <c r="CF18" s="15" t="s">
        <v>131</v>
      </c>
      <c r="CL18" s="16" t="s">
        <v>10</v>
      </c>
      <c r="CM18" s="16" t="s">
        <v>10</v>
      </c>
      <c r="CN18" s="15" t="b">
        <f t="shared" si="8"/>
        <v>1</v>
      </c>
      <c r="CU18" s="15" t="s">
        <v>132</v>
      </c>
      <c r="CW18" s="16" t="s">
        <v>13</v>
      </c>
      <c r="CX18" s="16" t="s">
        <v>4</v>
      </c>
      <c r="CY18" s="15" t="b">
        <f t="shared" si="9"/>
        <v>0</v>
      </c>
      <c r="DB18" s="15" t="s">
        <v>131</v>
      </c>
      <c r="DH18" s="16" t="s">
        <v>11</v>
      </c>
      <c r="DI18" s="16" t="s">
        <v>22</v>
      </c>
      <c r="DJ18" s="15" t="b">
        <f t="shared" si="10"/>
        <v>0</v>
      </c>
      <c r="DO18" s="15" t="s">
        <v>129</v>
      </c>
      <c r="DS18" s="16" t="s">
        <v>9</v>
      </c>
      <c r="DT18" s="16" t="s">
        <v>4</v>
      </c>
      <c r="DU18" s="15" t="b">
        <f t="shared" si="11"/>
        <v>0</v>
      </c>
      <c r="DX18" s="15" t="s">
        <v>131</v>
      </c>
      <c r="ED18" s="16" t="s">
        <v>7</v>
      </c>
      <c r="EE18" s="16" t="s">
        <v>4</v>
      </c>
      <c r="EF18" s="15" t="b">
        <f t="shared" si="12"/>
        <v>0</v>
      </c>
      <c r="EI18" s="15" t="s">
        <v>131</v>
      </c>
      <c r="EO18" s="16" t="s">
        <v>5</v>
      </c>
      <c r="EP18" s="16" t="s">
        <v>11</v>
      </c>
      <c r="EQ18" s="15" t="b">
        <f t="shared" si="13"/>
        <v>0</v>
      </c>
      <c r="EV18" s="15">
        <v>5</v>
      </c>
      <c r="EX18" s="15">
        <v>7</v>
      </c>
      <c r="EZ18" s="16" t="s">
        <v>4</v>
      </c>
      <c r="FA18" s="16" t="s">
        <v>10</v>
      </c>
      <c r="FB18" s="15" t="b">
        <f t="shared" si="14"/>
        <v>0</v>
      </c>
      <c r="FI18" s="15">
        <v>7</v>
      </c>
      <c r="FK18" s="15">
        <f t="shared" si="15"/>
        <v>3</v>
      </c>
      <c r="FL18" s="15">
        <f t="shared" si="16"/>
        <v>2</v>
      </c>
      <c r="FM18">
        <f t="shared" si="17"/>
        <v>1</v>
      </c>
      <c r="FN18">
        <f t="shared" si="18"/>
        <v>5</v>
      </c>
      <c r="FO18">
        <f t="shared" si="19"/>
        <v>0</v>
      </c>
      <c r="FP18">
        <f t="shared" si="20"/>
        <v>1</v>
      </c>
      <c r="FQ18">
        <f t="shared" si="21"/>
        <v>1</v>
      </c>
      <c r="FR18">
        <f t="shared" si="22"/>
        <v>2</v>
      </c>
      <c r="FS18">
        <f t="shared" si="23"/>
        <v>1</v>
      </c>
    </row>
    <row r="19" spans="1:175" x14ac:dyDescent="0.25">
      <c r="A19">
        <v>16</v>
      </c>
      <c r="B19" s="14" t="s">
        <v>20</v>
      </c>
      <c r="C19" s="14" t="s">
        <v>20</v>
      </c>
      <c r="D19" t="b">
        <f t="shared" si="0"/>
        <v>1</v>
      </c>
      <c r="F19" t="s">
        <v>128</v>
      </c>
      <c r="M19" s="14" t="s">
        <v>19</v>
      </c>
      <c r="N19" s="14" t="s">
        <v>15</v>
      </c>
      <c r="O19" t="b">
        <f t="shared" si="1"/>
        <v>0</v>
      </c>
      <c r="Q19">
        <v>2</v>
      </c>
      <c r="U19">
        <v>6</v>
      </c>
      <c r="X19" s="14" t="s">
        <v>18</v>
      </c>
      <c r="Y19" s="14" t="s">
        <v>11</v>
      </c>
      <c r="Z19" t="b">
        <f t="shared" si="2"/>
        <v>0</v>
      </c>
      <c r="AE19">
        <v>5</v>
      </c>
      <c r="AG19">
        <v>7</v>
      </c>
      <c r="AI19" s="14" t="s">
        <v>17</v>
      </c>
      <c r="AJ19" s="14" t="s">
        <v>8</v>
      </c>
      <c r="AK19" t="b">
        <f t="shared" si="3"/>
        <v>0</v>
      </c>
      <c r="AT19" s="14" t="s">
        <v>6</v>
      </c>
      <c r="AU19" s="14" t="s">
        <v>6</v>
      </c>
      <c r="AV19" t="b">
        <f t="shared" si="4"/>
        <v>1</v>
      </c>
      <c r="BB19" t="s">
        <v>133</v>
      </c>
      <c r="BE19" s="14" t="s">
        <v>16</v>
      </c>
      <c r="BF19" s="14" t="s">
        <v>16</v>
      </c>
      <c r="BG19" t="b">
        <f t="shared" si="5"/>
        <v>1</v>
      </c>
      <c r="BH19" t="s">
        <v>127</v>
      </c>
      <c r="BJ19" t="s">
        <v>131</v>
      </c>
      <c r="BP19" s="14" t="s">
        <v>15</v>
      </c>
      <c r="BQ19" s="14" t="s">
        <v>15</v>
      </c>
      <c r="BR19" t="b">
        <f t="shared" si="6"/>
        <v>1</v>
      </c>
      <c r="BT19" t="s">
        <v>128</v>
      </c>
      <c r="BX19" t="s">
        <v>133</v>
      </c>
      <c r="CA19" s="14" t="s">
        <v>14</v>
      </c>
      <c r="CB19" s="14" t="s">
        <v>16</v>
      </c>
      <c r="CC19" t="b">
        <f t="shared" si="7"/>
        <v>0</v>
      </c>
      <c r="CD19" t="s">
        <v>127</v>
      </c>
      <c r="CF19" t="s">
        <v>131</v>
      </c>
      <c r="CL19" s="14" t="s">
        <v>10</v>
      </c>
      <c r="CM19" s="14" t="s">
        <v>10</v>
      </c>
      <c r="CN19" t="b">
        <f t="shared" si="8"/>
        <v>1</v>
      </c>
      <c r="CU19" t="s">
        <v>132</v>
      </c>
      <c r="CW19" s="14" t="s">
        <v>13</v>
      </c>
      <c r="CX19" s="14" t="s">
        <v>25</v>
      </c>
      <c r="CY19" t="b">
        <f t="shared" si="9"/>
        <v>0</v>
      </c>
      <c r="DC19" t="s">
        <v>130</v>
      </c>
      <c r="DD19" t="s">
        <v>129</v>
      </c>
      <c r="DH19" s="14" t="s">
        <v>11</v>
      </c>
      <c r="DI19" s="14" t="s">
        <v>10</v>
      </c>
      <c r="DJ19" t="b">
        <f t="shared" si="10"/>
        <v>0</v>
      </c>
      <c r="DQ19" t="s">
        <v>132</v>
      </c>
      <c r="DS19" s="14" t="s">
        <v>9</v>
      </c>
      <c r="DT19" s="14" t="s">
        <v>10</v>
      </c>
      <c r="DU19" t="b">
        <f t="shared" si="11"/>
        <v>0</v>
      </c>
      <c r="EB19" t="s">
        <v>132</v>
      </c>
      <c r="ED19" s="14" t="s">
        <v>7</v>
      </c>
      <c r="EE19" s="14" t="s">
        <v>6</v>
      </c>
      <c r="EF19" t="b">
        <f t="shared" si="12"/>
        <v>0</v>
      </c>
      <c r="EL19" t="s">
        <v>133</v>
      </c>
      <c r="EO19" s="14" t="s">
        <v>5</v>
      </c>
      <c r="EP19" s="14" t="s">
        <v>5</v>
      </c>
      <c r="EQ19" t="b">
        <f t="shared" si="13"/>
        <v>1</v>
      </c>
      <c r="EY19" t="s">
        <v>134</v>
      </c>
      <c r="EZ19" s="14" t="s">
        <v>4</v>
      </c>
      <c r="FA19" s="14" t="s">
        <v>4</v>
      </c>
      <c r="FB19" t="b">
        <f t="shared" si="14"/>
        <v>1</v>
      </c>
      <c r="FE19" t="s">
        <v>131</v>
      </c>
      <c r="FK19">
        <f t="shared" si="15"/>
        <v>7</v>
      </c>
      <c r="FL19" s="15">
        <f t="shared" si="16"/>
        <v>2</v>
      </c>
      <c r="FM19">
        <f t="shared" si="17"/>
        <v>2</v>
      </c>
      <c r="FN19">
        <f t="shared" si="18"/>
        <v>3</v>
      </c>
      <c r="FO19">
        <f t="shared" si="19"/>
        <v>1</v>
      </c>
      <c r="FP19">
        <f t="shared" si="20"/>
        <v>1</v>
      </c>
      <c r="FQ19">
        <f t="shared" si="21"/>
        <v>3</v>
      </c>
      <c r="FR19">
        <f t="shared" si="22"/>
        <v>3</v>
      </c>
      <c r="FS19">
        <f t="shared" si="23"/>
        <v>1</v>
      </c>
    </row>
    <row r="20" spans="1:175" x14ac:dyDescent="0.25">
      <c r="A20">
        <v>17</v>
      </c>
      <c r="B20" s="14" t="s">
        <v>20</v>
      </c>
      <c r="C20" s="14" t="s">
        <v>20</v>
      </c>
      <c r="D20" t="b">
        <f t="shared" si="0"/>
        <v>1</v>
      </c>
      <c r="F20" t="s">
        <v>128</v>
      </c>
      <c r="M20" s="14" t="s">
        <v>19</v>
      </c>
      <c r="N20" s="14" t="s">
        <v>39</v>
      </c>
      <c r="O20" t="b">
        <f t="shared" si="1"/>
        <v>0</v>
      </c>
      <c r="R20" t="s">
        <v>131</v>
      </c>
      <c r="S20">
        <v>4</v>
      </c>
      <c r="X20" s="14" t="s">
        <v>18</v>
      </c>
      <c r="Y20" s="14" t="s">
        <v>18</v>
      </c>
      <c r="Z20" t="b">
        <f t="shared" si="2"/>
        <v>1</v>
      </c>
      <c r="AD20" t="s">
        <v>130</v>
      </c>
      <c r="AH20" t="s">
        <v>134</v>
      </c>
      <c r="AI20" s="14" t="s">
        <v>17</v>
      </c>
      <c r="AJ20" s="14" t="s">
        <v>9</v>
      </c>
      <c r="AK20" t="b">
        <f t="shared" si="3"/>
        <v>0</v>
      </c>
      <c r="AN20">
        <v>3</v>
      </c>
      <c r="AR20" t="s">
        <v>132</v>
      </c>
      <c r="AT20" s="14" t="s">
        <v>6</v>
      </c>
      <c r="AU20" s="14" t="s">
        <v>6</v>
      </c>
      <c r="AV20" t="b">
        <f t="shared" si="4"/>
        <v>1</v>
      </c>
      <c r="BB20" t="s">
        <v>133</v>
      </c>
      <c r="BE20" s="14" t="s">
        <v>16</v>
      </c>
      <c r="BF20" s="14" t="s">
        <v>16</v>
      </c>
      <c r="BG20" t="b">
        <f t="shared" si="5"/>
        <v>1</v>
      </c>
      <c r="BH20" t="s">
        <v>127</v>
      </c>
      <c r="BJ20" t="s">
        <v>131</v>
      </c>
      <c r="BP20" s="14" t="s">
        <v>15</v>
      </c>
      <c r="BQ20" s="14" t="s">
        <v>15</v>
      </c>
      <c r="BR20" t="b">
        <f t="shared" si="6"/>
        <v>1</v>
      </c>
      <c r="BT20" t="s">
        <v>128</v>
      </c>
      <c r="BX20" t="s">
        <v>133</v>
      </c>
      <c r="CA20" s="14" t="s">
        <v>14</v>
      </c>
      <c r="CB20" s="14" t="s">
        <v>4</v>
      </c>
      <c r="CC20" t="b">
        <f t="shared" si="7"/>
        <v>0</v>
      </c>
      <c r="CF20" t="s">
        <v>131</v>
      </c>
      <c r="CL20" s="14" t="s">
        <v>10</v>
      </c>
      <c r="CM20" s="14" t="s">
        <v>10</v>
      </c>
      <c r="CN20" t="b">
        <f t="shared" si="8"/>
        <v>1</v>
      </c>
      <c r="CU20" t="s">
        <v>132</v>
      </c>
      <c r="CW20" s="14" t="s">
        <v>13</v>
      </c>
      <c r="CX20" s="14" t="s">
        <v>25</v>
      </c>
      <c r="CY20" t="b">
        <f t="shared" si="9"/>
        <v>0</v>
      </c>
      <c r="DC20" t="s">
        <v>130</v>
      </c>
      <c r="DD20" t="s">
        <v>129</v>
      </c>
      <c r="DH20" s="14" t="s">
        <v>11</v>
      </c>
      <c r="DI20" s="14" t="s">
        <v>11</v>
      </c>
      <c r="DJ20" t="b">
        <f t="shared" si="10"/>
        <v>1</v>
      </c>
      <c r="DO20" t="s">
        <v>129</v>
      </c>
      <c r="DQ20" t="s">
        <v>132</v>
      </c>
      <c r="DS20" s="14" t="s">
        <v>9</v>
      </c>
      <c r="DT20" s="14" t="s">
        <v>9</v>
      </c>
      <c r="DU20" t="b">
        <f t="shared" si="11"/>
        <v>1</v>
      </c>
      <c r="DX20" t="s">
        <v>131</v>
      </c>
      <c r="EB20" t="s">
        <v>132</v>
      </c>
      <c r="ED20" s="14" t="s">
        <v>7</v>
      </c>
      <c r="EE20" s="14" t="s">
        <v>31</v>
      </c>
      <c r="EF20" t="b">
        <f t="shared" si="12"/>
        <v>0</v>
      </c>
      <c r="EG20" t="s">
        <v>127</v>
      </c>
      <c r="EL20" t="s">
        <v>133</v>
      </c>
      <c r="EO20" s="14" t="s">
        <v>5</v>
      </c>
      <c r="EP20" s="14" t="s">
        <v>5</v>
      </c>
      <c r="EQ20" t="b">
        <f t="shared" si="13"/>
        <v>1</v>
      </c>
      <c r="EY20" t="s">
        <v>134</v>
      </c>
      <c r="EZ20" s="14" t="s">
        <v>4</v>
      </c>
      <c r="FA20" s="14" t="s">
        <v>4</v>
      </c>
      <c r="FB20" t="b">
        <f t="shared" si="14"/>
        <v>1</v>
      </c>
      <c r="FE20" t="s">
        <v>131</v>
      </c>
      <c r="FK20">
        <f t="shared" si="15"/>
        <v>10</v>
      </c>
      <c r="FL20" s="15">
        <f t="shared" si="16"/>
        <v>2</v>
      </c>
      <c r="FM20">
        <f t="shared" si="17"/>
        <v>2</v>
      </c>
      <c r="FN20">
        <f t="shared" si="18"/>
        <v>5</v>
      </c>
      <c r="FO20">
        <f t="shared" si="19"/>
        <v>2</v>
      </c>
      <c r="FP20">
        <f t="shared" si="20"/>
        <v>2</v>
      </c>
      <c r="FQ20">
        <f t="shared" si="21"/>
        <v>3</v>
      </c>
      <c r="FR20">
        <f t="shared" si="22"/>
        <v>4</v>
      </c>
      <c r="FS20">
        <f t="shared" si="23"/>
        <v>2</v>
      </c>
    </row>
    <row r="21" spans="1:175" x14ac:dyDescent="0.25">
      <c r="A21">
        <v>18</v>
      </c>
      <c r="B21" s="14" t="s">
        <v>20</v>
      </c>
      <c r="C21" s="14" t="s">
        <v>20</v>
      </c>
      <c r="D21" t="b">
        <f t="shared" si="0"/>
        <v>1</v>
      </c>
      <c r="F21" t="s">
        <v>128</v>
      </c>
      <c r="M21" s="14" t="s">
        <v>19</v>
      </c>
      <c r="N21" s="14" t="s">
        <v>19</v>
      </c>
      <c r="O21" t="b">
        <f t="shared" si="1"/>
        <v>1</v>
      </c>
      <c r="R21" t="s">
        <v>131</v>
      </c>
      <c r="T21" t="s">
        <v>129</v>
      </c>
      <c r="X21" s="14" t="s">
        <v>18</v>
      </c>
      <c r="Y21" s="14" t="s">
        <v>18</v>
      </c>
      <c r="Z21" t="b">
        <f t="shared" si="2"/>
        <v>1</v>
      </c>
      <c r="AD21" t="s">
        <v>130</v>
      </c>
      <c r="AH21" t="s">
        <v>134</v>
      </c>
      <c r="AI21" s="14" t="s">
        <v>17</v>
      </c>
      <c r="AJ21" s="14" t="s">
        <v>28</v>
      </c>
      <c r="AK21" t="b">
        <f t="shared" si="3"/>
        <v>0</v>
      </c>
      <c r="AL21" t="s">
        <v>127</v>
      </c>
      <c r="AT21" s="14" t="s">
        <v>6</v>
      </c>
      <c r="AU21" s="14" t="s">
        <v>6</v>
      </c>
      <c r="AV21" t="b">
        <f t="shared" si="4"/>
        <v>1</v>
      </c>
      <c r="BB21" t="s">
        <v>133</v>
      </c>
      <c r="BE21" s="14" t="s">
        <v>16</v>
      </c>
      <c r="BF21" s="14" t="s">
        <v>16</v>
      </c>
      <c r="BG21" t="b">
        <f t="shared" si="5"/>
        <v>1</v>
      </c>
      <c r="BH21" t="s">
        <v>127</v>
      </c>
      <c r="BJ21" t="s">
        <v>131</v>
      </c>
      <c r="BP21" s="14" t="s">
        <v>15</v>
      </c>
      <c r="BQ21" s="14" t="s">
        <v>15</v>
      </c>
      <c r="BR21" t="b">
        <f t="shared" si="6"/>
        <v>1</v>
      </c>
      <c r="BT21" t="s">
        <v>128</v>
      </c>
      <c r="BX21" t="s">
        <v>133</v>
      </c>
      <c r="CA21" s="14" t="s">
        <v>14</v>
      </c>
      <c r="CB21" s="14" t="s">
        <v>20</v>
      </c>
      <c r="CC21" t="b">
        <f t="shared" si="7"/>
        <v>0</v>
      </c>
      <c r="CE21" t="s">
        <v>128</v>
      </c>
      <c r="CL21" s="14" t="s">
        <v>10</v>
      </c>
      <c r="CM21" s="14" t="s">
        <v>10</v>
      </c>
      <c r="CN21" t="b">
        <f t="shared" si="8"/>
        <v>1</v>
      </c>
      <c r="CU21" t="s">
        <v>132</v>
      </c>
      <c r="CW21" s="14" t="s">
        <v>13</v>
      </c>
      <c r="CX21" s="14" t="s">
        <v>39</v>
      </c>
      <c r="CY21" t="b">
        <f t="shared" si="9"/>
        <v>0</v>
      </c>
      <c r="DB21" t="s">
        <v>131</v>
      </c>
      <c r="DC21" t="s">
        <v>130</v>
      </c>
      <c r="DH21" s="14" t="s">
        <v>11</v>
      </c>
      <c r="DI21" s="14" t="s">
        <v>11</v>
      </c>
      <c r="DJ21" t="b">
        <f t="shared" si="10"/>
        <v>1</v>
      </c>
      <c r="DO21" t="s">
        <v>129</v>
      </c>
      <c r="DQ21" t="s">
        <v>132</v>
      </c>
      <c r="DS21" s="14" t="s">
        <v>9</v>
      </c>
      <c r="DT21" s="14" t="s">
        <v>9</v>
      </c>
      <c r="DU21" t="b">
        <f t="shared" si="11"/>
        <v>1</v>
      </c>
      <c r="DX21" t="s">
        <v>131</v>
      </c>
      <c r="EB21" t="s">
        <v>132</v>
      </c>
      <c r="ED21" s="14" t="s">
        <v>7</v>
      </c>
      <c r="EE21" s="14" t="s">
        <v>31</v>
      </c>
      <c r="EF21" t="b">
        <f t="shared" si="12"/>
        <v>0</v>
      </c>
      <c r="EG21" t="s">
        <v>127</v>
      </c>
      <c r="EL21" t="s">
        <v>133</v>
      </c>
      <c r="EO21" s="14" t="s">
        <v>5</v>
      </c>
      <c r="EP21" s="14" t="s">
        <v>5</v>
      </c>
      <c r="EQ21" t="b">
        <f t="shared" si="13"/>
        <v>1</v>
      </c>
      <c r="EY21" t="s">
        <v>134</v>
      </c>
      <c r="EZ21" s="14" t="s">
        <v>4</v>
      </c>
      <c r="FA21" s="14" t="s">
        <v>4</v>
      </c>
      <c r="FB21" t="b">
        <f t="shared" si="14"/>
        <v>1</v>
      </c>
      <c r="FE21" t="s">
        <v>131</v>
      </c>
      <c r="FK21">
        <f t="shared" si="15"/>
        <v>11</v>
      </c>
      <c r="FL21" s="15">
        <f t="shared" si="16"/>
        <v>3</v>
      </c>
      <c r="FM21">
        <f t="shared" si="17"/>
        <v>3</v>
      </c>
      <c r="FN21">
        <f t="shared" si="18"/>
        <v>5</v>
      </c>
      <c r="FO21">
        <f t="shared" si="19"/>
        <v>2</v>
      </c>
      <c r="FP21">
        <f t="shared" si="20"/>
        <v>2</v>
      </c>
      <c r="FQ21">
        <f t="shared" si="21"/>
        <v>3</v>
      </c>
      <c r="FR21">
        <f t="shared" si="22"/>
        <v>3</v>
      </c>
      <c r="FS21">
        <f t="shared" si="23"/>
        <v>2</v>
      </c>
    </row>
    <row r="22" spans="1:175" x14ac:dyDescent="0.25">
      <c r="A22">
        <v>19</v>
      </c>
      <c r="B22" s="14" t="s">
        <v>20</v>
      </c>
      <c r="C22" s="14" t="s">
        <v>20</v>
      </c>
      <c r="D22" t="b">
        <f t="shared" si="0"/>
        <v>1</v>
      </c>
      <c r="F22" t="s">
        <v>128</v>
      </c>
      <c r="M22" s="14" t="s">
        <v>19</v>
      </c>
      <c r="N22" s="14" t="s">
        <v>22</v>
      </c>
      <c r="O22" t="b">
        <f t="shared" si="1"/>
        <v>0</v>
      </c>
      <c r="T22" t="s">
        <v>129</v>
      </c>
      <c r="X22" s="14" t="s">
        <v>18</v>
      </c>
      <c r="Y22" s="14" t="s">
        <v>11</v>
      </c>
      <c r="Z22" t="b">
        <f t="shared" si="2"/>
        <v>0</v>
      </c>
      <c r="AE22">
        <v>5</v>
      </c>
      <c r="AG22">
        <v>7</v>
      </c>
      <c r="AI22" s="14" t="s">
        <v>17</v>
      </c>
      <c r="AJ22" s="14" t="s">
        <v>11</v>
      </c>
      <c r="AK22" t="b">
        <f t="shared" si="3"/>
        <v>0</v>
      </c>
      <c r="AP22">
        <v>5</v>
      </c>
      <c r="AR22" t="s">
        <v>132</v>
      </c>
      <c r="AT22" s="14" t="s">
        <v>6</v>
      </c>
      <c r="AU22" s="14" t="s">
        <v>6</v>
      </c>
      <c r="AV22" t="b">
        <f t="shared" si="4"/>
        <v>1</v>
      </c>
      <c r="BB22" t="s">
        <v>133</v>
      </c>
      <c r="BE22" s="14" t="s">
        <v>16</v>
      </c>
      <c r="BF22" s="14" t="s">
        <v>28</v>
      </c>
      <c r="BG22" t="b">
        <f t="shared" si="5"/>
        <v>0</v>
      </c>
      <c r="BH22" t="s">
        <v>127</v>
      </c>
      <c r="BP22" s="14" t="s">
        <v>15</v>
      </c>
      <c r="BQ22" s="14" t="s">
        <v>15</v>
      </c>
      <c r="BR22" t="b">
        <f t="shared" si="6"/>
        <v>1</v>
      </c>
      <c r="BT22" t="s">
        <v>128</v>
      </c>
      <c r="BX22" t="s">
        <v>133</v>
      </c>
      <c r="CA22" s="14" t="s">
        <v>14</v>
      </c>
      <c r="CB22" s="14" t="s">
        <v>8</v>
      </c>
      <c r="CC22" t="b">
        <f t="shared" si="7"/>
        <v>0</v>
      </c>
      <c r="CL22" s="14" t="s">
        <v>10</v>
      </c>
      <c r="CM22" s="14" t="s">
        <v>10</v>
      </c>
      <c r="CN22" t="b">
        <f t="shared" si="8"/>
        <v>1</v>
      </c>
      <c r="CU22" t="s">
        <v>132</v>
      </c>
      <c r="CW22" s="14" t="s">
        <v>13</v>
      </c>
      <c r="CX22" s="14" t="s">
        <v>8</v>
      </c>
      <c r="CY22" t="b">
        <f t="shared" si="9"/>
        <v>0</v>
      </c>
      <c r="DH22" s="14" t="s">
        <v>11</v>
      </c>
      <c r="DI22" s="14" t="s">
        <v>11</v>
      </c>
      <c r="DJ22" t="b">
        <f t="shared" si="10"/>
        <v>1</v>
      </c>
      <c r="DO22" t="s">
        <v>129</v>
      </c>
      <c r="DQ22" t="s">
        <v>132</v>
      </c>
      <c r="DS22" s="14" t="s">
        <v>9</v>
      </c>
      <c r="DT22" s="14" t="s">
        <v>10</v>
      </c>
      <c r="DU22" t="b">
        <f t="shared" si="11"/>
        <v>0</v>
      </c>
      <c r="EB22" t="s">
        <v>132</v>
      </c>
      <c r="ED22" s="14" t="s">
        <v>7</v>
      </c>
      <c r="EE22" s="14" t="s">
        <v>6</v>
      </c>
      <c r="EF22" t="b">
        <f t="shared" si="12"/>
        <v>0</v>
      </c>
      <c r="EL22" t="s">
        <v>133</v>
      </c>
      <c r="EO22" s="14" t="s">
        <v>5</v>
      </c>
      <c r="EP22" s="14" t="s">
        <v>28</v>
      </c>
      <c r="EQ22" t="b">
        <f t="shared" si="13"/>
        <v>0</v>
      </c>
      <c r="ER22">
        <v>1</v>
      </c>
      <c r="EZ22" s="14" t="s">
        <v>4</v>
      </c>
      <c r="FA22" s="14" t="s">
        <v>8</v>
      </c>
      <c r="FB22" t="b">
        <f t="shared" si="14"/>
        <v>0</v>
      </c>
      <c r="FK22">
        <f t="shared" si="15"/>
        <v>5</v>
      </c>
      <c r="FL22" s="15">
        <f t="shared" si="16"/>
        <v>1</v>
      </c>
      <c r="FM22">
        <f t="shared" si="17"/>
        <v>2</v>
      </c>
      <c r="FN22">
        <f t="shared" si="18"/>
        <v>0</v>
      </c>
      <c r="FO22">
        <f t="shared" si="19"/>
        <v>0</v>
      </c>
      <c r="FP22">
        <f t="shared" si="20"/>
        <v>2</v>
      </c>
      <c r="FQ22">
        <f t="shared" si="21"/>
        <v>3</v>
      </c>
      <c r="FR22">
        <f t="shared" si="22"/>
        <v>4</v>
      </c>
      <c r="FS22">
        <f t="shared" si="23"/>
        <v>0</v>
      </c>
    </row>
    <row r="23" spans="1:175" s="15" customFormat="1" x14ac:dyDescent="0.25">
      <c r="A23" s="15">
        <v>20</v>
      </c>
      <c r="B23" s="16" t="s">
        <v>20</v>
      </c>
      <c r="C23" s="16" t="s">
        <v>8</v>
      </c>
      <c r="D23" s="15" t="b">
        <f t="shared" si="0"/>
        <v>0</v>
      </c>
      <c r="M23" s="16" t="s">
        <v>19</v>
      </c>
      <c r="N23" s="16" t="s">
        <v>8</v>
      </c>
      <c r="O23" s="15" t="b">
        <f t="shared" si="1"/>
        <v>0</v>
      </c>
      <c r="X23" s="16" t="s">
        <v>18</v>
      </c>
      <c r="Y23" s="16" t="s">
        <v>25</v>
      </c>
      <c r="Z23" s="15" t="b">
        <f t="shared" si="2"/>
        <v>0</v>
      </c>
      <c r="AD23" s="15" t="s">
        <v>130</v>
      </c>
      <c r="AE23" s="15">
        <v>5</v>
      </c>
      <c r="AI23" s="16" t="s">
        <v>17</v>
      </c>
      <c r="AJ23" s="16" t="s">
        <v>41</v>
      </c>
      <c r="AK23" s="15" t="b">
        <f t="shared" si="3"/>
        <v>0</v>
      </c>
      <c r="AL23" s="15" t="s">
        <v>127</v>
      </c>
      <c r="AP23" s="15">
        <v>5</v>
      </c>
      <c r="AR23" s="15" t="s">
        <v>132</v>
      </c>
      <c r="AT23" s="16" t="s">
        <v>6</v>
      </c>
      <c r="AU23" s="16" t="s">
        <v>6</v>
      </c>
      <c r="AV23" s="15" t="b">
        <f t="shared" si="4"/>
        <v>1</v>
      </c>
      <c r="BB23" s="15" t="s">
        <v>133</v>
      </c>
      <c r="BE23" s="16" t="s">
        <v>16</v>
      </c>
      <c r="BF23" s="16" t="s">
        <v>16</v>
      </c>
      <c r="BG23" s="15" t="b">
        <f t="shared" si="5"/>
        <v>1</v>
      </c>
      <c r="BH23" s="15" t="s">
        <v>127</v>
      </c>
      <c r="BJ23" s="15" t="s">
        <v>131</v>
      </c>
      <c r="BP23" s="16" t="s">
        <v>15</v>
      </c>
      <c r="BQ23" s="16" t="s">
        <v>15</v>
      </c>
      <c r="BR23" s="15" t="b">
        <f t="shared" si="6"/>
        <v>1</v>
      </c>
      <c r="BT23" s="15" t="s">
        <v>128</v>
      </c>
      <c r="BX23" s="15" t="s">
        <v>133</v>
      </c>
      <c r="CA23" s="16" t="s">
        <v>14</v>
      </c>
      <c r="CB23" s="16" t="s">
        <v>28</v>
      </c>
      <c r="CC23" s="15" t="b">
        <f t="shared" si="7"/>
        <v>0</v>
      </c>
      <c r="CD23" s="15" t="s">
        <v>127</v>
      </c>
      <c r="CL23" s="16" t="s">
        <v>10</v>
      </c>
      <c r="CM23" s="16" t="s">
        <v>10</v>
      </c>
      <c r="CN23" s="15" t="b">
        <f t="shared" si="8"/>
        <v>1</v>
      </c>
      <c r="CU23" s="15" t="s">
        <v>132</v>
      </c>
      <c r="CW23" s="16" t="s">
        <v>13</v>
      </c>
      <c r="CX23" s="16" t="s">
        <v>22</v>
      </c>
      <c r="CY23" s="15" t="b">
        <f t="shared" si="9"/>
        <v>0</v>
      </c>
      <c r="DD23" s="15" t="s">
        <v>129</v>
      </c>
      <c r="DH23" s="16" t="s">
        <v>11</v>
      </c>
      <c r="DI23" s="16" t="s">
        <v>11</v>
      </c>
      <c r="DJ23" s="15" t="b">
        <f t="shared" si="10"/>
        <v>1</v>
      </c>
      <c r="DO23" s="15" t="s">
        <v>129</v>
      </c>
      <c r="DQ23" s="15" t="s">
        <v>132</v>
      </c>
      <c r="DS23" s="16" t="s">
        <v>9</v>
      </c>
      <c r="DT23" s="16" t="s">
        <v>9</v>
      </c>
      <c r="DU23" s="15" t="b">
        <f t="shared" si="11"/>
        <v>1</v>
      </c>
      <c r="DX23" s="15" t="s">
        <v>131</v>
      </c>
      <c r="EB23" s="15" t="s">
        <v>132</v>
      </c>
      <c r="ED23" s="16" t="s">
        <v>7</v>
      </c>
      <c r="EE23" s="16" t="s">
        <v>6</v>
      </c>
      <c r="EF23" s="15" t="b">
        <f t="shared" si="12"/>
        <v>0</v>
      </c>
      <c r="EL23" s="15" t="s">
        <v>133</v>
      </c>
      <c r="EO23" s="16" t="s">
        <v>5</v>
      </c>
      <c r="EP23" s="16" t="s">
        <v>10</v>
      </c>
      <c r="EQ23" s="15" t="b">
        <f t="shared" si="13"/>
        <v>0</v>
      </c>
      <c r="EX23" s="15">
        <v>7</v>
      </c>
      <c r="EZ23" s="16" t="s">
        <v>4</v>
      </c>
      <c r="FA23" s="16" t="s">
        <v>12</v>
      </c>
      <c r="FB23" s="15" t="b">
        <f t="shared" si="14"/>
        <v>0</v>
      </c>
      <c r="FF23" s="15">
        <v>4</v>
      </c>
      <c r="FK23" s="15">
        <f t="shared" si="15"/>
        <v>6</v>
      </c>
      <c r="FL23" s="15">
        <f t="shared" si="16"/>
        <v>3</v>
      </c>
      <c r="FM23">
        <f t="shared" si="17"/>
        <v>1</v>
      </c>
      <c r="FN23">
        <f t="shared" si="18"/>
        <v>2</v>
      </c>
      <c r="FO23">
        <f t="shared" si="19"/>
        <v>1</v>
      </c>
      <c r="FP23">
        <f t="shared" si="20"/>
        <v>2</v>
      </c>
      <c r="FQ23">
        <f t="shared" si="21"/>
        <v>3</v>
      </c>
      <c r="FR23">
        <f t="shared" si="22"/>
        <v>4</v>
      </c>
      <c r="FS23">
        <f t="shared" si="23"/>
        <v>0</v>
      </c>
    </row>
    <row r="24" spans="1:175" s="15" customFormat="1" x14ac:dyDescent="0.25">
      <c r="A24" s="15">
        <v>21</v>
      </c>
      <c r="B24" s="16" t="s">
        <v>20</v>
      </c>
      <c r="C24" s="16" t="s">
        <v>20</v>
      </c>
      <c r="D24" s="15" t="b">
        <f t="shared" si="0"/>
        <v>1</v>
      </c>
      <c r="F24" t="s">
        <v>128</v>
      </c>
      <c r="M24" s="16" t="s">
        <v>19</v>
      </c>
      <c r="N24" s="16" t="s">
        <v>19</v>
      </c>
      <c r="O24" s="15" t="b">
        <f t="shared" si="1"/>
        <v>1</v>
      </c>
      <c r="R24" s="15" t="s">
        <v>131</v>
      </c>
      <c r="T24" s="15" t="s">
        <v>129</v>
      </c>
      <c r="X24" s="16" t="s">
        <v>18</v>
      </c>
      <c r="Y24" s="16" t="s">
        <v>18</v>
      </c>
      <c r="Z24" s="15" t="b">
        <f t="shared" si="2"/>
        <v>1</v>
      </c>
      <c r="AD24" s="15" t="s">
        <v>130</v>
      </c>
      <c r="AH24" s="15" t="s">
        <v>134</v>
      </c>
      <c r="AI24" s="16" t="s">
        <v>17</v>
      </c>
      <c r="AJ24" s="16" t="s">
        <v>17</v>
      </c>
      <c r="AK24" s="15" t="b">
        <f t="shared" si="3"/>
        <v>1</v>
      </c>
      <c r="AL24" s="15" t="s">
        <v>127</v>
      </c>
      <c r="AO24" s="15" t="s">
        <v>130</v>
      </c>
      <c r="AR24" s="15" t="s">
        <v>132</v>
      </c>
      <c r="AT24" s="16" t="s">
        <v>6</v>
      </c>
      <c r="AU24" s="16" t="s">
        <v>6</v>
      </c>
      <c r="AV24" s="15" t="b">
        <f t="shared" si="4"/>
        <v>1</v>
      </c>
      <c r="BB24" s="15" t="s">
        <v>133</v>
      </c>
      <c r="BE24" s="16" t="s">
        <v>16</v>
      </c>
      <c r="BF24" s="16" t="s">
        <v>16</v>
      </c>
      <c r="BG24" s="15" t="b">
        <f t="shared" si="5"/>
        <v>1</v>
      </c>
      <c r="BH24" s="15" t="s">
        <v>127</v>
      </c>
      <c r="BJ24" s="15" t="s">
        <v>131</v>
      </c>
      <c r="BP24" s="16" t="s">
        <v>15</v>
      </c>
      <c r="BQ24" s="16" t="s">
        <v>15</v>
      </c>
      <c r="BR24" s="15" t="b">
        <f t="shared" si="6"/>
        <v>1</v>
      </c>
      <c r="BT24" s="15" t="s">
        <v>128</v>
      </c>
      <c r="BX24" s="15" t="s">
        <v>133</v>
      </c>
      <c r="CA24" s="16" t="s">
        <v>14</v>
      </c>
      <c r="CB24" s="16" t="s">
        <v>14</v>
      </c>
      <c r="CC24" s="15" t="b">
        <f t="shared" si="7"/>
        <v>1</v>
      </c>
      <c r="CD24" s="15" t="s">
        <v>127</v>
      </c>
      <c r="CE24" s="15" t="s">
        <v>128</v>
      </c>
      <c r="CF24" s="15" t="s">
        <v>131</v>
      </c>
      <c r="CL24" s="16" t="s">
        <v>10</v>
      </c>
      <c r="CM24" s="16" t="s">
        <v>10</v>
      </c>
      <c r="CN24" s="15" t="b">
        <f t="shared" si="8"/>
        <v>1</v>
      </c>
      <c r="CU24" s="15" t="s">
        <v>132</v>
      </c>
      <c r="CW24" s="16" t="s">
        <v>13</v>
      </c>
      <c r="CX24" s="16" t="s">
        <v>19</v>
      </c>
      <c r="CY24" s="15" t="b">
        <f t="shared" si="9"/>
        <v>0</v>
      </c>
      <c r="DB24" s="15" t="s">
        <v>131</v>
      </c>
      <c r="DD24" s="15" t="s">
        <v>129</v>
      </c>
      <c r="DH24" s="16" t="s">
        <v>11</v>
      </c>
      <c r="DI24" s="16" t="s">
        <v>11</v>
      </c>
      <c r="DJ24" s="15" t="b">
        <f t="shared" si="10"/>
        <v>1</v>
      </c>
      <c r="DO24" s="15" t="s">
        <v>129</v>
      </c>
      <c r="DQ24" s="15" t="s">
        <v>132</v>
      </c>
      <c r="DS24" s="16" t="s">
        <v>9</v>
      </c>
      <c r="DT24" s="16" t="s">
        <v>9</v>
      </c>
      <c r="DU24" s="15" t="b">
        <f t="shared" si="11"/>
        <v>1</v>
      </c>
      <c r="DX24" s="15" t="s">
        <v>131</v>
      </c>
      <c r="EB24" s="15" t="s">
        <v>132</v>
      </c>
      <c r="ED24" s="16" t="s">
        <v>7</v>
      </c>
      <c r="EE24" s="16" t="s">
        <v>40</v>
      </c>
      <c r="EF24" s="15" t="b">
        <f t="shared" si="12"/>
        <v>0</v>
      </c>
      <c r="EG24" s="15" t="s">
        <v>127</v>
      </c>
      <c r="EI24" s="15" t="s">
        <v>131</v>
      </c>
      <c r="EJ24" s="15">
        <v>4</v>
      </c>
      <c r="EO24" s="16" t="s">
        <v>5</v>
      </c>
      <c r="EP24" s="16" t="s">
        <v>5</v>
      </c>
      <c r="EQ24" s="15" t="b">
        <f t="shared" si="13"/>
        <v>1</v>
      </c>
      <c r="EY24" s="15" t="s">
        <v>134</v>
      </c>
      <c r="EZ24" s="16" t="s">
        <v>4</v>
      </c>
      <c r="FA24" s="16" t="s">
        <v>28</v>
      </c>
      <c r="FB24" s="15" t="b">
        <f t="shared" si="14"/>
        <v>0</v>
      </c>
      <c r="FC24" s="15">
        <v>1</v>
      </c>
      <c r="FK24" s="15">
        <f t="shared" si="15"/>
        <v>12</v>
      </c>
      <c r="FL24" s="15">
        <f>COUNTIF(B24:FJ24,"n1")</f>
        <v>4</v>
      </c>
      <c r="FM24">
        <f t="shared" si="17"/>
        <v>3</v>
      </c>
      <c r="FN24">
        <f t="shared" si="18"/>
        <v>6</v>
      </c>
      <c r="FO24">
        <f t="shared" si="19"/>
        <v>2</v>
      </c>
      <c r="FP24">
        <f t="shared" si="20"/>
        <v>3</v>
      </c>
      <c r="FQ24">
        <f t="shared" si="21"/>
        <v>2</v>
      </c>
      <c r="FR24">
        <f t="shared" si="22"/>
        <v>4</v>
      </c>
      <c r="FS24">
        <f t="shared" si="23"/>
        <v>2</v>
      </c>
    </row>
    <row r="25" spans="1:175" x14ac:dyDescent="0.25">
      <c r="A25">
        <v>22</v>
      </c>
      <c r="B25" s="14" t="s">
        <v>20</v>
      </c>
      <c r="C25" s="14" t="s">
        <v>20</v>
      </c>
      <c r="D25" t="b">
        <f t="shared" si="0"/>
        <v>1</v>
      </c>
      <c r="F25" t="s">
        <v>128</v>
      </c>
      <c r="M25" s="14" t="s">
        <v>19</v>
      </c>
      <c r="N25" s="14" t="s">
        <v>39</v>
      </c>
      <c r="O25" t="b">
        <f t="shared" si="1"/>
        <v>0</v>
      </c>
      <c r="R25" t="s">
        <v>131</v>
      </c>
      <c r="S25">
        <v>4</v>
      </c>
      <c r="X25" s="14" t="s">
        <v>18</v>
      </c>
      <c r="Y25" s="14" t="s">
        <v>5</v>
      </c>
      <c r="Z25" t="b">
        <f t="shared" si="2"/>
        <v>0</v>
      </c>
      <c r="AH25" t="s">
        <v>134</v>
      </c>
      <c r="AI25" s="14" t="s">
        <v>17</v>
      </c>
      <c r="AJ25" s="14" t="s">
        <v>37</v>
      </c>
      <c r="AK25" t="b">
        <f t="shared" si="3"/>
        <v>0</v>
      </c>
      <c r="AP25">
        <v>5</v>
      </c>
      <c r="AS25">
        <v>8</v>
      </c>
      <c r="AT25" s="14" t="s">
        <v>6</v>
      </c>
      <c r="AU25" s="14" t="s">
        <v>6</v>
      </c>
      <c r="AV25" t="b">
        <f t="shared" si="4"/>
        <v>1</v>
      </c>
      <c r="BB25" t="s">
        <v>133</v>
      </c>
      <c r="BE25" s="14" t="s">
        <v>16</v>
      </c>
      <c r="BF25" s="14" t="s">
        <v>18</v>
      </c>
      <c r="BG25" t="b">
        <f t="shared" si="5"/>
        <v>0</v>
      </c>
      <c r="BK25">
        <v>4</v>
      </c>
      <c r="BO25">
        <v>8</v>
      </c>
      <c r="BP25" s="14" t="s">
        <v>15</v>
      </c>
      <c r="BQ25" s="14" t="s">
        <v>20</v>
      </c>
      <c r="BR25" t="b">
        <f t="shared" si="6"/>
        <v>0</v>
      </c>
      <c r="BT25" t="s">
        <v>128</v>
      </c>
      <c r="CA25" s="14" t="s">
        <v>14</v>
      </c>
      <c r="CB25" s="14" t="s">
        <v>16</v>
      </c>
      <c r="CC25" t="b">
        <f t="shared" si="7"/>
        <v>0</v>
      </c>
      <c r="CD25" t="s">
        <v>127</v>
      </c>
      <c r="CF25" t="s">
        <v>131</v>
      </c>
      <c r="CL25" s="14" t="s">
        <v>10</v>
      </c>
      <c r="CM25" s="14" t="s">
        <v>10</v>
      </c>
      <c r="CN25" t="b">
        <f t="shared" si="8"/>
        <v>1</v>
      </c>
      <c r="CU25" t="s">
        <v>132</v>
      </c>
      <c r="CW25" s="14" t="s">
        <v>13</v>
      </c>
      <c r="CX25" s="14" t="s">
        <v>39</v>
      </c>
      <c r="CY25" t="b">
        <f t="shared" si="9"/>
        <v>0</v>
      </c>
      <c r="DB25" t="s">
        <v>131</v>
      </c>
      <c r="DC25" t="s">
        <v>130</v>
      </c>
      <c r="DH25" s="14" t="s">
        <v>11</v>
      </c>
      <c r="DI25" s="14" t="s">
        <v>11</v>
      </c>
      <c r="DJ25" t="b">
        <f t="shared" si="10"/>
        <v>1</v>
      </c>
      <c r="DO25" t="s">
        <v>129</v>
      </c>
      <c r="DQ25" t="s">
        <v>132</v>
      </c>
      <c r="DS25" s="14" t="s">
        <v>9</v>
      </c>
      <c r="DT25" s="14" t="s">
        <v>32</v>
      </c>
      <c r="DU25" t="b">
        <f t="shared" si="11"/>
        <v>0</v>
      </c>
      <c r="DY25">
        <v>4</v>
      </c>
      <c r="EB25" t="s">
        <v>132</v>
      </c>
      <c r="ED25" s="14" t="s">
        <v>7</v>
      </c>
      <c r="EE25" s="14" t="s">
        <v>38</v>
      </c>
      <c r="EF25" t="b">
        <f t="shared" si="12"/>
        <v>0</v>
      </c>
      <c r="EL25" t="s">
        <v>133</v>
      </c>
      <c r="EN25">
        <v>1</v>
      </c>
      <c r="EO25" s="14" t="s">
        <v>5</v>
      </c>
      <c r="EP25" s="14" t="s">
        <v>5</v>
      </c>
      <c r="EQ25" t="b">
        <f t="shared" si="13"/>
        <v>1</v>
      </c>
      <c r="EY25" t="s">
        <v>134</v>
      </c>
      <c r="EZ25" s="14" t="s">
        <v>4</v>
      </c>
      <c r="FA25" s="14" t="s">
        <v>12</v>
      </c>
      <c r="FB25" t="b">
        <f t="shared" si="14"/>
        <v>0</v>
      </c>
      <c r="FF25">
        <v>4</v>
      </c>
      <c r="FK25">
        <f t="shared" si="15"/>
        <v>5</v>
      </c>
      <c r="FL25" s="15">
        <f t="shared" ref="FL25:FL42" si="24">COUNTIF(B25:FJ25,"n1")</f>
        <v>1</v>
      </c>
      <c r="FM25">
        <f t="shared" si="17"/>
        <v>2</v>
      </c>
      <c r="FN25">
        <f t="shared" si="18"/>
        <v>3</v>
      </c>
      <c r="FO25">
        <f t="shared" si="19"/>
        <v>1</v>
      </c>
      <c r="FP25">
        <f t="shared" si="20"/>
        <v>1</v>
      </c>
      <c r="FQ25">
        <f t="shared" si="21"/>
        <v>2</v>
      </c>
      <c r="FR25">
        <f t="shared" si="22"/>
        <v>3</v>
      </c>
      <c r="FS25">
        <f t="shared" si="23"/>
        <v>2</v>
      </c>
    </row>
    <row r="26" spans="1:175" s="15" customFormat="1" x14ac:dyDescent="0.25">
      <c r="A26" s="15">
        <v>23</v>
      </c>
      <c r="B26" s="16" t="s">
        <v>20</v>
      </c>
      <c r="C26" s="16" t="s">
        <v>20</v>
      </c>
      <c r="D26" s="15" t="b">
        <f t="shared" si="0"/>
        <v>1</v>
      </c>
      <c r="F26" t="s">
        <v>128</v>
      </c>
      <c r="M26" s="16" t="s">
        <v>19</v>
      </c>
      <c r="N26" s="16" t="s">
        <v>4</v>
      </c>
      <c r="O26" s="15" t="b">
        <f t="shared" si="1"/>
        <v>0</v>
      </c>
      <c r="R26" s="15" t="s">
        <v>131</v>
      </c>
      <c r="X26" s="16" t="s">
        <v>18</v>
      </c>
      <c r="Y26" s="16" t="s">
        <v>5</v>
      </c>
      <c r="Z26" s="15" t="b">
        <f t="shared" si="2"/>
        <v>0</v>
      </c>
      <c r="AH26" s="15" t="s">
        <v>134</v>
      </c>
      <c r="AI26" s="16" t="s">
        <v>17</v>
      </c>
      <c r="AJ26" s="16" t="s">
        <v>10</v>
      </c>
      <c r="AK26" s="15" t="b">
        <f t="shared" si="3"/>
        <v>0</v>
      </c>
      <c r="AR26" s="15" t="s">
        <v>132</v>
      </c>
      <c r="AT26" s="16" t="s">
        <v>6</v>
      </c>
      <c r="AU26" s="16" t="s">
        <v>6</v>
      </c>
      <c r="AV26" s="15" t="b">
        <f t="shared" si="4"/>
        <v>1</v>
      </c>
      <c r="BB26" s="15" t="s">
        <v>133</v>
      </c>
      <c r="BE26" s="16" t="s">
        <v>16</v>
      </c>
      <c r="BF26" s="16" t="s">
        <v>8</v>
      </c>
      <c r="BG26" s="15" t="b">
        <f t="shared" si="5"/>
        <v>0</v>
      </c>
      <c r="BP26" s="16" t="s">
        <v>15</v>
      </c>
      <c r="BQ26" s="16" t="s">
        <v>15</v>
      </c>
      <c r="BR26" s="15" t="b">
        <f t="shared" si="6"/>
        <v>1</v>
      </c>
      <c r="BT26" s="15" t="s">
        <v>128</v>
      </c>
      <c r="BX26" s="15" t="s">
        <v>133</v>
      </c>
      <c r="CA26" s="16" t="s">
        <v>14</v>
      </c>
      <c r="CB26" s="16" t="s">
        <v>8</v>
      </c>
      <c r="CC26" s="15" t="b">
        <f t="shared" si="7"/>
        <v>0</v>
      </c>
      <c r="CL26" s="16" t="s">
        <v>10</v>
      </c>
      <c r="CM26" s="16" t="s">
        <v>8</v>
      </c>
      <c r="CN26" s="15" t="b">
        <f t="shared" si="8"/>
        <v>0</v>
      </c>
      <c r="CW26" s="16" t="s">
        <v>13</v>
      </c>
      <c r="CX26" s="16" t="s">
        <v>12</v>
      </c>
      <c r="CY26" s="15" t="b">
        <f t="shared" si="9"/>
        <v>0</v>
      </c>
      <c r="DC26" s="15" t="s">
        <v>130</v>
      </c>
      <c r="DH26" s="16" t="s">
        <v>11</v>
      </c>
      <c r="DI26" s="16" t="s">
        <v>8</v>
      </c>
      <c r="DJ26" s="15" t="b">
        <f t="shared" si="10"/>
        <v>0</v>
      </c>
      <c r="DS26" s="16" t="s">
        <v>9</v>
      </c>
      <c r="DT26" s="16" t="s">
        <v>10</v>
      </c>
      <c r="DU26" s="15" t="b">
        <f t="shared" si="11"/>
        <v>0</v>
      </c>
      <c r="EB26" s="15" t="s">
        <v>132</v>
      </c>
      <c r="ED26" s="16" t="s">
        <v>7</v>
      </c>
      <c r="EE26" s="16" t="s">
        <v>4</v>
      </c>
      <c r="EF26" s="15" t="b">
        <f t="shared" si="12"/>
        <v>0</v>
      </c>
      <c r="EI26" s="15" t="s">
        <v>131</v>
      </c>
      <c r="EO26" s="16" t="s">
        <v>5</v>
      </c>
      <c r="EP26" s="16" t="s">
        <v>28</v>
      </c>
      <c r="EQ26" s="15" t="b">
        <f t="shared" si="13"/>
        <v>0</v>
      </c>
      <c r="ER26" s="15">
        <v>1</v>
      </c>
      <c r="EZ26" s="16" t="s">
        <v>4</v>
      </c>
      <c r="FA26" s="16" t="s">
        <v>4</v>
      </c>
      <c r="FB26" s="15" t="b">
        <f t="shared" si="14"/>
        <v>1</v>
      </c>
      <c r="FE26" s="15" t="s">
        <v>131</v>
      </c>
      <c r="FK26" s="15">
        <f t="shared" si="15"/>
        <v>4</v>
      </c>
      <c r="FL26" s="15">
        <f t="shared" si="24"/>
        <v>0</v>
      </c>
      <c r="FM26">
        <f t="shared" si="17"/>
        <v>2</v>
      </c>
      <c r="FN26">
        <f t="shared" si="18"/>
        <v>3</v>
      </c>
      <c r="FO26">
        <f t="shared" si="19"/>
        <v>1</v>
      </c>
      <c r="FP26">
        <f t="shared" si="20"/>
        <v>0</v>
      </c>
      <c r="FQ26">
        <f t="shared" si="21"/>
        <v>2</v>
      </c>
      <c r="FR26">
        <f t="shared" si="22"/>
        <v>2</v>
      </c>
      <c r="FS26">
        <f t="shared" si="23"/>
        <v>1</v>
      </c>
    </row>
    <row r="27" spans="1:175" x14ac:dyDescent="0.25">
      <c r="A27">
        <v>24</v>
      </c>
      <c r="B27" s="14" t="s">
        <v>20</v>
      </c>
      <c r="C27" s="14" t="s">
        <v>20</v>
      </c>
      <c r="D27" t="b">
        <f t="shared" si="0"/>
        <v>1</v>
      </c>
      <c r="F27" t="s">
        <v>128</v>
      </c>
      <c r="M27" s="14" t="s">
        <v>19</v>
      </c>
      <c r="N27" s="14" t="s">
        <v>12</v>
      </c>
      <c r="O27" t="b">
        <f t="shared" si="1"/>
        <v>0</v>
      </c>
      <c r="S27">
        <v>4</v>
      </c>
      <c r="X27" s="14" t="s">
        <v>18</v>
      </c>
      <c r="Y27" s="14" t="s">
        <v>37</v>
      </c>
      <c r="Z27" t="b">
        <f t="shared" si="2"/>
        <v>0</v>
      </c>
      <c r="AE27">
        <v>5</v>
      </c>
      <c r="AH27" t="s">
        <v>134</v>
      </c>
      <c r="AI27" s="14" t="s">
        <v>17</v>
      </c>
      <c r="AJ27" s="14" t="s">
        <v>10</v>
      </c>
      <c r="AK27" t="b">
        <f t="shared" si="3"/>
        <v>0</v>
      </c>
      <c r="AR27" t="s">
        <v>132</v>
      </c>
      <c r="AT27" s="14" t="s">
        <v>6</v>
      </c>
      <c r="AU27" s="14" t="s">
        <v>6</v>
      </c>
      <c r="AV27" t="b">
        <f t="shared" si="4"/>
        <v>1</v>
      </c>
      <c r="BB27" t="s">
        <v>133</v>
      </c>
      <c r="BE27" s="14" t="s">
        <v>16</v>
      </c>
      <c r="BF27" s="14" t="s">
        <v>16</v>
      </c>
      <c r="BG27" t="b">
        <f t="shared" si="5"/>
        <v>1</v>
      </c>
      <c r="BH27" t="s">
        <v>127</v>
      </c>
      <c r="BJ27" t="s">
        <v>131</v>
      </c>
      <c r="BP27" s="14" t="s">
        <v>15</v>
      </c>
      <c r="BQ27" s="14" t="s">
        <v>15</v>
      </c>
      <c r="BR27" t="b">
        <f t="shared" si="6"/>
        <v>1</v>
      </c>
      <c r="BT27" t="s">
        <v>128</v>
      </c>
      <c r="BX27" t="s">
        <v>133</v>
      </c>
      <c r="CA27" s="14" t="s">
        <v>14</v>
      </c>
      <c r="CB27" s="14" t="s">
        <v>20</v>
      </c>
      <c r="CC27" t="b">
        <f t="shared" si="7"/>
        <v>0</v>
      </c>
      <c r="CE27" t="s">
        <v>128</v>
      </c>
      <c r="CL27" s="14" t="s">
        <v>10</v>
      </c>
      <c r="CM27" s="14" t="s">
        <v>10</v>
      </c>
      <c r="CN27" t="b">
        <f t="shared" si="8"/>
        <v>1</v>
      </c>
      <c r="CU27" t="s">
        <v>132</v>
      </c>
      <c r="CW27" s="14" t="s">
        <v>13</v>
      </c>
      <c r="CX27" s="14" t="s">
        <v>12</v>
      </c>
      <c r="CY27" t="b">
        <f t="shared" si="9"/>
        <v>0</v>
      </c>
      <c r="DC27" t="s">
        <v>130</v>
      </c>
      <c r="DH27" s="14" t="s">
        <v>11</v>
      </c>
      <c r="DI27" s="14" t="s">
        <v>11</v>
      </c>
      <c r="DJ27" t="b">
        <f t="shared" si="10"/>
        <v>1</v>
      </c>
      <c r="DO27" t="s">
        <v>129</v>
      </c>
      <c r="DQ27" t="s">
        <v>132</v>
      </c>
      <c r="DS27" s="14" t="s">
        <v>9</v>
      </c>
      <c r="DT27" s="14" t="s">
        <v>9</v>
      </c>
      <c r="DU27" t="b">
        <f t="shared" si="11"/>
        <v>1</v>
      </c>
      <c r="DX27" t="s">
        <v>131</v>
      </c>
      <c r="EB27" t="s">
        <v>132</v>
      </c>
      <c r="ED27" s="14" t="s">
        <v>7</v>
      </c>
      <c r="EE27" s="14" t="s">
        <v>31</v>
      </c>
      <c r="EF27" t="b">
        <f t="shared" si="12"/>
        <v>0</v>
      </c>
      <c r="EG27" t="s">
        <v>127</v>
      </c>
      <c r="EL27" t="s">
        <v>133</v>
      </c>
      <c r="EO27" s="14" t="s">
        <v>5</v>
      </c>
      <c r="EP27" s="14" t="s">
        <v>5</v>
      </c>
      <c r="EQ27" t="b">
        <f t="shared" si="13"/>
        <v>1</v>
      </c>
      <c r="EY27" t="s">
        <v>134</v>
      </c>
      <c r="EZ27" s="14" t="s">
        <v>4</v>
      </c>
      <c r="FA27" s="14" t="s">
        <v>8</v>
      </c>
      <c r="FB27" t="b">
        <f t="shared" si="14"/>
        <v>0</v>
      </c>
      <c r="FK27">
        <f t="shared" si="15"/>
        <v>8</v>
      </c>
      <c r="FL27" s="15">
        <f t="shared" si="24"/>
        <v>2</v>
      </c>
      <c r="FM27">
        <f t="shared" si="17"/>
        <v>3</v>
      </c>
      <c r="FN27">
        <f t="shared" si="18"/>
        <v>2</v>
      </c>
      <c r="FO27">
        <f t="shared" si="19"/>
        <v>1</v>
      </c>
      <c r="FP27">
        <f t="shared" si="20"/>
        <v>1</v>
      </c>
      <c r="FQ27">
        <f t="shared" si="21"/>
        <v>3</v>
      </c>
      <c r="FR27">
        <f t="shared" si="22"/>
        <v>4</v>
      </c>
      <c r="FS27">
        <f t="shared" si="23"/>
        <v>2</v>
      </c>
    </row>
    <row r="28" spans="1:175" s="15" customFormat="1" x14ac:dyDescent="0.25">
      <c r="A28" s="15">
        <v>25</v>
      </c>
      <c r="B28" s="16" t="s">
        <v>20</v>
      </c>
      <c r="C28" s="16" t="s">
        <v>20</v>
      </c>
      <c r="D28" s="15" t="b">
        <f t="shared" si="0"/>
        <v>1</v>
      </c>
      <c r="F28" t="s">
        <v>128</v>
      </c>
      <c r="M28" s="16" t="s">
        <v>19</v>
      </c>
      <c r="N28" s="16" t="s">
        <v>8</v>
      </c>
      <c r="O28" s="15" t="b">
        <f t="shared" si="1"/>
        <v>0</v>
      </c>
      <c r="X28" s="16" t="s">
        <v>18</v>
      </c>
      <c r="Y28" s="16" t="s">
        <v>18</v>
      </c>
      <c r="Z28" s="15" t="b">
        <f t="shared" si="2"/>
        <v>1</v>
      </c>
      <c r="AD28" s="15" t="s">
        <v>130</v>
      </c>
      <c r="AH28" s="15" t="s">
        <v>134</v>
      </c>
      <c r="AI28" s="16" t="s">
        <v>17</v>
      </c>
      <c r="AJ28" s="16" t="s">
        <v>28</v>
      </c>
      <c r="AK28" s="15" t="b">
        <f t="shared" si="3"/>
        <v>0</v>
      </c>
      <c r="AL28" s="15" t="s">
        <v>127</v>
      </c>
      <c r="AT28" s="16" t="s">
        <v>6</v>
      </c>
      <c r="AU28" s="16" t="s">
        <v>6</v>
      </c>
      <c r="AV28" s="15" t="b">
        <f t="shared" si="4"/>
        <v>1</v>
      </c>
      <c r="BB28" s="15" t="s">
        <v>133</v>
      </c>
      <c r="BE28" s="16" t="s">
        <v>16</v>
      </c>
      <c r="BF28" s="16" t="s">
        <v>16</v>
      </c>
      <c r="BG28" s="15" t="b">
        <f t="shared" si="5"/>
        <v>1</v>
      </c>
      <c r="BH28" s="15" t="s">
        <v>127</v>
      </c>
      <c r="BJ28" s="15" t="s">
        <v>131</v>
      </c>
      <c r="BP28" s="16" t="s">
        <v>15</v>
      </c>
      <c r="BQ28" s="16" t="s">
        <v>20</v>
      </c>
      <c r="BR28" s="15" t="b">
        <f t="shared" si="6"/>
        <v>0</v>
      </c>
      <c r="BT28" s="15" t="s">
        <v>128</v>
      </c>
      <c r="CA28" s="16" t="s">
        <v>14</v>
      </c>
      <c r="CB28" s="16" t="s">
        <v>16</v>
      </c>
      <c r="CC28" s="15" t="b">
        <f t="shared" si="7"/>
        <v>0</v>
      </c>
      <c r="CD28" s="15" t="s">
        <v>127</v>
      </c>
      <c r="CF28" s="15" t="s">
        <v>131</v>
      </c>
      <c r="CL28" s="16" t="s">
        <v>10</v>
      </c>
      <c r="CM28" s="16" t="s">
        <v>5</v>
      </c>
      <c r="CN28" s="15" t="b">
        <f t="shared" si="8"/>
        <v>0</v>
      </c>
      <c r="CV28" s="15">
        <v>8</v>
      </c>
      <c r="CW28" s="16" t="s">
        <v>13</v>
      </c>
      <c r="CX28" s="16" t="s">
        <v>12</v>
      </c>
      <c r="CY28" s="15" t="b">
        <f t="shared" si="9"/>
        <v>0</v>
      </c>
      <c r="DC28" s="15" t="s">
        <v>130</v>
      </c>
      <c r="DH28" s="16" t="s">
        <v>11</v>
      </c>
      <c r="DI28" s="16" t="s">
        <v>22</v>
      </c>
      <c r="DJ28" s="15" t="b">
        <f t="shared" si="10"/>
        <v>0</v>
      </c>
      <c r="DO28" s="15" t="s">
        <v>129</v>
      </c>
      <c r="DS28" s="16" t="s">
        <v>9</v>
      </c>
      <c r="DT28" s="16" t="s">
        <v>10</v>
      </c>
      <c r="DU28" s="15" t="b">
        <f t="shared" si="11"/>
        <v>0</v>
      </c>
      <c r="EB28" s="15" t="s">
        <v>132</v>
      </c>
      <c r="ED28" s="16" t="s">
        <v>7</v>
      </c>
      <c r="EE28" s="16" t="s">
        <v>6</v>
      </c>
      <c r="EF28" s="15" t="b">
        <f t="shared" si="12"/>
        <v>0</v>
      </c>
      <c r="EL28" s="15" t="s">
        <v>133</v>
      </c>
      <c r="EO28" s="16" t="s">
        <v>5</v>
      </c>
      <c r="EP28" s="16" t="s">
        <v>28</v>
      </c>
      <c r="EQ28" s="15" t="b">
        <f t="shared" si="13"/>
        <v>0</v>
      </c>
      <c r="ER28" s="15">
        <v>1</v>
      </c>
      <c r="EZ28" s="16" t="s">
        <v>4</v>
      </c>
      <c r="FA28" s="16" t="s">
        <v>4</v>
      </c>
      <c r="FB28" s="15" t="b">
        <f t="shared" si="14"/>
        <v>1</v>
      </c>
      <c r="FE28" s="15" t="s">
        <v>131</v>
      </c>
      <c r="FK28" s="15">
        <f t="shared" si="15"/>
        <v>5</v>
      </c>
      <c r="FL28" s="15">
        <f t="shared" si="24"/>
        <v>3</v>
      </c>
      <c r="FM28">
        <f t="shared" si="17"/>
        <v>2</v>
      </c>
      <c r="FN28">
        <f t="shared" si="18"/>
        <v>3</v>
      </c>
      <c r="FO28">
        <f t="shared" si="19"/>
        <v>2</v>
      </c>
      <c r="FP28">
        <f t="shared" si="20"/>
        <v>1</v>
      </c>
      <c r="FQ28">
        <f t="shared" si="21"/>
        <v>2</v>
      </c>
      <c r="FR28">
        <f t="shared" si="22"/>
        <v>1</v>
      </c>
      <c r="FS28">
        <f t="shared" si="23"/>
        <v>1</v>
      </c>
    </row>
    <row r="29" spans="1:175" x14ac:dyDescent="0.25">
      <c r="A29">
        <v>26</v>
      </c>
      <c r="B29" s="14" t="s">
        <v>20</v>
      </c>
      <c r="C29" s="14" t="s">
        <v>20</v>
      </c>
      <c r="D29" t="b">
        <f t="shared" si="0"/>
        <v>1</v>
      </c>
      <c r="F29" t="s">
        <v>128</v>
      </c>
      <c r="M29" s="14" t="s">
        <v>19</v>
      </c>
      <c r="N29" s="14" t="s">
        <v>12</v>
      </c>
      <c r="O29" t="b">
        <f t="shared" si="1"/>
        <v>0</v>
      </c>
      <c r="S29">
        <v>4</v>
      </c>
      <c r="X29" s="14" t="s">
        <v>18</v>
      </c>
      <c r="Y29" s="14" t="s">
        <v>18</v>
      </c>
      <c r="Z29" t="b">
        <f t="shared" si="2"/>
        <v>1</v>
      </c>
      <c r="AD29" t="s">
        <v>130</v>
      </c>
      <c r="AH29" t="s">
        <v>134</v>
      </c>
      <c r="AI29" s="14" t="s">
        <v>17</v>
      </c>
      <c r="AJ29" s="14" t="s">
        <v>28</v>
      </c>
      <c r="AK29" t="b">
        <f t="shared" si="3"/>
        <v>0</v>
      </c>
      <c r="AL29" t="s">
        <v>127</v>
      </c>
      <c r="AT29" s="14" t="s">
        <v>6</v>
      </c>
      <c r="AU29" s="14" t="s">
        <v>6</v>
      </c>
      <c r="AV29" t="b">
        <f t="shared" si="4"/>
        <v>1</v>
      </c>
      <c r="BB29" t="s">
        <v>133</v>
      </c>
      <c r="BE29" s="14" t="s">
        <v>16</v>
      </c>
      <c r="BF29" s="14" t="s">
        <v>16</v>
      </c>
      <c r="BG29" t="b">
        <f t="shared" si="5"/>
        <v>1</v>
      </c>
      <c r="BH29" t="s">
        <v>127</v>
      </c>
      <c r="BJ29" t="s">
        <v>131</v>
      </c>
      <c r="BP29" s="14" t="s">
        <v>15</v>
      </c>
      <c r="BQ29" s="14" t="s">
        <v>15</v>
      </c>
      <c r="BR29" t="b">
        <f t="shared" si="6"/>
        <v>1</v>
      </c>
      <c r="BT29" t="s">
        <v>128</v>
      </c>
      <c r="BX29" t="s">
        <v>133</v>
      </c>
      <c r="CA29" s="14" t="s">
        <v>14</v>
      </c>
      <c r="CB29" s="14" t="s">
        <v>28</v>
      </c>
      <c r="CC29" t="b">
        <f t="shared" si="7"/>
        <v>0</v>
      </c>
      <c r="CD29" t="s">
        <v>127</v>
      </c>
      <c r="CL29" s="14" t="s">
        <v>10</v>
      </c>
      <c r="CM29" s="14" t="s">
        <v>10</v>
      </c>
      <c r="CN29" t="b">
        <f t="shared" si="8"/>
        <v>1</v>
      </c>
      <c r="CU29" t="s">
        <v>132</v>
      </c>
      <c r="CW29" s="14" t="s">
        <v>13</v>
      </c>
      <c r="CX29" s="14" t="s">
        <v>25</v>
      </c>
      <c r="CY29" t="b">
        <f t="shared" si="9"/>
        <v>0</v>
      </c>
      <c r="DC29" t="s">
        <v>130</v>
      </c>
      <c r="DD29" t="s">
        <v>129</v>
      </c>
      <c r="DH29" s="14" t="s">
        <v>11</v>
      </c>
      <c r="DI29" s="14" t="s">
        <v>11</v>
      </c>
      <c r="DJ29" t="b">
        <f t="shared" si="10"/>
        <v>1</v>
      </c>
      <c r="DO29" t="s">
        <v>129</v>
      </c>
      <c r="DQ29" t="s">
        <v>132</v>
      </c>
      <c r="DS29" s="14" t="s">
        <v>9</v>
      </c>
      <c r="DT29" s="14" t="s">
        <v>4</v>
      </c>
      <c r="DU29" t="b">
        <f t="shared" si="11"/>
        <v>0</v>
      </c>
      <c r="DX29" t="s">
        <v>131</v>
      </c>
      <c r="ED29" s="14" t="s">
        <v>7</v>
      </c>
      <c r="EE29" s="14" t="s">
        <v>31</v>
      </c>
      <c r="EF29" t="b">
        <f t="shared" si="12"/>
        <v>0</v>
      </c>
      <c r="EG29" t="s">
        <v>127</v>
      </c>
      <c r="EL29" t="s">
        <v>133</v>
      </c>
      <c r="EO29" s="14" t="s">
        <v>5</v>
      </c>
      <c r="EP29" s="14" t="s">
        <v>5</v>
      </c>
      <c r="EQ29" t="b">
        <f t="shared" si="13"/>
        <v>1</v>
      </c>
      <c r="EY29" t="s">
        <v>134</v>
      </c>
      <c r="EZ29" s="14" t="s">
        <v>4</v>
      </c>
      <c r="FA29" s="14" t="s">
        <v>4</v>
      </c>
      <c r="FB29" t="b">
        <f t="shared" si="14"/>
        <v>1</v>
      </c>
      <c r="FE29" t="s">
        <v>131</v>
      </c>
      <c r="FK29">
        <f t="shared" si="15"/>
        <v>9</v>
      </c>
      <c r="FL29" s="15">
        <f t="shared" si="24"/>
        <v>4</v>
      </c>
      <c r="FM29">
        <f t="shared" si="17"/>
        <v>2</v>
      </c>
      <c r="FN29">
        <f t="shared" si="18"/>
        <v>3</v>
      </c>
      <c r="FO29">
        <f t="shared" si="19"/>
        <v>2</v>
      </c>
      <c r="FP29">
        <f t="shared" si="20"/>
        <v>2</v>
      </c>
      <c r="FQ29">
        <f t="shared" si="21"/>
        <v>3</v>
      </c>
      <c r="FR29">
        <f t="shared" si="22"/>
        <v>2</v>
      </c>
      <c r="FS29">
        <f t="shared" si="23"/>
        <v>2</v>
      </c>
    </row>
    <row r="30" spans="1:175" x14ac:dyDescent="0.25">
      <c r="A30">
        <v>27</v>
      </c>
      <c r="B30" s="14" t="s">
        <v>20</v>
      </c>
      <c r="C30" s="14" t="s">
        <v>20</v>
      </c>
      <c r="D30" t="b">
        <f t="shared" si="0"/>
        <v>1</v>
      </c>
      <c r="F30" t="s">
        <v>128</v>
      </c>
      <c r="M30" s="14" t="s">
        <v>19</v>
      </c>
      <c r="N30" s="14" t="s">
        <v>8</v>
      </c>
      <c r="O30" t="b">
        <f t="shared" si="1"/>
        <v>0</v>
      </c>
      <c r="X30" s="14" t="s">
        <v>18</v>
      </c>
      <c r="Y30" s="14" t="s">
        <v>8</v>
      </c>
      <c r="Z30" t="b">
        <f t="shared" si="2"/>
        <v>0</v>
      </c>
      <c r="AI30" s="14" t="s">
        <v>17</v>
      </c>
      <c r="AJ30" s="14" t="s">
        <v>28</v>
      </c>
      <c r="AK30" t="b">
        <f t="shared" si="3"/>
        <v>0</v>
      </c>
      <c r="AL30" t="s">
        <v>127</v>
      </c>
      <c r="AT30" s="14" t="s">
        <v>6</v>
      </c>
      <c r="AU30" s="14" t="s">
        <v>6</v>
      </c>
      <c r="AV30" t="b">
        <f t="shared" si="4"/>
        <v>1</v>
      </c>
      <c r="BB30" t="s">
        <v>133</v>
      </c>
      <c r="BE30" s="14" t="s">
        <v>16</v>
      </c>
      <c r="BF30" s="14" t="s">
        <v>16</v>
      </c>
      <c r="BG30" t="b">
        <f t="shared" si="5"/>
        <v>1</v>
      </c>
      <c r="BH30" t="s">
        <v>127</v>
      </c>
      <c r="BJ30" t="s">
        <v>131</v>
      </c>
      <c r="BP30" s="14" t="s">
        <v>15</v>
      </c>
      <c r="BQ30" s="14" t="s">
        <v>20</v>
      </c>
      <c r="BR30" t="b">
        <f t="shared" si="6"/>
        <v>0</v>
      </c>
      <c r="BT30" t="s">
        <v>128</v>
      </c>
      <c r="CA30" s="14" t="s">
        <v>14</v>
      </c>
      <c r="CB30" s="14" t="s">
        <v>20</v>
      </c>
      <c r="CC30" t="b">
        <f t="shared" si="7"/>
        <v>0</v>
      </c>
      <c r="CE30" t="s">
        <v>128</v>
      </c>
      <c r="CL30" s="14" t="s">
        <v>10</v>
      </c>
      <c r="CM30" s="14" t="s">
        <v>8</v>
      </c>
      <c r="CN30" t="b">
        <f t="shared" si="8"/>
        <v>0</v>
      </c>
      <c r="CW30" s="14" t="s">
        <v>13</v>
      </c>
      <c r="CX30" s="14" t="s">
        <v>8</v>
      </c>
      <c r="CY30" t="b">
        <f t="shared" si="9"/>
        <v>0</v>
      </c>
      <c r="DH30" s="14" t="s">
        <v>11</v>
      </c>
      <c r="DI30" s="14" t="s">
        <v>10</v>
      </c>
      <c r="DJ30" t="b">
        <f t="shared" si="10"/>
        <v>0</v>
      </c>
      <c r="DQ30" t="s">
        <v>132</v>
      </c>
      <c r="DS30" s="14" t="s">
        <v>9</v>
      </c>
      <c r="DT30" s="14" t="s">
        <v>4</v>
      </c>
      <c r="DU30" t="b">
        <f t="shared" si="11"/>
        <v>0</v>
      </c>
      <c r="DX30" t="s">
        <v>131</v>
      </c>
      <c r="ED30" s="14" t="s">
        <v>7</v>
      </c>
      <c r="EE30" s="14" t="s">
        <v>6</v>
      </c>
      <c r="EF30" t="b">
        <f t="shared" si="12"/>
        <v>0</v>
      </c>
      <c r="EL30" t="s">
        <v>133</v>
      </c>
      <c r="EO30" s="14" t="s">
        <v>5</v>
      </c>
      <c r="EP30" s="14" t="s">
        <v>5</v>
      </c>
      <c r="EQ30" t="b">
        <f t="shared" si="13"/>
        <v>1</v>
      </c>
      <c r="EY30" t="s">
        <v>134</v>
      </c>
      <c r="EZ30" s="14" t="s">
        <v>4</v>
      </c>
      <c r="FA30" s="14" t="s">
        <v>4</v>
      </c>
      <c r="FB30" t="b">
        <f t="shared" si="14"/>
        <v>1</v>
      </c>
      <c r="FE30" t="s">
        <v>131</v>
      </c>
      <c r="FK30">
        <f t="shared" si="15"/>
        <v>5</v>
      </c>
      <c r="FL30" s="15">
        <f t="shared" si="24"/>
        <v>2</v>
      </c>
      <c r="FM30">
        <f t="shared" si="17"/>
        <v>3</v>
      </c>
      <c r="FN30">
        <f t="shared" si="18"/>
        <v>3</v>
      </c>
      <c r="FO30">
        <f t="shared" si="19"/>
        <v>0</v>
      </c>
      <c r="FP30">
        <f t="shared" si="20"/>
        <v>0</v>
      </c>
      <c r="FQ30">
        <f t="shared" si="21"/>
        <v>2</v>
      </c>
      <c r="FR30">
        <f t="shared" si="22"/>
        <v>1</v>
      </c>
      <c r="FS30">
        <f t="shared" si="23"/>
        <v>1</v>
      </c>
    </row>
    <row r="31" spans="1:175" x14ac:dyDescent="0.25">
      <c r="A31">
        <v>28</v>
      </c>
      <c r="B31" s="14" t="s">
        <v>20</v>
      </c>
      <c r="C31" s="14" t="s">
        <v>20</v>
      </c>
      <c r="D31" t="b">
        <f t="shared" si="0"/>
        <v>1</v>
      </c>
      <c r="F31" t="s">
        <v>128</v>
      </c>
      <c r="M31" s="14" t="s">
        <v>19</v>
      </c>
      <c r="N31" s="14" t="s">
        <v>12</v>
      </c>
      <c r="O31" t="b">
        <f t="shared" si="1"/>
        <v>0</v>
      </c>
      <c r="S31">
        <v>4</v>
      </c>
      <c r="X31" s="14" t="s">
        <v>18</v>
      </c>
      <c r="Y31" s="14" t="s">
        <v>18</v>
      </c>
      <c r="Z31" t="b">
        <f t="shared" si="2"/>
        <v>1</v>
      </c>
      <c r="AD31" t="s">
        <v>130</v>
      </c>
      <c r="AH31" t="s">
        <v>134</v>
      </c>
      <c r="AI31" s="14" t="s">
        <v>17</v>
      </c>
      <c r="AJ31" s="14" t="s">
        <v>8</v>
      </c>
      <c r="AK31" t="b">
        <f t="shared" si="3"/>
        <v>0</v>
      </c>
      <c r="AT31" s="14" t="s">
        <v>6</v>
      </c>
      <c r="AU31" s="14" t="s">
        <v>6</v>
      </c>
      <c r="AV31" t="b">
        <f t="shared" si="4"/>
        <v>1</v>
      </c>
      <c r="BB31" t="s">
        <v>133</v>
      </c>
      <c r="BE31" s="14" t="s">
        <v>16</v>
      </c>
      <c r="BF31" s="14" t="s">
        <v>16</v>
      </c>
      <c r="BG31" t="b">
        <f t="shared" si="5"/>
        <v>1</v>
      </c>
      <c r="BH31" t="s">
        <v>127</v>
      </c>
      <c r="BJ31" t="s">
        <v>131</v>
      </c>
      <c r="BP31" s="14" t="s">
        <v>15</v>
      </c>
      <c r="BQ31" s="14" t="s">
        <v>15</v>
      </c>
      <c r="BR31" t="b">
        <f t="shared" si="6"/>
        <v>1</v>
      </c>
      <c r="BT31" t="s">
        <v>128</v>
      </c>
      <c r="BX31" t="s">
        <v>133</v>
      </c>
      <c r="CA31" s="14" t="s">
        <v>14</v>
      </c>
      <c r="CB31" s="14" t="s">
        <v>8</v>
      </c>
      <c r="CC31" t="b">
        <f t="shared" si="7"/>
        <v>0</v>
      </c>
      <c r="CL31" s="14" t="s">
        <v>10</v>
      </c>
      <c r="CM31" s="14" t="s">
        <v>10</v>
      </c>
      <c r="CN31" t="b">
        <f t="shared" si="8"/>
        <v>1</v>
      </c>
      <c r="CU31" t="s">
        <v>132</v>
      </c>
      <c r="CW31" s="14" t="s">
        <v>13</v>
      </c>
      <c r="CX31" s="14" t="s">
        <v>12</v>
      </c>
      <c r="CY31" t="b">
        <f t="shared" si="9"/>
        <v>0</v>
      </c>
      <c r="DC31" t="s">
        <v>130</v>
      </c>
      <c r="DH31" s="14" t="s">
        <v>11</v>
      </c>
      <c r="DI31" s="14" t="s">
        <v>10</v>
      </c>
      <c r="DJ31" t="b">
        <f t="shared" si="10"/>
        <v>0</v>
      </c>
      <c r="DQ31" t="s">
        <v>132</v>
      </c>
      <c r="DS31" s="14" t="s">
        <v>9</v>
      </c>
      <c r="DT31" s="14" t="s">
        <v>36</v>
      </c>
      <c r="DU31" t="b">
        <f t="shared" si="11"/>
        <v>0</v>
      </c>
      <c r="DV31">
        <v>1</v>
      </c>
      <c r="DY31">
        <v>4</v>
      </c>
      <c r="ED31" s="14" t="s">
        <v>7</v>
      </c>
      <c r="EE31" s="14" t="s">
        <v>35</v>
      </c>
      <c r="EF31" t="b">
        <f t="shared" si="12"/>
        <v>0</v>
      </c>
      <c r="EI31" t="s">
        <v>131</v>
      </c>
      <c r="EL31" t="s">
        <v>133</v>
      </c>
      <c r="EO31" s="14" t="s">
        <v>5</v>
      </c>
      <c r="EP31" s="14" t="s">
        <v>5</v>
      </c>
      <c r="EQ31" t="b">
        <f t="shared" si="13"/>
        <v>1</v>
      </c>
      <c r="EY31" t="s">
        <v>134</v>
      </c>
      <c r="EZ31" s="14" t="s">
        <v>4</v>
      </c>
      <c r="FA31" s="14" t="s">
        <v>12</v>
      </c>
      <c r="FB31" t="b">
        <f t="shared" si="14"/>
        <v>0</v>
      </c>
      <c r="FF31">
        <v>4</v>
      </c>
      <c r="FK31">
        <f t="shared" si="15"/>
        <v>7</v>
      </c>
      <c r="FL31" s="15">
        <f t="shared" si="24"/>
        <v>1</v>
      </c>
      <c r="FM31">
        <f t="shared" si="17"/>
        <v>2</v>
      </c>
      <c r="FN31">
        <f t="shared" si="18"/>
        <v>2</v>
      </c>
      <c r="FO31">
        <f t="shared" si="19"/>
        <v>2</v>
      </c>
      <c r="FP31">
        <f t="shared" si="20"/>
        <v>0</v>
      </c>
      <c r="FQ31">
        <f t="shared" si="21"/>
        <v>3</v>
      </c>
      <c r="FR31">
        <f t="shared" si="22"/>
        <v>2</v>
      </c>
      <c r="FS31">
        <f t="shared" si="23"/>
        <v>2</v>
      </c>
    </row>
    <row r="32" spans="1:175" s="15" customFormat="1" x14ac:dyDescent="0.25">
      <c r="A32" s="15">
        <v>29</v>
      </c>
      <c r="B32" s="16" t="s">
        <v>20</v>
      </c>
      <c r="C32" s="16" t="s">
        <v>20</v>
      </c>
      <c r="D32" s="15" t="b">
        <f t="shared" si="0"/>
        <v>1</v>
      </c>
      <c r="F32" t="s">
        <v>128</v>
      </c>
      <c r="M32" s="16" t="s">
        <v>19</v>
      </c>
      <c r="N32" s="16" t="s">
        <v>19</v>
      </c>
      <c r="O32" s="15" t="b">
        <f t="shared" si="1"/>
        <v>1</v>
      </c>
      <c r="R32" s="15" t="s">
        <v>131</v>
      </c>
      <c r="T32" s="15" t="s">
        <v>129</v>
      </c>
      <c r="X32" s="16" t="s">
        <v>18</v>
      </c>
      <c r="Y32" s="16" t="s">
        <v>18</v>
      </c>
      <c r="Z32" s="15" t="b">
        <f t="shared" si="2"/>
        <v>1</v>
      </c>
      <c r="AD32" s="15" t="s">
        <v>130</v>
      </c>
      <c r="AH32" s="15" t="s">
        <v>134</v>
      </c>
      <c r="AI32" s="16" t="s">
        <v>17</v>
      </c>
      <c r="AJ32" s="16" t="s">
        <v>28</v>
      </c>
      <c r="AK32" s="15" t="b">
        <f t="shared" si="3"/>
        <v>0</v>
      </c>
      <c r="AL32" s="15" t="s">
        <v>127</v>
      </c>
      <c r="AT32" s="16" t="s">
        <v>6</v>
      </c>
      <c r="AU32" s="16" t="s">
        <v>6</v>
      </c>
      <c r="AV32" s="15" t="b">
        <f t="shared" si="4"/>
        <v>1</v>
      </c>
      <c r="BB32" s="15" t="s">
        <v>133</v>
      </c>
      <c r="BE32" s="16" t="s">
        <v>16</v>
      </c>
      <c r="BF32" s="16" t="s">
        <v>16</v>
      </c>
      <c r="BG32" s="15" t="b">
        <f t="shared" si="5"/>
        <v>1</v>
      </c>
      <c r="BH32" s="15" t="s">
        <v>127</v>
      </c>
      <c r="BJ32" s="15" t="s">
        <v>131</v>
      </c>
      <c r="BP32" s="16" t="s">
        <v>15</v>
      </c>
      <c r="BQ32" s="16" t="s">
        <v>15</v>
      </c>
      <c r="BR32" s="15" t="b">
        <f t="shared" si="6"/>
        <v>1</v>
      </c>
      <c r="BT32" s="15" t="s">
        <v>128</v>
      </c>
      <c r="BX32" s="15" t="s">
        <v>133</v>
      </c>
      <c r="CA32" s="16" t="s">
        <v>14</v>
      </c>
      <c r="CB32" s="16" t="s">
        <v>8</v>
      </c>
      <c r="CC32" s="15" t="b">
        <f t="shared" si="7"/>
        <v>0</v>
      </c>
      <c r="CL32" s="16" t="s">
        <v>10</v>
      </c>
      <c r="CM32" s="16" t="s">
        <v>10</v>
      </c>
      <c r="CN32" s="15" t="b">
        <f t="shared" si="8"/>
        <v>1</v>
      </c>
      <c r="CU32" s="15" t="s">
        <v>132</v>
      </c>
      <c r="CW32" s="16" t="s">
        <v>13</v>
      </c>
      <c r="CX32" s="16" t="s">
        <v>8</v>
      </c>
      <c r="CY32" s="15" t="b">
        <f t="shared" si="9"/>
        <v>0</v>
      </c>
      <c r="DH32" s="16" t="s">
        <v>11</v>
      </c>
      <c r="DI32" s="16" t="s">
        <v>11</v>
      </c>
      <c r="DJ32" s="15" t="b">
        <f t="shared" si="10"/>
        <v>1</v>
      </c>
      <c r="DO32" s="15" t="s">
        <v>129</v>
      </c>
      <c r="DQ32" s="15" t="s">
        <v>132</v>
      </c>
      <c r="DS32" s="16" t="s">
        <v>9</v>
      </c>
      <c r="DT32" s="16" t="s">
        <v>9</v>
      </c>
      <c r="DU32" s="15" t="b">
        <f t="shared" si="11"/>
        <v>1</v>
      </c>
      <c r="DX32" s="15" t="s">
        <v>131</v>
      </c>
      <c r="EB32" s="15" t="s">
        <v>132</v>
      </c>
      <c r="ED32" s="16" t="s">
        <v>7</v>
      </c>
      <c r="EE32" s="16" t="s">
        <v>31</v>
      </c>
      <c r="EF32" s="15" t="b">
        <f t="shared" si="12"/>
        <v>0</v>
      </c>
      <c r="EG32" s="15" t="s">
        <v>127</v>
      </c>
      <c r="EL32" s="15" t="s">
        <v>133</v>
      </c>
      <c r="EO32" s="16" t="s">
        <v>5</v>
      </c>
      <c r="EP32" s="16" t="s">
        <v>34</v>
      </c>
      <c r="EQ32" s="15" t="b">
        <f t="shared" si="13"/>
        <v>0</v>
      </c>
      <c r="EX32" s="15">
        <v>7</v>
      </c>
      <c r="EY32" s="15" t="s">
        <v>134</v>
      </c>
      <c r="EZ32" s="16" t="s">
        <v>4</v>
      </c>
      <c r="FA32" s="16" t="s">
        <v>4</v>
      </c>
      <c r="FB32" s="15" t="b">
        <f t="shared" si="14"/>
        <v>1</v>
      </c>
      <c r="FE32" s="15" t="s">
        <v>131</v>
      </c>
      <c r="FK32" s="15">
        <f t="shared" si="15"/>
        <v>10</v>
      </c>
      <c r="FL32" s="15">
        <f t="shared" si="24"/>
        <v>3</v>
      </c>
      <c r="FM32">
        <f t="shared" si="17"/>
        <v>2</v>
      </c>
      <c r="FN32">
        <f t="shared" si="18"/>
        <v>4</v>
      </c>
      <c r="FO32">
        <f t="shared" si="19"/>
        <v>1</v>
      </c>
      <c r="FP32">
        <f t="shared" si="20"/>
        <v>2</v>
      </c>
      <c r="FQ32">
        <f t="shared" si="21"/>
        <v>3</v>
      </c>
      <c r="FR32">
        <f t="shared" si="22"/>
        <v>3</v>
      </c>
      <c r="FS32">
        <f t="shared" si="23"/>
        <v>2</v>
      </c>
    </row>
    <row r="33" spans="1:175" s="15" customFormat="1" x14ac:dyDescent="0.25">
      <c r="A33" s="15">
        <v>30</v>
      </c>
      <c r="B33" s="16" t="s">
        <v>20</v>
      </c>
      <c r="C33" s="16" t="s">
        <v>20</v>
      </c>
      <c r="D33" s="15" t="b">
        <f t="shared" si="0"/>
        <v>1</v>
      </c>
      <c r="F33" t="s">
        <v>128</v>
      </c>
      <c r="M33" s="16" t="s">
        <v>19</v>
      </c>
      <c r="N33" s="16" t="s">
        <v>22</v>
      </c>
      <c r="O33" s="15" t="b">
        <f t="shared" si="1"/>
        <v>0</v>
      </c>
      <c r="T33" s="15" t="s">
        <v>129</v>
      </c>
      <c r="X33" s="16" t="s">
        <v>18</v>
      </c>
      <c r="Y33" s="16" t="s">
        <v>18</v>
      </c>
      <c r="Z33" s="15" t="b">
        <f t="shared" si="2"/>
        <v>1</v>
      </c>
      <c r="AD33" s="15" t="s">
        <v>130</v>
      </c>
      <c r="AH33" s="15" t="s">
        <v>134</v>
      </c>
      <c r="AI33" s="16" t="s">
        <v>17</v>
      </c>
      <c r="AJ33" s="16" t="s">
        <v>27</v>
      </c>
      <c r="AK33" s="15" t="b">
        <f t="shared" si="3"/>
        <v>0</v>
      </c>
      <c r="AL33" s="15" t="s">
        <v>127</v>
      </c>
      <c r="AR33" s="15" t="s">
        <v>132</v>
      </c>
      <c r="AT33" s="16" t="s">
        <v>6</v>
      </c>
      <c r="AU33" s="16" t="s">
        <v>6</v>
      </c>
      <c r="AV33" s="15" t="b">
        <f t="shared" si="4"/>
        <v>1</v>
      </c>
      <c r="BB33" s="15" t="s">
        <v>133</v>
      </c>
      <c r="BE33" s="16" t="s">
        <v>16</v>
      </c>
      <c r="BF33" s="16" t="s">
        <v>16</v>
      </c>
      <c r="BG33" s="15" t="b">
        <f t="shared" si="5"/>
        <v>1</v>
      </c>
      <c r="BH33" s="15" t="s">
        <v>127</v>
      </c>
      <c r="BJ33" s="15" t="s">
        <v>131</v>
      </c>
      <c r="BP33" s="16" t="s">
        <v>15</v>
      </c>
      <c r="BQ33" s="16" t="s">
        <v>15</v>
      </c>
      <c r="BR33" s="15" t="b">
        <f t="shared" si="6"/>
        <v>1</v>
      </c>
      <c r="BT33" s="15" t="s">
        <v>128</v>
      </c>
      <c r="BX33" s="15" t="s">
        <v>133</v>
      </c>
      <c r="CA33" s="16" t="s">
        <v>14</v>
      </c>
      <c r="CB33" s="16" t="s">
        <v>33</v>
      </c>
      <c r="CC33" s="15" t="b">
        <f t="shared" si="7"/>
        <v>0</v>
      </c>
      <c r="CE33" s="15" t="s">
        <v>128</v>
      </c>
      <c r="CF33" s="15" t="s">
        <v>131</v>
      </c>
      <c r="CL33" s="16" t="s">
        <v>10</v>
      </c>
      <c r="CM33" s="16" t="s">
        <v>10</v>
      </c>
      <c r="CN33" s="15" t="b">
        <f t="shared" si="8"/>
        <v>1</v>
      </c>
      <c r="CU33" s="15" t="s">
        <v>132</v>
      </c>
      <c r="CW33" s="16" t="s">
        <v>13</v>
      </c>
      <c r="CX33" s="16" t="s">
        <v>12</v>
      </c>
      <c r="CY33" s="15" t="b">
        <f t="shared" si="9"/>
        <v>0</v>
      </c>
      <c r="DC33" s="15" t="s">
        <v>130</v>
      </c>
      <c r="DH33" s="16" t="s">
        <v>11</v>
      </c>
      <c r="DI33" s="16" t="s">
        <v>10</v>
      </c>
      <c r="DJ33" s="15" t="b">
        <f t="shared" si="10"/>
        <v>0</v>
      </c>
      <c r="DQ33" s="15" t="s">
        <v>132</v>
      </c>
      <c r="DS33" s="16" t="s">
        <v>9</v>
      </c>
      <c r="DT33" s="16" t="s">
        <v>32</v>
      </c>
      <c r="DU33" s="15" t="b">
        <f t="shared" si="11"/>
        <v>0</v>
      </c>
      <c r="DY33" s="15">
        <v>4</v>
      </c>
      <c r="EB33" s="15" t="s">
        <v>132</v>
      </c>
      <c r="ED33" s="16" t="s">
        <v>7</v>
      </c>
      <c r="EE33" s="16" t="s">
        <v>6</v>
      </c>
      <c r="EF33" s="15" t="b">
        <f t="shared" si="12"/>
        <v>0</v>
      </c>
      <c r="EL33" s="15" t="s">
        <v>133</v>
      </c>
      <c r="EO33" s="16" t="s">
        <v>5</v>
      </c>
      <c r="EP33" s="16" t="s">
        <v>10</v>
      </c>
      <c r="EQ33" s="15" t="b">
        <f t="shared" si="13"/>
        <v>0</v>
      </c>
      <c r="EX33" s="15">
        <v>7</v>
      </c>
      <c r="EZ33" s="16" t="s">
        <v>4</v>
      </c>
      <c r="FA33" s="16" t="s">
        <v>12</v>
      </c>
      <c r="FB33" s="15" t="b">
        <f t="shared" si="14"/>
        <v>0</v>
      </c>
      <c r="FF33" s="15">
        <v>4</v>
      </c>
      <c r="FK33" s="15">
        <f t="shared" si="15"/>
        <v>6</v>
      </c>
      <c r="FL33" s="15">
        <f t="shared" si="24"/>
        <v>2</v>
      </c>
      <c r="FM33">
        <f t="shared" si="17"/>
        <v>3</v>
      </c>
      <c r="FN33">
        <f t="shared" si="18"/>
        <v>2</v>
      </c>
      <c r="FO33">
        <f t="shared" si="19"/>
        <v>2</v>
      </c>
      <c r="FP33">
        <f t="shared" si="20"/>
        <v>1</v>
      </c>
      <c r="FQ33">
        <f t="shared" si="21"/>
        <v>3</v>
      </c>
      <c r="FR33">
        <f t="shared" si="22"/>
        <v>4</v>
      </c>
      <c r="FS33">
        <f t="shared" si="23"/>
        <v>1</v>
      </c>
    </row>
    <row r="34" spans="1:175" x14ac:dyDescent="0.25">
      <c r="A34">
        <v>31</v>
      </c>
      <c r="B34" s="14" t="s">
        <v>20</v>
      </c>
      <c r="C34" s="14" t="s">
        <v>20</v>
      </c>
      <c r="D34" t="b">
        <f t="shared" si="0"/>
        <v>1</v>
      </c>
      <c r="F34" t="s">
        <v>128</v>
      </c>
      <c r="M34" s="14" t="s">
        <v>19</v>
      </c>
      <c r="N34" s="14" t="s">
        <v>4</v>
      </c>
      <c r="O34" t="b">
        <f t="shared" si="1"/>
        <v>0</v>
      </c>
      <c r="R34" t="s">
        <v>131</v>
      </c>
      <c r="X34" s="14" t="s">
        <v>18</v>
      </c>
      <c r="Y34" s="14" t="s">
        <v>18</v>
      </c>
      <c r="Z34" t="b">
        <f t="shared" si="2"/>
        <v>1</v>
      </c>
      <c r="AD34" t="s">
        <v>130</v>
      </c>
      <c r="AH34" t="s">
        <v>134</v>
      </c>
      <c r="AI34" s="14" t="s">
        <v>17</v>
      </c>
      <c r="AJ34" s="14" t="s">
        <v>18</v>
      </c>
      <c r="AK34" t="b">
        <f t="shared" si="3"/>
        <v>0</v>
      </c>
      <c r="AO34" t="s">
        <v>130</v>
      </c>
      <c r="AS34">
        <v>8</v>
      </c>
      <c r="AT34" s="14" t="s">
        <v>6</v>
      </c>
      <c r="AU34" s="14" t="s">
        <v>6</v>
      </c>
      <c r="AV34" t="b">
        <f t="shared" si="4"/>
        <v>1</v>
      </c>
      <c r="BB34" t="s">
        <v>133</v>
      </c>
      <c r="BE34" s="14" t="s">
        <v>16</v>
      </c>
      <c r="BF34" s="14" t="s">
        <v>16</v>
      </c>
      <c r="BG34" t="b">
        <f t="shared" si="5"/>
        <v>1</v>
      </c>
      <c r="BH34" t="s">
        <v>127</v>
      </c>
      <c r="BJ34" t="s">
        <v>131</v>
      </c>
      <c r="BP34" s="14" t="s">
        <v>15</v>
      </c>
      <c r="BQ34" s="14" t="s">
        <v>15</v>
      </c>
      <c r="BR34" t="b">
        <f t="shared" si="6"/>
        <v>1</v>
      </c>
      <c r="BT34" t="s">
        <v>128</v>
      </c>
      <c r="BX34" t="s">
        <v>133</v>
      </c>
      <c r="CA34" s="14" t="s">
        <v>14</v>
      </c>
      <c r="CB34" s="14" t="s">
        <v>16</v>
      </c>
      <c r="CC34" t="b">
        <f t="shared" si="7"/>
        <v>0</v>
      </c>
      <c r="CD34" t="s">
        <v>127</v>
      </c>
      <c r="CF34" t="s">
        <v>131</v>
      </c>
      <c r="CL34" s="14" t="s">
        <v>10</v>
      </c>
      <c r="CM34" s="14" t="s">
        <v>10</v>
      </c>
      <c r="CN34" t="b">
        <f t="shared" si="8"/>
        <v>1</v>
      </c>
      <c r="CU34" t="s">
        <v>132</v>
      </c>
      <c r="CW34" s="14" t="s">
        <v>13</v>
      </c>
      <c r="CX34" s="14" t="s">
        <v>25</v>
      </c>
      <c r="CY34" t="b">
        <f t="shared" si="9"/>
        <v>0</v>
      </c>
      <c r="DC34" t="s">
        <v>130</v>
      </c>
      <c r="DD34" t="s">
        <v>129</v>
      </c>
      <c r="DH34" s="14" t="s">
        <v>11</v>
      </c>
      <c r="DI34" s="14" t="s">
        <v>10</v>
      </c>
      <c r="DJ34" t="b">
        <f t="shared" si="10"/>
        <v>0</v>
      </c>
      <c r="DQ34" t="s">
        <v>132</v>
      </c>
      <c r="DS34" s="14" t="s">
        <v>9</v>
      </c>
      <c r="DT34" s="14" t="s">
        <v>4</v>
      </c>
      <c r="DU34" t="b">
        <f t="shared" si="11"/>
        <v>0</v>
      </c>
      <c r="DX34" t="s">
        <v>131</v>
      </c>
      <c r="ED34" s="14" t="s">
        <v>7</v>
      </c>
      <c r="EE34" s="14" t="s">
        <v>31</v>
      </c>
      <c r="EF34" t="b">
        <f t="shared" si="12"/>
        <v>0</v>
      </c>
      <c r="EG34" t="s">
        <v>127</v>
      </c>
      <c r="EL34" t="s">
        <v>133</v>
      </c>
      <c r="EO34" s="14" t="s">
        <v>5</v>
      </c>
      <c r="EP34" s="14" t="s">
        <v>5</v>
      </c>
      <c r="EQ34" t="b">
        <f t="shared" si="13"/>
        <v>1</v>
      </c>
      <c r="EY34" t="s">
        <v>134</v>
      </c>
      <c r="EZ34" s="14" t="s">
        <v>4</v>
      </c>
      <c r="FA34" s="14" t="s">
        <v>4</v>
      </c>
      <c r="FB34" t="b">
        <f t="shared" si="14"/>
        <v>1</v>
      </c>
      <c r="FE34" t="s">
        <v>131</v>
      </c>
      <c r="FK34">
        <f t="shared" si="15"/>
        <v>8</v>
      </c>
      <c r="FL34" s="15">
        <f t="shared" si="24"/>
        <v>3</v>
      </c>
      <c r="FM34">
        <f t="shared" si="17"/>
        <v>2</v>
      </c>
      <c r="FN34">
        <f t="shared" si="18"/>
        <v>5</v>
      </c>
      <c r="FO34">
        <f t="shared" si="19"/>
        <v>3</v>
      </c>
      <c r="FP34">
        <f t="shared" si="20"/>
        <v>1</v>
      </c>
      <c r="FQ34">
        <f t="shared" si="21"/>
        <v>3</v>
      </c>
      <c r="FR34">
        <f t="shared" si="22"/>
        <v>2</v>
      </c>
      <c r="FS34">
        <f t="shared" si="23"/>
        <v>2</v>
      </c>
    </row>
    <row r="35" spans="1:175" x14ac:dyDescent="0.25">
      <c r="A35">
        <v>32</v>
      </c>
      <c r="B35" s="14" t="s">
        <v>20</v>
      </c>
      <c r="C35" s="14" t="s">
        <v>20</v>
      </c>
      <c r="D35" t="b">
        <f t="shared" si="0"/>
        <v>1</v>
      </c>
      <c r="F35" t="s">
        <v>128</v>
      </c>
      <c r="M35" s="14" t="s">
        <v>19</v>
      </c>
      <c r="N35" s="14" t="s">
        <v>8</v>
      </c>
      <c r="O35" t="b">
        <f t="shared" si="1"/>
        <v>0</v>
      </c>
      <c r="X35" s="14" t="s">
        <v>18</v>
      </c>
      <c r="Y35" s="14" t="s">
        <v>12</v>
      </c>
      <c r="Z35" t="b">
        <f t="shared" si="2"/>
        <v>0</v>
      </c>
      <c r="AD35" t="s">
        <v>130</v>
      </c>
      <c r="AI35" s="14" t="s">
        <v>17</v>
      </c>
      <c r="AJ35" s="14" t="s">
        <v>10</v>
      </c>
      <c r="AK35" t="b">
        <f t="shared" si="3"/>
        <v>0</v>
      </c>
      <c r="AR35" t="s">
        <v>132</v>
      </c>
      <c r="AT35" s="14" t="s">
        <v>6</v>
      </c>
      <c r="AU35" s="14" t="s">
        <v>6</v>
      </c>
      <c r="AV35" t="b">
        <f t="shared" si="4"/>
        <v>1</v>
      </c>
      <c r="BB35" t="s">
        <v>133</v>
      </c>
      <c r="BE35" s="14" t="s">
        <v>16</v>
      </c>
      <c r="BF35" s="14" t="s">
        <v>16</v>
      </c>
      <c r="BG35" t="b">
        <f t="shared" si="5"/>
        <v>1</v>
      </c>
      <c r="BH35" t="s">
        <v>127</v>
      </c>
      <c r="BJ35" t="s">
        <v>131</v>
      </c>
      <c r="BP35" s="14" t="s">
        <v>15</v>
      </c>
      <c r="BQ35" s="14" t="s">
        <v>15</v>
      </c>
      <c r="BR35" t="b">
        <f t="shared" si="6"/>
        <v>1</v>
      </c>
      <c r="BT35" t="s">
        <v>128</v>
      </c>
      <c r="BX35" t="s">
        <v>133</v>
      </c>
      <c r="CA35" s="14" t="s">
        <v>14</v>
      </c>
      <c r="CB35" s="14" t="s">
        <v>14</v>
      </c>
      <c r="CC35" t="b">
        <f t="shared" si="7"/>
        <v>1</v>
      </c>
      <c r="CD35" t="s">
        <v>127</v>
      </c>
      <c r="CE35" t="s">
        <v>128</v>
      </c>
      <c r="CF35" t="s">
        <v>131</v>
      </c>
      <c r="CL35" s="14" t="s">
        <v>10</v>
      </c>
      <c r="CM35" s="14" t="s">
        <v>10</v>
      </c>
      <c r="CN35" t="b">
        <f t="shared" si="8"/>
        <v>1</v>
      </c>
      <c r="CU35" t="s">
        <v>132</v>
      </c>
      <c r="CW35" s="14" t="s">
        <v>13</v>
      </c>
      <c r="CX35" s="14" t="s">
        <v>4</v>
      </c>
      <c r="CY35" t="b">
        <f t="shared" si="9"/>
        <v>0</v>
      </c>
      <c r="DB35" t="s">
        <v>131</v>
      </c>
      <c r="DH35" s="14" t="s">
        <v>11</v>
      </c>
      <c r="DI35" s="14" t="s">
        <v>11</v>
      </c>
      <c r="DJ35" t="b">
        <f t="shared" si="10"/>
        <v>1</v>
      </c>
      <c r="DO35" t="s">
        <v>129</v>
      </c>
      <c r="DQ35" t="s">
        <v>132</v>
      </c>
      <c r="DS35" s="14" t="s">
        <v>9</v>
      </c>
      <c r="DT35" s="14" t="s">
        <v>9</v>
      </c>
      <c r="DU35" t="b">
        <f t="shared" si="11"/>
        <v>1</v>
      </c>
      <c r="DX35" t="s">
        <v>131</v>
      </c>
      <c r="EB35" t="s">
        <v>132</v>
      </c>
      <c r="ED35" s="14" t="s">
        <v>7</v>
      </c>
      <c r="EE35" s="14" t="s">
        <v>31</v>
      </c>
      <c r="EF35" t="b">
        <f t="shared" si="12"/>
        <v>0</v>
      </c>
      <c r="EG35" t="s">
        <v>127</v>
      </c>
      <c r="EL35" t="s">
        <v>133</v>
      </c>
      <c r="EO35" s="14" t="s">
        <v>5</v>
      </c>
      <c r="EP35" s="14" t="s">
        <v>5</v>
      </c>
      <c r="EQ35" t="b">
        <f t="shared" si="13"/>
        <v>1</v>
      </c>
      <c r="EY35" t="s">
        <v>134</v>
      </c>
      <c r="EZ35" s="14" t="s">
        <v>4</v>
      </c>
      <c r="FA35" s="14" t="s">
        <v>4</v>
      </c>
      <c r="FB35" t="b">
        <f t="shared" si="14"/>
        <v>1</v>
      </c>
      <c r="FE35" t="s">
        <v>131</v>
      </c>
      <c r="FK35">
        <f t="shared" si="15"/>
        <v>10</v>
      </c>
      <c r="FL35" s="15">
        <f t="shared" si="24"/>
        <v>3</v>
      </c>
      <c r="FM35">
        <f t="shared" si="17"/>
        <v>3</v>
      </c>
      <c r="FN35">
        <f t="shared" si="18"/>
        <v>5</v>
      </c>
      <c r="FO35">
        <f t="shared" si="19"/>
        <v>1</v>
      </c>
      <c r="FP35">
        <f t="shared" si="20"/>
        <v>1</v>
      </c>
      <c r="FQ35">
        <f t="shared" si="21"/>
        <v>3</v>
      </c>
      <c r="FR35">
        <f t="shared" si="22"/>
        <v>4</v>
      </c>
      <c r="FS35">
        <f t="shared" si="23"/>
        <v>1</v>
      </c>
    </row>
    <row r="36" spans="1:175" x14ac:dyDescent="0.25">
      <c r="A36">
        <v>33</v>
      </c>
      <c r="B36" s="14" t="s">
        <v>20</v>
      </c>
      <c r="C36" s="14" t="s">
        <v>20</v>
      </c>
      <c r="D36" t="b">
        <f t="shared" si="0"/>
        <v>1</v>
      </c>
      <c r="F36" t="s">
        <v>128</v>
      </c>
      <c r="M36" s="14" t="s">
        <v>19</v>
      </c>
      <c r="N36" s="14" t="s">
        <v>8</v>
      </c>
      <c r="O36" t="b">
        <f t="shared" si="1"/>
        <v>0</v>
      </c>
      <c r="X36" s="14" t="s">
        <v>18</v>
      </c>
      <c r="Y36" s="14" t="s">
        <v>11</v>
      </c>
      <c r="Z36" t="b">
        <f t="shared" si="2"/>
        <v>0</v>
      </c>
      <c r="AE36">
        <v>5</v>
      </c>
      <c r="AG36">
        <v>7</v>
      </c>
      <c r="AI36" s="14" t="s">
        <v>17</v>
      </c>
      <c r="AJ36" s="14" t="s">
        <v>27</v>
      </c>
      <c r="AK36" t="b">
        <f t="shared" si="3"/>
        <v>0</v>
      </c>
      <c r="AL36" t="s">
        <v>127</v>
      </c>
      <c r="AR36" t="s">
        <v>132</v>
      </c>
      <c r="AT36" s="14" t="s">
        <v>6</v>
      </c>
      <c r="AU36" s="14" t="s">
        <v>8</v>
      </c>
      <c r="AV36" t="b">
        <f t="shared" si="4"/>
        <v>0</v>
      </c>
      <c r="BE36" s="14" t="s">
        <v>16</v>
      </c>
      <c r="BF36" s="14" t="s">
        <v>28</v>
      </c>
      <c r="BG36" t="b">
        <f t="shared" si="5"/>
        <v>0</v>
      </c>
      <c r="BH36" t="s">
        <v>127</v>
      </c>
      <c r="BP36" s="14" t="s">
        <v>15</v>
      </c>
      <c r="BQ36" s="14" t="s">
        <v>28</v>
      </c>
      <c r="BR36" t="b">
        <f t="shared" si="6"/>
        <v>0</v>
      </c>
      <c r="BS36">
        <v>1</v>
      </c>
      <c r="CA36" s="14" t="s">
        <v>14</v>
      </c>
      <c r="CB36" s="14" t="s">
        <v>20</v>
      </c>
      <c r="CC36" t="b">
        <f t="shared" si="7"/>
        <v>0</v>
      </c>
      <c r="CE36" t="s">
        <v>128</v>
      </c>
      <c r="CL36" s="14" t="s">
        <v>10</v>
      </c>
      <c r="CM36" s="14" t="s">
        <v>10</v>
      </c>
      <c r="CN36" t="b">
        <f t="shared" si="8"/>
        <v>1</v>
      </c>
      <c r="CU36" t="s">
        <v>132</v>
      </c>
      <c r="CW36" s="14" t="s">
        <v>13</v>
      </c>
      <c r="CX36" s="14" t="s">
        <v>4</v>
      </c>
      <c r="CY36" t="b">
        <f t="shared" si="9"/>
        <v>0</v>
      </c>
      <c r="DB36" t="s">
        <v>131</v>
      </c>
      <c r="DH36" s="14" t="s">
        <v>11</v>
      </c>
      <c r="DI36" s="14" t="s">
        <v>10</v>
      </c>
      <c r="DJ36" t="b">
        <f t="shared" si="10"/>
        <v>0</v>
      </c>
      <c r="DQ36" t="s">
        <v>132</v>
      </c>
      <c r="DS36" s="14" t="s">
        <v>9</v>
      </c>
      <c r="DT36" s="14" t="s">
        <v>9</v>
      </c>
      <c r="DU36" t="b">
        <f t="shared" si="11"/>
        <v>1</v>
      </c>
      <c r="DX36" t="s">
        <v>131</v>
      </c>
      <c r="EB36" t="s">
        <v>132</v>
      </c>
      <c r="ED36" s="14" t="s">
        <v>7</v>
      </c>
      <c r="EE36" s="14" t="s">
        <v>15</v>
      </c>
      <c r="EF36" t="b">
        <f t="shared" si="12"/>
        <v>0</v>
      </c>
      <c r="EH36">
        <v>2</v>
      </c>
      <c r="EL36" t="s">
        <v>133</v>
      </c>
      <c r="EO36" s="14" t="s">
        <v>5</v>
      </c>
      <c r="EP36" s="14" t="s">
        <v>5</v>
      </c>
      <c r="EQ36" t="b">
        <f t="shared" si="13"/>
        <v>1</v>
      </c>
      <c r="EY36" t="s">
        <v>134</v>
      </c>
      <c r="EZ36" s="14" t="s">
        <v>4</v>
      </c>
      <c r="FA36" s="14" t="s">
        <v>8</v>
      </c>
      <c r="FB36" t="b">
        <f t="shared" si="14"/>
        <v>0</v>
      </c>
      <c r="FK36">
        <f t="shared" si="15"/>
        <v>4</v>
      </c>
      <c r="FL36" s="15">
        <f t="shared" si="24"/>
        <v>2</v>
      </c>
      <c r="FM36">
        <f t="shared" si="17"/>
        <v>2</v>
      </c>
      <c r="FN36">
        <f t="shared" si="18"/>
        <v>2</v>
      </c>
      <c r="FO36">
        <f t="shared" si="19"/>
        <v>0</v>
      </c>
      <c r="FP36">
        <f t="shared" si="20"/>
        <v>0</v>
      </c>
      <c r="FQ36">
        <f t="shared" si="21"/>
        <v>1</v>
      </c>
      <c r="FR36">
        <f t="shared" si="22"/>
        <v>4</v>
      </c>
      <c r="FS36">
        <f t="shared" si="23"/>
        <v>1</v>
      </c>
    </row>
    <row r="37" spans="1:175" x14ac:dyDescent="0.25">
      <c r="A37">
        <v>34</v>
      </c>
      <c r="B37" s="14" t="s">
        <v>20</v>
      </c>
      <c r="C37" s="14" t="s">
        <v>20</v>
      </c>
      <c r="D37" t="b">
        <f t="shared" si="0"/>
        <v>1</v>
      </c>
      <c r="F37" t="s">
        <v>128</v>
      </c>
      <c r="M37" s="14" t="s">
        <v>19</v>
      </c>
      <c r="N37" s="14" t="s">
        <v>4</v>
      </c>
      <c r="O37" t="b">
        <f t="shared" si="1"/>
        <v>0</v>
      </c>
      <c r="R37" t="s">
        <v>131</v>
      </c>
      <c r="X37" s="14" t="s">
        <v>18</v>
      </c>
      <c r="Y37" s="14" t="s">
        <v>18</v>
      </c>
      <c r="Z37" t="b">
        <f t="shared" si="2"/>
        <v>1</v>
      </c>
      <c r="AD37" t="s">
        <v>130</v>
      </c>
      <c r="AH37" t="s">
        <v>134</v>
      </c>
      <c r="AI37" s="14" t="s">
        <v>17</v>
      </c>
      <c r="AJ37" s="14" t="s">
        <v>30</v>
      </c>
      <c r="AK37" t="b">
        <f t="shared" si="3"/>
        <v>0</v>
      </c>
      <c r="AO37" t="s">
        <v>130</v>
      </c>
      <c r="AR37" t="s">
        <v>132</v>
      </c>
      <c r="AS37">
        <v>8</v>
      </c>
      <c r="AT37" s="14" t="s">
        <v>6</v>
      </c>
      <c r="AU37" s="14" t="s">
        <v>6</v>
      </c>
      <c r="AV37" t="b">
        <f t="shared" si="4"/>
        <v>1</v>
      </c>
      <c r="BB37" t="s">
        <v>133</v>
      </c>
      <c r="BE37" s="14" t="s">
        <v>16</v>
      </c>
      <c r="BF37" s="14" t="s">
        <v>4</v>
      </c>
      <c r="BG37" t="b">
        <f t="shared" si="5"/>
        <v>0</v>
      </c>
      <c r="BJ37" t="s">
        <v>131</v>
      </c>
      <c r="BP37" s="14" t="s">
        <v>15</v>
      </c>
      <c r="BQ37" s="14" t="s">
        <v>15</v>
      </c>
      <c r="BR37" t="b">
        <f t="shared" si="6"/>
        <v>1</v>
      </c>
      <c r="BT37" t="s">
        <v>128</v>
      </c>
      <c r="BX37" t="s">
        <v>133</v>
      </c>
      <c r="CA37" s="14" t="s">
        <v>14</v>
      </c>
      <c r="CB37" s="14" t="s">
        <v>29</v>
      </c>
      <c r="CC37" t="b">
        <f t="shared" si="7"/>
        <v>0</v>
      </c>
      <c r="CD37" t="s">
        <v>127</v>
      </c>
      <c r="CE37" t="s">
        <v>128</v>
      </c>
      <c r="CK37">
        <v>8</v>
      </c>
      <c r="CL37" s="14" t="s">
        <v>10</v>
      </c>
      <c r="CM37" s="14" t="s">
        <v>10</v>
      </c>
      <c r="CN37" t="b">
        <f t="shared" si="8"/>
        <v>1</v>
      </c>
      <c r="CU37" t="s">
        <v>132</v>
      </c>
      <c r="CW37" s="14" t="s">
        <v>13</v>
      </c>
      <c r="CX37" s="14" t="s">
        <v>12</v>
      </c>
      <c r="CY37" t="b">
        <f t="shared" si="9"/>
        <v>0</v>
      </c>
      <c r="DC37" t="s">
        <v>130</v>
      </c>
      <c r="DH37" s="14" t="s">
        <v>11</v>
      </c>
      <c r="DI37" s="14" t="s">
        <v>10</v>
      </c>
      <c r="DJ37" t="b">
        <f t="shared" si="10"/>
        <v>0</v>
      </c>
      <c r="DQ37" t="s">
        <v>132</v>
      </c>
      <c r="DS37" s="14" t="s">
        <v>9</v>
      </c>
      <c r="DT37" s="14" t="s">
        <v>9</v>
      </c>
      <c r="DU37" t="b">
        <f t="shared" si="11"/>
        <v>1</v>
      </c>
      <c r="DX37" t="s">
        <v>131</v>
      </c>
      <c r="EB37" t="s">
        <v>132</v>
      </c>
      <c r="ED37" s="14" t="s">
        <v>7</v>
      </c>
      <c r="EE37" s="14" t="s">
        <v>6</v>
      </c>
      <c r="EF37" t="b">
        <f t="shared" si="12"/>
        <v>0</v>
      </c>
      <c r="EL37" t="s">
        <v>133</v>
      </c>
      <c r="EO37" s="14" t="s">
        <v>5</v>
      </c>
      <c r="EP37" s="14" t="s">
        <v>28</v>
      </c>
      <c r="EQ37" t="b">
        <f t="shared" si="13"/>
        <v>0</v>
      </c>
      <c r="ER37">
        <v>1</v>
      </c>
      <c r="EZ37" s="14" t="s">
        <v>4</v>
      </c>
      <c r="FA37" s="14" t="s">
        <v>4</v>
      </c>
      <c r="FB37" t="b">
        <f t="shared" si="14"/>
        <v>1</v>
      </c>
      <c r="FE37" t="s">
        <v>131</v>
      </c>
      <c r="FK37">
        <f t="shared" si="15"/>
        <v>7</v>
      </c>
      <c r="FL37" s="15">
        <f t="shared" si="24"/>
        <v>1</v>
      </c>
      <c r="FM37">
        <f t="shared" si="17"/>
        <v>3</v>
      </c>
      <c r="FN37">
        <f t="shared" si="18"/>
        <v>4</v>
      </c>
      <c r="FO37">
        <f t="shared" si="19"/>
        <v>3</v>
      </c>
      <c r="FP37">
        <f t="shared" si="20"/>
        <v>0</v>
      </c>
      <c r="FQ37">
        <f t="shared" si="21"/>
        <v>3</v>
      </c>
      <c r="FR37">
        <f t="shared" si="22"/>
        <v>4</v>
      </c>
      <c r="FS37">
        <f t="shared" si="23"/>
        <v>1</v>
      </c>
    </row>
    <row r="38" spans="1:175" x14ac:dyDescent="0.25">
      <c r="A38">
        <v>35</v>
      </c>
      <c r="B38" s="14" t="s">
        <v>20</v>
      </c>
      <c r="C38" s="14" t="s">
        <v>20</v>
      </c>
      <c r="D38" t="b">
        <f t="shared" si="0"/>
        <v>1</v>
      </c>
      <c r="F38" t="s">
        <v>128</v>
      </c>
      <c r="M38" s="14" t="s">
        <v>19</v>
      </c>
      <c r="N38" s="14" t="s">
        <v>22</v>
      </c>
      <c r="O38" t="b">
        <f t="shared" si="1"/>
        <v>0</v>
      </c>
      <c r="T38" t="s">
        <v>129</v>
      </c>
      <c r="X38" s="14" t="s">
        <v>18</v>
      </c>
      <c r="Y38" s="14" t="s">
        <v>5</v>
      </c>
      <c r="Z38" t="b">
        <f t="shared" si="2"/>
        <v>0</v>
      </c>
      <c r="AH38" t="s">
        <v>134</v>
      </c>
      <c r="AI38" s="14" t="s">
        <v>17</v>
      </c>
      <c r="AJ38" s="14" t="s">
        <v>27</v>
      </c>
      <c r="AK38" t="b">
        <f t="shared" si="3"/>
        <v>0</v>
      </c>
      <c r="AL38" t="s">
        <v>127</v>
      </c>
      <c r="AR38" t="s">
        <v>132</v>
      </c>
      <c r="AT38" s="14" t="s">
        <v>6</v>
      </c>
      <c r="AU38" s="14" t="s">
        <v>6</v>
      </c>
      <c r="AV38" t="b">
        <f t="shared" si="4"/>
        <v>1</v>
      </c>
      <c r="BB38" t="s">
        <v>133</v>
      </c>
      <c r="BE38" s="14" t="s">
        <v>16</v>
      </c>
      <c r="BF38" s="14" t="s">
        <v>16</v>
      </c>
      <c r="BG38" t="b">
        <f t="shared" si="5"/>
        <v>1</v>
      </c>
      <c r="BH38" t="s">
        <v>127</v>
      </c>
      <c r="BJ38" t="s">
        <v>131</v>
      </c>
      <c r="BP38" s="14" t="s">
        <v>15</v>
      </c>
      <c r="BQ38" s="14" t="s">
        <v>23</v>
      </c>
      <c r="BR38" t="b">
        <f t="shared" si="6"/>
        <v>0</v>
      </c>
      <c r="BW38">
        <v>5</v>
      </c>
      <c r="BX38" t="s">
        <v>133</v>
      </c>
      <c r="CA38" s="14" t="s">
        <v>14</v>
      </c>
      <c r="CB38" s="14" t="s">
        <v>16</v>
      </c>
      <c r="CC38" t="b">
        <f t="shared" si="7"/>
        <v>0</v>
      </c>
      <c r="CD38" t="s">
        <v>127</v>
      </c>
      <c r="CF38" t="s">
        <v>131</v>
      </c>
      <c r="CL38" s="14" t="s">
        <v>10</v>
      </c>
      <c r="CM38" s="14" t="s">
        <v>10</v>
      </c>
      <c r="CN38" t="b">
        <f t="shared" si="8"/>
        <v>1</v>
      </c>
      <c r="CU38" t="s">
        <v>132</v>
      </c>
      <c r="CW38" s="14" t="s">
        <v>13</v>
      </c>
      <c r="CX38" s="14" t="s">
        <v>12</v>
      </c>
      <c r="CY38" t="b">
        <f t="shared" si="9"/>
        <v>0</v>
      </c>
      <c r="DC38" t="s">
        <v>130</v>
      </c>
      <c r="DH38" s="14" t="s">
        <v>11</v>
      </c>
      <c r="DI38" s="14" t="s">
        <v>11</v>
      </c>
      <c r="DJ38" t="b">
        <f t="shared" si="10"/>
        <v>1</v>
      </c>
      <c r="DO38" t="s">
        <v>129</v>
      </c>
      <c r="DQ38" t="s">
        <v>132</v>
      </c>
      <c r="DS38" s="14" t="s">
        <v>9</v>
      </c>
      <c r="DT38" s="14" t="s">
        <v>9</v>
      </c>
      <c r="DU38" t="b">
        <f t="shared" si="11"/>
        <v>1</v>
      </c>
      <c r="DX38" t="s">
        <v>131</v>
      </c>
      <c r="EB38" t="s">
        <v>132</v>
      </c>
      <c r="ED38" s="14" t="s">
        <v>7</v>
      </c>
      <c r="EE38" s="14" t="s">
        <v>26</v>
      </c>
      <c r="EF38" t="b">
        <f t="shared" si="12"/>
        <v>0</v>
      </c>
      <c r="EL38" t="s">
        <v>133</v>
      </c>
      <c r="EM38">
        <v>7</v>
      </c>
      <c r="EO38" s="14" t="s">
        <v>5</v>
      </c>
      <c r="EP38" s="14" t="s">
        <v>10</v>
      </c>
      <c r="EQ38" t="b">
        <f t="shared" si="13"/>
        <v>0</v>
      </c>
      <c r="EX38">
        <v>7</v>
      </c>
      <c r="EZ38" s="14" t="s">
        <v>4</v>
      </c>
      <c r="FA38" s="14" t="s">
        <v>4</v>
      </c>
      <c r="FB38" t="b">
        <f t="shared" si="14"/>
        <v>1</v>
      </c>
      <c r="FE38" t="s">
        <v>131</v>
      </c>
      <c r="FK38">
        <f t="shared" si="15"/>
        <v>7</v>
      </c>
      <c r="FL38" s="15">
        <f t="shared" si="24"/>
        <v>3</v>
      </c>
      <c r="FM38">
        <f t="shared" si="17"/>
        <v>1</v>
      </c>
      <c r="FN38">
        <f t="shared" si="18"/>
        <v>4</v>
      </c>
      <c r="FO38">
        <f t="shared" si="19"/>
        <v>1</v>
      </c>
      <c r="FP38">
        <f t="shared" si="20"/>
        <v>2</v>
      </c>
      <c r="FQ38">
        <f t="shared" si="21"/>
        <v>3</v>
      </c>
      <c r="FR38">
        <f t="shared" si="22"/>
        <v>4</v>
      </c>
      <c r="FS38">
        <f t="shared" si="23"/>
        <v>1</v>
      </c>
    </row>
    <row r="39" spans="1:175" x14ac:dyDescent="0.25">
      <c r="A39">
        <v>36</v>
      </c>
      <c r="B39" s="14" t="s">
        <v>20</v>
      </c>
      <c r="C39" s="14" t="s">
        <v>20</v>
      </c>
      <c r="D39" t="b">
        <f t="shared" si="0"/>
        <v>1</v>
      </c>
      <c r="F39" t="s">
        <v>128</v>
      </c>
      <c r="M39" s="14" t="s">
        <v>19</v>
      </c>
      <c r="N39" s="14" t="s">
        <v>8</v>
      </c>
      <c r="O39" t="b">
        <f t="shared" si="1"/>
        <v>0</v>
      </c>
      <c r="X39" s="14" t="s">
        <v>18</v>
      </c>
      <c r="Y39" s="14" t="s">
        <v>11</v>
      </c>
      <c r="Z39" t="b">
        <f t="shared" si="2"/>
        <v>0</v>
      </c>
      <c r="AE39">
        <v>5</v>
      </c>
      <c r="AG39">
        <v>7</v>
      </c>
      <c r="AI39" s="14" t="s">
        <v>17</v>
      </c>
      <c r="AJ39" s="14" t="s">
        <v>8</v>
      </c>
      <c r="AK39" t="b">
        <f t="shared" si="3"/>
        <v>0</v>
      </c>
      <c r="AT39" s="14" t="s">
        <v>6</v>
      </c>
      <c r="AU39" s="14" t="s">
        <v>6</v>
      </c>
      <c r="AV39" t="b">
        <f t="shared" si="4"/>
        <v>1</v>
      </c>
      <c r="BB39" t="s">
        <v>133</v>
      </c>
      <c r="BE39" s="14" t="s">
        <v>16</v>
      </c>
      <c r="BF39" s="14" t="s">
        <v>18</v>
      </c>
      <c r="BG39" t="b">
        <f t="shared" si="5"/>
        <v>0</v>
      </c>
      <c r="BK39">
        <v>4</v>
      </c>
      <c r="BO39">
        <v>8</v>
      </c>
      <c r="BP39" s="14" t="s">
        <v>15</v>
      </c>
      <c r="BQ39" s="14" t="s">
        <v>21</v>
      </c>
      <c r="BR39" t="b">
        <f t="shared" si="6"/>
        <v>0</v>
      </c>
      <c r="BT39" t="s">
        <v>128</v>
      </c>
      <c r="BY39">
        <v>7</v>
      </c>
      <c r="CA39" s="14" t="s">
        <v>14</v>
      </c>
      <c r="CB39" s="14" t="s">
        <v>16</v>
      </c>
      <c r="CC39" t="b">
        <f t="shared" si="7"/>
        <v>0</v>
      </c>
      <c r="CD39" t="s">
        <v>127</v>
      </c>
      <c r="CF39" t="s">
        <v>131</v>
      </c>
      <c r="CL39" s="14" t="s">
        <v>10</v>
      </c>
      <c r="CM39" s="14" t="s">
        <v>10</v>
      </c>
      <c r="CN39" t="b">
        <f t="shared" si="8"/>
        <v>1</v>
      </c>
      <c r="CU39" t="s">
        <v>132</v>
      </c>
      <c r="CW39" s="14" t="s">
        <v>13</v>
      </c>
      <c r="CX39" s="14" t="s">
        <v>25</v>
      </c>
      <c r="CY39" t="b">
        <f t="shared" si="9"/>
        <v>0</v>
      </c>
      <c r="DC39" t="s">
        <v>130</v>
      </c>
      <c r="DD39" t="s">
        <v>129</v>
      </c>
      <c r="DH39" s="14" t="s">
        <v>11</v>
      </c>
      <c r="DI39" s="14" t="s">
        <v>11</v>
      </c>
      <c r="DJ39" t="b">
        <f t="shared" si="10"/>
        <v>1</v>
      </c>
      <c r="DO39" t="s">
        <v>129</v>
      </c>
      <c r="DQ39" t="s">
        <v>132</v>
      </c>
      <c r="DS39" s="14" t="s">
        <v>9</v>
      </c>
      <c r="DT39" s="14" t="s">
        <v>24</v>
      </c>
      <c r="DU39" t="b">
        <f t="shared" si="11"/>
        <v>0</v>
      </c>
      <c r="DY39">
        <v>4</v>
      </c>
      <c r="DZ39">
        <v>5</v>
      </c>
      <c r="EB39" t="s">
        <v>132</v>
      </c>
      <c r="ED39" s="14" t="s">
        <v>7</v>
      </c>
      <c r="EE39" s="14" t="s">
        <v>23</v>
      </c>
      <c r="EF39" t="b">
        <f t="shared" si="12"/>
        <v>0</v>
      </c>
      <c r="EK39">
        <v>5</v>
      </c>
      <c r="EL39" t="s">
        <v>133</v>
      </c>
      <c r="EO39" s="14" t="s">
        <v>5</v>
      </c>
      <c r="EP39" s="14" t="s">
        <v>5</v>
      </c>
      <c r="EQ39" t="b">
        <f t="shared" si="13"/>
        <v>1</v>
      </c>
      <c r="EY39" t="s">
        <v>134</v>
      </c>
      <c r="EZ39" s="14" t="s">
        <v>4</v>
      </c>
      <c r="FA39" s="14" t="s">
        <v>4</v>
      </c>
      <c r="FB39" t="b">
        <f t="shared" si="14"/>
        <v>1</v>
      </c>
      <c r="FE39" t="s">
        <v>131</v>
      </c>
      <c r="FK39">
        <f t="shared" si="15"/>
        <v>6</v>
      </c>
      <c r="FL39" s="15">
        <f t="shared" si="24"/>
        <v>1</v>
      </c>
      <c r="FM39">
        <f t="shared" si="17"/>
        <v>2</v>
      </c>
      <c r="FN39">
        <f t="shared" si="18"/>
        <v>2</v>
      </c>
      <c r="FO39">
        <f t="shared" si="19"/>
        <v>1</v>
      </c>
      <c r="FP39">
        <f t="shared" si="20"/>
        <v>2</v>
      </c>
      <c r="FQ39">
        <f t="shared" si="21"/>
        <v>2</v>
      </c>
      <c r="FR39">
        <f t="shared" si="22"/>
        <v>3</v>
      </c>
      <c r="FS39">
        <f t="shared" si="23"/>
        <v>1</v>
      </c>
    </row>
    <row r="40" spans="1:175" s="15" customFormat="1" x14ac:dyDescent="0.25">
      <c r="A40" s="15">
        <v>37</v>
      </c>
      <c r="B40" s="16" t="s">
        <v>20</v>
      </c>
      <c r="C40" s="16" t="s">
        <v>20</v>
      </c>
      <c r="D40" s="15" t="b">
        <f t="shared" si="0"/>
        <v>1</v>
      </c>
      <c r="F40" t="s">
        <v>128</v>
      </c>
      <c r="M40" s="16" t="s">
        <v>19</v>
      </c>
      <c r="N40" s="16" t="s">
        <v>19</v>
      </c>
      <c r="O40" s="15" t="b">
        <f t="shared" si="1"/>
        <v>1</v>
      </c>
      <c r="R40" s="15" t="s">
        <v>131</v>
      </c>
      <c r="T40" s="15" t="s">
        <v>129</v>
      </c>
      <c r="X40" s="16" t="s">
        <v>18</v>
      </c>
      <c r="Y40" s="16" t="s">
        <v>8</v>
      </c>
      <c r="Z40" s="15" t="b">
        <f t="shared" si="2"/>
        <v>0</v>
      </c>
      <c r="AI40" s="16" t="s">
        <v>17</v>
      </c>
      <c r="AJ40" s="16" t="s">
        <v>17</v>
      </c>
      <c r="AK40" s="15" t="b">
        <f t="shared" si="3"/>
        <v>1</v>
      </c>
      <c r="AL40" s="15" t="s">
        <v>127</v>
      </c>
      <c r="AO40" s="15" t="s">
        <v>130</v>
      </c>
      <c r="AR40" s="15" t="s">
        <v>132</v>
      </c>
      <c r="AT40" s="16" t="s">
        <v>6</v>
      </c>
      <c r="AU40" s="16" t="s">
        <v>6</v>
      </c>
      <c r="AV40" s="15" t="b">
        <f t="shared" si="4"/>
        <v>1</v>
      </c>
      <c r="BB40" s="15" t="s">
        <v>133</v>
      </c>
      <c r="BE40" s="16" t="s">
        <v>16</v>
      </c>
      <c r="BF40" s="16" t="s">
        <v>16</v>
      </c>
      <c r="BG40" s="15" t="b">
        <f t="shared" si="5"/>
        <v>1</v>
      </c>
      <c r="BH40" s="15" t="s">
        <v>127</v>
      </c>
      <c r="BJ40" s="15" t="s">
        <v>131</v>
      </c>
      <c r="BP40" s="16" t="s">
        <v>15</v>
      </c>
      <c r="BQ40" s="16" t="s">
        <v>15</v>
      </c>
      <c r="BR40" s="15" t="b">
        <f t="shared" si="6"/>
        <v>1</v>
      </c>
      <c r="BT40" s="15" t="s">
        <v>128</v>
      </c>
      <c r="BX40" s="15" t="s">
        <v>133</v>
      </c>
      <c r="CA40" s="16" t="s">
        <v>14</v>
      </c>
      <c r="CB40" s="16" t="s">
        <v>16</v>
      </c>
      <c r="CC40" s="15" t="b">
        <f t="shared" si="7"/>
        <v>0</v>
      </c>
      <c r="CD40" s="15" t="s">
        <v>127</v>
      </c>
      <c r="CF40" s="15" t="s">
        <v>131</v>
      </c>
      <c r="CL40" s="16" t="s">
        <v>10</v>
      </c>
      <c r="CM40" s="16" t="s">
        <v>10</v>
      </c>
      <c r="CN40" s="15" t="b">
        <f t="shared" si="8"/>
        <v>1</v>
      </c>
      <c r="CU40" s="15" t="s">
        <v>132</v>
      </c>
      <c r="CW40" s="16" t="s">
        <v>13</v>
      </c>
      <c r="CX40" s="16" t="s">
        <v>6</v>
      </c>
      <c r="CY40" s="15" t="b">
        <f t="shared" si="9"/>
        <v>0</v>
      </c>
      <c r="DE40" s="15">
        <v>6</v>
      </c>
      <c r="DH40" s="16" t="s">
        <v>11</v>
      </c>
      <c r="DI40" s="16" t="s">
        <v>22</v>
      </c>
      <c r="DJ40" s="15" t="b">
        <f t="shared" si="10"/>
        <v>0</v>
      </c>
      <c r="DO40" s="15" t="s">
        <v>129</v>
      </c>
      <c r="DS40" s="16" t="s">
        <v>9</v>
      </c>
      <c r="DT40" s="16" t="s">
        <v>9</v>
      </c>
      <c r="DU40" s="15" t="b">
        <f t="shared" si="11"/>
        <v>1</v>
      </c>
      <c r="DX40" s="15" t="s">
        <v>131</v>
      </c>
      <c r="EB40" s="15" t="s">
        <v>132</v>
      </c>
      <c r="ED40" s="16" t="s">
        <v>7</v>
      </c>
      <c r="EE40" s="16" t="s">
        <v>7</v>
      </c>
      <c r="EF40" s="15" t="b">
        <f t="shared" si="12"/>
        <v>1</v>
      </c>
      <c r="EG40" s="15" t="s">
        <v>127</v>
      </c>
      <c r="EI40" s="15" t="s">
        <v>131</v>
      </c>
      <c r="EL40" s="15" t="s">
        <v>133</v>
      </c>
      <c r="EO40" s="16" t="s">
        <v>5</v>
      </c>
      <c r="EP40" s="16" t="s">
        <v>20</v>
      </c>
      <c r="EQ40" s="15" t="b">
        <f t="shared" si="13"/>
        <v>0</v>
      </c>
      <c r="ES40" s="15">
        <v>2</v>
      </c>
      <c r="EZ40" s="16" t="s">
        <v>4</v>
      </c>
      <c r="FA40" s="16" t="s">
        <v>4</v>
      </c>
      <c r="FB40" s="15" t="b">
        <f t="shared" si="14"/>
        <v>1</v>
      </c>
      <c r="FE40" s="15" t="s">
        <v>131</v>
      </c>
      <c r="FK40" s="15">
        <f t="shared" si="15"/>
        <v>10</v>
      </c>
      <c r="FL40" s="15">
        <f t="shared" si="24"/>
        <v>4</v>
      </c>
      <c r="FM40">
        <f t="shared" si="17"/>
        <v>2</v>
      </c>
      <c r="FN40">
        <f t="shared" si="18"/>
        <v>6</v>
      </c>
      <c r="FO40">
        <f t="shared" si="19"/>
        <v>1</v>
      </c>
      <c r="FP40">
        <f t="shared" si="20"/>
        <v>2</v>
      </c>
      <c r="FQ40">
        <f t="shared" si="21"/>
        <v>3</v>
      </c>
      <c r="FR40">
        <f t="shared" si="22"/>
        <v>3</v>
      </c>
      <c r="FS40">
        <f t="shared" si="23"/>
        <v>0</v>
      </c>
    </row>
    <row r="41" spans="1:175" s="15" customFormat="1" x14ac:dyDescent="0.25">
      <c r="A41" s="15">
        <v>38</v>
      </c>
      <c r="B41" s="16" t="s">
        <v>20</v>
      </c>
      <c r="C41" s="16" t="s">
        <v>20</v>
      </c>
      <c r="D41" s="15" t="b">
        <f t="shared" si="0"/>
        <v>1</v>
      </c>
      <c r="F41" s="15" t="s">
        <v>128</v>
      </c>
      <c r="M41" s="16" t="s">
        <v>19</v>
      </c>
      <c r="N41" s="16" t="s">
        <v>22</v>
      </c>
      <c r="O41" s="15" t="b">
        <f t="shared" si="1"/>
        <v>0</v>
      </c>
      <c r="T41" s="15" t="s">
        <v>129</v>
      </c>
      <c r="X41" s="16" t="s">
        <v>18</v>
      </c>
      <c r="Y41" s="16" t="s">
        <v>5</v>
      </c>
      <c r="Z41" s="15" t="b">
        <f t="shared" si="2"/>
        <v>0</v>
      </c>
      <c r="AH41" s="15" t="s">
        <v>134</v>
      </c>
      <c r="AI41" s="16" t="s">
        <v>17</v>
      </c>
      <c r="AJ41" s="16" t="s">
        <v>10</v>
      </c>
      <c r="AK41" s="15" t="b">
        <f t="shared" si="3"/>
        <v>0</v>
      </c>
      <c r="AR41" s="15" t="s">
        <v>132</v>
      </c>
      <c r="AT41" s="16" t="s">
        <v>6</v>
      </c>
      <c r="AU41" s="16" t="s">
        <v>6</v>
      </c>
      <c r="AV41" s="15" t="b">
        <f t="shared" si="4"/>
        <v>1</v>
      </c>
      <c r="BB41" s="15" t="s">
        <v>133</v>
      </c>
      <c r="BE41" s="16" t="s">
        <v>16</v>
      </c>
      <c r="BF41" s="16" t="s">
        <v>16</v>
      </c>
      <c r="BG41" s="15" t="b">
        <f t="shared" si="5"/>
        <v>1</v>
      </c>
      <c r="BH41" s="15" t="s">
        <v>127</v>
      </c>
      <c r="BJ41" s="15" t="s">
        <v>131</v>
      </c>
      <c r="BP41" s="16" t="s">
        <v>15</v>
      </c>
      <c r="BQ41" s="16" t="s">
        <v>6</v>
      </c>
      <c r="BR41" s="15" t="b">
        <f t="shared" si="6"/>
        <v>0</v>
      </c>
      <c r="BX41" s="15" t="s">
        <v>133</v>
      </c>
      <c r="CA41" s="16" t="s">
        <v>14</v>
      </c>
      <c r="CB41" s="16" t="s">
        <v>8</v>
      </c>
      <c r="CC41" s="15" t="b">
        <f t="shared" si="7"/>
        <v>0</v>
      </c>
      <c r="CL41" s="16" t="s">
        <v>10</v>
      </c>
      <c r="CM41" s="16" t="s">
        <v>10</v>
      </c>
      <c r="CN41" s="15" t="b">
        <f t="shared" si="8"/>
        <v>1</v>
      </c>
      <c r="CU41" s="15" t="s">
        <v>132</v>
      </c>
      <c r="CW41" s="16" t="s">
        <v>13</v>
      </c>
      <c r="CX41" s="16" t="s">
        <v>8</v>
      </c>
      <c r="CY41" s="15" t="b">
        <f t="shared" si="9"/>
        <v>0</v>
      </c>
      <c r="DH41" s="16" t="s">
        <v>11</v>
      </c>
      <c r="DI41" s="16" t="s">
        <v>9</v>
      </c>
      <c r="DJ41" s="15" t="b">
        <f t="shared" si="10"/>
        <v>0</v>
      </c>
      <c r="DM41" s="15">
        <v>3</v>
      </c>
      <c r="DQ41" s="15" t="s">
        <v>132</v>
      </c>
      <c r="DS41" s="16" t="s">
        <v>9</v>
      </c>
      <c r="DT41" s="16" t="s">
        <v>9</v>
      </c>
      <c r="DU41" s="15" t="b">
        <f t="shared" si="11"/>
        <v>1</v>
      </c>
      <c r="DX41" s="15" t="s">
        <v>131</v>
      </c>
      <c r="EB41" s="15" t="s">
        <v>132</v>
      </c>
      <c r="ED41" s="16" t="s">
        <v>7</v>
      </c>
      <c r="EE41" s="16" t="s">
        <v>22</v>
      </c>
      <c r="EF41" s="15" t="b">
        <f t="shared" si="12"/>
        <v>0</v>
      </c>
      <c r="EK41" s="15">
        <v>5</v>
      </c>
      <c r="EO41" s="16" t="s">
        <v>5</v>
      </c>
      <c r="EP41" s="16" t="s">
        <v>21</v>
      </c>
      <c r="EQ41" s="15" t="b">
        <f t="shared" si="13"/>
        <v>0</v>
      </c>
      <c r="ES41" s="15">
        <v>2</v>
      </c>
      <c r="EX41" s="15">
        <v>7</v>
      </c>
      <c r="EZ41" s="16" t="s">
        <v>4</v>
      </c>
      <c r="FA41" s="16" t="s">
        <v>8</v>
      </c>
      <c r="FB41" s="15" t="b">
        <f t="shared" si="14"/>
        <v>0</v>
      </c>
      <c r="FK41" s="15">
        <f t="shared" si="15"/>
        <v>5</v>
      </c>
      <c r="FL41" s="15">
        <f t="shared" si="24"/>
        <v>1</v>
      </c>
      <c r="FM41" s="15">
        <f t="shared" si="17"/>
        <v>1</v>
      </c>
      <c r="FN41" s="15">
        <f t="shared" si="18"/>
        <v>2</v>
      </c>
      <c r="FO41" s="15">
        <f t="shared" si="19"/>
        <v>0</v>
      </c>
      <c r="FP41" s="15">
        <f t="shared" si="20"/>
        <v>1</v>
      </c>
      <c r="FQ41" s="15">
        <f t="shared" si="21"/>
        <v>2</v>
      </c>
      <c r="FR41" s="15">
        <f t="shared" si="22"/>
        <v>4</v>
      </c>
      <c r="FS41" s="15">
        <f t="shared" si="23"/>
        <v>1</v>
      </c>
    </row>
    <row r="42" spans="1:175" x14ac:dyDescent="0.25">
      <c r="A42">
        <v>39</v>
      </c>
      <c r="B42" s="14" t="s">
        <v>20</v>
      </c>
      <c r="C42" s="14" t="s">
        <v>20</v>
      </c>
      <c r="D42" t="b">
        <f t="shared" si="0"/>
        <v>1</v>
      </c>
      <c r="F42" t="s">
        <v>128</v>
      </c>
      <c r="M42" s="14" t="s">
        <v>19</v>
      </c>
      <c r="N42" s="14" t="s">
        <v>19</v>
      </c>
      <c r="O42" t="b">
        <f t="shared" si="1"/>
        <v>1</v>
      </c>
      <c r="R42" t="s">
        <v>131</v>
      </c>
      <c r="T42" t="s">
        <v>129</v>
      </c>
      <c r="X42" s="14" t="s">
        <v>18</v>
      </c>
      <c r="Y42" s="14" t="s">
        <v>5</v>
      </c>
      <c r="Z42" t="b">
        <f t="shared" si="2"/>
        <v>0</v>
      </c>
      <c r="AH42" t="s">
        <v>134</v>
      </c>
      <c r="AI42" s="14" t="s">
        <v>17</v>
      </c>
      <c r="AJ42" s="14" t="s">
        <v>8</v>
      </c>
      <c r="AK42" t="b">
        <f t="shared" si="3"/>
        <v>0</v>
      </c>
      <c r="AT42" s="14" t="s">
        <v>6</v>
      </c>
      <c r="AU42" s="14" t="s">
        <v>6</v>
      </c>
      <c r="AV42" t="b">
        <f t="shared" si="4"/>
        <v>1</v>
      </c>
      <c r="BB42" t="s">
        <v>133</v>
      </c>
      <c r="BE42" s="14" t="s">
        <v>16</v>
      </c>
      <c r="BF42" s="14" t="s">
        <v>16</v>
      </c>
      <c r="BG42" t="b">
        <f t="shared" si="5"/>
        <v>1</v>
      </c>
      <c r="BH42" t="s">
        <v>127</v>
      </c>
      <c r="BJ42" t="s">
        <v>131</v>
      </c>
      <c r="BP42" s="14" t="s">
        <v>15</v>
      </c>
      <c r="BQ42" s="14" t="s">
        <v>15</v>
      </c>
      <c r="BR42" t="b">
        <f t="shared" si="6"/>
        <v>1</v>
      </c>
      <c r="BT42" t="s">
        <v>128</v>
      </c>
      <c r="BX42" t="s">
        <v>133</v>
      </c>
      <c r="CA42" s="14" t="s">
        <v>14</v>
      </c>
      <c r="CB42" s="14" t="s">
        <v>4</v>
      </c>
      <c r="CC42" t="b">
        <f t="shared" si="7"/>
        <v>0</v>
      </c>
      <c r="CF42" t="s">
        <v>131</v>
      </c>
      <c r="CL42" s="14" t="s">
        <v>10</v>
      </c>
      <c r="CM42" s="14" t="s">
        <v>10</v>
      </c>
      <c r="CN42" t="b">
        <f t="shared" si="8"/>
        <v>1</v>
      </c>
      <c r="CU42" t="s">
        <v>132</v>
      </c>
      <c r="CW42" s="14" t="s">
        <v>13</v>
      </c>
      <c r="CX42" s="14" t="s">
        <v>12</v>
      </c>
      <c r="CY42" t="b">
        <f t="shared" si="9"/>
        <v>0</v>
      </c>
      <c r="DC42" t="s">
        <v>130</v>
      </c>
      <c r="DH42" s="14" t="s">
        <v>11</v>
      </c>
      <c r="DI42" s="14" t="s">
        <v>10</v>
      </c>
      <c r="DJ42" t="b">
        <f t="shared" si="10"/>
        <v>0</v>
      </c>
      <c r="DQ42" t="s">
        <v>132</v>
      </c>
      <c r="DS42" s="14" t="s">
        <v>9</v>
      </c>
      <c r="DT42" s="14" t="s">
        <v>8</v>
      </c>
      <c r="DU42" t="b">
        <f t="shared" si="11"/>
        <v>0</v>
      </c>
      <c r="ED42" s="14" t="s">
        <v>7</v>
      </c>
      <c r="EE42" s="14" t="s">
        <v>6</v>
      </c>
      <c r="EF42" t="b">
        <f t="shared" si="12"/>
        <v>0</v>
      </c>
      <c r="EL42" t="s">
        <v>133</v>
      </c>
      <c r="EO42" s="14" t="s">
        <v>5</v>
      </c>
      <c r="EP42" s="14" t="s">
        <v>5</v>
      </c>
      <c r="EQ42" t="b">
        <f t="shared" si="13"/>
        <v>1</v>
      </c>
      <c r="EY42" t="s">
        <v>134</v>
      </c>
      <c r="EZ42" s="14" t="s">
        <v>4</v>
      </c>
      <c r="FA42" s="14" t="s">
        <v>4</v>
      </c>
      <c r="FB42" t="b">
        <f t="shared" si="14"/>
        <v>1</v>
      </c>
      <c r="FE42" t="s">
        <v>131</v>
      </c>
      <c r="FK42">
        <f t="shared" si="15"/>
        <v>8</v>
      </c>
      <c r="FL42" s="15">
        <f t="shared" si="24"/>
        <v>1</v>
      </c>
      <c r="FM42">
        <f t="shared" si="17"/>
        <v>2</v>
      </c>
      <c r="FN42">
        <f t="shared" si="18"/>
        <v>4</v>
      </c>
      <c r="FO42">
        <f t="shared" si="19"/>
        <v>1</v>
      </c>
      <c r="FP42">
        <f t="shared" si="20"/>
        <v>1</v>
      </c>
      <c r="FQ42">
        <f t="shared" si="21"/>
        <v>3</v>
      </c>
      <c r="FR42">
        <f t="shared" si="22"/>
        <v>2</v>
      </c>
      <c r="FS42">
        <f t="shared" si="23"/>
        <v>2</v>
      </c>
    </row>
    <row r="43" spans="1:175" s="15" customFormat="1" x14ac:dyDescent="0.25">
      <c r="A43">
        <v>40</v>
      </c>
      <c r="B43" s="16" t="s">
        <v>20</v>
      </c>
      <c r="C43" s="16" t="s">
        <v>8</v>
      </c>
      <c r="D43" s="15" t="b">
        <f t="shared" si="0"/>
        <v>0</v>
      </c>
      <c r="M43" s="16" t="s">
        <v>19</v>
      </c>
      <c r="N43" s="16" t="s">
        <v>4</v>
      </c>
      <c r="O43" s="15" t="b">
        <f t="shared" si="1"/>
        <v>0</v>
      </c>
      <c r="R43" s="15" t="s">
        <v>131</v>
      </c>
      <c r="X43" s="16" t="s">
        <v>18</v>
      </c>
      <c r="Y43" s="16" t="s">
        <v>11</v>
      </c>
      <c r="Z43" s="15" t="b">
        <f t="shared" si="2"/>
        <v>0</v>
      </c>
      <c r="AE43" s="15">
        <v>5</v>
      </c>
      <c r="AG43" s="15">
        <v>7</v>
      </c>
      <c r="AI43" s="16" t="s">
        <v>17</v>
      </c>
      <c r="AJ43" s="16" t="s">
        <v>16</v>
      </c>
      <c r="AK43" s="15" t="b">
        <f t="shared" si="3"/>
        <v>0</v>
      </c>
      <c r="AL43" s="15" t="s">
        <v>127</v>
      </c>
      <c r="AN43" s="15">
        <v>3</v>
      </c>
      <c r="AT43" s="16" t="s">
        <v>6</v>
      </c>
      <c r="AU43" s="16" t="s">
        <v>8</v>
      </c>
      <c r="AV43" s="15" t="b">
        <f t="shared" si="4"/>
        <v>0</v>
      </c>
      <c r="BE43" s="16" t="s">
        <v>16</v>
      </c>
      <c r="BF43" s="16" t="s">
        <v>11</v>
      </c>
      <c r="BG43" s="15" t="b">
        <f t="shared" si="5"/>
        <v>0</v>
      </c>
      <c r="BP43" s="16" t="s">
        <v>15</v>
      </c>
      <c r="BQ43" s="16" t="s">
        <v>6</v>
      </c>
      <c r="BR43" s="15" t="b">
        <f t="shared" si="6"/>
        <v>0</v>
      </c>
      <c r="BX43" s="15" t="s">
        <v>133</v>
      </c>
      <c r="CA43" s="16" t="s">
        <v>14</v>
      </c>
      <c r="CB43" s="16" t="s">
        <v>12</v>
      </c>
      <c r="CC43" s="15" t="b">
        <f t="shared" si="7"/>
        <v>0</v>
      </c>
      <c r="CG43" s="15">
        <v>4</v>
      </c>
      <c r="CL43" s="16" t="s">
        <v>10</v>
      </c>
      <c r="CM43" s="16" t="s">
        <v>8</v>
      </c>
      <c r="CN43" s="15" t="b">
        <f t="shared" si="8"/>
        <v>0</v>
      </c>
      <c r="CW43" s="16" t="s">
        <v>13</v>
      </c>
      <c r="CX43" s="16" t="s">
        <v>12</v>
      </c>
      <c r="CY43" s="15" t="b">
        <f t="shared" si="9"/>
        <v>0</v>
      </c>
      <c r="DC43" s="15" t="s">
        <v>130</v>
      </c>
      <c r="DH43" s="16" t="s">
        <v>11</v>
      </c>
      <c r="DI43" s="16" t="s">
        <v>8</v>
      </c>
      <c r="DJ43" s="15" t="b">
        <f t="shared" si="10"/>
        <v>0</v>
      </c>
      <c r="DS43" s="16" t="s">
        <v>9</v>
      </c>
      <c r="DT43" s="16" t="s">
        <v>8</v>
      </c>
      <c r="DU43" s="15" t="b">
        <f t="shared" si="11"/>
        <v>0</v>
      </c>
      <c r="ED43" s="16" t="s">
        <v>7</v>
      </c>
      <c r="EE43" s="16" t="s">
        <v>6</v>
      </c>
      <c r="EF43" s="15" t="b">
        <f t="shared" si="12"/>
        <v>0</v>
      </c>
      <c r="EL43" s="15" t="s">
        <v>133</v>
      </c>
      <c r="EO43" s="16" t="s">
        <v>5</v>
      </c>
      <c r="EP43" s="16" t="s">
        <v>10</v>
      </c>
      <c r="EQ43" s="15" t="b">
        <f t="shared" si="13"/>
        <v>0</v>
      </c>
      <c r="EZ43" s="16" t="s">
        <v>4</v>
      </c>
      <c r="FA43" s="16" t="s">
        <v>8</v>
      </c>
      <c r="FB43" s="15" t="b">
        <f t="shared" si="14"/>
        <v>0</v>
      </c>
      <c r="FK43" s="58">
        <f t="shared" ref="FK43:FK55" si="25">COUNTIF(A43:FJ43,TRUE)</f>
        <v>0</v>
      </c>
      <c r="FL43" s="58">
        <f t="shared" ref="FL43:FL55" si="26">COUNTIF(B43:FJ43,"n1")</f>
        <v>1</v>
      </c>
      <c r="FM43" s="58">
        <f t="shared" ref="FM43:FM55" si="27">COUNTIF(B43:FJ43,"n2")</f>
        <v>0</v>
      </c>
      <c r="FN43" s="58">
        <f t="shared" ref="FN43:FN55" si="28">COUNTIF(B43:FJ43,"n3")</f>
        <v>1</v>
      </c>
      <c r="FO43" s="58">
        <f t="shared" ref="FO43:FO55" si="29">COUNTIF(B43:FJ43,"n4")</f>
        <v>1</v>
      </c>
      <c r="FP43" s="58">
        <f t="shared" ref="FP43:FP55" si="30">COUNTIF(B43:FJ43,"n5")</f>
        <v>0</v>
      </c>
      <c r="FQ43" s="58">
        <f t="shared" ref="FQ43:FQ55" si="31">COUNTIF(B43:FJ43,"n6")</f>
        <v>2</v>
      </c>
      <c r="FR43" s="58">
        <f t="shared" ref="FR43:FR55" si="32">COUNTIF(B43:FJ43,"n7")</f>
        <v>0</v>
      </c>
      <c r="FS43" s="58">
        <f t="shared" ref="FS43:FS55" si="33">COUNTIF(B43:FJ43,"n8")</f>
        <v>0</v>
      </c>
    </row>
    <row r="44" spans="1:175" x14ac:dyDescent="0.25">
      <c r="A44">
        <v>41</v>
      </c>
      <c r="B44" s="14" t="s">
        <v>20</v>
      </c>
      <c r="C44" s="14" t="s">
        <v>20</v>
      </c>
      <c r="D44" t="b">
        <f t="shared" si="0"/>
        <v>1</v>
      </c>
      <c r="F44" t="s">
        <v>128</v>
      </c>
      <c r="M44" s="14" t="s">
        <v>19</v>
      </c>
      <c r="N44" s="14" t="s">
        <v>19</v>
      </c>
      <c r="O44" t="b">
        <f t="shared" si="1"/>
        <v>1</v>
      </c>
      <c r="R44" t="s">
        <v>131</v>
      </c>
      <c r="T44" t="s">
        <v>129</v>
      </c>
      <c r="X44" s="14" t="s">
        <v>18</v>
      </c>
      <c r="Y44" s="14" t="s">
        <v>12</v>
      </c>
      <c r="Z44" t="b">
        <f t="shared" si="2"/>
        <v>0</v>
      </c>
      <c r="AD44" s="15" t="s">
        <v>130</v>
      </c>
      <c r="AI44" s="14" t="s">
        <v>17</v>
      </c>
      <c r="AJ44" s="14" t="s">
        <v>10</v>
      </c>
      <c r="AK44" t="b">
        <f t="shared" si="3"/>
        <v>0</v>
      </c>
      <c r="AR44" s="15" t="s">
        <v>132</v>
      </c>
      <c r="AT44" s="14" t="s">
        <v>6</v>
      </c>
      <c r="AU44" s="14" t="s">
        <v>6</v>
      </c>
      <c r="AV44" t="b">
        <f t="shared" si="4"/>
        <v>1</v>
      </c>
      <c r="BB44" t="s">
        <v>133</v>
      </c>
      <c r="BE44" s="14" t="s">
        <v>16</v>
      </c>
      <c r="BF44" s="14" t="s">
        <v>16</v>
      </c>
      <c r="BG44" t="b">
        <f t="shared" si="5"/>
        <v>1</v>
      </c>
      <c r="BH44" t="s">
        <v>127</v>
      </c>
      <c r="BJ44" t="s">
        <v>131</v>
      </c>
      <c r="BP44" s="14" t="s">
        <v>15</v>
      </c>
      <c r="BQ44" s="14" t="s">
        <v>15</v>
      </c>
      <c r="BR44" t="b">
        <f t="shared" si="6"/>
        <v>1</v>
      </c>
      <c r="BT44" t="s">
        <v>128</v>
      </c>
      <c r="BX44" t="s">
        <v>133</v>
      </c>
      <c r="CA44" s="14" t="s">
        <v>14</v>
      </c>
      <c r="CB44" s="14" t="s">
        <v>28</v>
      </c>
      <c r="CC44" t="b">
        <f t="shared" si="7"/>
        <v>0</v>
      </c>
      <c r="CD44" t="s">
        <v>127</v>
      </c>
      <c r="CL44" s="14" t="s">
        <v>10</v>
      </c>
      <c r="CM44" s="14" t="s">
        <v>10</v>
      </c>
      <c r="CN44" t="b">
        <f t="shared" si="8"/>
        <v>1</v>
      </c>
      <c r="CU44" t="s">
        <v>132</v>
      </c>
      <c r="CW44" s="14" t="s">
        <v>13</v>
      </c>
      <c r="CX44" s="14" t="s">
        <v>39</v>
      </c>
      <c r="CY44" t="b">
        <f t="shared" si="9"/>
        <v>0</v>
      </c>
      <c r="DB44" t="s">
        <v>131</v>
      </c>
      <c r="DC44" t="s">
        <v>130</v>
      </c>
      <c r="DH44" s="14" t="s">
        <v>11</v>
      </c>
      <c r="DI44" s="14" t="s">
        <v>11</v>
      </c>
      <c r="DJ44" t="b">
        <f t="shared" si="10"/>
        <v>1</v>
      </c>
      <c r="DO44" t="s">
        <v>129</v>
      </c>
      <c r="DQ44" t="s">
        <v>132</v>
      </c>
      <c r="DS44" s="14" t="s">
        <v>9</v>
      </c>
      <c r="DT44" s="14" t="s">
        <v>9</v>
      </c>
      <c r="DU44" t="b">
        <f t="shared" si="11"/>
        <v>1</v>
      </c>
      <c r="DV44" s="15"/>
      <c r="DW44" s="15"/>
      <c r="DX44" s="15" t="s">
        <v>131</v>
      </c>
      <c r="DY44" s="15"/>
      <c r="DZ44" s="15"/>
      <c r="EA44" s="15"/>
      <c r="EB44" s="15" t="s">
        <v>132</v>
      </c>
      <c r="EC44" s="15"/>
      <c r="ED44" s="14" t="s">
        <v>7</v>
      </c>
      <c r="EE44" s="14" t="s">
        <v>31</v>
      </c>
      <c r="EF44" t="b">
        <f t="shared" si="12"/>
        <v>0</v>
      </c>
      <c r="EG44" s="15" t="s">
        <v>127</v>
      </c>
      <c r="EL44" t="s">
        <v>133</v>
      </c>
      <c r="EO44" s="14" t="s">
        <v>5</v>
      </c>
      <c r="EP44" s="14" t="s">
        <v>5</v>
      </c>
      <c r="EQ44" t="b">
        <f t="shared" si="13"/>
        <v>1</v>
      </c>
      <c r="EY44" t="s">
        <v>134</v>
      </c>
      <c r="EZ44" s="14" t="s">
        <v>4</v>
      </c>
      <c r="FA44" s="14" t="s">
        <v>4</v>
      </c>
      <c r="FB44" t="b">
        <f t="shared" si="14"/>
        <v>1</v>
      </c>
      <c r="FE44" t="s">
        <v>131</v>
      </c>
      <c r="FK44" s="58">
        <f t="shared" si="25"/>
        <v>10</v>
      </c>
      <c r="FL44" s="58">
        <f t="shared" si="26"/>
        <v>3</v>
      </c>
      <c r="FM44" s="58">
        <f t="shared" si="27"/>
        <v>2</v>
      </c>
      <c r="FN44" s="58">
        <f t="shared" si="28"/>
        <v>5</v>
      </c>
      <c r="FO44" s="58">
        <f t="shared" si="29"/>
        <v>2</v>
      </c>
      <c r="FP44" s="58">
        <f t="shared" si="30"/>
        <v>2</v>
      </c>
      <c r="FQ44" s="58">
        <f t="shared" si="31"/>
        <v>3</v>
      </c>
      <c r="FR44" s="58">
        <f t="shared" si="32"/>
        <v>4</v>
      </c>
      <c r="FS44" s="58">
        <f t="shared" si="33"/>
        <v>1</v>
      </c>
    </row>
    <row r="45" spans="1:175" x14ac:dyDescent="0.25">
      <c r="A45">
        <v>42</v>
      </c>
      <c r="B45" s="14" t="s">
        <v>20</v>
      </c>
      <c r="C45" s="14" t="s">
        <v>20</v>
      </c>
      <c r="D45" t="b">
        <f t="shared" si="0"/>
        <v>1</v>
      </c>
      <c r="F45" t="s">
        <v>128</v>
      </c>
      <c r="M45" s="14" t="s">
        <v>19</v>
      </c>
      <c r="N45" s="14" t="s">
        <v>25</v>
      </c>
      <c r="O45" t="b">
        <f t="shared" si="1"/>
        <v>0</v>
      </c>
      <c r="S45">
        <v>4</v>
      </c>
      <c r="T45" t="s">
        <v>129</v>
      </c>
      <c r="X45" s="14" t="s">
        <v>18</v>
      </c>
      <c r="Y45" s="14" t="s">
        <v>18</v>
      </c>
      <c r="Z45" t="b">
        <f t="shared" si="2"/>
        <v>1</v>
      </c>
      <c r="AA45" s="15"/>
      <c r="AB45" s="15"/>
      <c r="AC45" s="15"/>
      <c r="AD45" s="15" t="s">
        <v>130</v>
      </c>
      <c r="AE45" s="15"/>
      <c r="AF45" s="15"/>
      <c r="AG45" s="15"/>
      <c r="AH45" s="15" t="s">
        <v>134</v>
      </c>
      <c r="AI45" s="14" t="s">
        <v>17</v>
      </c>
      <c r="AJ45" s="14" t="s">
        <v>28</v>
      </c>
      <c r="AK45" t="b">
        <f t="shared" si="3"/>
        <v>0</v>
      </c>
      <c r="AL45" s="15" t="s">
        <v>127</v>
      </c>
      <c r="AT45" s="14" t="s">
        <v>6</v>
      </c>
      <c r="AU45" s="14" t="s">
        <v>6</v>
      </c>
      <c r="AV45" t="b">
        <f t="shared" si="4"/>
        <v>1</v>
      </c>
      <c r="BB45" t="s">
        <v>133</v>
      </c>
      <c r="BE45" s="14" t="s">
        <v>16</v>
      </c>
      <c r="BF45" s="14" t="s">
        <v>28</v>
      </c>
      <c r="BG45" t="b">
        <f t="shared" si="5"/>
        <v>0</v>
      </c>
      <c r="BH45" t="s">
        <v>127</v>
      </c>
      <c r="BP45" s="14" t="s">
        <v>15</v>
      </c>
      <c r="BQ45" s="14" t="s">
        <v>15</v>
      </c>
      <c r="BR45" t="b">
        <f t="shared" si="6"/>
        <v>1</v>
      </c>
      <c r="BT45" t="s">
        <v>128</v>
      </c>
      <c r="BX45" t="s">
        <v>133</v>
      </c>
      <c r="CA45" s="14" t="s">
        <v>14</v>
      </c>
      <c r="CB45" s="14" t="s">
        <v>18</v>
      </c>
      <c r="CC45" t="b">
        <f t="shared" si="7"/>
        <v>0</v>
      </c>
      <c r="CG45">
        <v>4</v>
      </c>
      <c r="CK45">
        <v>8</v>
      </c>
      <c r="CL45" s="14" t="s">
        <v>10</v>
      </c>
      <c r="CM45" s="14" t="s">
        <v>10</v>
      </c>
      <c r="CN45" t="b">
        <f t="shared" si="8"/>
        <v>1</v>
      </c>
      <c r="CU45" t="s">
        <v>132</v>
      </c>
      <c r="CW45" s="14" t="s">
        <v>13</v>
      </c>
      <c r="CX45" s="14" t="s">
        <v>39</v>
      </c>
      <c r="CY45" t="b">
        <f t="shared" si="9"/>
        <v>0</v>
      </c>
      <c r="DB45" t="s">
        <v>131</v>
      </c>
      <c r="DC45" t="s">
        <v>130</v>
      </c>
      <c r="DH45" s="14" t="s">
        <v>11</v>
      </c>
      <c r="DI45" s="14" t="s">
        <v>11</v>
      </c>
      <c r="DJ45" t="b">
        <f t="shared" si="10"/>
        <v>1</v>
      </c>
      <c r="DO45" t="s">
        <v>129</v>
      </c>
      <c r="DQ45" t="s">
        <v>132</v>
      </c>
      <c r="DS45" s="14" t="s">
        <v>9</v>
      </c>
      <c r="DT45" s="14" t="s">
        <v>9</v>
      </c>
      <c r="DU45" t="b">
        <f t="shared" si="11"/>
        <v>1</v>
      </c>
      <c r="DV45" s="15"/>
      <c r="DW45" s="15"/>
      <c r="DX45" s="15" t="s">
        <v>131</v>
      </c>
      <c r="DY45" s="15"/>
      <c r="DZ45" s="15"/>
      <c r="EA45" s="15"/>
      <c r="EB45" s="15" t="s">
        <v>132</v>
      </c>
      <c r="EC45" s="15"/>
      <c r="ED45" s="14" t="s">
        <v>7</v>
      </c>
      <c r="EE45" s="14" t="s">
        <v>31</v>
      </c>
      <c r="EF45" t="b">
        <f t="shared" si="12"/>
        <v>0</v>
      </c>
      <c r="EG45" s="15" t="s">
        <v>127</v>
      </c>
      <c r="EL45" t="s">
        <v>133</v>
      </c>
      <c r="EO45" s="14" t="s">
        <v>5</v>
      </c>
      <c r="EP45" s="14" t="s">
        <v>8</v>
      </c>
      <c r="EQ45" t="b">
        <f t="shared" si="13"/>
        <v>0</v>
      </c>
      <c r="EZ45" s="14" t="s">
        <v>4</v>
      </c>
      <c r="FA45" s="14" t="s">
        <v>4</v>
      </c>
      <c r="FB45" t="b">
        <f t="shared" si="14"/>
        <v>1</v>
      </c>
      <c r="FE45" t="s">
        <v>131</v>
      </c>
      <c r="FK45" s="58">
        <f t="shared" si="25"/>
        <v>8</v>
      </c>
      <c r="FL45" s="58">
        <f t="shared" si="26"/>
        <v>3</v>
      </c>
      <c r="FM45" s="58">
        <f t="shared" si="27"/>
        <v>2</v>
      </c>
      <c r="FN45" s="58">
        <f t="shared" si="28"/>
        <v>3</v>
      </c>
      <c r="FO45" s="58">
        <f t="shared" si="29"/>
        <v>2</v>
      </c>
      <c r="FP45" s="58">
        <f t="shared" si="30"/>
        <v>2</v>
      </c>
      <c r="FQ45" s="58">
        <f t="shared" si="31"/>
        <v>3</v>
      </c>
      <c r="FR45" s="58">
        <f t="shared" si="32"/>
        <v>3</v>
      </c>
      <c r="FS45" s="58">
        <f t="shared" si="33"/>
        <v>1</v>
      </c>
    </row>
    <row r="46" spans="1:175" x14ac:dyDescent="0.25">
      <c r="A46">
        <v>43</v>
      </c>
      <c r="B46" s="14" t="s">
        <v>20</v>
      </c>
      <c r="C46" s="14" t="s">
        <v>20</v>
      </c>
      <c r="D46" t="b">
        <f t="shared" si="0"/>
        <v>1</v>
      </c>
      <c r="F46" t="s">
        <v>128</v>
      </c>
      <c r="M46" s="14" t="s">
        <v>19</v>
      </c>
      <c r="N46" s="14" t="s">
        <v>19</v>
      </c>
      <c r="O46" t="b">
        <f t="shared" si="1"/>
        <v>1</v>
      </c>
      <c r="R46" t="s">
        <v>131</v>
      </c>
      <c r="T46" t="s">
        <v>129</v>
      </c>
      <c r="X46" s="14" t="s">
        <v>18</v>
      </c>
      <c r="Y46" s="14" t="s">
        <v>18</v>
      </c>
      <c r="Z46" t="b">
        <f t="shared" si="2"/>
        <v>1</v>
      </c>
      <c r="AA46" s="15"/>
      <c r="AB46" s="15"/>
      <c r="AC46" s="15"/>
      <c r="AD46" s="15" t="s">
        <v>130</v>
      </c>
      <c r="AE46" s="15"/>
      <c r="AF46" s="15"/>
      <c r="AG46" s="15"/>
      <c r="AH46" s="15" t="s">
        <v>134</v>
      </c>
      <c r="AI46" s="14" t="s">
        <v>17</v>
      </c>
      <c r="AJ46" s="14" t="s">
        <v>28</v>
      </c>
      <c r="AK46" t="b">
        <f t="shared" si="3"/>
        <v>0</v>
      </c>
      <c r="AL46" s="15" t="s">
        <v>127</v>
      </c>
      <c r="AT46" s="14" t="s">
        <v>6</v>
      </c>
      <c r="AU46" s="14" t="s">
        <v>23</v>
      </c>
      <c r="AV46" t="b">
        <f t="shared" si="4"/>
        <v>0</v>
      </c>
      <c r="BA46">
        <v>5</v>
      </c>
      <c r="BB46" t="s">
        <v>133</v>
      </c>
      <c r="BE46" s="14" t="s">
        <v>16</v>
      </c>
      <c r="BF46" s="14" t="s">
        <v>28</v>
      </c>
      <c r="BG46" t="b">
        <f t="shared" si="5"/>
        <v>0</v>
      </c>
      <c r="BH46" t="s">
        <v>127</v>
      </c>
      <c r="BP46" s="14" t="s">
        <v>15</v>
      </c>
      <c r="BQ46" s="14" t="s">
        <v>15</v>
      </c>
      <c r="BR46" t="b">
        <f t="shared" si="6"/>
        <v>1</v>
      </c>
      <c r="BT46" t="s">
        <v>128</v>
      </c>
      <c r="BX46" t="s">
        <v>133</v>
      </c>
      <c r="CA46" s="14" t="s">
        <v>14</v>
      </c>
      <c r="CB46" s="14" t="s">
        <v>8</v>
      </c>
      <c r="CC46" t="b">
        <f t="shared" si="7"/>
        <v>0</v>
      </c>
      <c r="CL46" s="14" t="s">
        <v>10</v>
      </c>
      <c r="CM46" s="14" t="s">
        <v>10</v>
      </c>
      <c r="CN46" t="b">
        <f t="shared" si="8"/>
        <v>1</v>
      </c>
      <c r="CU46" t="s">
        <v>132</v>
      </c>
      <c r="CW46" s="14" t="s">
        <v>13</v>
      </c>
      <c r="CX46" s="14" t="s">
        <v>13</v>
      </c>
      <c r="CY46" t="b">
        <f t="shared" si="9"/>
        <v>1</v>
      </c>
      <c r="DB46" t="s">
        <v>131</v>
      </c>
      <c r="DC46" t="s">
        <v>130</v>
      </c>
      <c r="DD46" t="s">
        <v>129</v>
      </c>
      <c r="DH46" s="14" t="s">
        <v>11</v>
      </c>
      <c r="DI46" s="14" t="s">
        <v>11</v>
      </c>
      <c r="DJ46" t="b">
        <f t="shared" si="10"/>
        <v>1</v>
      </c>
      <c r="DO46" t="s">
        <v>129</v>
      </c>
      <c r="DQ46" t="s">
        <v>132</v>
      </c>
      <c r="DS46" s="14" t="s">
        <v>9</v>
      </c>
      <c r="DT46" s="14" t="s">
        <v>9</v>
      </c>
      <c r="DU46" t="b">
        <f t="shared" si="11"/>
        <v>1</v>
      </c>
      <c r="DV46" s="15"/>
      <c r="DW46" s="15"/>
      <c r="DX46" s="15" t="s">
        <v>131</v>
      </c>
      <c r="DY46" s="15"/>
      <c r="DZ46" s="15"/>
      <c r="EA46" s="15"/>
      <c r="EB46" s="15" t="s">
        <v>132</v>
      </c>
      <c r="EC46" s="15"/>
      <c r="ED46" s="14" t="s">
        <v>7</v>
      </c>
      <c r="EE46" s="14" t="s">
        <v>7</v>
      </c>
      <c r="EF46" t="b">
        <f t="shared" si="12"/>
        <v>1</v>
      </c>
      <c r="EG46" s="15" t="s">
        <v>127</v>
      </c>
      <c r="EH46" s="15"/>
      <c r="EI46" s="15" t="s">
        <v>131</v>
      </c>
      <c r="EJ46" s="15"/>
      <c r="EK46" s="15"/>
      <c r="EL46" s="15" t="s">
        <v>133</v>
      </c>
      <c r="EM46" s="15"/>
      <c r="EN46" s="15"/>
      <c r="EO46" s="14" t="s">
        <v>5</v>
      </c>
      <c r="EP46" s="14" t="s">
        <v>5</v>
      </c>
      <c r="EQ46" t="b">
        <f t="shared" si="13"/>
        <v>1</v>
      </c>
      <c r="EY46" t="s">
        <v>134</v>
      </c>
      <c r="EZ46" s="14" t="s">
        <v>4</v>
      </c>
      <c r="FA46" s="14" t="s">
        <v>4</v>
      </c>
      <c r="FB46" t="b">
        <f t="shared" si="14"/>
        <v>1</v>
      </c>
      <c r="FE46" t="s">
        <v>131</v>
      </c>
      <c r="FK46" s="58">
        <f t="shared" si="25"/>
        <v>11</v>
      </c>
      <c r="FL46" s="58">
        <f t="shared" si="26"/>
        <v>3</v>
      </c>
      <c r="FM46" s="58">
        <f t="shared" si="27"/>
        <v>2</v>
      </c>
      <c r="FN46" s="58">
        <f t="shared" si="28"/>
        <v>5</v>
      </c>
      <c r="FO46" s="58">
        <f t="shared" si="29"/>
        <v>2</v>
      </c>
      <c r="FP46" s="58">
        <f t="shared" si="30"/>
        <v>3</v>
      </c>
      <c r="FQ46" s="58">
        <f t="shared" si="31"/>
        <v>3</v>
      </c>
      <c r="FR46" s="58">
        <f t="shared" si="32"/>
        <v>3</v>
      </c>
      <c r="FS46" s="58">
        <f t="shared" si="33"/>
        <v>2</v>
      </c>
    </row>
    <row r="47" spans="1:175" x14ac:dyDescent="0.25">
      <c r="A47">
        <v>44</v>
      </c>
      <c r="B47" s="14" t="s">
        <v>20</v>
      </c>
      <c r="C47" s="14" t="s">
        <v>20</v>
      </c>
      <c r="D47" t="b">
        <f t="shared" si="0"/>
        <v>1</v>
      </c>
      <c r="F47" t="s">
        <v>128</v>
      </c>
      <c r="M47" s="14" t="s">
        <v>19</v>
      </c>
      <c r="N47" s="14" t="s">
        <v>8</v>
      </c>
      <c r="O47" t="b">
        <f t="shared" si="1"/>
        <v>0</v>
      </c>
      <c r="X47" s="14" t="s">
        <v>18</v>
      </c>
      <c r="Y47" s="14" t="s">
        <v>5</v>
      </c>
      <c r="Z47" t="b">
        <f t="shared" si="2"/>
        <v>0</v>
      </c>
      <c r="AH47" s="15" t="s">
        <v>134</v>
      </c>
      <c r="AI47" s="14" t="s">
        <v>17</v>
      </c>
      <c r="AJ47" s="14" t="s">
        <v>32</v>
      </c>
      <c r="AK47" t="b">
        <f t="shared" si="3"/>
        <v>0</v>
      </c>
      <c r="AO47" s="15" t="s">
        <v>130</v>
      </c>
      <c r="AR47" s="15" t="s">
        <v>132</v>
      </c>
      <c r="AT47" s="14" t="s">
        <v>6</v>
      </c>
      <c r="AU47" s="14" t="s">
        <v>6</v>
      </c>
      <c r="AV47" t="b">
        <f t="shared" si="4"/>
        <v>1</v>
      </c>
      <c r="BB47" t="s">
        <v>133</v>
      </c>
      <c r="BE47" s="14" t="s">
        <v>16</v>
      </c>
      <c r="BF47" s="14" t="s">
        <v>16</v>
      </c>
      <c r="BG47" t="b">
        <f t="shared" si="5"/>
        <v>1</v>
      </c>
      <c r="BH47" t="s">
        <v>127</v>
      </c>
      <c r="BJ47" t="s">
        <v>131</v>
      </c>
      <c r="BP47" s="14" t="s">
        <v>15</v>
      </c>
      <c r="BQ47" s="14" t="s">
        <v>15</v>
      </c>
      <c r="BR47" t="b">
        <f t="shared" si="6"/>
        <v>1</v>
      </c>
      <c r="BT47" t="s">
        <v>128</v>
      </c>
      <c r="BX47" t="s">
        <v>133</v>
      </c>
      <c r="CA47" s="14" t="s">
        <v>14</v>
      </c>
      <c r="CB47" s="14" t="s">
        <v>16</v>
      </c>
      <c r="CC47" t="b">
        <f t="shared" si="7"/>
        <v>0</v>
      </c>
      <c r="CD47" t="s">
        <v>127</v>
      </c>
      <c r="CF47" t="s">
        <v>131</v>
      </c>
      <c r="CL47" s="14" t="s">
        <v>10</v>
      </c>
      <c r="CM47" s="14" t="s">
        <v>10</v>
      </c>
      <c r="CN47" t="b">
        <f t="shared" si="8"/>
        <v>1</v>
      </c>
      <c r="CU47" t="s">
        <v>132</v>
      </c>
      <c r="CW47" s="14" t="s">
        <v>13</v>
      </c>
      <c r="CX47" s="14" t="s">
        <v>8</v>
      </c>
      <c r="CY47" t="b">
        <f t="shared" si="9"/>
        <v>0</v>
      </c>
      <c r="DH47" s="14" t="s">
        <v>11</v>
      </c>
      <c r="DI47" s="14" t="s">
        <v>22</v>
      </c>
      <c r="DJ47" t="b">
        <f t="shared" si="10"/>
        <v>0</v>
      </c>
      <c r="DO47" t="s">
        <v>129</v>
      </c>
      <c r="DS47" s="14" t="s">
        <v>9</v>
      </c>
      <c r="DT47" s="14" t="s">
        <v>4</v>
      </c>
      <c r="DU47" t="b">
        <f t="shared" si="11"/>
        <v>0</v>
      </c>
      <c r="DX47" s="15" t="s">
        <v>131</v>
      </c>
      <c r="ED47" s="14" t="s">
        <v>7</v>
      </c>
      <c r="EE47" s="14" t="s">
        <v>28</v>
      </c>
      <c r="EF47" t="b">
        <f t="shared" si="12"/>
        <v>0</v>
      </c>
      <c r="EG47" s="15" t="s">
        <v>127</v>
      </c>
      <c r="EO47" s="14" t="s">
        <v>5</v>
      </c>
      <c r="EP47" s="14" t="s">
        <v>10</v>
      </c>
      <c r="EQ47" t="b">
        <f t="shared" si="13"/>
        <v>0</v>
      </c>
      <c r="EX47">
        <v>7</v>
      </c>
      <c r="EZ47" s="14" t="s">
        <v>4</v>
      </c>
      <c r="FA47" s="14" t="s">
        <v>4</v>
      </c>
      <c r="FB47" t="b">
        <f t="shared" si="14"/>
        <v>1</v>
      </c>
      <c r="FE47" t="s">
        <v>131</v>
      </c>
      <c r="FK47" s="58">
        <f t="shared" si="25"/>
        <v>6</v>
      </c>
      <c r="FL47" s="58">
        <f t="shared" si="26"/>
        <v>3</v>
      </c>
      <c r="FM47" s="58">
        <f t="shared" si="27"/>
        <v>2</v>
      </c>
      <c r="FN47" s="58">
        <f t="shared" si="28"/>
        <v>4</v>
      </c>
      <c r="FO47" s="58">
        <f t="shared" si="29"/>
        <v>1</v>
      </c>
      <c r="FP47" s="58">
        <f t="shared" si="30"/>
        <v>1</v>
      </c>
      <c r="FQ47" s="58">
        <f t="shared" si="31"/>
        <v>2</v>
      </c>
      <c r="FR47" s="58">
        <f t="shared" si="32"/>
        <v>2</v>
      </c>
      <c r="FS47" s="58">
        <f t="shared" si="33"/>
        <v>1</v>
      </c>
    </row>
    <row r="48" spans="1:175" x14ac:dyDescent="0.25">
      <c r="A48">
        <v>45</v>
      </c>
      <c r="B48" s="14" t="s">
        <v>20</v>
      </c>
      <c r="C48" s="14" t="s">
        <v>20</v>
      </c>
      <c r="D48" t="b">
        <f t="shared" si="0"/>
        <v>1</v>
      </c>
      <c r="F48" t="s">
        <v>128</v>
      </c>
      <c r="M48" s="14" t="s">
        <v>19</v>
      </c>
      <c r="N48" s="14" t="s">
        <v>25</v>
      </c>
      <c r="O48" t="b">
        <f t="shared" si="1"/>
        <v>0</v>
      </c>
      <c r="S48">
        <v>4</v>
      </c>
      <c r="T48" t="s">
        <v>129</v>
      </c>
      <c r="X48" s="14" t="s">
        <v>18</v>
      </c>
      <c r="Y48" s="14" t="s">
        <v>18</v>
      </c>
      <c r="Z48" t="b">
        <f t="shared" si="2"/>
        <v>1</v>
      </c>
      <c r="AA48" s="15"/>
      <c r="AB48" s="15"/>
      <c r="AC48" s="15"/>
      <c r="AD48" s="15" t="s">
        <v>130</v>
      </c>
      <c r="AE48" s="15"/>
      <c r="AF48" s="15"/>
      <c r="AG48" s="15"/>
      <c r="AH48" s="15" t="s">
        <v>134</v>
      </c>
      <c r="AI48" s="14" t="s">
        <v>17</v>
      </c>
      <c r="AJ48" s="14" t="s">
        <v>11</v>
      </c>
      <c r="AK48" t="b">
        <f t="shared" si="3"/>
        <v>0</v>
      </c>
      <c r="AP48">
        <v>5</v>
      </c>
      <c r="AR48" s="15" t="s">
        <v>132</v>
      </c>
      <c r="AT48" s="14" t="s">
        <v>6</v>
      </c>
      <c r="AU48" s="14" t="s">
        <v>6</v>
      </c>
      <c r="AV48" t="b">
        <f t="shared" si="4"/>
        <v>1</v>
      </c>
      <c r="BB48" t="s">
        <v>133</v>
      </c>
      <c r="BE48" s="14" t="s">
        <v>16</v>
      </c>
      <c r="BF48" s="14" t="s">
        <v>16</v>
      </c>
      <c r="BG48" t="b">
        <f t="shared" si="5"/>
        <v>1</v>
      </c>
      <c r="BH48" t="s">
        <v>127</v>
      </c>
      <c r="BJ48" t="s">
        <v>131</v>
      </c>
      <c r="BP48" s="14" t="s">
        <v>15</v>
      </c>
      <c r="BQ48" s="14" t="s">
        <v>6</v>
      </c>
      <c r="BR48" t="b">
        <f t="shared" si="6"/>
        <v>0</v>
      </c>
      <c r="BX48" t="s">
        <v>133</v>
      </c>
      <c r="CA48" s="14" t="s">
        <v>14</v>
      </c>
      <c r="CB48" s="14" t="s">
        <v>14</v>
      </c>
      <c r="CC48" t="b">
        <f t="shared" si="7"/>
        <v>1</v>
      </c>
      <c r="CD48" t="s">
        <v>127</v>
      </c>
      <c r="CE48" t="s">
        <v>128</v>
      </c>
      <c r="CF48" t="s">
        <v>131</v>
      </c>
      <c r="CL48" s="14" t="s">
        <v>10</v>
      </c>
      <c r="CM48" s="14" t="s">
        <v>10</v>
      </c>
      <c r="CN48" t="b">
        <f t="shared" si="8"/>
        <v>1</v>
      </c>
      <c r="CU48" t="s">
        <v>132</v>
      </c>
      <c r="CW48" s="14" t="s">
        <v>13</v>
      </c>
      <c r="CX48" s="14" t="s">
        <v>19</v>
      </c>
      <c r="CY48" t="b">
        <f t="shared" si="9"/>
        <v>0</v>
      </c>
      <c r="DB48" t="s">
        <v>131</v>
      </c>
      <c r="DD48" t="s">
        <v>129</v>
      </c>
      <c r="DH48" s="14" t="s">
        <v>11</v>
      </c>
      <c r="DI48" s="14" t="s">
        <v>11</v>
      </c>
      <c r="DJ48" t="b">
        <f t="shared" si="10"/>
        <v>1</v>
      </c>
      <c r="DO48" t="s">
        <v>129</v>
      </c>
      <c r="DQ48" t="s">
        <v>132</v>
      </c>
      <c r="DS48" s="14" t="s">
        <v>9</v>
      </c>
      <c r="DT48" s="14" t="s">
        <v>9</v>
      </c>
      <c r="DU48" t="b">
        <f t="shared" si="11"/>
        <v>1</v>
      </c>
      <c r="DV48" s="15"/>
      <c r="DW48" s="15"/>
      <c r="DX48" s="15" t="s">
        <v>131</v>
      </c>
      <c r="DY48" s="15"/>
      <c r="DZ48" s="15"/>
      <c r="EA48" s="15"/>
      <c r="EB48" s="15" t="s">
        <v>132</v>
      </c>
      <c r="EC48" s="15"/>
      <c r="ED48" s="14" t="s">
        <v>7</v>
      </c>
      <c r="EE48" s="14" t="s">
        <v>35</v>
      </c>
      <c r="EF48" t="b">
        <f t="shared" si="12"/>
        <v>0</v>
      </c>
      <c r="EI48" s="15" t="s">
        <v>131</v>
      </c>
      <c r="EL48" t="s">
        <v>133</v>
      </c>
      <c r="EO48" s="14" t="s">
        <v>5</v>
      </c>
      <c r="EP48" s="14" t="s">
        <v>5</v>
      </c>
      <c r="EQ48" t="b">
        <f t="shared" si="13"/>
        <v>1</v>
      </c>
      <c r="EY48" t="s">
        <v>134</v>
      </c>
      <c r="EZ48" s="14" t="s">
        <v>4</v>
      </c>
      <c r="FA48" s="14" t="s">
        <v>4</v>
      </c>
      <c r="FB48" t="b">
        <f t="shared" si="14"/>
        <v>1</v>
      </c>
      <c r="FE48" t="s">
        <v>131</v>
      </c>
      <c r="FK48" s="58">
        <f t="shared" si="25"/>
        <v>10</v>
      </c>
      <c r="FL48" s="58">
        <f t="shared" si="26"/>
        <v>2</v>
      </c>
      <c r="FM48" s="58">
        <f t="shared" si="27"/>
        <v>2</v>
      </c>
      <c r="FN48" s="58">
        <f t="shared" si="28"/>
        <v>6</v>
      </c>
      <c r="FO48" s="58">
        <f t="shared" si="29"/>
        <v>1</v>
      </c>
      <c r="FP48" s="58">
        <f t="shared" si="30"/>
        <v>3</v>
      </c>
      <c r="FQ48" s="58">
        <f t="shared" si="31"/>
        <v>3</v>
      </c>
      <c r="FR48" s="58">
        <f t="shared" si="32"/>
        <v>4</v>
      </c>
      <c r="FS48" s="58">
        <f t="shared" si="33"/>
        <v>2</v>
      </c>
    </row>
    <row r="49" spans="1:175" x14ac:dyDescent="0.25">
      <c r="A49">
        <v>46</v>
      </c>
      <c r="B49" s="14" t="s">
        <v>20</v>
      </c>
      <c r="C49" s="14" t="s">
        <v>20</v>
      </c>
      <c r="D49" t="b">
        <f t="shared" si="0"/>
        <v>1</v>
      </c>
      <c r="F49" t="s">
        <v>128</v>
      </c>
      <c r="M49" s="14" t="s">
        <v>19</v>
      </c>
      <c r="N49" s="14" t="s">
        <v>22</v>
      </c>
      <c r="O49" t="b">
        <f t="shared" si="1"/>
        <v>0</v>
      </c>
      <c r="T49" t="s">
        <v>129</v>
      </c>
      <c r="X49" s="14" t="s">
        <v>18</v>
      </c>
      <c r="Y49" s="14" t="s">
        <v>18</v>
      </c>
      <c r="Z49" t="b">
        <f t="shared" si="2"/>
        <v>1</v>
      </c>
      <c r="AA49" s="15"/>
      <c r="AB49" s="15"/>
      <c r="AC49" s="15"/>
      <c r="AD49" s="15" t="s">
        <v>130</v>
      </c>
      <c r="AE49" s="15"/>
      <c r="AF49" s="15"/>
      <c r="AG49" s="15"/>
      <c r="AH49" s="15" t="s">
        <v>134</v>
      </c>
      <c r="AI49" s="14" t="s">
        <v>17</v>
      </c>
      <c r="AJ49" s="14" t="s">
        <v>10</v>
      </c>
      <c r="AK49" t="b">
        <f t="shared" si="3"/>
        <v>0</v>
      </c>
      <c r="AR49" s="15" t="s">
        <v>132</v>
      </c>
      <c r="AT49" s="14" t="s">
        <v>6</v>
      </c>
      <c r="AU49" s="14" t="s">
        <v>6</v>
      </c>
      <c r="AV49" t="b">
        <f t="shared" si="4"/>
        <v>1</v>
      </c>
      <c r="BB49" t="s">
        <v>133</v>
      </c>
      <c r="BE49" s="14" t="s">
        <v>16</v>
      </c>
      <c r="BF49" s="14" t="s">
        <v>8</v>
      </c>
      <c r="BG49" t="b">
        <f t="shared" si="5"/>
        <v>0</v>
      </c>
      <c r="BP49" s="14" t="s">
        <v>15</v>
      </c>
      <c r="BQ49" s="14" t="s">
        <v>158</v>
      </c>
      <c r="BR49" t="b">
        <f t="shared" si="6"/>
        <v>0</v>
      </c>
      <c r="BT49" t="s">
        <v>128</v>
      </c>
      <c r="BV49">
        <v>4</v>
      </c>
      <c r="BZ49">
        <v>8</v>
      </c>
      <c r="CA49" s="14" t="s">
        <v>14</v>
      </c>
      <c r="CB49" s="14" t="s">
        <v>8</v>
      </c>
      <c r="CC49" t="b">
        <f t="shared" si="7"/>
        <v>0</v>
      </c>
      <c r="CL49" s="14" t="s">
        <v>10</v>
      </c>
      <c r="CM49" s="14" t="s">
        <v>34</v>
      </c>
      <c r="CN49" t="b">
        <f t="shared" si="8"/>
        <v>0</v>
      </c>
      <c r="CU49" t="s">
        <v>132</v>
      </c>
      <c r="CV49">
        <v>8</v>
      </c>
      <c r="CW49" s="14" t="s">
        <v>13</v>
      </c>
      <c r="CX49" s="14" t="s">
        <v>12</v>
      </c>
      <c r="CY49" t="b">
        <f t="shared" si="9"/>
        <v>0</v>
      </c>
      <c r="DC49" t="s">
        <v>130</v>
      </c>
      <c r="DH49" s="14" t="s">
        <v>11</v>
      </c>
      <c r="DI49" s="14" t="s">
        <v>8</v>
      </c>
      <c r="DJ49" t="b">
        <f t="shared" si="10"/>
        <v>0</v>
      </c>
      <c r="DS49" s="14" t="s">
        <v>9</v>
      </c>
      <c r="DT49" s="14" t="s">
        <v>11</v>
      </c>
      <c r="DU49" t="b">
        <f t="shared" si="11"/>
        <v>0</v>
      </c>
      <c r="DZ49">
        <v>5</v>
      </c>
      <c r="EB49" s="15" t="s">
        <v>132</v>
      </c>
      <c r="ED49" s="14" t="s">
        <v>7</v>
      </c>
      <c r="EE49" s="14" t="s">
        <v>8</v>
      </c>
      <c r="EF49" t="b">
        <f t="shared" si="12"/>
        <v>0</v>
      </c>
      <c r="EO49" s="14" t="s">
        <v>5</v>
      </c>
      <c r="EP49" s="14" t="s">
        <v>28</v>
      </c>
      <c r="EQ49" t="b">
        <f t="shared" si="13"/>
        <v>0</v>
      </c>
      <c r="ER49">
        <v>1</v>
      </c>
      <c r="EZ49" s="14" t="s">
        <v>4</v>
      </c>
      <c r="FA49" s="14" t="s">
        <v>4</v>
      </c>
      <c r="FB49" t="b">
        <f t="shared" si="14"/>
        <v>1</v>
      </c>
      <c r="FE49" t="s">
        <v>131</v>
      </c>
      <c r="FK49" s="58">
        <f t="shared" si="25"/>
        <v>4</v>
      </c>
      <c r="FL49" s="58">
        <f t="shared" si="26"/>
        <v>0</v>
      </c>
      <c r="FM49" s="58">
        <f t="shared" si="27"/>
        <v>2</v>
      </c>
      <c r="FN49" s="58">
        <f t="shared" si="28"/>
        <v>1</v>
      </c>
      <c r="FO49" s="58">
        <f t="shared" si="29"/>
        <v>2</v>
      </c>
      <c r="FP49" s="58">
        <f t="shared" si="30"/>
        <v>1</v>
      </c>
      <c r="FQ49" s="58">
        <f t="shared" si="31"/>
        <v>1</v>
      </c>
      <c r="FR49" s="58">
        <f t="shared" si="32"/>
        <v>3</v>
      </c>
      <c r="FS49" s="58">
        <f t="shared" si="33"/>
        <v>1</v>
      </c>
    </row>
    <row r="50" spans="1:175" x14ac:dyDescent="0.25">
      <c r="A50">
        <v>47</v>
      </c>
      <c r="B50" s="14" t="s">
        <v>20</v>
      </c>
      <c r="C50" s="14" t="s">
        <v>20</v>
      </c>
      <c r="D50" t="b">
        <f t="shared" si="0"/>
        <v>1</v>
      </c>
      <c r="F50" t="s">
        <v>128</v>
      </c>
      <c r="M50" s="14" t="s">
        <v>19</v>
      </c>
      <c r="N50" s="14" t="s">
        <v>25</v>
      </c>
      <c r="O50" t="b">
        <f t="shared" si="1"/>
        <v>0</v>
      </c>
      <c r="S50">
        <v>4</v>
      </c>
      <c r="T50" t="s">
        <v>129</v>
      </c>
      <c r="X50" s="14" t="s">
        <v>18</v>
      </c>
      <c r="Y50" s="14" t="s">
        <v>18</v>
      </c>
      <c r="Z50" t="b">
        <f t="shared" si="2"/>
        <v>1</v>
      </c>
      <c r="AA50" s="15"/>
      <c r="AB50" s="15"/>
      <c r="AC50" s="15"/>
      <c r="AD50" s="15" t="s">
        <v>130</v>
      </c>
      <c r="AE50" s="15"/>
      <c r="AF50" s="15"/>
      <c r="AG50" s="15"/>
      <c r="AH50" s="15" t="s">
        <v>134</v>
      </c>
      <c r="AI50" s="14" t="s">
        <v>17</v>
      </c>
      <c r="AJ50" s="14" t="s">
        <v>27</v>
      </c>
      <c r="AK50" t="b">
        <f t="shared" si="3"/>
        <v>0</v>
      </c>
      <c r="AL50" s="15" t="s">
        <v>127</v>
      </c>
      <c r="AR50" s="15" t="s">
        <v>132</v>
      </c>
      <c r="AT50" s="14" t="s">
        <v>6</v>
      </c>
      <c r="AU50" s="14" t="s">
        <v>6</v>
      </c>
      <c r="AV50" t="b">
        <f t="shared" si="4"/>
        <v>1</v>
      </c>
      <c r="BB50" t="s">
        <v>133</v>
      </c>
      <c r="BE50" s="14" t="s">
        <v>16</v>
      </c>
      <c r="BF50" s="14" t="s">
        <v>5</v>
      </c>
      <c r="BG50" t="b">
        <f t="shared" si="5"/>
        <v>0</v>
      </c>
      <c r="BO50">
        <v>8</v>
      </c>
      <c r="BP50" s="14" t="s">
        <v>15</v>
      </c>
      <c r="BQ50" s="14" t="s">
        <v>22</v>
      </c>
      <c r="BR50" t="b">
        <f t="shared" si="6"/>
        <v>0</v>
      </c>
      <c r="BW50">
        <v>5</v>
      </c>
      <c r="CA50" s="14" t="s">
        <v>14</v>
      </c>
      <c r="CB50" s="14" t="s">
        <v>14</v>
      </c>
      <c r="CC50" t="b">
        <f t="shared" si="7"/>
        <v>1</v>
      </c>
      <c r="CD50" t="s">
        <v>127</v>
      </c>
      <c r="CE50" t="s">
        <v>128</v>
      </c>
      <c r="CF50" t="s">
        <v>131</v>
      </c>
      <c r="CL50" s="14" t="s">
        <v>10</v>
      </c>
      <c r="CM50" s="14" t="s">
        <v>10</v>
      </c>
      <c r="CN50" t="b">
        <f t="shared" si="8"/>
        <v>1</v>
      </c>
      <c r="CU50" t="s">
        <v>132</v>
      </c>
      <c r="CW50" s="14" t="s">
        <v>13</v>
      </c>
      <c r="CX50" s="14" t="s">
        <v>39</v>
      </c>
      <c r="CY50" t="b">
        <f t="shared" si="9"/>
        <v>0</v>
      </c>
      <c r="DB50" t="s">
        <v>131</v>
      </c>
      <c r="DC50" t="s">
        <v>130</v>
      </c>
      <c r="DH50" s="14" t="s">
        <v>11</v>
      </c>
      <c r="DI50" s="14" t="s">
        <v>11</v>
      </c>
      <c r="DJ50" t="b">
        <f t="shared" si="10"/>
        <v>1</v>
      </c>
      <c r="DO50" t="s">
        <v>129</v>
      </c>
      <c r="DQ50" t="s">
        <v>132</v>
      </c>
      <c r="DS50" s="14" t="s">
        <v>9</v>
      </c>
      <c r="DT50" s="14" t="s">
        <v>160</v>
      </c>
      <c r="DU50" t="b">
        <f t="shared" si="11"/>
        <v>0</v>
      </c>
      <c r="DV50">
        <v>1</v>
      </c>
      <c r="DX50" s="15" t="s">
        <v>131</v>
      </c>
      <c r="DZ50">
        <v>5</v>
      </c>
      <c r="EB50" s="15" t="s">
        <v>132</v>
      </c>
      <c r="ED50" s="14" t="s">
        <v>7</v>
      </c>
      <c r="EE50" s="14" t="s">
        <v>161</v>
      </c>
      <c r="EF50" t="b">
        <f t="shared" si="12"/>
        <v>0</v>
      </c>
      <c r="EG50" s="15" t="s">
        <v>127</v>
      </c>
      <c r="EL50" t="s">
        <v>133</v>
      </c>
      <c r="EM50">
        <v>7</v>
      </c>
      <c r="EO50" s="14" t="s">
        <v>5</v>
      </c>
      <c r="EP50" s="14" t="s">
        <v>10</v>
      </c>
      <c r="EQ50" t="b">
        <f t="shared" si="13"/>
        <v>0</v>
      </c>
      <c r="EX50">
        <v>7</v>
      </c>
      <c r="EZ50" s="14" t="s">
        <v>4</v>
      </c>
      <c r="FA50" s="14" t="s">
        <v>4</v>
      </c>
      <c r="FB50" t="b">
        <f t="shared" si="14"/>
        <v>1</v>
      </c>
      <c r="FE50" t="s">
        <v>131</v>
      </c>
      <c r="FK50" s="58">
        <f t="shared" si="25"/>
        <v>7</v>
      </c>
      <c r="FL50" s="58">
        <f t="shared" si="26"/>
        <v>3</v>
      </c>
      <c r="FM50" s="58">
        <f t="shared" si="27"/>
        <v>2</v>
      </c>
      <c r="FN50" s="58">
        <f t="shared" si="28"/>
        <v>4</v>
      </c>
      <c r="FO50" s="58">
        <f t="shared" si="29"/>
        <v>2</v>
      </c>
      <c r="FP50" s="58">
        <f t="shared" si="30"/>
        <v>2</v>
      </c>
      <c r="FQ50" s="58">
        <f t="shared" si="31"/>
        <v>2</v>
      </c>
      <c r="FR50" s="58">
        <f t="shared" si="32"/>
        <v>4</v>
      </c>
      <c r="FS50" s="58">
        <f t="shared" si="33"/>
        <v>1</v>
      </c>
    </row>
    <row r="51" spans="1:175" x14ac:dyDescent="0.25">
      <c r="A51">
        <v>48</v>
      </c>
      <c r="B51" s="14" t="s">
        <v>20</v>
      </c>
      <c r="C51" s="14" t="s">
        <v>20</v>
      </c>
      <c r="D51" t="b">
        <f t="shared" si="0"/>
        <v>1</v>
      </c>
      <c r="F51" t="s">
        <v>128</v>
      </c>
      <c r="M51" s="14" t="s">
        <v>19</v>
      </c>
      <c r="N51" s="14" t="s">
        <v>8</v>
      </c>
      <c r="O51" t="b">
        <f t="shared" si="1"/>
        <v>0</v>
      </c>
      <c r="X51" s="14" t="s">
        <v>18</v>
      </c>
      <c r="Y51" s="14" t="s">
        <v>22</v>
      </c>
      <c r="Z51" t="b">
        <f t="shared" si="2"/>
        <v>0</v>
      </c>
      <c r="AE51">
        <v>5</v>
      </c>
      <c r="AI51" s="14" t="s">
        <v>17</v>
      </c>
      <c r="AJ51" s="14" t="s">
        <v>5</v>
      </c>
      <c r="AK51" t="b">
        <f t="shared" si="3"/>
        <v>0</v>
      </c>
      <c r="AS51">
        <v>8</v>
      </c>
      <c r="AT51" s="14" t="s">
        <v>6</v>
      </c>
      <c r="AU51" s="14" t="s">
        <v>6</v>
      </c>
      <c r="AV51" t="b">
        <f t="shared" si="4"/>
        <v>1</v>
      </c>
      <c r="BB51" t="s">
        <v>133</v>
      </c>
      <c r="BE51" s="14" t="s">
        <v>16</v>
      </c>
      <c r="BF51" s="14" t="s">
        <v>18</v>
      </c>
      <c r="BG51" t="b">
        <f t="shared" si="5"/>
        <v>0</v>
      </c>
      <c r="BK51">
        <v>4</v>
      </c>
      <c r="BO51">
        <v>8</v>
      </c>
      <c r="BP51" s="14" t="s">
        <v>15</v>
      </c>
      <c r="BQ51" s="14" t="s">
        <v>159</v>
      </c>
      <c r="BR51" t="b">
        <f t="shared" si="6"/>
        <v>0</v>
      </c>
      <c r="BT51" t="s">
        <v>128</v>
      </c>
      <c r="BV51">
        <v>4</v>
      </c>
      <c r="BX51" t="s">
        <v>133</v>
      </c>
      <c r="CA51" s="14" t="s">
        <v>14</v>
      </c>
      <c r="CB51" s="14" t="s">
        <v>14</v>
      </c>
      <c r="CC51" t="b">
        <f t="shared" si="7"/>
        <v>1</v>
      </c>
      <c r="CD51" t="s">
        <v>127</v>
      </c>
      <c r="CE51" t="s">
        <v>128</v>
      </c>
      <c r="CF51" t="s">
        <v>131</v>
      </c>
      <c r="CL51" s="14" t="s">
        <v>10</v>
      </c>
      <c r="CM51" s="14" t="s">
        <v>10</v>
      </c>
      <c r="CN51" t="b">
        <f t="shared" si="8"/>
        <v>1</v>
      </c>
      <c r="CU51" t="s">
        <v>132</v>
      </c>
      <c r="CW51" s="14" t="s">
        <v>13</v>
      </c>
      <c r="CX51" s="14" t="s">
        <v>12</v>
      </c>
      <c r="CY51" t="b">
        <f t="shared" si="9"/>
        <v>0</v>
      </c>
      <c r="DC51" t="s">
        <v>130</v>
      </c>
      <c r="DH51" s="14" t="s">
        <v>11</v>
      </c>
      <c r="DI51" s="14" t="s">
        <v>11</v>
      </c>
      <c r="DJ51" t="b">
        <f t="shared" si="10"/>
        <v>1</v>
      </c>
      <c r="DO51" t="s">
        <v>129</v>
      </c>
      <c r="DQ51" t="s">
        <v>132</v>
      </c>
      <c r="DS51" s="14" t="s">
        <v>9</v>
      </c>
      <c r="DT51" s="14" t="s">
        <v>4</v>
      </c>
      <c r="DU51" t="b">
        <f t="shared" si="11"/>
        <v>0</v>
      </c>
      <c r="DX51" s="15" t="s">
        <v>131</v>
      </c>
      <c r="ED51" s="14" t="s">
        <v>7</v>
      </c>
      <c r="EE51" s="14" t="s">
        <v>31</v>
      </c>
      <c r="EF51" t="b">
        <f t="shared" si="12"/>
        <v>0</v>
      </c>
      <c r="EG51" s="15" t="s">
        <v>127</v>
      </c>
      <c r="EL51" t="s">
        <v>133</v>
      </c>
      <c r="EO51" s="14" t="s">
        <v>5</v>
      </c>
      <c r="EP51" s="14" t="s">
        <v>5</v>
      </c>
      <c r="EQ51" t="b">
        <f t="shared" si="13"/>
        <v>1</v>
      </c>
      <c r="EY51" t="s">
        <v>134</v>
      </c>
      <c r="EZ51" s="14" t="s">
        <v>4</v>
      </c>
      <c r="FA51" s="14" t="s">
        <v>12</v>
      </c>
      <c r="FB51" t="b">
        <f t="shared" si="14"/>
        <v>0</v>
      </c>
      <c r="FF51">
        <v>4</v>
      </c>
      <c r="FK51" s="58">
        <f t="shared" si="25"/>
        <v>6</v>
      </c>
      <c r="FL51" s="58">
        <f t="shared" si="26"/>
        <v>2</v>
      </c>
      <c r="FM51" s="58">
        <f t="shared" si="27"/>
        <v>3</v>
      </c>
      <c r="FN51" s="58">
        <f t="shared" si="28"/>
        <v>2</v>
      </c>
      <c r="FO51" s="58">
        <f t="shared" si="29"/>
        <v>1</v>
      </c>
      <c r="FP51" s="58">
        <f t="shared" si="30"/>
        <v>1</v>
      </c>
      <c r="FQ51" s="58">
        <f t="shared" si="31"/>
        <v>3</v>
      </c>
      <c r="FR51" s="58">
        <f t="shared" si="32"/>
        <v>2</v>
      </c>
      <c r="FS51" s="58">
        <f t="shared" si="33"/>
        <v>1</v>
      </c>
    </row>
    <row r="52" spans="1:175" x14ac:dyDescent="0.25">
      <c r="A52">
        <v>49</v>
      </c>
      <c r="B52" s="14" t="s">
        <v>20</v>
      </c>
      <c r="C52" s="14" t="s">
        <v>20</v>
      </c>
      <c r="D52" t="b">
        <f t="shared" si="0"/>
        <v>1</v>
      </c>
      <c r="F52" t="s">
        <v>128</v>
      </c>
      <c r="M52" s="14" t="s">
        <v>19</v>
      </c>
      <c r="N52" s="14" t="s">
        <v>12</v>
      </c>
      <c r="O52" t="b">
        <f t="shared" si="1"/>
        <v>0</v>
      </c>
      <c r="S52">
        <v>4</v>
      </c>
      <c r="X52" s="14" t="s">
        <v>18</v>
      </c>
      <c r="Y52" s="14" t="s">
        <v>18</v>
      </c>
      <c r="Z52" t="b">
        <f t="shared" si="2"/>
        <v>1</v>
      </c>
      <c r="AA52" s="15"/>
      <c r="AB52" s="15"/>
      <c r="AC52" s="15"/>
      <c r="AD52" s="15" t="s">
        <v>130</v>
      </c>
      <c r="AE52" s="15"/>
      <c r="AF52" s="15"/>
      <c r="AG52" s="15"/>
      <c r="AH52" s="15" t="s">
        <v>134</v>
      </c>
      <c r="AI52" s="14" t="s">
        <v>17</v>
      </c>
      <c r="AJ52" s="14" t="s">
        <v>34</v>
      </c>
      <c r="AK52" t="b">
        <f t="shared" si="3"/>
        <v>0</v>
      </c>
      <c r="AR52" s="15" t="s">
        <v>132</v>
      </c>
      <c r="AS52">
        <v>8</v>
      </c>
      <c r="AT52" s="14" t="s">
        <v>6</v>
      </c>
      <c r="AU52" s="14" t="s">
        <v>6</v>
      </c>
      <c r="AV52" t="b">
        <f t="shared" si="4"/>
        <v>1</v>
      </c>
      <c r="BB52" t="s">
        <v>133</v>
      </c>
      <c r="BE52" s="14" t="s">
        <v>16</v>
      </c>
      <c r="BF52" s="14" t="s">
        <v>16</v>
      </c>
      <c r="BG52" t="b">
        <f t="shared" si="5"/>
        <v>1</v>
      </c>
      <c r="BH52" t="s">
        <v>127</v>
      </c>
      <c r="BJ52" t="s">
        <v>131</v>
      </c>
      <c r="BP52" s="14" t="s">
        <v>15</v>
      </c>
      <c r="BQ52" s="14" t="s">
        <v>26</v>
      </c>
      <c r="BR52" t="b">
        <f t="shared" si="6"/>
        <v>0</v>
      </c>
      <c r="BX52" t="s">
        <v>133</v>
      </c>
      <c r="BY52">
        <v>7</v>
      </c>
      <c r="CA52" s="14" t="s">
        <v>14</v>
      </c>
      <c r="CB52" s="14" t="s">
        <v>16</v>
      </c>
      <c r="CC52" t="b">
        <f t="shared" si="7"/>
        <v>0</v>
      </c>
      <c r="CD52" t="s">
        <v>127</v>
      </c>
      <c r="CF52" t="s">
        <v>131</v>
      </c>
      <c r="CL52" s="14" t="s">
        <v>10</v>
      </c>
      <c r="CM52" s="14" t="s">
        <v>10</v>
      </c>
      <c r="CN52" t="b">
        <f t="shared" si="8"/>
        <v>1</v>
      </c>
      <c r="CU52" t="s">
        <v>132</v>
      </c>
      <c r="CW52" s="14" t="s">
        <v>13</v>
      </c>
      <c r="CX52" s="14" t="s">
        <v>25</v>
      </c>
      <c r="CY52" t="b">
        <f t="shared" si="9"/>
        <v>0</v>
      </c>
      <c r="DC52" t="s">
        <v>130</v>
      </c>
      <c r="DD52" t="s">
        <v>129</v>
      </c>
      <c r="DH52" s="14" t="s">
        <v>11</v>
      </c>
      <c r="DI52" s="14" t="s">
        <v>10</v>
      </c>
      <c r="DJ52" t="b">
        <f t="shared" si="10"/>
        <v>0</v>
      </c>
      <c r="DQ52" t="s">
        <v>132</v>
      </c>
      <c r="DS52" s="14" t="s">
        <v>9</v>
      </c>
      <c r="DT52" s="14" t="s">
        <v>9</v>
      </c>
      <c r="DU52" t="b">
        <f t="shared" si="11"/>
        <v>1</v>
      </c>
      <c r="DV52" s="15"/>
      <c r="DW52" s="15"/>
      <c r="DX52" s="15" t="s">
        <v>131</v>
      </c>
      <c r="DY52" s="15"/>
      <c r="DZ52" s="15"/>
      <c r="EA52" s="15"/>
      <c r="EB52" s="15" t="s">
        <v>132</v>
      </c>
      <c r="EC52" s="15"/>
      <c r="ED52" s="14" t="s">
        <v>7</v>
      </c>
      <c r="EE52" s="14" t="s">
        <v>28</v>
      </c>
      <c r="EF52" t="b">
        <f t="shared" si="12"/>
        <v>0</v>
      </c>
      <c r="EG52" s="15" t="s">
        <v>127</v>
      </c>
      <c r="EO52" s="14" t="s">
        <v>5</v>
      </c>
      <c r="EP52" s="14" t="s">
        <v>5</v>
      </c>
      <c r="EQ52" t="b">
        <f t="shared" si="13"/>
        <v>1</v>
      </c>
      <c r="EY52" t="s">
        <v>134</v>
      </c>
      <c r="EZ52" s="14" t="s">
        <v>4</v>
      </c>
      <c r="FA52" s="14" t="s">
        <v>4</v>
      </c>
      <c r="FB52" t="b">
        <f t="shared" si="14"/>
        <v>1</v>
      </c>
      <c r="FE52" t="s">
        <v>131</v>
      </c>
      <c r="FK52" s="58">
        <f t="shared" si="25"/>
        <v>8</v>
      </c>
      <c r="FL52" s="58">
        <f t="shared" si="26"/>
        <v>3</v>
      </c>
      <c r="FM52" s="58">
        <f t="shared" si="27"/>
        <v>1</v>
      </c>
      <c r="FN52" s="58">
        <f t="shared" si="28"/>
        <v>4</v>
      </c>
      <c r="FO52" s="58">
        <f t="shared" si="29"/>
        <v>2</v>
      </c>
      <c r="FP52" s="58">
        <f t="shared" si="30"/>
        <v>1</v>
      </c>
      <c r="FQ52" s="58">
        <f t="shared" si="31"/>
        <v>2</v>
      </c>
      <c r="FR52" s="58">
        <f t="shared" si="32"/>
        <v>4</v>
      </c>
      <c r="FS52" s="58">
        <f t="shared" si="33"/>
        <v>2</v>
      </c>
    </row>
    <row r="53" spans="1:175" x14ac:dyDescent="0.25">
      <c r="A53">
        <v>50</v>
      </c>
      <c r="B53" s="14" t="s">
        <v>20</v>
      </c>
      <c r="C53" s="14" t="s">
        <v>20</v>
      </c>
      <c r="D53" t="b">
        <f t="shared" si="0"/>
        <v>1</v>
      </c>
      <c r="F53" t="s">
        <v>128</v>
      </c>
      <c r="M53" s="14" t="s">
        <v>19</v>
      </c>
      <c r="N53" s="14" t="s">
        <v>12</v>
      </c>
      <c r="O53" t="b">
        <f t="shared" si="1"/>
        <v>0</v>
      </c>
      <c r="S53">
        <v>4</v>
      </c>
      <c r="X53" s="14" t="s">
        <v>18</v>
      </c>
      <c r="Y53" s="14" t="s">
        <v>8</v>
      </c>
      <c r="Z53" t="b">
        <f t="shared" si="2"/>
        <v>0</v>
      </c>
      <c r="AI53" s="14" t="s">
        <v>17</v>
      </c>
      <c r="AJ53" s="14" t="s">
        <v>36</v>
      </c>
      <c r="AK53" t="b">
        <f t="shared" si="3"/>
        <v>0</v>
      </c>
      <c r="AL53" t="s">
        <v>127</v>
      </c>
      <c r="AO53" t="s">
        <v>130</v>
      </c>
      <c r="AT53" s="14" t="s">
        <v>6</v>
      </c>
      <c r="AU53" s="14" t="s">
        <v>6</v>
      </c>
      <c r="AV53" t="b">
        <f t="shared" si="4"/>
        <v>1</v>
      </c>
      <c r="BB53" t="s">
        <v>133</v>
      </c>
      <c r="BE53" s="14" t="s">
        <v>16</v>
      </c>
      <c r="BF53" s="14" t="s">
        <v>16</v>
      </c>
      <c r="BG53" t="b">
        <f t="shared" si="5"/>
        <v>1</v>
      </c>
      <c r="BH53" t="s">
        <v>127</v>
      </c>
      <c r="BJ53" t="s">
        <v>131</v>
      </c>
      <c r="BP53" s="14" t="s">
        <v>15</v>
      </c>
      <c r="BQ53" s="14" t="s">
        <v>20</v>
      </c>
      <c r="BR53" t="b">
        <f t="shared" si="6"/>
        <v>0</v>
      </c>
      <c r="BT53" t="s">
        <v>128</v>
      </c>
      <c r="CA53" s="14" t="s">
        <v>14</v>
      </c>
      <c r="CB53" s="14" t="s">
        <v>14</v>
      </c>
      <c r="CC53" t="b">
        <f t="shared" si="7"/>
        <v>1</v>
      </c>
      <c r="CD53" t="s">
        <v>127</v>
      </c>
      <c r="CE53" t="s">
        <v>128</v>
      </c>
      <c r="CF53" t="s">
        <v>131</v>
      </c>
      <c r="CL53" s="14" t="s">
        <v>10</v>
      </c>
      <c r="CM53" s="14" t="s">
        <v>10</v>
      </c>
      <c r="CN53" t="b">
        <f t="shared" si="8"/>
        <v>1</v>
      </c>
      <c r="CU53" t="s">
        <v>132</v>
      </c>
      <c r="CW53" s="14" t="s">
        <v>13</v>
      </c>
      <c r="CX53" s="14" t="s">
        <v>12</v>
      </c>
      <c r="CY53" t="b">
        <f t="shared" si="9"/>
        <v>0</v>
      </c>
      <c r="DC53" t="s">
        <v>130</v>
      </c>
      <c r="DH53" s="14" t="s">
        <v>11</v>
      </c>
      <c r="DI53" s="14" t="s">
        <v>37</v>
      </c>
      <c r="DJ53" t="b">
        <f t="shared" si="10"/>
        <v>0</v>
      </c>
      <c r="DO53" t="s">
        <v>129</v>
      </c>
      <c r="DR53">
        <v>8</v>
      </c>
      <c r="DS53" s="14" t="s">
        <v>9</v>
      </c>
      <c r="DT53" s="14" t="s">
        <v>4</v>
      </c>
      <c r="DU53" t="b">
        <f t="shared" si="11"/>
        <v>0</v>
      </c>
      <c r="DX53" s="15" t="s">
        <v>131</v>
      </c>
      <c r="ED53" s="14" t="s">
        <v>7</v>
      </c>
      <c r="EE53" s="14" t="s">
        <v>4</v>
      </c>
      <c r="EF53" t="b">
        <f t="shared" si="12"/>
        <v>0</v>
      </c>
      <c r="EI53" t="s">
        <v>131</v>
      </c>
      <c r="EO53" s="14" t="s">
        <v>5</v>
      </c>
      <c r="EP53" s="14" t="s">
        <v>44</v>
      </c>
      <c r="EQ53" t="b">
        <f t="shared" si="13"/>
        <v>0</v>
      </c>
      <c r="ER53">
        <v>1</v>
      </c>
      <c r="EY53" t="s">
        <v>134</v>
      </c>
      <c r="EZ53" s="14" t="s">
        <v>4</v>
      </c>
      <c r="FA53" s="14" t="s">
        <v>4</v>
      </c>
      <c r="FB53" t="b">
        <f t="shared" si="14"/>
        <v>1</v>
      </c>
      <c r="FE53" t="s">
        <v>131</v>
      </c>
      <c r="FK53" s="58">
        <f t="shared" si="25"/>
        <v>6</v>
      </c>
      <c r="FL53" s="58">
        <f t="shared" si="26"/>
        <v>3</v>
      </c>
      <c r="FM53" s="58">
        <f t="shared" si="27"/>
        <v>3</v>
      </c>
      <c r="FN53" s="58">
        <f t="shared" si="28"/>
        <v>5</v>
      </c>
      <c r="FO53" s="58">
        <f t="shared" si="29"/>
        <v>2</v>
      </c>
      <c r="FP53" s="58">
        <f t="shared" si="30"/>
        <v>1</v>
      </c>
      <c r="FQ53" s="58">
        <f t="shared" si="31"/>
        <v>1</v>
      </c>
      <c r="FR53" s="58">
        <f t="shared" si="32"/>
        <v>1</v>
      </c>
      <c r="FS53" s="58">
        <f t="shared" si="33"/>
        <v>1</v>
      </c>
    </row>
    <row r="54" spans="1:175" x14ac:dyDescent="0.25">
      <c r="A54">
        <v>51</v>
      </c>
      <c r="B54" s="14" t="s">
        <v>20</v>
      </c>
      <c r="C54" s="14" t="s">
        <v>20</v>
      </c>
      <c r="D54" t="b">
        <f t="shared" si="0"/>
        <v>1</v>
      </c>
      <c r="F54" t="s">
        <v>128</v>
      </c>
      <c r="M54" s="14" t="s">
        <v>19</v>
      </c>
      <c r="N54" s="14" t="s">
        <v>39</v>
      </c>
      <c r="O54" t="b">
        <f t="shared" si="1"/>
        <v>0</v>
      </c>
      <c r="R54" t="s">
        <v>131</v>
      </c>
      <c r="S54">
        <v>4</v>
      </c>
      <c r="X54" s="14" t="s">
        <v>18</v>
      </c>
      <c r="Y54" s="14" t="s">
        <v>18</v>
      </c>
      <c r="Z54" t="b">
        <f t="shared" si="2"/>
        <v>1</v>
      </c>
      <c r="AA54" s="15"/>
      <c r="AB54" s="15"/>
      <c r="AC54" s="15"/>
      <c r="AD54" s="15" t="s">
        <v>130</v>
      </c>
      <c r="AE54" s="15"/>
      <c r="AF54" s="15"/>
      <c r="AG54" s="15"/>
      <c r="AH54" s="15" t="s">
        <v>134</v>
      </c>
      <c r="AI54" s="14" t="s">
        <v>17</v>
      </c>
      <c r="AJ54" s="14" t="s">
        <v>10</v>
      </c>
      <c r="AK54" t="b">
        <f t="shared" si="3"/>
        <v>0</v>
      </c>
      <c r="AR54" s="15" t="s">
        <v>132</v>
      </c>
      <c r="AT54" s="14" t="s">
        <v>6</v>
      </c>
      <c r="AU54" s="14" t="s">
        <v>6</v>
      </c>
      <c r="AV54" t="b">
        <f t="shared" si="4"/>
        <v>1</v>
      </c>
      <c r="BB54" t="s">
        <v>133</v>
      </c>
      <c r="BE54" s="14" t="s">
        <v>16</v>
      </c>
      <c r="BF54" s="14" t="s">
        <v>16</v>
      </c>
      <c r="BG54" t="b">
        <f t="shared" si="5"/>
        <v>1</v>
      </c>
      <c r="BH54" t="s">
        <v>127</v>
      </c>
      <c r="BJ54" t="s">
        <v>131</v>
      </c>
      <c r="BP54" s="14" t="s">
        <v>15</v>
      </c>
      <c r="BQ54" s="14" t="s">
        <v>15</v>
      </c>
      <c r="BR54" t="b">
        <f t="shared" si="6"/>
        <v>1</v>
      </c>
      <c r="BT54" t="s">
        <v>128</v>
      </c>
      <c r="BX54" t="s">
        <v>133</v>
      </c>
      <c r="CA54" s="14" t="s">
        <v>14</v>
      </c>
      <c r="CB54" s="14" t="s">
        <v>16</v>
      </c>
      <c r="CC54" t="b">
        <f t="shared" si="7"/>
        <v>0</v>
      </c>
      <c r="CD54" t="s">
        <v>127</v>
      </c>
      <c r="CF54" t="s">
        <v>131</v>
      </c>
      <c r="CL54" s="14" t="s">
        <v>10</v>
      </c>
      <c r="CM54" s="14" t="s">
        <v>10</v>
      </c>
      <c r="CN54" t="b">
        <f t="shared" si="8"/>
        <v>1</v>
      </c>
      <c r="CU54" t="s">
        <v>132</v>
      </c>
      <c r="CW54" s="14" t="s">
        <v>13</v>
      </c>
      <c r="CX54" s="14" t="s">
        <v>12</v>
      </c>
      <c r="CY54" t="b">
        <f t="shared" si="9"/>
        <v>0</v>
      </c>
      <c r="DC54" t="s">
        <v>130</v>
      </c>
      <c r="DH54" s="14" t="s">
        <v>11</v>
      </c>
      <c r="DI54" s="14" t="s">
        <v>10</v>
      </c>
      <c r="DJ54" t="b">
        <f t="shared" si="10"/>
        <v>0</v>
      </c>
      <c r="DQ54" t="s">
        <v>132</v>
      </c>
      <c r="DS54" s="14" t="s">
        <v>9</v>
      </c>
      <c r="DT54" s="14" t="s">
        <v>8</v>
      </c>
      <c r="DU54" t="b">
        <f t="shared" si="11"/>
        <v>0</v>
      </c>
      <c r="ED54" s="14" t="s">
        <v>7</v>
      </c>
      <c r="EE54" s="14" t="s">
        <v>6</v>
      </c>
      <c r="EF54" t="b">
        <f t="shared" si="12"/>
        <v>0</v>
      </c>
      <c r="EL54" t="s">
        <v>133</v>
      </c>
      <c r="EO54" s="14" t="s">
        <v>5</v>
      </c>
      <c r="EP54" s="14" t="s">
        <v>10</v>
      </c>
      <c r="EQ54" t="b">
        <f t="shared" si="13"/>
        <v>0</v>
      </c>
      <c r="EX54">
        <v>7</v>
      </c>
      <c r="EZ54" s="14" t="s">
        <v>4</v>
      </c>
      <c r="FA54" s="14" t="s">
        <v>4</v>
      </c>
      <c r="FB54" t="b">
        <f t="shared" si="14"/>
        <v>1</v>
      </c>
      <c r="FE54" t="s">
        <v>131</v>
      </c>
      <c r="FK54" s="58">
        <f t="shared" si="25"/>
        <v>7</v>
      </c>
      <c r="FL54" s="58">
        <f t="shared" si="26"/>
        <v>2</v>
      </c>
      <c r="FM54" s="58">
        <f t="shared" si="27"/>
        <v>2</v>
      </c>
      <c r="FN54" s="58">
        <f t="shared" si="28"/>
        <v>4</v>
      </c>
      <c r="FO54" s="58">
        <f t="shared" si="29"/>
        <v>2</v>
      </c>
      <c r="FP54" s="58">
        <f t="shared" si="30"/>
        <v>0</v>
      </c>
      <c r="FQ54" s="58">
        <f t="shared" si="31"/>
        <v>3</v>
      </c>
      <c r="FR54" s="58">
        <f t="shared" si="32"/>
        <v>3</v>
      </c>
      <c r="FS54" s="58">
        <f t="shared" si="33"/>
        <v>1</v>
      </c>
    </row>
    <row r="55" spans="1:175" x14ac:dyDescent="0.25">
      <c r="A55">
        <v>52</v>
      </c>
      <c r="B55" s="14" t="s">
        <v>20</v>
      </c>
      <c r="C55" s="14" t="s">
        <v>20</v>
      </c>
      <c r="D55" t="b">
        <f t="shared" si="0"/>
        <v>1</v>
      </c>
      <c r="F55" t="s">
        <v>128</v>
      </c>
      <c r="M55" s="14" t="s">
        <v>19</v>
      </c>
      <c r="N55" s="14" t="s">
        <v>22</v>
      </c>
      <c r="O55" t="b">
        <f t="shared" si="1"/>
        <v>0</v>
      </c>
      <c r="T55" t="s">
        <v>129</v>
      </c>
      <c r="X55" s="14" t="s">
        <v>18</v>
      </c>
      <c r="Y55" s="14" t="s">
        <v>18</v>
      </c>
      <c r="Z55" t="b">
        <f t="shared" si="2"/>
        <v>1</v>
      </c>
      <c r="AA55" s="15"/>
      <c r="AB55" s="15"/>
      <c r="AC55" s="15"/>
      <c r="AD55" s="15" t="s">
        <v>130</v>
      </c>
      <c r="AE55" s="15"/>
      <c r="AF55" s="15"/>
      <c r="AG55" s="15"/>
      <c r="AH55" s="15" t="s">
        <v>134</v>
      </c>
      <c r="AI55" s="14" t="s">
        <v>17</v>
      </c>
      <c r="AJ55" s="14" t="s">
        <v>10</v>
      </c>
      <c r="AK55" t="b">
        <f t="shared" si="3"/>
        <v>0</v>
      </c>
      <c r="AR55" s="15" t="s">
        <v>132</v>
      </c>
      <c r="AT55" s="14" t="s">
        <v>6</v>
      </c>
      <c r="AU55" s="14" t="s">
        <v>6</v>
      </c>
      <c r="AV55" t="b">
        <f t="shared" si="4"/>
        <v>1</v>
      </c>
      <c r="BB55" t="s">
        <v>133</v>
      </c>
      <c r="BE55" s="14" t="s">
        <v>16</v>
      </c>
      <c r="BF55" s="14" t="s">
        <v>12</v>
      </c>
      <c r="BG55" t="b">
        <f t="shared" si="5"/>
        <v>0</v>
      </c>
      <c r="BK55">
        <v>4</v>
      </c>
      <c r="BP55" s="14" t="s">
        <v>15</v>
      </c>
      <c r="BQ55" s="14" t="s">
        <v>15</v>
      </c>
      <c r="BR55" t="b">
        <f t="shared" si="6"/>
        <v>1</v>
      </c>
      <c r="BT55" t="s">
        <v>128</v>
      </c>
      <c r="BX55" t="s">
        <v>133</v>
      </c>
      <c r="CA55" s="14" t="s">
        <v>14</v>
      </c>
      <c r="CB55" s="14" t="s">
        <v>20</v>
      </c>
      <c r="CC55" t="b">
        <f t="shared" si="7"/>
        <v>0</v>
      </c>
      <c r="CE55" t="s">
        <v>128</v>
      </c>
      <c r="CL55" s="14" t="s">
        <v>10</v>
      </c>
      <c r="CM55" s="14" t="s">
        <v>10</v>
      </c>
      <c r="CN55" t="b">
        <f t="shared" si="8"/>
        <v>1</v>
      </c>
      <c r="CU55" t="s">
        <v>132</v>
      </c>
      <c r="CW55" s="14" t="s">
        <v>13</v>
      </c>
      <c r="CX55" s="14" t="s">
        <v>22</v>
      </c>
      <c r="CY55" t="b">
        <f t="shared" si="9"/>
        <v>0</v>
      </c>
      <c r="DD55" t="s">
        <v>129</v>
      </c>
      <c r="DH55" s="14" t="s">
        <v>11</v>
      </c>
      <c r="DI55" s="14" t="s">
        <v>11</v>
      </c>
      <c r="DJ55" t="b">
        <f t="shared" si="10"/>
        <v>1</v>
      </c>
      <c r="DO55" t="s">
        <v>129</v>
      </c>
      <c r="DQ55" t="s">
        <v>132</v>
      </c>
      <c r="DS55" s="14" t="s">
        <v>9</v>
      </c>
      <c r="DT55" s="14" t="s">
        <v>9</v>
      </c>
      <c r="DU55" t="b">
        <f t="shared" si="11"/>
        <v>1</v>
      </c>
      <c r="DV55" s="15"/>
      <c r="DW55" s="15"/>
      <c r="DX55" s="15" t="s">
        <v>131</v>
      </c>
      <c r="DY55" s="15"/>
      <c r="DZ55" s="15"/>
      <c r="EA55" s="15"/>
      <c r="EB55" s="15" t="s">
        <v>132</v>
      </c>
      <c r="EC55" s="15"/>
      <c r="ED55" s="14" t="s">
        <v>7</v>
      </c>
      <c r="EE55" s="14" t="s">
        <v>6</v>
      </c>
      <c r="EF55" t="b">
        <f t="shared" si="12"/>
        <v>0</v>
      </c>
      <c r="EL55" t="s">
        <v>133</v>
      </c>
      <c r="EO55" s="14" t="s">
        <v>5</v>
      </c>
      <c r="EP55" s="14" t="s">
        <v>5</v>
      </c>
      <c r="EQ55" t="b">
        <f t="shared" si="13"/>
        <v>1</v>
      </c>
      <c r="EY55" t="s">
        <v>134</v>
      </c>
      <c r="EZ55" s="14" t="s">
        <v>4</v>
      </c>
      <c r="FA55" s="14" t="s">
        <v>4</v>
      </c>
      <c r="FB55" t="b">
        <f t="shared" si="14"/>
        <v>1</v>
      </c>
      <c r="FE55" t="s">
        <v>131</v>
      </c>
      <c r="FK55" s="58">
        <f t="shared" si="25"/>
        <v>9</v>
      </c>
      <c r="FL55" s="58">
        <f t="shared" si="26"/>
        <v>0</v>
      </c>
      <c r="FM55" s="58">
        <f t="shared" si="27"/>
        <v>3</v>
      </c>
      <c r="FN55" s="58">
        <f t="shared" si="28"/>
        <v>2</v>
      </c>
      <c r="FO55" s="58">
        <f t="shared" si="29"/>
        <v>1</v>
      </c>
      <c r="FP55" s="58">
        <f t="shared" si="30"/>
        <v>3</v>
      </c>
      <c r="FQ55" s="58">
        <f t="shared" si="31"/>
        <v>3</v>
      </c>
      <c r="FR55" s="58">
        <f t="shared" si="32"/>
        <v>4</v>
      </c>
      <c r="FS55" s="58">
        <f t="shared" si="33"/>
        <v>2</v>
      </c>
    </row>
    <row r="56" spans="1:175" x14ac:dyDescent="0.25">
      <c r="A56">
        <v>53</v>
      </c>
      <c r="B56" s="16" t="s">
        <v>20</v>
      </c>
      <c r="C56" s="14" t="s">
        <v>20</v>
      </c>
      <c r="D56" t="b">
        <f t="shared" si="0"/>
        <v>1</v>
      </c>
      <c r="F56" t="s">
        <v>128</v>
      </c>
      <c r="M56" s="14" t="s">
        <v>19</v>
      </c>
      <c r="N56" s="14" t="s">
        <v>8</v>
      </c>
      <c r="O56" t="b">
        <f t="shared" si="1"/>
        <v>0</v>
      </c>
      <c r="X56" s="14" t="s">
        <v>18</v>
      </c>
      <c r="Y56" s="14" t="s">
        <v>25</v>
      </c>
      <c r="Z56" t="b">
        <f t="shared" si="2"/>
        <v>0</v>
      </c>
      <c r="AD56" s="15" t="s">
        <v>130</v>
      </c>
      <c r="AE56">
        <v>5</v>
      </c>
      <c r="AI56" s="14" t="s">
        <v>17</v>
      </c>
      <c r="AJ56" s="14" t="s">
        <v>8</v>
      </c>
      <c r="AK56" t="b">
        <f t="shared" si="3"/>
        <v>0</v>
      </c>
      <c r="AT56" s="14" t="s">
        <v>6</v>
      </c>
      <c r="AU56" s="14" t="s">
        <v>6</v>
      </c>
      <c r="AV56" t="b">
        <f t="shared" si="4"/>
        <v>1</v>
      </c>
      <c r="BB56" t="s">
        <v>133</v>
      </c>
      <c r="BE56" s="14" t="s">
        <v>16</v>
      </c>
      <c r="BF56" s="14" t="s">
        <v>28</v>
      </c>
      <c r="BG56" t="b">
        <f t="shared" si="5"/>
        <v>0</v>
      </c>
      <c r="BH56" t="s">
        <v>127</v>
      </c>
      <c r="BP56" s="14" t="s">
        <v>15</v>
      </c>
      <c r="BQ56" s="14" t="s">
        <v>15</v>
      </c>
      <c r="BR56" t="b">
        <f t="shared" si="6"/>
        <v>1</v>
      </c>
      <c r="BT56" t="s">
        <v>128</v>
      </c>
      <c r="BX56" t="s">
        <v>133</v>
      </c>
      <c r="CA56" s="14" t="s">
        <v>14</v>
      </c>
      <c r="CB56" s="14" t="s">
        <v>28</v>
      </c>
      <c r="CC56" t="b">
        <f t="shared" si="7"/>
        <v>0</v>
      </c>
      <c r="CD56" t="s">
        <v>127</v>
      </c>
      <c r="CL56" s="14" t="s">
        <v>10</v>
      </c>
      <c r="CM56" s="14" t="s">
        <v>10</v>
      </c>
      <c r="CN56" t="b">
        <f t="shared" si="8"/>
        <v>1</v>
      </c>
      <c r="CU56" t="s">
        <v>132</v>
      </c>
      <c r="CW56" s="14" t="s">
        <v>13</v>
      </c>
      <c r="CX56" s="14" t="s">
        <v>8</v>
      </c>
      <c r="CY56" t="b">
        <f t="shared" si="9"/>
        <v>0</v>
      </c>
      <c r="DH56" s="14" t="s">
        <v>11</v>
      </c>
      <c r="DI56" s="14" t="s">
        <v>11</v>
      </c>
      <c r="DJ56" t="b">
        <f t="shared" si="10"/>
        <v>1</v>
      </c>
      <c r="DO56" t="s">
        <v>129</v>
      </c>
      <c r="DQ56" t="s">
        <v>132</v>
      </c>
      <c r="DS56" s="14" t="s">
        <v>9</v>
      </c>
      <c r="DT56" s="14" t="s">
        <v>8</v>
      </c>
      <c r="DU56" t="b">
        <f t="shared" si="11"/>
        <v>0</v>
      </c>
      <c r="ED56" s="14" t="s">
        <v>7</v>
      </c>
      <c r="EE56" s="14" t="s">
        <v>10</v>
      </c>
      <c r="EF56" t="b">
        <f t="shared" si="12"/>
        <v>0</v>
      </c>
      <c r="EM56">
        <v>7</v>
      </c>
      <c r="EO56" s="14" t="s">
        <v>5</v>
      </c>
      <c r="EP56" s="14" t="s">
        <v>44</v>
      </c>
      <c r="EQ56" t="b">
        <f t="shared" si="13"/>
        <v>0</v>
      </c>
      <c r="ER56">
        <v>1</v>
      </c>
      <c r="EY56" t="s">
        <v>134</v>
      </c>
      <c r="EZ56" s="14" t="s">
        <v>4</v>
      </c>
      <c r="FA56" s="14" t="s">
        <v>4</v>
      </c>
      <c r="FB56" t="b">
        <f t="shared" si="14"/>
        <v>1</v>
      </c>
      <c r="FE56" t="s">
        <v>131</v>
      </c>
      <c r="FK56" s="58">
        <f t="shared" ref="FK56:FK60" si="34">COUNTIF(A56:FJ56,TRUE)</f>
        <v>6</v>
      </c>
      <c r="FL56" s="58">
        <f t="shared" ref="FL56:FL60" si="35">COUNTIF(B56:FJ56,"n1")</f>
        <v>2</v>
      </c>
      <c r="FM56" s="58">
        <f t="shared" ref="FM56:FM60" si="36">COUNTIF(B56:FJ56,"n2")</f>
        <v>2</v>
      </c>
      <c r="FN56" s="58">
        <f t="shared" ref="FN56:FN60" si="37">COUNTIF(B56:FJ56,"n3")</f>
        <v>1</v>
      </c>
      <c r="FO56" s="58">
        <f t="shared" ref="FO56:FO60" si="38">COUNTIF(B56:FJ56,"n4")</f>
        <v>1</v>
      </c>
      <c r="FP56" s="58">
        <f t="shared" ref="FP56:FP60" si="39">COUNTIF(B56:FJ56,"n5")</f>
        <v>1</v>
      </c>
      <c r="FQ56" s="58">
        <f t="shared" ref="FQ56:FQ60" si="40">COUNTIF(B56:FJ56,"n6")</f>
        <v>2</v>
      </c>
      <c r="FR56" s="58">
        <f t="shared" ref="FR56:FR60" si="41">COUNTIF(B56:FJ56,"n7")</f>
        <v>2</v>
      </c>
      <c r="FS56" s="58">
        <f t="shared" ref="FS56:FS60" si="42">COUNTIF(B56:FJ56,"n8")</f>
        <v>1</v>
      </c>
    </row>
    <row r="57" spans="1:175" x14ac:dyDescent="0.25">
      <c r="A57">
        <v>54</v>
      </c>
      <c r="B57" s="16" t="s">
        <v>20</v>
      </c>
      <c r="C57" s="14" t="s">
        <v>8</v>
      </c>
      <c r="D57" t="b">
        <f t="shared" si="0"/>
        <v>0</v>
      </c>
      <c r="M57" s="14" t="s">
        <v>19</v>
      </c>
      <c r="N57" s="14" t="s">
        <v>12</v>
      </c>
      <c r="O57" t="b">
        <f t="shared" si="1"/>
        <v>0</v>
      </c>
      <c r="S57">
        <v>4</v>
      </c>
      <c r="X57" s="14" t="s">
        <v>18</v>
      </c>
      <c r="Y57" s="14" t="s">
        <v>11</v>
      </c>
      <c r="Z57" t="b">
        <f t="shared" si="2"/>
        <v>0</v>
      </c>
      <c r="AE57">
        <v>5</v>
      </c>
      <c r="AG57">
        <v>7</v>
      </c>
      <c r="AI57" s="14" t="s">
        <v>17</v>
      </c>
      <c r="AJ57" s="14" t="s">
        <v>8</v>
      </c>
      <c r="AK57" t="b">
        <f t="shared" si="3"/>
        <v>0</v>
      </c>
      <c r="AT57" s="14" t="s">
        <v>6</v>
      </c>
      <c r="AU57" s="14" t="s">
        <v>6</v>
      </c>
      <c r="AV57" t="b">
        <f t="shared" si="4"/>
        <v>1</v>
      </c>
      <c r="BB57" t="s">
        <v>133</v>
      </c>
      <c r="BE57" s="14" t="s">
        <v>16</v>
      </c>
      <c r="BF57" s="14" t="s">
        <v>4</v>
      </c>
      <c r="BG57" t="b">
        <f t="shared" si="5"/>
        <v>0</v>
      </c>
      <c r="BJ57" t="s">
        <v>131</v>
      </c>
      <c r="BP57" s="14" t="s">
        <v>15</v>
      </c>
      <c r="BQ57" s="14" t="s">
        <v>15</v>
      </c>
      <c r="BR57" t="b">
        <f t="shared" si="6"/>
        <v>1</v>
      </c>
      <c r="BT57" t="s">
        <v>128</v>
      </c>
      <c r="BX57" t="s">
        <v>133</v>
      </c>
      <c r="CA57" s="14" t="s">
        <v>14</v>
      </c>
      <c r="CB57" s="14" t="s">
        <v>4</v>
      </c>
      <c r="CC57" t="b">
        <f t="shared" si="7"/>
        <v>0</v>
      </c>
      <c r="CF57" t="s">
        <v>131</v>
      </c>
      <c r="CL57" s="14" t="s">
        <v>10</v>
      </c>
      <c r="CM57" s="14" t="s">
        <v>10</v>
      </c>
      <c r="CN57" t="b">
        <f t="shared" si="8"/>
        <v>1</v>
      </c>
      <c r="CU57" t="s">
        <v>132</v>
      </c>
      <c r="CW57" s="14" t="s">
        <v>13</v>
      </c>
      <c r="CX57" s="14" t="s">
        <v>4</v>
      </c>
      <c r="CY57" t="b">
        <f t="shared" si="9"/>
        <v>0</v>
      </c>
      <c r="DB57" t="s">
        <v>131</v>
      </c>
      <c r="DH57" s="14" t="s">
        <v>11</v>
      </c>
      <c r="DI57" s="14" t="s">
        <v>10</v>
      </c>
      <c r="DJ57" t="b">
        <f t="shared" si="10"/>
        <v>0</v>
      </c>
      <c r="DQ57" t="s">
        <v>132</v>
      </c>
      <c r="DS57" s="14" t="s">
        <v>9</v>
      </c>
      <c r="DT57" s="14" t="s">
        <v>8</v>
      </c>
      <c r="DU57" t="b">
        <f t="shared" si="11"/>
        <v>0</v>
      </c>
      <c r="ED57" s="14" t="s">
        <v>7</v>
      </c>
      <c r="EE57" s="14" t="s">
        <v>7</v>
      </c>
      <c r="EF57" t="b">
        <f t="shared" si="12"/>
        <v>1</v>
      </c>
      <c r="EG57" s="15" t="s">
        <v>127</v>
      </c>
      <c r="EI57" t="s">
        <v>131</v>
      </c>
      <c r="EL57" t="s">
        <v>133</v>
      </c>
      <c r="EO57" s="14" t="s">
        <v>5</v>
      </c>
      <c r="EP57" s="14" t="s">
        <v>22</v>
      </c>
      <c r="EQ57" t="b">
        <f t="shared" si="13"/>
        <v>0</v>
      </c>
      <c r="EV57">
        <v>5</v>
      </c>
      <c r="EZ57" s="14" t="s">
        <v>4</v>
      </c>
      <c r="FA57" s="14" t="s">
        <v>4</v>
      </c>
      <c r="FB57" t="b">
        <f t="shared" si="14"/>
        <v>1</v>
      </c>
      <c r="FE57" t="s">
        <v>131</v>
      </c>
      <c r="FK57" s="58">
        <f t="shared" si="34"/>
        <v>5</v>
      </c>
      <c r="FL57" s="58">
        <f t="shared" si="35"/>
        <v>1</v>
      </c>
      <c r="FM57" s="58">
        <f t="shared" si="36"/>
        <v>1</v>
      </c>
      <c r="FN57" s="58">
        <f t="shared" si="37"/>
        <v>5</v>
      </c>
      <c r="FO57" s="58">
        <f t="shared" si="38"/>
        <v>0</v>
      </c>
      <c r="FP57" s="58">
        <f t="shared" si="39"/>
        <v>0</v>
      </c>
      <c r="FQ57" s="58">
        <f t="shared" si="40"/>
        <v>3</v>
      </c>
      <c r="FR57" s="58">
        <f t="shared" si="41"/>
        <v>2</v>
      </c>
      <c r="FS57" s="58">
        <f t="shared" si="42"/>
        <v>0</v>
      </c>
    </row>
    <row r="58" spans="1:175" x14ac:dyDescent="0.25">
      <c r="A58">
        <v>55</v>
      </c>
      <c r="B58" s="16" t="s">
        <v>20</v>
      </c>
      <c r="C58" s="14" t="s">
        <v>20</v>
      </c>
      <c r="D58" t="b">
        <f t="shared" si="0"/>
        <v>1</v>
      </c>
      <c r="F58" t="s">
        <v>128</v>
      </c>
      <c r="M58" s="14" t="s">
        <v>19</v>
      </c>
      <c r="N58" s="14" t="s">
        <v>39</v>
      </c>
      <c r="O58" t="b">
        <f t="shared" si="1"/>
        <v>0</v>
      </c>
      <c r="R58" t="s">
        <v>131</v>
      </c>
      <c r="S58">
        <v>4</v>
      </c>
      <c r="X58" s="14" t="s">
        <v>18</v>
      </c>
      <c r="Y58" s="14" t="s">
        <v>5</v>
      </c>
      <c r="Z58" t="b">
        <f t="shared" si="2"/>
        <v>0</v>
      </c>
      <c r="AH58" s="15" t="s">
        <v>134</v>
      </c>
      <c r="AI58" s="14" t="s">
        <v>17</v>
      </c>
      <c r="AJ58" s="14" t="s">
        <v>44</v>
      </c>
      <c r="AK58" t="b">
        <f t="shared" si="3"/>
        <v>0</v>
      </c>
      <c r="AL58" t="s">
        <v>127</v>
      </c>
      <c r="AS58">
        <v>8</v>
      </c>
      <c r="AT58" s="14" t="s">
        <v>6</v>
      </c>
      <c r="AU58" s="14" t="s">
        <v>8</v>
      </c>
      <c r="AV58" t="b">
        <f t="shared" si="4"/>
        <v>0</v>
      </c>
      <c r="BE58" s="14" t="s">
        <v>16</v>
      </c>
      <c r="BF58" s="14" t="s">
        <v>434</v>
      </c>
      <c r="BG58" t="b">
        <f t="shared" si="5"/>
        <v>0</v>
      </c>
      <c r="BH58" t="s">
        <v>127</v>
      </c>
      <c r="BJ58" t="s">
        <v>131</v>
      </c>
      <c r="BO58">
        <v>8</v>
      </c>
      <c r="BP58" s="14" t="s">
        <v>15</v>
      </c>
      <c r="BQ58" s="14" t="s">
        <v>15</v>
      </c>
      <c r="BR58" t="b">
        <f t="shared" si="6"/>
        <v>1</v>
      </c>
      <c r="BT58" t="s">
        <v>128</v>
      </c>
      <c r="BX58" t="s">
        <v>133</v>
      </c>
      <c r="CA58" s="14" t="s">
        <v>14</v>
      </c>
      <c r="CB58" s="14" t="s">
        <v>14</v>
      </c>
      <c r="CC58" t="b">
        <f t="shared" si="7"/>
        <v>1</v>
      </c>
      <c r="CD58" t="s">
        <v>127</v>
      </c>
      <c r="CE58" t="s">
        <v>128</v>
      </c>
      <c r="CF58" t="s">
        <v>131</v>
      </c>
      <c r="CL58" s="14" t="s">
        <v>10</v>
      </c>
      <c r="CM58" s="14" t="s">
        <v>10</v>
      </c>
      <c r="CN58" t="b">
        <f t="shared" si="8"/>
        <v>1</v>
      </c>
      <c r="CU58" t="s">
        <v>132</v>
      </c>
      <c r="CW58" s="14" t="s">
        <v>13</v>
      </c>
      <c r="CX58" s="14" t="s">
        <v>39</v>
      </c>
      <c r="CY58" t="b">
        <f t="shared" si="9"/>
        <v>0</v>
      </c>
      <c r="DB58" t="s">
        <v>131</v>
      </c>
      <c r="DC58" t="s">
        <v>130</v>
      </c>
      <c r="DH58" s="14" t="s">
        <v>11</v>
      </c>
      <c r="DI58" s="14" t="s">
        <v>11</v>
      </c>
      <c r="DJ58" t="b">
        <f t="shared" si="10"/>
        <v>1</v>
      </c>
      <c r="DO58" t="s">
        <v>129</v>
      </c>
      <c r="DQ58" t="s">
        <v>132</v>
      </c>
      <c r="DS58" s="14" t="s">
        <v>9</v>
      </c>
      <c r="DT58" s="14" t="s">
        <v>9</v>
      </c>
      <c r="DU58" t="b">
        <f t="shared" si="11"/>
        <v>1</v>
      </c>
      <c r="DV58" s="15"/>
      <c r="DW58" s="15"/>
      <c r="DX58" s="15" t="s">
        <v>131</v>
      </c>
      <c r="DY58" s="15"/>
      <c r="DZ58" s="15"/>
      <c r="EA58" s="15"/>
      <c r="EB58" s="15" t="s">
        <v>132</v>
      </c>
      <c r="ED58" s="14" t="s">
        <v>7</v>
      </c>
      <c r="EE58" s="14" t="s">
        <v>16</v>
      </c>
      <c r="EF58" t="b">
        <f t="shared" si="12"/>
        <v>0</v>
      </c>
      <c r="EG58" t="s">
        <v>127</v>
      </c>
      <c r="EI58" t="s">
        <v>131</v>
      </c>
      <c r="EO58" s="14" t="s">
        <v>5</v>
      </c>
      <c r="EP58" s="14" t="s">
        <v>5</v>
      </c>
      <c r="EQ58" t="b">
        <f t="shared" si="13"/>
        <v>1</v>
      </c>
      <c r="EY58" t="s">
        <v>134</v>
      </c>
      <c r="EZ58" s="14" t="s">
        <v>4</v>
      </c>
      <c r="FA58" s="14" t="s">
        <v>4</v>
      </c>
      <c r="FB58" t="b">
        <f t="shared" si="14"/>
        <v>1</v>
      </c>
      <c r="FE58" t="s">
        <v>131</v>
      </c>
      <c r="FK58" s="58">
        <f t="shared" si="34"/>
        <v>8</v>
      </c>
      <c r="FL58" s="58">
        <f t="shared" si="35"/>
        <v>4</v>
      </c>
      <c r="FM58" s="58">
        <f t="shared" si="36"/>
        <v>3</v>
      </c>
      <c r="FN58" s="58">
        <f t="shared" si="37"/>
        <v>7</v>
      </c>
      <c r="FO58" s="58">
        <f t="shared" si="38"/>
        <v>1</v>
      </c>
      <c r="FP58" s="58">
        <f t="shared" si="39"/>
        <v>1</v>
      </c>
      <c r="FQ58" s="58">
        <f t="shared" si="40"/>
        <v>1</v>
      </c>
      <c r="FR58" s="58">
        <f t="shared" si="41"/>
        <v>3</v>
      </c>
      <c r="FS58" s="58">
        <f t="shared" si="42"/>
        <v>2</v>
      </c>
    </row>
    <row r="59" spans="1:175" x14ac:dyDescent="0.25">
      <c r="A59">
        <v>56</v>
      </c>
      <c r="B59" s="16" t="s">
        <v>20</v>
      </c>
      <c r="C59" s="14" t="s">
        <v>8</v>
      </c>
      <c r="D59" t="b">
        <f t="shared" si="0"/>
        <v>0</v>
      </c>
      <c r="M59" s="14" t="s">
        <v>19</v>
      </c>
      <c r="N59" s="14" t="s">
        <v>12</v>
      </c>
      <c r="O59" t="b">
        <f t="shared" si="1"/>
        <v>0</v>
      </c>
      <c r="S59">
        <v>4</v>
      </c>
      <c r="X59" s="14" t="s">
        <v>18</v>
      </c>
      <c r="Y59" s="14" t="s">
        <v>18</v>
      </c>
      <c r="Z59" t="b">
        <f t="shared" si="2"/>
        <v>1</v>
      </c>
      <c r="AD59" s="15" t="s">
        <v>130</v>
      </c>
      <c r="AH59" s="15" t="s">
        <v>134</v>
      </c>
      <c r="AI59" s="14" t="s">
        <v>17</v>
      </c>
      <c r="AJ59" s="14" t="s">
        <v>8</v>
      </c>
      <c r="AK59" t="b">
        <f t="shared" si="3"/>
        <v>0</v>
      </c>
      <c r="AT59" s="14" t="s">
        <v>6</v>
      </c>
      <c r="AU59" s="14" t="s">
        <v>6</v>
      </c>
      <c r="AV59" t="b">
        <f t="shared" si="4"/>
        <v>1</v>
      </c>
      <c r="BB59" t="s">
        <v>133</v>
      </c>
      <c r="BE59" s="14" t="s">
        <v>16</v>
      </c>
      <c r="BF59" s="14" t="s">
        <v>4</v>
      </c>
      <c r="BG59" t="b">
        <f t="shared" si="5"/>
        <v>0</v>
      </c>
      <c r="BJ59" t="s">
        <v>131</v>
      </c>
      <c r="BP59" s="14" t="s">
        <v>15</v>
      </c>
      <c r="BQ59" s="14" t="s">
        <v>15</v>
      </c>
      <c r="BR59" t="b">
        <f t="shared" si="6"/>
        <v>1</v>
      </c>
      <c r="BT59" t="s">
        <v>128</v>
      </c>
      <c r="BX59" t="s">
        <v>133</v>
      </c>
      <c r="CA59" s="14" t="s">
        <v>14</v>
      </c>
      <c r="CB59" s="14" t="s">
        <v>16</v>
      </c>
      <c r="CC59" t="b">
        <f t="shared" si="7"/>
        <v>0</v>
      </c>
      <c r="CD59" t="s">
        <v>127</v>
      </c>
      <c r="CF59" t="s">
        <v>131</v>
      </c>
      <c r="CL59" s="14" t="s">
        <v>10</v>
      </c>
      <c r="CM59" s="14" t="s">
        <v>10</v>
      </c>
      <c r="CN59" t="b">
        <f t="shared" si="8"/>
        <v>1</v>
      </c>
      <c r="CU59" t="s">
        <v>132</v>
      </c>
      <c r="CW59" s="14" t="s">
        <v>13</v>
      </c>
      <c r="CX59" s="14" t="s">
        <v>12</v>
      </c>
      <c r="CY59" t="b">
        <f t="shared" si="9"/>
        <v>0</v>
      </c>
      <c r="DC59" t="s">
        <v>130</v>
      </c>
      <c r="DH59" s="14" t="s">
        <v>11</v>
      </c>
      <c r="DI59" s="14" t="s">
        <v>11</v>
      </c>
      <c r="DJ59" t="b">
        <f t="shared" si="10"/>
        <v>1</v>
      </c>
      <c r="DO59" t="s">
        <v>129</v>
      </c>
      <c r="DQ59" t="s">
        <v>132</v>
      </c>
      <c r="DS59" s="14" t="s">
        <v>9</v>
      </c>
      <c r="DT59" s="14" t="s">
        <v>12</v>
      </c>
      <c r="DU59" t="b">
        <f t="shared" si="11"/>
        <v>0</v>
      </c>
      <c r="DY59">
        <v>4</v>
      </c>
      <c r="ED59" s="14" t="s">
        <v>7</v>
      </c>
      <c r="EE59" s="14" t="s">
        <v>31</v>
      </c>
      <c r="EF59" t="b">
        <f t="shared" si="12"/>
        <v>0</v>
      </c>
      <c r="EG59" s="15" t="s">
        <v>127</v>
      </c>
      <c r="EL59" t="s">
        <v>133</v>
      </c>
      <c r="EO59" s="14" t="s">
        <v>5</v>
      </c>
      <c r="EP59" s="14" t="s">
        <v>5</v>
      </c>
      <c r="EQ59" t="b">
        <f t="shared" si="13"/>
        <v>1</v>
      </c>
      <c r="EY59" t="s">
        <v>134</v>
      </c>
      <c r="EZ59" s="14" t="s">
        <v>4</v>
      </c>
      <c r="FA59" s="14" t="s">
        <v>4</v>
      </c>
      <c r="FB59" t="b">
        <f t="shared" si="14"/>
        <v>1</v>
      </c>
      <c r="FE59" t="s">
        <v>131</v>
      </c>
      <c r="FK59" s="58">
        <f t="shared" si="34"/>
        <v>7</v>
      </c>
      <c r="FL59" s="58">
        <f t="shared" si="35"/>
        <v>2</v>
      </c>
      <c r="FM59" s="58">
        <f t="shared" si="36"/>
        <v>1</v>
      </c>
      <c r="FN59" s="58">
        <f t="shared" si="37"/>
        <v>3</v>
      </c>
      <c r="FO59" s="58">
        <f t="shared" si="38"/>
        <v>2</v>
      </c>
      <c r="FP59" s="58">
        <f t="shared" si="39"/>
        <v>1</v>
      </c>
      <c r="FQ59" s="58">
        <f t="shared" si="40"/>
        <v>3</v>
      </c>
      <c r="FR59" s="58">
        <f t="shared" si="41"/>
        <v>2</v>
      </c>
      <c r="FS59" s="58">
        <f t="shared" si="42"/>
        <v>2</v>
      </c>
    </row>
    <row r="60" spans="1:175" x14ac:dyDescent="0.25">
      <c r="A60">
        <v>57</v>
      </c>
      <c r="B60" s="16" t="s">
        <v>20</v>
      </c>
      <c r="C60" s="14" t="s">
        <v>20</v>
      </c>
      <c r="D60" t="b">
        <f t="shared" si="0"/>
        <v>1</v>
      </c>
      <c r="F60" t="s">
        <v>128</v>
      </c>
      <c r="M60" s="14" t="s">
        <v>19</v>
      </c>
      <c r="N60" s="14" t="s">
        <v>4</v>
      </c>
      <c r="O60" t="b">
        <f t="shared" si="1"/>
        <v>0</v>
      </c>
      <c r="R60" t="s">
        <v>131</v>
      </c>
      <c r="X60" s="14" t="s">
        <v>18</v>
      </c>
      <c r="Y60" s="14" t="s">
        <v>5</v>
      </c>
      <c r="Z60" t="b">
        <f t="shared" si="2"/>
        <v>0</v>
      </c>
      <c r="AH60" s="15" t="s">
        <v>134</v>
      </c>
      <c r="AI60" s="14" t="s">
        <v>17</v>
      </c>
      <c r="AJ60" s="14" t="s">
        <v>8</v>
      </c>
      <c r="AK60" t="b">
        <f t="shared" si="3"/>
        <v>0</v>
      </c>
      <c r="AT60" s="14" t="s">
        <v>6</v>
      </c>
      <c r="AU60" s="14" t="s">
        <v>10</v>
      </c>
      <c r="AV60" t="b">
        <f t="shared" si="4"/>
        <v>0</v>
      </c>
      <c r="BC60">
        <v>7</v>
      </c>
      <c r="BE60" s="14" t="s">
        <v>16</v>
      </c>
      <c r="BF60" s="14" t="s">
        <v>16</v>
      </c>
      <c r="BG60" t="b">
        <f t="shared" si="5"/>
        <v>1</v>
      </c>
      <c r="BH60" t="s">
        <v>127</v>
      </c>
      <c r="BJ60" t="s">
        <v>131</v>
      </c>
      <c r="BP60" s="14" t="s">
        <v>15</v>
      </c>
      <c r="BQ60" s="14" t="s">
        <v>21</v>
      </c>
      <c r="BR60" t="b">
        <f t="shared" si="6"/>
        <v>0</v>
      </c>
      <c r="BT60" t="s">
        <v>128</v>
      </c>
      <c r="BY60">
        <v>7</v>
      </c>
      <c r="CA60" s="14" t="s">
        <v>14</v>
      </c>
      <c r="CB60" s="14" t="s">
        <v>33</v>
      </c>
      <c r="CC60" t="b">
        <f t="shared" si="7"/>
        <v>0</v>
      </c>
      <c r="CE60" t="s">
        <v>128</v>
      </c>
      <c r="CF60" t="s">
        <v>131</v>
      </c>
      <c r="CL60" s="14" t="s">
        <v>10</v>
      </c>
      <c r="CM60" s="14" t="s">
        <v>5</v>
      </c>
      <c r="CN60" t="b">
        <f t="shared" si="8"/>
        <v>0</v>
      </c>
      <c r="CV60">
        <v>8</v>
      </c>
      <c r="CW60" s="14" t="s">
        <v>13</v>
      </c>
      <c r="CX60" s="14" t="s">
        <v>4</v>
      </c>
      <c r="CY60" t="b">
        <f t="shared" si="9"/>
        <v>0</v>
      </c>
      <c r="DB60" t="s">
        <v>131</v>
      </c>
      <c r="DH60" s="14" t="s">
        <v>11</v>
      </c>
      <c r="DI60" s="14" t="s">
        <v>5</v>
      </c>
      <c r="DJ60" t="b">
        <f t="shared" si="10"/>
        <v>0</v>
      </c>
      <c r="DR60">
        <v>8</v>
      </c>
      <c r="DS60" s="14" t="s">
        <v>9</v>
      </c>
      <c r="DT60" s="14" t="s">
        <v>4</v>
      </c>
      <c r="DU60" t="b">
        <f t="shared" si="11"/>
        <v>0</v>
      </c>
      <c r="DX60" t="s">
        <v>131</v>
      </c>
      <c r="ED60" s="14" t="s">
        <v>7</v>
      </c>
      <c r="EE60" s="14" t="s">
        <v>35</v>
      </c>
      <c r="EF60" t="b">
        <f t="shared" si="12"/>
        <v>0</v>
      </c>
      <c r="EI60" t="s">
        <v>131</v>
      </c>
      <c r="EL60" t="s">
        <v>133</v>
      </c>
      <c r="EO60" s="14" t="s">
        <v>5</v>
      </c>
      <c r="EP60" s="14" t="s">
        <v>44</v>
      </c>
      <c r="EQ60" t="b">
        <f t="shared" si="13"/>
        <v>0</v>
      </c>
      <c r="ER60">
        <v>1</v>
      </c>
      <c r="EY60" t="s">
        <v>134</v>
      </c>
      <c r="EZ60" s="14" t="s">
        <v>4</v>
      </c>
      <c r="FA60" s="14" t="s">
        <v>4</v>
      </c>
      <c r="FB60" t="b">
        <f t="shared" si="14"/>
        <v>1</v>
      </c>
      <c r="FE60" t="s">
        <v>131</v>
      </c>
      <c r="FK60" s="58">
        <f t="shared" si="34"/>
        <v>3</v>
      </c>
      <c r="FL60" s="58">
        <f t="shared" si="35"/>
        <v>1</v>
      </c>
      <c r="FM60" s="58">
        <f t="shared" si="36"/>
        <v>3</v>
      </c>
      <c r="FN60" s="58">
        <f t="shared" si="37"/>
        <v>7</v>
      </c>
      <c r="FO60" s="58">
        <f t="shared" si="38"/>
        <v>0</v>
      </c>
      <c r="FP60" s="58">
        <f t="shared" si="39"/>
        <v>0</v>
      </c>
      <c r="FQ60" s="58">
        <f t="shared" si="40"/>
        <v>1</v>
      </c>
      <c r="FR60" s="58">
        <f t="shared" si="41"/>
        <v>0</v>
      </c>
      <c r="FS60" s="58">
        <f t="shared" si="42"/>
        <v>2</v>
      </c>
    </row>
    <row r="61" spans="1:175" x14ac:dyDescent="0.25">
      <c r="A61">
        <v>58</v>
      </c>
      <c r="B61" s="16" t="s">
        <v>20</v>
      </c>
      <c r="C61" s="14" t="s">
        <v>20</v>
      </c>
      <c r="D61" t="b">
        <f t="shared" si="0"/>
        <v>1</v>
      </c>
      <c r="F61" t="s">
        <v>128</v>
      </c>
      <c r="M61" s="14" t="s">
        <v>19</v>
      </c>
      <c r="N61" s="14" t="s">
        <v>8</v>
      </c>
      <c r="O61" t="b">
        <f t="shared" si="1"/>
        <v>0</v>
      </c>
      <c r="X61" s="14" t="s">
        <v>18</v>
      </c>
      <c r="Y61" s="14" t="s">
        <v>5</v>
      </c>
      <c r="Z61" t="b">
        <f t="shared" si="2"/>
        <v>0</v>
      </c>
      <c r="AH61" s="15" t="s">
        <v>134</v>
      </c>
      <c r="AI61" s="14" t="s">
        <v>17</v>
      </c>
      <c r="AJ61" s="14" t="s">
        <v>18</v>
      </c>
      <c r="AK61" t="b">
        <f t="shared" si="3"/>
        <v>0</v>
      </c>
      <c r="AO61" t="s">
        <v>130</v>
      </c>
      <c r="AS61">
        <v>8</v>
      </c>
      <c r="AT61" s="14" t="s">
        <v>6</v>
      </c>
      <c r="AU61" s="14" t="s">
        <v>8</v>
      </c>
      <c r="AV61" t="b">
        <f t="shared" si="4"/>
        <v>0</v>
      </c>
      <c r="BE61" s="14" t="s">
        <v>16</v>
      </c>
      <c r="BF61" s="14" t="s">
        <v>8</v>
      </c>
      <c r="BG61" t="b">
        <f t="shared" si="5"/>
        <v>0</v>
      </c>
      <c r="BP61" s="14" t="s">
        <v>15</v>
      </c>
      <c r="BQ61" s="14" t="s">
        <v>20</v>
      </c>
      <c r="BR61" t="b">
        <f t="shared" si="6"/>
        <v>0</v>
      </c>
      <c r="BT61" t="s">
        <v>128</v>
      </c>
      <c r="CA61" s="14" t="s">
        <v>14</v>
      </c>
      <c r="CB61" s="14" t="s">
        <v>14</v>
      </c>
      <c r="CC61" t="b">
        <f t="shared" si="7"/>
        <v>1</v>
      </c>
      <c r="CD61" t="s">
        <v>127</v>
      </c>
      <c r="CE61" t="s">
        <v>128</v>
      </c>
      <c r="CF61" t="s">
        <v>131</v>
      </c>
      <c r="CL61" s="14" t="s">
        <v>10</v>
      </c>
      <c r="CM61" s="14" t="s">
        <v>10</v>
      </c>
      <c r="CN61" t="b">
        <f t="shared" si="8"/>
        <v>1</v>
      </c>
      <c r="CU61" t="s">
        <v>132</v>
      </c>
      <c r="CW61" s="14" t="s">
        <v>13</v>
      </c>
      <c r="CX61" s="14" t="s">
        <v>12</v>
      </c>
      <c r="CY61" t="b">
        <f t="shared" si="9"/>
        <v>0</v>
      </c>
      <c r="DC61" t="s">
        <v>130</v>
      </c>
      <c r="DH61" s="14" t="s">
        <v>11</v>
      </c>
      <c r="DI61" s="14" t="s">
        <v>11</v>
      </c>
      <c r="DJ61" t="b">
        <f t="shared" si="10"/>
        <v>1</v>
      </c>
      <c r="DO61" t="s">
        <v>129</v>
      </c>
      <c r="DQ61" t="s">
        <v>132</v>
      </c>
      <c r="DS61" s="14" t="s">
        <v>9</v>
      </c>
      <c r="DT61" s="14" t="s">
        <v>4</v>
      </c>
      <c r="DU61" t="b">
        <f t="shared" si="11"/>
        <v>0</v>
      </c>
      <c r="DX61" t="s">
        <v>131</v>
      </c>
      <c r="ED61" s="14" t="s">
        <v>7</v>
      </c>
      <c r="EE61" s="14" t="s">
        <v>27</v>
      </c>
      <c r="EF61" t="b">
        <f t="shared" si="12"/>
        <v>0</v>
      </c>
      <c r="EG61" s="15" t="s">
        <v>127</v>
      </c>
      <c r="EL61" t="s">
        <v>133</v>
      </c>
      <c r="EO61" s="14" t="s">
        <v>5</v>
      </c>
      <c r="EP61" s="14" t="s">
        <v>5</v>
      </c>
      <c r="EQ61" t="b">
        <f t="shared" si="13"/>
        <v>1</v>
      </c>
      <c r="EY61" t="s">
        <v>134</v>
      </c>
      <c r="EZ61" s="14" t="s">
        <v>4</v>
      </c>
      <c r="FA61" s="14" t="s">
        <v>12</v>
      </c>
      <c r="FB61" t="b">
        <f t="shared" si="14"/>
        <v>0</v>
      </c>
      <c r="FF61">
        <v>4</v>
      </c>
      <c r="FK61" s="58">
        <f t="shared" ref="FK61" si="43">COUNTIF(A61:FJ61,TRUE)</f>
        <v>5</v>
      </c>
      <c r="FL61" s="58">
        <f t="shared" ref="FL61" si="44">COUNTIF(B61:FJ61,"n1")</f>
        <v>2</v>
      </c>
      <c r="FM61" s="58">
        <f t="shared" ref="FM61" si="45">COUNTIF(B61:FJ61,"n2")</f>
        <v>3</v>
      </c>
      <c r="FN61" s="58">
        <f t="shared" ref="FN61" si="46">COUNTIF(B61:FJ61,"n3")</f>
        <v>2</v>
      </c>
      <c r="FO61" s="58">
        <f t="shared" ref="FO61" si="47">COUNTIF(B61:FJ61,"n4")</f>
        <v>2</v>
      </c>
      <c r="FP61" s="58">
        <f t="shared" ref="FP61" si="48">COUNTIF(B61:FJ61,"n5")</f>
        <v>1</v>
      </c>
      <c r="FQ61" s="58">
        <f t="shared" ref="FQ61" si="49">COUNTIF(B61:FJ61,"n6")</f>
        <v>1</v>
      </c>
      <c r="FR61" s="58">
        <f t="shared" ref="FR61" si="50">COUNTIF(B61:FJ61,"n7")</f>
        <v>2</v>
      </c>
      <c r="FS61" s="58">
        <f t="shared" ref="FS61" si="51">COUNTIF(B61:FJ61,"n8")</f>
        <v>2</v>
      </c>
    </row>
    <row r="62" spans="1:175" x14ac:dyDescent="0.25">
      <c r="A62" s="15"/>
      <c r="B62" s="16"/>
      <c r="C62" s="14"/>
      <c r="M62" s="14"/>
      <c r="N62" s="14"/>
      <c r="X62" s="14"/>
      <c r="Y62" s="14"/>
      <c r="AI62" s="14"/>
      <c r="AJ62" s="14"/>
      <c r="AT62" s="14"/>
      <c r="AU62" s="14"/>
      <c r="BE62" s="14"/>
      <c r="BF62" s="14"/>
      <c r="BP62" s="14"/>
      <c r="BQ62" s="14"/>
      <c r="CA62" s="14"/>
      <c r="CB62" s="14"/>
      <c r="CL62" s="14"/>
      <c r="CM62" s="14"/>
      <c r="CW62" s="14"/>
      <c r="CX62" s="14"/>
      <c r="DH62" s="14"/>
      <c r="DI62" s="14"/>
      <c r="DS62" s="14"/>
      <c r="DT62" s="14"/>
      <c r="ED62" s="14"/>
      <c r="EE62" s="14"/>
      <c r="EO62" s="14"/>
      <c r="EP62" s="14"/>
      <c r="EZ62" s="14"/>
      <c r="FA62" s="14"/>
      <c r="FL62" s="15"/>
    </row>
    <row r="63" spans="1:175" x14ac:dyDescent="0.25">
      <c r="FK63" s="38" t="s">
        <v>2</v>
      </c>
      <c r="FL63" s="37">
        <f t="shared" ref="FL63:FS63" si="52">FL66*57</f>
        <v>228</v>
      </c>
      <c r="FM63" s="37">
        <f t="shared" si="52"/>
        <v>171</v>
      </c>
      <c r="FN63" s="37">
        <f t="shared" si="52"/>
        <v>399</v>
      </c>
      <c r="FO63" s="37">
        <f t="shared" si="52"/>
        <v>171</v>
      </c>
      <c r="FP63" s="37">
        <f t="shared" si="52"/>
        <v>171</v>
      </c>
      <c r="FQ63" s="37">
        <f t="shared" si="52"/>
        <v>171</v>
      </c>
      <c r="FR63" s="37">
        <f t="shared" si="52"/>
        <v>228</v>
      </c>
      <c r="FS63" s="37">
        <f t="shared" si="52"/>
        <v>114</v>
      </c>
    </row>
    <row r="64" spans="1:175" s="8" customFormat="1" x14ac:dyDescent="0.25">
      <c r="A64" s="13"/>
      <c r="B64" s="12"/>
      <c r="C64" s="11"/>
      <c r="D64" s="11">
        <f>COUNTIF(D4:D62,TRUE)</f>
        <v>53</v>
      </c>
      <c r="E64" s="11">
        <f>COUNTIF(E4:E62,1)</f>
        <v>0</v>
      </c>
      <c r="F64" s="11">
        <f>COUNTIF(F4:F62,"n2")</f>
        <v>53</v>
      </c>
      <c r="G64" s="11">
        <f>COUNTIF(G4:G62,3)</f>
        <v>0</v>
      </c>
      <c r="H64" s="11">
        <f>COUNTIF(H4:H62,4)</f>
        <v>0</v>
      </c>
      <c r="I64" s="11">
        <f>COUNTIF(I4:I62,5)</f>
        <v>0</v>
      </c>
      <c r="J64" s="11">
        <f>COUNTIF(J4:J62,6)</f>
        <v>0</v>
      </c>
      <c r="K64" s="11">
        <f>COUNTIF(K4:K62,7)</f>
        <v>0</v>
      </c>
      <c r="L64" s="11">
        <f>COUNTIF(L4:L62,8)</f>
        <v>0</v>
      </c>
      <c r="M64" s="12"/>
      <c r="N64" s="11"/>
      <c r="O64" s="11">
        <f>COUNTIF(O4:O62,TRUE)</f>
        <v>8</v>
      </c>
      <c r="P64" s="11">
        <f>COUNTIF(P4:P62,1)</f>
        <v>0</v>
      </c>
      <c r="Q64" s="11">
        <f>COUNTIF(Q4:Q62,2)</f>
        <v>2</v>
      </c>
      <c r="R64" s="11">
        <f>COUNTIF(R4:R62,"n3")</f>
        <v>19</v>
      </c>
      <c r="S64" s="11">
        <f>COUNTIF(S4:S62,4)</f>
        <v>16</v>
      </c>
      <c r="T64" s="11">
        <f>COUNTIF(T4:T62,"n5")</f>
        <v>21</v>
      </c>
      <c r="U64" s="11">
        <f>COUNTIF(U4:U62,6)</f>
        <v>1</v>
      </c>
      <c r="V64" s="11">
        <f>COUNTIF(V4:V62,7)</f>
        <v>0</v>
      </c>
      <c r="W64" s="11">
        <f>COUNTIF(W4:W62,8)</f>
        <v>0</v>
      </c>
      <c r="X64" s="12"/>
      <c r="Y64" s="11"/>
      <c r="Z64" s="11">
        <f>COUNTIF(Z4:Z62,TRUE)</f>
        <v>26</v>
      </c>
      <c r="AA64" s="11">
        <f>COUNTIF(AA4:AA62,1)</f>
        <v>0</v>
      </c>
      <c r="AB64" s="11">
        <f>COUNTIF(AB4:AB62,2)</f>
        <v>0</v>
      </c>
      <c r="AC64" s="11">
        <f>COUNTIF(AC4:AC62,3)</f>
        <v>1</v>
      </c>
      <c r="AD64" s="11">
        <f>COUNTIF(AD4:AD62,"n4")</f>
        <v>31</v>
      </c>
      <c r="AE64" s="11">
        <f>COUNTIF(AE4:AE62,5)</f>
        <v>10</v>
      </c>
      <c r="AF64" s="11">
        <f>COUNTIF(AF4:AF62,6)</f>
        <v>0</v>
      </c>
      <c r="AG64" s="11">
        <f>COUNTIF(AG4:AG62,7)</f>
        <v>8</v>
      </c>
      <c r="AH64" s="11">
        <f>COUNTIF(AH4:AH62,"n8")</f>
        <v>40</v>
      </c>
      <c r="AI64" s="12"/>
      <c r="AJ64" s="11"/>
      <c r="AK64" s="11">
        <f>COUNTIF(AK4:AK62,TRUE)</f>
        <v>2</v>
      </c>
      <c r="AL64" s="11">
        <f>COUNTIF(AL4:AL62,"n1")</f>
        <v>21</v>
      </c>
      <c r="AM64" s="11">
        <f>COUNTIF(AM4:AM62,2)</f>
        <v>0</v>
      </c>
      <c r="AN64" s="11">
        <f>COUNTIF(AN4:AN62,3)</f>
        <v>6</v>
      </c>
      <c r="AO64" s="11">
        <f>COUNTIF(AO4:AO62,"n4")</f>
        <v>12</v>
      </c>
      <c r="AP64" s="11">
        <f>COUNTIF(AP4:AP62,5)</f>
        <v>5</v>
      </c>
      <c r="AQ64" s="11">
        <f>COUNTIF(AQ4:AQ62,6)</f>
        <v>0</v>
      </c>
      <c r="AR64" s="11">
        <f>COUNTIF(AR4:AR62,"n7")</f>
        <v>25</v>
      </c>
      <c r="AS64" s="11">
        <f>COUNTIF(AS4:AS62,8)</f>
        <v>11</v>
      </c>
      <c r="AT64" s="12"/>
      <c r="AU64" s="11"/>
      <c r="AV64" s="11">
        <f>COUNTIF(AV4:AV62,TRUE)</f>
        <v>49</v>
      </c>
      <c r="AW64" s="11">
        <f>COUNTIF(AW4:AW62,1)</f>
        <v>0</v>
      </c>
      <c r="AX64" s="11">
        <f>COUNTIF(AX4:AX62,2)</f>
        <v>0</v>
      </c>
      <c r="AY64" s="11">
        <f>COUNTIF(AY4:AY62,3)</f>
        <v>0</v>
      </c>
      <c r="AZ64" s="11">
        <f>COUNTIF(AZ4:AZ62,4)</f>
        <v>0</v>
      </c>
      <c r="BA64" s="11">
        <f>COUNTIF(BA4:BA62,5)</f>
        <v>2</v>
      </c>
      <c r="BB64" s="11">
        <f>COUNTIF(BB4:BB62,"n6")</f>
        <v>50</v>
      </c>
      <c r="BC64" s="11">
        <f>COUNTIF(BC4:BC62,7)</f>
        <v>3</v>
      </c>
      <c r="BD64" s="11">
        <f>COUNTIF(BD4:BD62,8)</f>
        <v>0</v>
      </c>
      <c r="BE64" s="12"/>
      <c r="BF64" s="11"/>
      <c r="BG64" s="11">
        <f>COUNTIF(BG4:BG62,TRUE)</f>
        <v>35</v>
      </c>
      <c r="BH64" s="11">
        <f>COUNTIF(BH4:BH62,"n1")</f>
        <v>41</v>
      </c>
      <c r="BI64" s="11">
        <f>COUNTIF(BI4:BI62,2)</f>
        <v>0</v>
      </c>
      <c r="BJ64" s="11">
        <f>COUNTIF(BJ4:BJ62,"n3")</f>
        <v>41</v>
      </c>
      <c r="BK64" s="11">
        <f>COUNTIF(BK4:BK62,4)</f>
        <v>4</v>
      </c>
      <c r="BL64" s="11">
        <f>COUNTIF(BL4:BL62,5)</f>
        <v>0</v>
      </c>
      <c r="BM64" s="11">
        <f>COUNTIF(BM4:BM62,6)</f>
        <v>0</v>
      </c>
      <c r="BN64" s="11">
        <f>COUNTIF(BN4:BN62,7)</f>
        <v>1</v>
      </c>
      <c r="BO64" s="11">
        <f>COUNTIF(BO4:BO62,8)</f>
        <v>5</v>
      </c>
      <c r="BP64" s="12"/>
      <c r="BQ64" s="11"/>
      <c r="BR64" s="11">
        <f>COUNTIF(BR4:BR62,TRUE)</f>
        <v>34</v>
      </c>
      <c r="BS64" s="11">
        <f>COUNTIF(BS4:BS62,1)</f>
        <v>4</v>
      </c>
      <c r="BT64" s="11">
        <f>COUNTIF(BT4:BT62,"n2")</f>
        <v>43</v>
      </c>
      <c r="BU64" s="11">
        <f>COUNTIF(BU4:BU62,3)</f>
        <v>2</v>
      </c>
      <c r="BV64" s="11">
        <f>COUNTIF(BV4:BV62,4)</f>
        <v>2</v>
      </c>
      <c r="BW64" s="11">
        <f>COUNTIF(BW4:BW62,5)</f>
        <v>2</v>
      </c>
      <c r="BX64" s="11">
        <f>COUNTIF(BX4:BX62,"n6")</f>
        <v>47</v>
      </c>
      <c r="BY64" s="11">
        <f>COUNTIF(BY4:BY62,7)</f>
        <v>3</v>
      </c>
      <c r="BZ64" s="11">
        <f>COUNTIF(BZ4:BZ62,8)</f>
        <v>2</v>
      </c>
      <c r="CA64" s="12"/>
      <c r="CB64" s="11"/>
      <c r="CC64" s="11">
        <f>COUNTIF(CC4:CC62,TRUE)</f>
        <v>10</v>
      </c>
      <c r="CD64" s="11">
        <f>COUNTIF(CD4:CD62,"n1")</f>
        <v>36</v>
      </c>
      <c r="CE64" s="11">
        <f>COUNTIF(CE4:CE62,"n2")</f>
        <v>19</v>
      </c>
      <c r="CF64" s="11">
        <f>COUNTIF(CF4:CF62,"n3")</f>
        <v>35</v>
      </c>
      <c r="CG64" s="11">
        <f>COUNTIF(CG4:CG62,4)</f>
        <v>2</v>
      </c>
      <c r="CH64" s="11">
        <f>COUNTIF(CH4:CH62,5)</f>
        <v>0</v>
      </c>
      <c r="CI64" s="11">
        <f>COUNTIF(CI4:CI62,6)</f>
        <v>0</v>
      </c>
      <c r="CJ64" s="11">
        <f>COUNTIF(CJ4:CJ62,7)</f>
        <v>0</v>
      </c>
      <c r="CK64" s="11">
        <f>COUNTIF(CK4:CK62,8)</f>
        <v>2</v>
      </c>
      <c r="CL64" s="12"/>
      <c r="CM64" s="11"/>
      <c r="CN64" s="11">
        <f>COUNTIF(CN4:CN62,TRUE)</f>
        <v>51</v>
      </c>
      <c r="CO64" s="11">
        <f>COUNTIF(CO4:CO62,1)</f>
        <v>0</v>
      </c>
      <c r="CP64" s="11">
        <f>COUNTIF(CP4:CP62,2)</f>
        <v>0</v>
      </c>
      <c r="CQ64" s="11">
        <f>COUNTIF(CQ4:CQ62,3)</f>
        <v>0</v>
      </c>
      <c r="CR64" s="11">
        <f>COUNTIF(CR4:CR62,4)</f>
        <v>0</v>
      </c>
      <c r="CS64" s="11">
        <f>COUNTIF(CS4:CS62,5)</f>
        <v>0</v>
      </c>
      <c r="CT64" s="11">
        <f>COUNTIF(CT4:CT62,6)</f>
        <v>0</v>
      </c>
      <c r="CU64" s="11">
        <f>COUNTIF(CU4:CU62,"n7")</f>
        <v>52</v>
      </c>
      <c r="CV64" s="11">
        <f>COUNTIF(CV4:CV62,8)</f>
        <v>4</v>
      </c>
      <c r="CW64" s="12"/>
      <c r="CX64" s="11"/>
      <c r="CY64" s="11">
        <f>COUNTIF(CY4:CY62,TRUE)</f>
        <v>1</v>
      </c>
      <c r="CZ64" s="11">
        <f>COUNTIF(CZ4:CZ62,1)</f>
        <v>0</v>
      </c>
      <c r="DA64" s="11">
        <f>COUNTIF(DA4:DA62,2)</f>
        <v>1</v>
      </c>
      <c r="DB64" s="11">
        <f>COUNTIF(DB4:DB62,"n3")</f>
        <v>21</v>
      </c>
      <c r="DC64" s="11">
        <f>COUNTIF(DC4:DC62,"n4")</f>
        <v>37</v>
      </c>
      <c r="DD64" s="11">
        <f>COUNTIF(DD4:DD62,"n5")</f>
        <v>15</v>
      </c>
      <c r="DE64" s="11">
        <f>COUNTIF(DE4:DE62,6)</f>
        <v>1</v>
      </c>
      <c r="DF64" s="11">
        <f>COUNTIF(DF4:DF62,7)</f>
        <v>0</v>
      </c>
      <c r="DG64" s="11">
        <f>COUNTIF(DG4:DG62,8)</f>
        <v>0</v>
      </c>
      <c r="DH64" s="12"/>
      <c r="DI64" s="11"/>
      <c r="DJ64" s="11">
        <f>COUNTIF(DJ4:DJ62,TRUE)</f>
        <v>32</v>
      </c>
      <c r="DK64" s="11">
        <f>COUNTIF(DK4:DK62,1)</f>
        <v>1</v>
      </c>
      <c r="DL64" s="11">
        <f>COUNTIF(DL4:DL62,2)</f>
        <v>0</v>
      </c>
      <c r="DM64" s="11">
        <f>COUNTIF(DM4:DM62,3)</f>
        <v>1</v>
      </c>
      <c r="DN64" s="11">
        <f>COUNTIF(DN4:DN62,4)</f>
        <v>0</v>
      </c>
      <c r="DO64" s="11">
        <f>COUNTIF(DO4:DO62,"n5")</f>
        <v>38</v>
      </c>
      <c r="DP64" s="11">
        <f>COUNTIF(DP4:DP62,6)</f>
        <v>0</v>
      </c>
      <c r="DQ64" s="11">
        <f>COUNTIF(DQ4:DQ62,"n7")</f>
        <v>46</v>
      </c>
      <c r="DR64" s="11">
        <f>COUNTIF(DR4:DR62,8)</f>
        <v>5</v>
      </c>
      <c r="DS64" s="12"/>
      <c r="DT64" s="11"/>
      <c r="DU64" s="11">
        <f>COUNTIF(DU4:DU62,TRUE)</f>
        <v>23</v>
      </c>
      <c r="DV64" s="11">
        <f>COUNTIF(DV4:DV62,1)</f>
        <v>2</v>
      </c>
      <c r="DW64" s="11">
        <f>COUNTIF(DW4:DW62,2)</f>
        <v>2</v>
      </c>
      <c r="DX64" s="11">
        <f>COUNTIF(DX4:DX62,"n3")</f>
        <v>38</v>
      </c>
      <c r="DY64" s="11">
        <f>COUNTIF(DY4:DY62,4)</f>
        <v>7</v>
      </c>
      <c r="DZ64" s="11">
        <f>COUNTIF(DZ4:DZ62,5)</f>
        <v>4</v>
      </c>
      <c r="EA64" s="11">
        <f>COUNTIF(EA4:EA62,6)</f>
        <v>1</v>
      </c>
      <c r="EB64" s="11">
        <f>COUNTIF(EB4:EB62,"n7")</f>
        <v>34</v>
      </c>
      <c r="EC64" s="11">
        <f>COUNTIF(EC4:EC62,8)</f>
        <v>0</v>
      </c>
      <c r="ED64" s="12"/>
      <c r="EE64" s="11"/>
      <c r="EF64" s="11">
        <f>COUNTIF(EF4:EF62,TRUE)</f>
        <v>4</v>
      </c>
      <c r="EG64" s="11">
        <f>COUNTIF(EG4:EG62,"n1")</f>
        <v>23</v>
      </c>
      <c r="EH64" s="11">
        <f>COUNTIF(EH4:EH62,2)</f>
        <v>4</v>
      </c>
      <c r="EI64" s="11">
        <f>COUNTIF(EI4:EI62,"n3")</f>
        <v>12</v>
      </c>
      <c r="EJ64" s="11">
        <f>COUNTIF(EJ4:EJ62,4)</f>
        <v>1</v>
      </c>
      <c r="EK64" s="11">
        <f>COUNTIF(EK4:EK62,5)</f>
        <v>2</v>
      </c>
      <c r="EL64" s="11">
        <f>COUNTIF(EL4:EL62,"n6")</f>
        <v>46</v>
      </c>
      <c r="EM64" s="11">
        <f>COUNTIF(EM4:EM62,7)</f>
        <v>5</v>
      </c>
      <c r="EN64" s="11">
        <f>COUNTIF(EN4:EN62,8)</f>
        <v>2</v>
      </c>
      <c r="EO64" s="12"/>
      <c r="EP64" s="11"/>
      <c r="EQ64" s="11">
        <f>COUNTIF(EQ4:EQ62,TRUE)</f>
        <v>33</v>
      </c>
      <c r="ER64" s="11">
        <f>COUNTIF(ER4:ER62,1)</f>
        <v>9</v>
      </c>
      <c r="ES64" s="11">
        <f>COUNTIF(ES4:ES62,2)</f>
        <v>2</v>
      </c>
      <c r="ET64" s="11">
        <f>COUNTIF(ET4:ET62,3)</f>
        <v>0</v>
      </c>
      <c r="EU64" s="11">
        <f>COUNTIF(EU4:EU62,4)</f>
        <v>0</v>
      </c>
      <c r="EV64" s="11">
        <f>COUNTIF(EV4:EV62,5)</f>
        <v>2</v>
      </c>
      <c r="EW64" s="11">
        <f>COUNTIF(EW4:EW62,6)</f>
        <v>0</v>
      </c>
      <c r="EX64" s="11">
        <f>COUNTIF(EX4:EX62,7)</f>
        <v>11</v>
      </c>
      <c r="EY64" s="11">
        <f>COUNTIF(EY4:EY62,"n8")</f>
        <v>37</v>
      </c>
      <c r="EZ64" s="12"/>
      <c r="FA64" s="11"/>
      <c r="FB64" s="11">
        <f>COUNTIF(FB4:FB62,TRUE)</f>
        <v>43</v>
      </c>
      <c r="FC64" s="11">
        <f>COUNTIF(FC4:FC62,1)</f>
        <v>1</v>
      </c>
      <c r="FD64" s="11">
        <f>COUNTIF(FD4:FD62,2)</f>
        <v>0</v>
      </c>
      <c r="FE64" s="11">
        <f>COUNTIF(FE4:FE62,"n3")</f>
        <v>43</v>
      </c>
      <c r="FF64" s="11">
        <f>COUNTIF(FF4:FF62,4)</f>
        <v>8</v>
      </c>
      <c r="FG64" s="11">
        <f>COUNTIF(FG4:FG62,5)</f>
        <v>0</v>
      </c>
      <c r="FH64" s="11">
        <f>COUNTIF(FH4:FH62,6)</f>
        <v>0</v>
      </c>
      <c r="FI64" s="11">
        <f>COUNTIF(FI4:FI62,7)</f>
        <v>1</v>
      </c>
      <c r="FJ64" s="11">
        <f>COUNTIF(FJ4:FJ62,8)</f>
        <v>0</v>
      </c>
      <c r="FK64" s="10" t="s">
        <v>3</v>
      </c>
      <c r="FL64" s="9">
        <f>SUM(FL4:FL61)</f>
        <v>121</v>
      </c>
      <c r="FM64" s="9">
        <f t="shared" ref="FM64:FS64" si="53">SUM(FM4:FM61)</f>
        <v>115</v>
      </c>
      <c r="FN64" s="9">
        <f t="shared" si="53"/>
        <v>209</v>
      </c>
      <c r="FO64" s="9">
        <f t="shared" si="53"/>
        <v>80</v>
      </c>
      <c r="FP64" s="9">
        <f t="shared" si="53"/>
        <v>74</v>
      </c>
      <c r="FQ64" s="9">
        <f t="shared" si="53"/>
        <v>143</v>
      </c>
      <c r="FR64" s="9">
        <f t="shared" si="53"/>
        <v>157</v>
      </c>
      <c r="FS64" s="9">
        <f t="shared" si="53"/>
        <v>77</v>
      </c>
    </row>
    <row r="65" spans="1:175" x14ac:dyDescent="0.25">
      <c r="FI65" s="7"/>
      <c r="FJ65" s="7"/>
      <c r="FK65" t="s">
        <v>135</v>
      </c>
      <c r="FL65">
        <f>(100*FL64)/FL63</f>
        <v>53.070175438596493</v>
      </c>
      <c r="FM65">
        <f t="shared" ref="FM65:FS65" si="54">(100*FM64)/FM63</f>
        <v>67.251461988304087</v>
      </c>
      <c r="FN65">
        <f t="shared" si="54"/>
        <v>52.38095238095238</v>
      </c>
      <c r="FO65">
        <f t="shared" si="54"/>
        <v>46.783625730994153</v>
      </c>
      <c r="FP65">
        <f t="shared" si="54"/>
        <v>43.274853801169591</v>
      </c>
      <c r="FQ65">
        <f t="shared" si="54"/>
        <v>83.62573099415205</v>
      </c>
      <c r="FR65">
        <f t="shared" si="54"/>
        <v>68.859649122807014</v>
      </c>
      <c r="FS65">
        <f t="shared" si="54"/>
        <v>67.543859649122808</v>
      </c>
    </row>
    <row r="66" spans="1:175" x14ac:dyDescent="0.25">
      <c r="FI66" s="85" t="s">
        <v>2</v>
      </c>
      <c r="FJ66" s="86"/>
      <c r="FK66" s="62">
        <v>15</v>
      </c>
      <c r="FL66" s="63">
        <v>4</v>
      </c>
      <c r="FM66" s="63">
        <v>3</v>
      </c>
      <c r="FN66" s="63">
        <v>7</v>
      </c>
      <c r="FO66" s="63">
        <v>3</v>
      </c>
      <c r="FP66" s="63">
        <v>3</v>
      </c>
      <c r="FQ66" s="63">
        <v>3</v>
      </c>
      <c r="FR66" s="63">
        <v>4</v>
      </c>
      <c r="FS66" s="64">
        <v>2</v>
      </c>
    </row>
    <row r="67" spans="1:175" x14ac:dyDescent="0.25">
      <c r="FI67" s="82" t="s">
        <v>1</v>
      </c>
      <c r="FJ67" s="84"/>
      <c r="FK67" s="6">
        <f>MEDIAN(FK4:FK61)</f>
        <v>7</v>
      </c>
      <c r="FL67" s="5">
        <f t="shared" ref="FL67:FS67" si="55">MEDIAN(FL4:FL61)</f>
        <v>2</v>
      </c>
      <c r="FM67" s="5">
        <f t="shared" si="55"/>
        <v>2</v>
      </c>
      <c r="FN67" s="5">
        <f t="shared" si="55"/>
        <v>4</v>
      </c>
      <c r="FO67" s="5">
        <f t="shared" si="55"/>
        <v>1</v>
      </c>
      <c r="FP67" s="5">
        <f t="shared" si="55"/>
        <v>1</v>
      </c>
      <c r="FQ67" s="5">
        <f t="shared" si="55"/>
        <v>3</v>
      </c>
      <c r="FR67" s="5">
        <f t="shared" si="55"/>
        <v>3</v>
      </c>
      <c r="FS67" s="4">
        <f t="shared" si="55"/>
        <v>1</v>
      </c>
    </row>
    <row r="68" spans="1:175" x14ac:dyDescent="0.25">
      <c r="FI68" s="82" t="s">
        <v>0</v>
      </c>
      <c r="FJ68" s="84"/>
      <c r="FK68" s="3">
        <f>_xlfn.STDEV.S(FK4:FK61)</f>
        <v>2.5475514025864769</v>
      </c>
      <c r="FL68" s="2">
        <f t="shared" ref="FL68:FS68" si="56">_xlfn.STDEV.S(FL4:FL61)</f>
        <v>1.0967972954561951</v>
      </c>
      <c r="FM68" s="2">
        <f t="shared" si="56"/>
        <v>0.78341088030516925</v>
      </c>
      <c r="FN68" s="2">
        <f t="shared" si="56"/>
        <v>1.7059200858724126</v>
      </c>
      <c r="FO68" s="2">
        <f t="shared" si="56"/>
        <v>0.83408919138743953</v>
      </c>
      <c r="FP68" s="2">
        <f t="shared" si="56"/>
        <v>0.91369893018828874</v>
      </c>
      <c r="FQ68" s="2">
        <f t="shared" si="56"/>
        <v>0.7306694176870504</v>
      </c>
      <c r="FR68" s="2">
        <f t="shared" si="56"/>
        <v>1.1240375327699783</v>
      </c>
      <c r="FS68" s="1">
        <f t="shared" si="56"/>
        <v>0.65929071495354497</v>
      </c>
    </row>
    <row r="69" spans="1:175" x14ac:dyDescent="0.25">
      <c r="A69" t="s">
        <v>126</v>
      </c>
    </row>
    <row r="70" spans="1:175" x14ac:dyDescent="0.25">
      <c r="FK70" s="41" t="s">
        <v>136</v>
      </c>
      <c r="FL70" s="65"/>
      <c r="FM70" s="66">
        <v>4</v>
      </c>
      <c r="FN70" s="66"/>
      <c r="FO70" s="66"/>
      <c r="FP70" s="66"/>
      <c r="FQ70" s="66"/>
      <c r="FR70" s="66">
        <v>1</v>
      </c>
      <c r="FS70" s="66">
        <v>12</v>
      </c>
    </row>
    <row r="71" spans="1:175" x14ac:dyDescent="0.25">
      <c r="FK71" s="40" t="s">
        <v>137</v>
      </c>
      <c r="FL71" s="67">
        <v>4</v>
      </c>
      <c r="FM71" s="65"/>
      <c r="FN71" s="67">
        <v>2</v>
      </c>
      <c r="FO71" s="67"/>
      <c r="FP71" s="67"/>
      <c r="FQ71" s="67"/>
      <c r="FR71" s="67"/>
      <c r="FS71" s="67"/>
    </row>
    <row r="72" spans="1:175" x14ac:dyDescent="0.25">
      <c r="FK72" s="41" t="s">
        <v>138</v>
      </c>
      <c r="FL72" s="66">
        <v>2</v>
      </c>
      <c r="FM72" s="66">
        <v>9</v>
      </c>
      <c r="FN72" s="65"/>
      <c r="FO72" s="66">
        <v>22</v>
      </c>
      <c r="FP72" s="66">
        <v>2</v>
      </c>
      <c r="FQ72" s="66"/>
      <c r="FR72" s="66">
        <v>1</v>
      </c>
      <c r="FS72" s="66"/>
    </row>
    <row r="73" spans="1:175" x14ac:dyDescent="0.25">
      <c r="FK73" s="40" t="s">
        <v>139</v>
      </c>
      <c r="FL73" s="67"/>
      <c r="FM73" s="67"/>
      <c r="FN73" s="67">
        <v>6</v>
      </c>
      <c r="FO73" s="65"/>
      <c r="FP73" s="67">
        <v>10</v>
      </c>
      <c r="FQ73" s="67"/>
      <c r="FR73" s="67"/>
      <c r="FS73" s="67"/>
    </row>
    <row r="74" spans="1:175" x14ac:dyDescent="0.25">
      <c r="FK74" s="41" t="s">
        <v>140</v>
      </c>
      <c r="FL74" s="66"/>
      <c r="FM74" s="66"/>
      <c r="FN74" s="66">
        <v>1</v>
      </c>
      <c r="FO74" s="66">
        <v>7</v>
      </c>
      <c r="FP74" s="65"/>
      <c r="FQ74" s="66">
        <v>2</v>
      </c>
      <c r="FR74" s="66"/>
      <c r="FS74" s="66"/>
    </row>
    <row r="75" spans="1:175" x14ac:dyDescent="0.25">
      <c r="FK75" s="40" t="s">
        <v>141</v>
      </c>
      <c r="FL75" s="67"/>
      <c r="FM75" s="67"/>
      <c r="FN75" s="67"/>
      <c r="FO75" s="67"/>
      <c r="FP75" s="67">
        <v>4</v>
      </c>
      <c r="FQ75" s="65"/>
      <c r="FR75" s="67">
        <v>6</v>
      </c>
      <c r="FS75" s="67">
        <v>1</v>
      </c>
    </row>
    <row r="76" spans="1:175" x14ac:dyDescent="0.25">
      <c r="FK76" s="41" t="s">
        <v>142</v>
      </c>
      <c r="FL76" s="66">
        <v>2</v>
      </c>
      <c r="FM76" s="66"/>
      <c r="FN76" s="66"/>
      <c r="FO76" s="66"/>
      <c r="FP76" s="66">
        <v>2</v>
      </c>
      <c r="FQ76" s="66">
        <v>1</v>
      </c>
      <c r="FR76" s="65"/>
      <c r="FS76" s="66">
        <v>12</v>
      </c>
    </row>
    <row r="77" spans="1:175" x14ac:dyDescent="0.25">
      <c r="FK77" s="40" t="s">
        <v>143</v>
      </c>
      <c r="FL77" s="67">
        <v>5</v>
      </c>
      <c r="FM77" s="67">
        <v>2</v>
      </c>
      <c r="FN77" s="67">
        <v>1</v>
      </c>
      <c r="FO77" s="67"/>
      <c r="FP77" s="67">
        <v>1</v>
      </c>
      <c r="FQ77" s="67"/>
      <c r="FR77" s="67">
        <v>14</v>
      </c>
      <c r="FS77" s="65"/>
    </row>
    <row r="78" spans="1:175" x14ac:dyDescent="0.25">
      <c r="FL78" s="68"/>
      <c r="FM78" s="68"/>
      <c r="FN78" s="68"/>
      <c r="FO78" s="68"/>
      <c r="FP78" s="68"/>
      <c r="FQ78" s="68"/>
      <c r="FR78" s="68"/>
      <c r="FS78" s="68"/>
    </row>
    <row r="79" spans="1:175" x14ac:dyDescent="0.25">
      <c r="FK79" s="41" t="s">
        <v>136</v>
      </c>
      <c r="FL79" s="65"/>
      <c r="FM79" s="66">
        <f>100*FM70/FL63</f>
        <v>1.7543859649122806</v>
      </c>
      <c r="FN79" s="66"/>
      <c r="FO79" s="66"/>
      <c r="FP79" s="66"/>
      <c r="FQ79" s="66"/>
      <c r="FR79" s="66">
        <f>100*FR70/FL63</f>
        <v>0.43859649122807015</v>
      </c>
      <c r="FS79" s="66">
        <f>100*FS70/FL63</f>
        <v>5.2631578947368425</v>
      </c>
    </row>
    <row r="80" spans="1:175" x14ac:dyDescent="0.25">
      <c r="FK80" s="40" t="s">
        <v>137</v>
      </c>
      <c r="FL80" s="67">
        <f>100*FL71/FM63</f>
        <v>2.3391812865497075</v>
      </c>
      <c r="FM80" s="65"/>
      <c r="FN80" s="67">
        <f>100*FN71/FM63</f>
        <v>1.1695906432748537</v>
      </c>
      <c r="FO80" s="67"/>
      <c r="FP80" s="67"/>
      <c r="FQ80" s="67"/>
      <c r="FR80" s="67"/>
      <c r="FS80" s="67"/>
    </row>
    <row r="81" spans="167:175" x14ac:dyDescent="0.25">
      <c r="FK81" s="41" t="s">
        <v>138</v>
      </c>
      <c r="FL81" s="66">
        <f>100*FL72/FN63</f>
        <v>0.50125313283208017</v>
      </c>
      <c r="FM81" s="66">
        <f>100*FM72/FN63</f>
        <v>2.255639097744361</v>
      </c>
      <c r="FN81" s="65"/>
      <c r="FO81" s="66">
        <f>100*FO72/FN63</f>
        <v>5.5137844611528823</v>
      </c>
      <c r="FP81" s="66">
        <f>100*FP72/FN63</f>
        <v>0.50125313283208017</v>
      </c>
      <c r="FQ81" s="66"/>
      <c r="FR81" s="66">
        <f>100*FR72/FN63</f>
        <v>0.25062656641604009</v>
      </c>
      <c r="FS81" s="66"/>
    </row>
    <row r="82" spans="167:175" x14ac:dyDescent="0.25">
      <c r="FK82" s="40" t="s">
        <v>139</v>
      </c>
      <c r="FL82" s="67"/>
      <c r="FM82" s="67"/>
      <c r="FN82" s="67">
        <f>100*FN73/FO63</f>
        <v>3.5087719298245612</v>
      </c>
      <c r="FO82" s="65"/>
      <c r="FP82" s="67">
        <f>100*FP73/FO63</f>
        <v>5.8479532163742691</v>
      </c>
      <c r="FQ82" s="67"/>
      <c r="FR82" s="67"/>
      <c r="FS82" s="67"/>
    </row>
    <row r="83" spans="167:175" x14ac:dyDescent="0.25">
      <c r="FK83" s="41" t="s">
        <v>140</v>
      </c>
      <c r="FL83" s="66"/>
      <c r="FM83" s="66"/>
      <c r="FN83" s="66">
        <f>100*FN74/FP63</f>
        <v>0.58479532163742687</v>
      </c>
      <c r="FO83" s="66">
        <f>100*FO74/FP63</f>
        <v>4.0935672514619883</v>
      </c>
      <c r="FP83" s="65"/>
      <c r="FQ83" s="66">
        <f>100*FQ74/FP63</f>
        <v>1.1695906432748537</v>
      </c>
      <c r="FR83" s="66"/>
      <c r="FS83" s="66"/>
    </row>
    <row r="84" spans="167:175" x14ac:dyDescent="0.25">
      <c r="FK84" s="40" t="s">
        <v>141</v>
      </c>
      <c r="FL84" s="67"/>
      <c r="FM84" s="67"/>
      <c r="FN84" s="67"/>
      <c r="FO84" s="67"/>
      <c r="FP84" s="67">
        <f>100*FP75/FQ63</f>
        <v>2.3391812865497075</v>
      </c>
      <c r="FQ84" s="65"/>
      <c r="FR84" s="67">
        <f>100*FR75/FQ63</f>
        <v>3.5087719298245612</v>
      </c>
      <c r="FS84" s="67">
        <f>100*FS75/FQ63</f>
        <v>0.58479532163742687</v>
      </c>
    </row>
    <row r="85" spans="167:175" x14ac:dyDescent="0.25">
      <c r="FK85" s="41" t="s">
        <v>142</v>
      </c>
      <c r="FL85" s="66">
        <f>100*FL76/FR63</f>
        <v>0.8771929824561403</v>
      </c>
      <c r="FM85" s="66"/>
      <c r="FN85" s="66"/>
      <c r="FO85" s="66"/>
      <c r="FP85" s="66">
        <f>100*FP76/FR63</f>
        <v>0.8771929824561403</v>
      </c>
      <c r="FQ85" s="66">
        <f>100*FQ76/FR63</f>
        <v>0.43859649122807015</v>
      </c>
      <c r="FR85" s="65"/>
      <c r="FS85" s="66">
        <f>100*FS76/FR63</f>
        <v>5.2631578947368425</v>
      </c>
    </row>
    <row r="86" spans="167:175" x14ac:dyDescent="0.25">
      <c r="FK86" s="40" t="s">
        <v>143</v>
      </c>
      <c r="FL86" s="67">
        <f>100*FL77/FS63</f>
        <v>4.3859649122807021</v>
      </c>
      <c r="FM86" s="67">
        <f>100*FM77/FS63</f>
        <v>1.7543859649122806</v>
      </c>
      <c r="FN86" s="67">
        <f>100*FN77/FS63</f>
        <v>0.8771929824561403</v>
      </c>
      <c r="FO86" s="67"/>
      <c r="FP86" s="67">
        <f>100*FP77/FS63</f>
        <v>0.8771929824561403</v>
      </c>
      <c r="FQ86" s="67"/>
      <c r="FR86" s="67">
        <f>100*FR77/FS63</f>
        <v>12.280701754385966</v>
      </c>
      <c r="FS86" s="65"/>
    </row>
  </sheetData>
  <mergeCells count="82">
    <mergeCell ref="FI67:FJ67"/>
    <mergeCell ref="FI68:FJ68"/>
    <mergeCell ref="FA2:FA3"/>
    <mergeCell ref="FB2:FB3"/>
    <mergeCell ref="FC2:FJ2"/>
    <mergeCell ref="FI66:FJ66"/>
    <mergeCell ref="FK2:FK3"/>
    <mergeCell ref="FL2:FS2"/>
    <mergeCell ref="EG2:EN2"/>
    <mergeCell ref="EO2:EO3"/>
    <mergeCell ref="EP2:EP3"/>
    <mergeCell ref="EQ2:EQ3"/>
    <mergeCell ref="ER2:EY2"/>
    <mergeCell ref="EZ2:EZ3"/>
    <mergeCell ref="CN2:CN3"/>
    <mergeCell ref="CO2:CV2"/>
    <mergeCell ref="CX2:CX3"/>
    <mergeCell ref="EF2:EF3"/>
    <mergeCell ref="CZ2:DG2"/>
    <mergeCell ref="DH2:DH3"/>
    <mergeCell ref="DI2:DI3"/>
    <mergeCell ref="DJ2:DJ3"/>
    <mergeCell ref="DK2:DR2"/>
    <mergeCell ref="DS2:DS3"/>
    <mergeCell ref="DT2:DT3"/>
    <mergeCell ref="DU2:DU3"/>
    <mergeCell ref="CY2:CY3"/>
    <mergeCell ref="DV2:EC2"/>
    <mergeCell ref="ED2:ED3"/>
    <mergeCell ref="EE2:EE3"/>
    <mergeCell ref="CB2:CB3"/>
    <mergeCell ref="CC2:CC3"/>
    <mergeCell ref="CD2:CK2"/>
    <mergeCell ref="CL2:CL3"/>
    <mergeCell ref="CM2:CM3"/>
    <mergeCell ref="BH2:BO2"/>
    <mergeCell ref="BP2:BP3"/>
    <mergeCell ref="BQ2:BQ3"/>
    <mergeCell ref="BS2:BZ2"/>
    <mergeCell ref="CA2:CA3"/>
    <mergeCell ref="FK1:FS1"/>
    <mergeCell ref="BE1:BO1"/>
    <mergeCell ref="BP1:BZ1"/>
    <mergeCell ref="CA1:CK1"/>
    <mergeCell ref="CL1:CV1"/>
    <mergeCell ref="EO1:EY1"/>
    <mergeCell ref="EZ1:FJ1"/>
    <mergeCell ref="CW1:DG1"/>
    <mergeCell ref="DH1:DR1"/>
    <mergeCell ref="ED1:EN1"/>
    <mergeCell ref="A1:A3"/>
    <mergeCell ref="B1:L1"/>
    <mergeCell ref="M1:W1"/>
    <mergeCell ref="X1:AH1"/>
    <mergeCell ref="AI1:AS1"/>
    <mergeCell ref="N2:N3"/>
    <mergeCell ref="O2:O3"/>
    <mergeCell ref="P2:W2"/>
    <mergeCell ref="X2:X3"/>
    <mergeCell ref="B2:B3"/>
    <mergeCell ref="C2:C3"/>
    <mergeCell ref="D2:D3"/>
    <mergeCell ref="E2:L2"/>
    <mergeCell ref="AA2:AH2"/>
    <mergeCell ref="AI2:AI3"/>
    <mergeCell ref="M2:M3"/>
    <mergeCell ref="Y2:Y3"/>
    <mergeCell ref="Z2:Z3"/>
    <mergeCell ref="AT1:BD1"/>
    <mergeCell ref="DS1:EC1"/>
    <mergeCell ref="AJ2:AJ3"/>
    <mergeCell ref="BR2:BR3"/>
    <mergeCell ref="AL2:AS2"/>
    <mergeCell ref="AT2:AT3"/>
    <mergeCell ref="AK2:AK3"/>
    <mergeCell ref="AU2:AU3"/>
    <mergeCell ref="AV2:AV3"/>
    <mergeCell ref="AW2:BD2"/>
    <mergeCell ref="BE2:BE3"/>
    <mergeCell ref="CW2:CW3"/>
    <mergeCell ref="BF2:BF3"/>
    <mergeCell ref="BG2:BG3"/>
  </mergeCells>
  <conditionalFormatting sqref="Y10">
    <cfRule type="containsText" dxfId="118" priority="4" operator="containsText" text="00000000">
      <formula>NOT(ISERROR(SEARCH("00000000",Y10)))</formula>
    </cfRule>
  </conditionalFormatting>
  <conditionalFormatting sqref="A1:XFD1048576">
    <cfRule type="containsText" dxfId="117" priority="3" operator="containsText" text="00000000">
      <formula>NOT(ISERROR(SEARCH("00000000",A1)))</formula>
    </cfRule>
  </conditionalFormatting>
  <conditionalFormatting sqref="A69">
    <cfRule type="containsText" dxfId="116" priority="2" operator="containsText" text="00000000">
      <formula>NOT(ISERROR(SEARCH("00000000",A69)))</formula>
    </cfRule>
  </conditionalFormatting>
  <conditionalFormatting sqref="A1:XFD42 D43:M60 O43:X60 Z43:AI60 AK43:AT60 AV43:BE60 BG43:BP60 BR43:CA60 CC43:CL60 CN43:CW60 CY43:DH60 DJ43:DS60 DU43:ED60 EF43:EO60 EQ43:EZ60 FB43:XFD60 A43:B60 A61:XFD1048576">
    <cfRule type="containsText" dxfId="115" priority="1" operator="containsText" text="FALSO">
      <formula>NOT(ISERROR(SEARCH("FALSO",A1)))</formula>
    </cfRule>
  </conditionalFormatting>
  <pageMargins left="0.511811024" right="0.511811024" top="0.78740157499999996" bottom="0.78740157499999996" header="0.31496062000000002" footer="0.31496062000000002"/>
  <pageSetup paperSize="9" orientation="portrait"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88"/>
  <sheetViews>
    <sheetView workbookViewId="0">
      <pane ySplit="3" topLeftCell="A4" activePane="bottomLeft" state="frozen"/>
      <selection pane="bottomLeft" activeCell="BM80" sqref="BM80"/>
    </sheetView>
  </sheetViews>
  <sheetFormatPr defaultColWidth="8.85546875" defaultRowHeight="15" x14ac:dyDescent="0.25"/>
  <cols>
    <col min="2" max="2" width="11.28515625" bestFit="1" customWidth="1"/>
    <col min="3" max="3" width="10.42578125" customWidth="1"/>
    <col min="4" max="4" width="14.28515625" bestFit="1" customWidth="1"/>
    <col min="5" max="6" width="10.42578125" customWidth="1"/>
    <col min="7" max="7" width="13.7109375" customWidth="1"/>
    <col min="8" max="9" width="10.42578125" customWidth="1"/>
    <col min="10" max="10" width="12.42578125" bestFit="1" customWidth="1"/>
    <col min="11" max="12" width="10.42578125" customWidth="1"/>
    <col min="13" max="13" width="12.42578125" bestFit="1" customWidth="1"/>
    <col min="14" max="15" width="10.42578125" customWidth="1"/>
    <col min="16" max="16" width="12.42578125" bestFit="1" customWidth="1"/>
    <col min="17" max="18" width="10.42578125" customWidth="1"/>
    <col min="19" max="19" width="12.42578125" bestFit="1" customWidth="1"/>
    <col min="20" max="21" width="10.42578125" customWidth="1"/>
    <col min="22" max="22" width="12.42578125" bestFit="1" customWidth="1"/>
    <col min="23" max="24" width="10.42578125" customWidth="1"/>
    <col min="25" max="25" width="12.42578125" bestFit="1" customWidth="1"/>
    <col min="26" max="27" width="10.42578125" customWidth="1"/>
    <col min="28" max="28" width="12.42578125" bestFit="1" customWidth="1"/>
    <col min="29" max="30" width="10.42578125" customWidth="1"/>
    <col min="31" max="31" width="12.42578125" bestFit="1" customWidth="1"/>
    <col min="32" max="33" width="10.42578125" customWidth="1"/>
    <col min="34" max="34" width="12.42578125" bestFit="1" customWidth="1"/>
    <col min="35" max="36" width="10.42578125" customWidth="1"/>
    <col min="37" max="37" width="12.42578125" bestFit="1" customWidth="1"/>
    <col min="38" max="39" width="10.42578125" customWidth="1"/>
    <col min="40" max="40" width="12.42578125" bestFit="1" customWidth="1"/>
    <col min="41" max="42" width="10.42578125" customWidth="1"/>
    <col min="43" max="43" width="12.42578125" bestFit="1" customWidth="1"/>
    <col min="44" max="45" width="10.42578125" customWidth="1"/>
    <col min="46" max="46" width="12.42578125" bestFit="1" customWidth="1"/>
    <col min="47" max="48" width="10.42578125" customWidth="1"/>
    <col min="49" max="49" width="12.42578125" bestFit="1" customWidth="1"/>
    <col min="50" max="51" width="10.42578125" customWidth="1"/>
    <col min="52" max="52" width="12.42578125" bestFit="1" customWidth="1"/>
    <col min="53" max="54" width="10.42578125" customWidth="1"/>
    <col min="55" max="55" width="12.42578125" bestFit="1" customWidth="1"/>
    <col min="56" max="57" width="10.42578125" customWidth="1"/>
    <col min="58" max="58" width="12.42578125" bestFit="1" customWidth="1"/>
    <col min="59" max="60" width="10.42578125" customWidth="1"/>
    <col min="61" max="61" width="12.42578125" bestFit="1" customWidth="1"/>
    <col min="62" max="62" width="5.42578125" bestFit="1" customWidth="1"/>
    <col min="63" max="63" width="10.85546875" customWidth="1"/>
    <col min="64" max="64" width="7.140625" bestFit="1" customWidth="1"/>
  </cols>
  <sheetData>
    <row r="1" spans="1:85" x14ac:dyDescent="0.25">
      <c r="A1" s="81" t="s">
        <v>76</v>
      </c>
      <c r="B1" s="74" t="s">
        <v>75</v>
      </c>
      <c r="C1" s="75"/>
      <c r="D1" s="75"/>
      <c r="E1" s="75"/>
      <c r="F1" s="75"/>
      <c r="G1" s="75"/>
      <c r="H1" s="74" t="s">
        <v>74</v>
      </c>
      <c r="I1" s="75"/>
      <c r="J1" s="75"/>
      <c r="K1" s="75"/>
      <c r="L1" s="75"/>
      <c r="M1" s="75"/>
      <c r="N1" s="74" t="s">
        <v>73</v>
      </c>
      <c r="O1" s="75"/>
      <c r="P1" s="75"/>
      <c r="Q1" s="75"/>
      <c r="R1" s="75"/>
      <c r="S1" s="75"/>
      <c r="T1" s="74" t="s">
        <v>72</v>
      </c>
      <c r="U1" s="75"/>
      <c r="V1" s="75"/>
      <c r="W1" s="75"/>
      <c r="X1" s="75"/>
      <c r="Y1" s="75"/>
      <c r="Z1" s="74" t="s">
        <v>71</v>
      </c>
      <c r="AA1" s="75"/>
      <c r="AB1" s="75"/>
      <c r="AC1" s="75"/>
      <c r="AD1" s="75"/>
      <c r="AE1" s="75"/>
      <c r="AF1" s="74" t="s">
        <v>70</v>
      </c>
      <c r="AG1" s="75"/>
      <c r="AH1" s="75"/>
      <c r="AI1" s="75"/>
      <c r="AJ1" s="75"/>
      <c r="AK1" s="75"/>
      <c r="AL1" s="74" t="s">
        <v>69</v>
      </c>
      <c r="AM1" s="75"/>
      <c r="AN1" s="75"/>
      <c r="AO1" s="75"/>
      <c r="AP1" s="75"/>
      <c r="AQ1" s="75"/>
      <c r="AR1" s="74" t="s">
        <v>68</v>
      </c>
      <c r="AS1" s="75"/>
      <c r="AT1" s="75"/>
      <c r="AU1" s="75"/>
      <c r="AV1" s="75"/>
      <c r="AW1" s="75"/>
      <c r="AX1" s="74" t="s">
        <v>67</v>
      </c>
      <c r="AY1" s="75"/>
      <c r="AZ1" s="75"/>
      <c r="BA1" s="75"/>
      <c r="BB1" s="75"/>
      <c r="BC1" s="75"/>
      <c r="BD1" s="74" t="s">
        <v>66</v>
      </c>
      <c r="BE1" s="75"/>
      <c r="BF1" s="75"/>
      <c r="BG1" s="75"/>
      <c r="BH1" s="75"/>
      <c r="BI1" s="75"/>
      <c r="BJ1" s="82" t="s">
        <v>60</v>
      </c>
      <c r="BK1" s="82"/>
      <c r="BL1" s="82"/>
      <c r="BM1" s="82"/>
      <c r="BN1" s="82"/>
      <c r="BO1" s="82"/>
      <c r="BP1" s="82"/>
      <c r="BQ1" s="15"/>
      <c r="BR1" s="15"/>
      <c r="BS1" s="15"/>
      <c r="BT1" s="15"/>
      <c r="BU1" s="15"/>
      <c r="BV1" s="15"/>
      <c r="BW1" s="15"/>
      <c r="BX1" s="15"/>
      <c r="BY1" s="15"/>
      <c r="BZ1" s="15"/>
      <c r="CA1" s="15"/>
      <c r="CB1" s="15"/>
      <c r="CC1" s="15"/>
      <c r="CD1" s="15"/>
      <c r="CE1" s="15"/>
      <c r="CF1" s="15"/>
      <c r="CG1" s="15"/>
    </row>
    <row r="2" spans="1:85" x14ac:dyDescent="0.25">
      <c r="A2" s="81"/>
      <c r="B2" s="79" t="s">
        <v>77</v>
      </c>
      <c r="C2" s="72" t="s">
        <v>78</v>
      </c>
      <c r="D2" s="72" t="s">
        <v>79</v>
      </c>
      <c r="E2" s="72" t="s">
        <v>59</v>
      </c>
      <c r="F2" s="72" t="s">
        <v>80</v>
      </c>
      <c r="G2" s="72" t="s">
        <v>81</v>
      </c>
      <c r="H2" s="79" t="s">
        <v>77</v>
      </c>
      <c r="I2" s="72" t="s">
        <v>78</v>
      </c>
      <c r="J2" s="72" t="s">
        <v>79</v>
      </c>
      <c r="K2" s="72" t="s">
        <v>59</v>
      </c>
      <c r="L2" s="72" t="s">
        <v>80</v>
      </c>
      <c r="M2" s="72" t="s">
        <v>81</v>
      </c>
      <c r="N2" s="79" t="s">
        <v>77</v>
      </c>
      <c r="O2" s="72" t="s">
        <v>78</v>
      </c>
      <c r="P2" s="72" t="s">
        <v>79</v>
      </c>
      <c r="Q2" s="72" t="s">
        <v>59</v>
      </c>
      <c r="R2" s="72" t="s">
        <v>80</v>
      </c>
      <c r="S2" s="72" t="s">
        <v>81</v>
      </c>
      <c r="T2" s="79" t="s">
        <v>77</v>
      </c>
      <c r="U2" s="72" t="s">
        <v>78</v>
      </c>
      <c r="V2" s="72" t="s">
        <v>79</v>
      </c>
      <c r="W2" s="72" t="s">
        <v>59</v>
      </c>
      <c r="X2" s="72" t="s">
        <v>80</v>
      </c>
      <c r="Y2" s="72" t="s">
        <v>81</v>
      </c>
      <c r="Z2" s="79" t="s">
        <v>77</v>
      </c>
      <c r="AA2" s="72" t="s">
        <v>78</v>
      </c>
      <c r="AB2" s="72" t="s">
        <v>79</v>
      </c>
      <c r="AC2" s="72" t="s">
        <v>59</v>
      </c>
      <c r="AD2" s="72" t="s">
        <v>80</v>
      </c>
      <c r="AE2" s="72" t="s">
        <v>81</v>
      </c>
      <c r="AF2" s="79" t="s">
        <v>77</v>
      </c>
      <c r="AG2" s="72" t="s">
        <v>78</v>
      </c>
      <c r="AH2" s="72" t="s">
        <v>79</v>
      </c>
      <c r="AI2" s="72" t="s">
        <v>59</v>
      </c>
      <c r="AJ2" s="72" t="s">
        <v>80</v>
      </c>
      <c r="AK2" s="72" t="s">
        <v>81</v>
      </c>
      <c r="AL2" s="79" t="s">
        <v>77</v>
      </c>
      <c r="AM2" s="72" t="s">
        <v>78</v>
      </c>
      <c r="AN2" s="72" t="s">
        <v>79</v>
      </c>
      <c r="AO2" s="72" t="s">
        <v>59</v>
      </c>
      <c r="AP2" s="72" t="s">
        <v>80</v>
      </c>
      <c r="AQ2" s="72" t="s">
        <v>81</v>
      </c>
      <c r="AR2" s="79" t="s">
        <v>77</v>
      </c>
      <c r="AS2" s="72" t="s">
        <v>78</v>
      </c>
      <c r="AT2" s="72" t="s">
        <v>79</v>
      </c>
      <c r="AU2" s="72" t="s">
        <v>59</v>
      </c>
      <c r="AV2" s="72" t="s">
        <v>80</v>
      </c>
      <c r="AW2" s="72" t="s">
        <v>81</v>
      </c>
      <c r="AX2" s="79" t="s">
        <v>77</v>
      </c>
      <c r="AY2" s="72" t="s">
        <v>78</v>
      </c>
      <c r="AZ2" s="72" t="s">
        <v>79</v>
      </c>
      <c r="BA2" s="72" t="s">
        <v>59</v>
      </c>
      <c r="BB2" s="72" t="s">
        <v>80</v>
      </c>
      <c r="BC2" s="72" t="s">
        <v>81</v>
      </c>
      <c r="BD2" s="79" t="s">
        <v>77</v>
      </c>
      <c r="BE2" s="72" t="s">
        <v>78</v>
      </c>
      <c r="BF2" s="72" t="s">
        <v>79</v>
      </c>
      <c r="BG2" s="72" t="s">
        <v>59</v>
      </c>
      <c r="BH2" s="72" t="s">
        <v>80</v>
      </c>
      <c r="BI2" s="72" t="s">
        <v>81</v>
      </c>
      <c r="BJ2" s="83" t="s">
        <v>82</v>
      </c>
      <c r="BK2" s="83" t="s">
        <v>83</v>
      </c>
      <c r="BL2" s="84" t="s">
        <v>157</v>
      </c>
      <c r="BM2" s="87"/>
      <c r="BN2" s="87"/>
      <c r="BO2" s="87"/>
      <c r="BP2" s="88"/>
      <c r="BQ2" s="15"/>
      <c r="BR2" s="15"/>
      <c r="BS2" s="15"/>
      <c r="BT2" s="15"/>
      <c r="BU2" s="15"/>
      <c r="BV2" s="15"/>
      <c r="BW2" s="15"/>
      <c r="BX2" s="15"/>
      <c r="BY2" s="15"/>
      <c r="BZ2" s="15"/>
      <c r="CA2" s="15"/>
      <c r="CB2" s="15"/>
      <c r="CC2" s="15"/>
      <c r="CD2" s="15"/>
      <c r="CE2" s="15"/>
      <c r="CF2" s="15"/>
      <c r="CG2" s="15"/>
    </row>
    <row r="3" spans="1:85" ht="15" customHeight="1" x14ac:dyDescent="0.25">
      <c r="A3" s="81"/>
      <c r="B3" s="79"/>
      <c r="C3" s="72"/>
      <c r="D3" s="72"/>
      <c r="E3" s="72"/>
      <c r="F3" s="72"/>
      <c r="G3" s="72"/>
      <c r="H3" s="79"/>
      <c r="I3" s="72"/>
      <c r="J3" s="72"/>
      <c r="K3" s="72"/>
      <c r="L3" s="72"/>
      <c r="M3" s="72"/>
      <c r="N3" s="79"/>
      <c r="O3" s="72"/>
      <c r="P3" s="72"/>
      <c r="Q3" s="72"/>
      <c r="R3" s="72"/>
      <c r="S3" s="72"/>
      <c r="T3" s="79"/>
      <c r="U3" s="72"/>
      <c r="V3" s="72"/>
      <c r="W3" s="72"/>
      <c r="X3" s="72"/>
      <c r="Y3" s="72"/>
      <c r="Z3" s="79"/>
      <c r="AA3" s="72"/>
      <c r="AB3" s="72"/>
      <c r="AC3" s="72"/>
      <c r="AD3" s="72"/>
      <c r="AE3" s="72"/>
      <c r="AF3" s="79"/>
      <c r="AG3" s="72"/>
      <c r="AH3" s="72"/>
      <c r="AI3" s="72"/>
      <c r="AJ3" s="72"/>
      <c r="AK3" s="72"/>
      <c r="AL3" s="79"/>
      <c r="AM3" s="72"/>
      <c r="AN3" s="72"/>
      <c r="AO3" s="72"/>
      <c r="AP3" s="72"/>
      <c r="AQ3" s="72"/>
      <c r="AR3" s="79"/>
      <c r="AS3" s="72"/>
      <c r="AT3" s="72"/>
      <c r="AU3" s="72"/>
      <c r="AV3" s="72"/>
      <c r="AW3" s="72"/>
      <c r="AX3" s="79"/>
      <c r="AY3" s="72"/>
      <c r="AZ3" s="72"/>
      <c r="BA3" s="72"/>
      <c r="BB3" s="72"/>
      <c r="BC3" s="72"/>
      <c r="BD3" s="79"/>
      <c r="BE3" s="72"/>
      <c r="BF3" s="72"/>
      <c r="BG3" s="72"/>
      <c r="BH3" s="72"/>
      <c r="BI3" s="72"/>
      <c r="BJ3" s="89"/>
      <c r="BK3" s="89"/>
      <c r="BL3" s="34" t="s">
        <v>144</v>
      </c>
      <c r="BM3" s="34" t="s">
        <v>150</v>
      </c>
      <c r="BN3" s="34" t="s">
        <v>151</v>
      </c>
      <c r="BO3" s="34" t="s">
        <v>152</v>
      </c>
      <c r="BP3" s="34" t="s">
        <v>153</v>
      </c>
      <c r="BQ3" s="15"/>
      <c r="BR3" s="15"/>
      <c r="BS3" s="15"/>
      <c r="BT3" s="15"/>
      <c r="BU3" s="15"/>
      <c r="BV3" s="15"/>
      <c r="BW3" s="15"/>
      <c r="BX3" s="15"/>
      <c r="BY3" s="15"/>
      <c r="BZ3" s="15"/>
      <c r="CA3" s="15"/>
      <c r="CB3" s="15"/>
      <c r="CC3" s="15"/>
      <c r="CD3" s="15"/>
      <c r="CE3" s="15"/>
      <c r="CF3" s="15"/>
      <c r="CG3" s="15"/>
    </row>
    <row r="4" spans="1:85" ht="15" customHeight="1" x14ac:dyDescent="0.25">
      <c r="A4" s="24"/>
      <c r="B4" s="71" t="s">
        <v>104</v>
      </c>
      <c r="C4" s="71"/>
      <c r="D4" s="71"/>
      <c r="E4" s="71"/>
      <c r="F4" s="71"/>
      <c r="G4" s="71"/>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39"/>
      <c r="BI4" s="39"/>
      <c r="BJ4" s="39"/>
      <c r="BK4" s="39"/>
      <c r="BL4" s="39"/>
      <c r="BM4" s="48"/>
      <c r="BN4" s="48"/>
      <c r="BO4" s="48"/>
      <c r="BP4" s="48"/>
      <c r="BQ4" s="15"/>
      <c r="BR4" s="15"/>
      <c r="BS4" s="15"/>
      <c r="BT4" s="15"/>
      <c r="BU4" s="15"/>
      <c r="BV4" s="15"/>
      <c r="BW4" s="15"/>
      <c r="BX4" s="15"/>
      <c r="BY4" s="15"/>
      <c r="BZ4" s="15"/>
      <c r="CA4" s="15"/>
      <c r="CB4" s="15"/>
      <c r="CC4" s="15"/>
      <c r="CD4" s="15"/>
      <c r="CE4" s="15"/>
      <c r="CF4" s="15"/>
      <c r="CG4" s="15"/>
    </row>
    <row r="5" spans="1:85" x14ac:dyDescent="0.25">
      <c r="A5" s="15">
        <v>5</v>
      </c>
      <c r="B5" s="16" t="s">
        <v>84</v>
      </c>
      <c r="C5" s="16" t="s">
        <v>84</v>
      </c>
      <c r="D5" s="23" t="b">
        <f t="shared" ref="D5:D23" si="0">EXACT(B5,C5)</f>
        <v>1</v>
      </c>
      <c r="E5" s="16" t="s">
        <v>28</v>
      </c>
      <c r="F5" s="16" t="s">
        <v>28</v>
      </c>
      <c r="G5" s="15"/>
      <c r="H5" s="16" t="s">
        <v>85</v>
      </c>
      <c r="I5" s="16" t="s">
        <v>85</v>
      </c>
      <c r="J5" s="23" t="b">
        <f t="shared" ref="J5:J23" si="1">EXACT(H5,I5)</f>
        <v>1</v>
      </c>
      <c r="K5" s="16" t="s">
        <v>99</v>
      </c>
      <c r="L5" s="16" t="s">
        <v>99</v>
      </c>
      <c r="M5" s="23"/>
      <c r="N5" s="16" t="s">
        <v>86</v>
      </c>
      <c r="O5" s="16" t="s">
        <v>88</v>
      </c>
      <c r="P5" s="23" t="b">
        <f t="shared" ref="P5:P23" si="2">EXACT(N5,O5)</f>
        <v>0</v>
      </c>
      <c r="Q5" s="16" t="s">
        <v>31</v>
      </c>
      <c r="R5" s="16" t="s">
        <v>8</v>
      </c>
      <c r="S5" s="23"/>
      <c r="T5" s="16" t="s">
        <v>87</v>
      </c>
      <c r="U5" s="16" t="s">
        <v>87</v>
      </c>
      <c r="V5" s="23" t="b">
        <f t="shared" ref="V5:V23" si="3">EXACT(T5,U5)</f>
        <v>1</v>
      </c>
      <c r="W5" s="16" t="s">
        <v>15</v>
      </c>
      <c r="X5" s="16" t="s">
        <v>8</v>
      </c>
      <c r="Y5" s="23"/>
      <c r="Z5" s="16" t="s">
        <v>86</v>
      </c>
      <c r="AA5" s="16" t="s">
        <v>87</v>
      </c>
      <c r="AB5" s="23" t="b">
        <f t="shared" ref="AB5:AB23" si="4">EXACT(Z5,AA5)</f>
        <v>0</v>
      </c>
      <c r="AC5" s="16" t="s">
        <v>38</v>
      </c>
      <c r="AD5" s="16" t="s">
        <v>5</v>
      </c>
      <c r="AE5" s="23"/>
      <c r="AF5" s="16" t="s">
        <v>88</v>
      </c>
      <c r="AG5" s="16" t="s">
        <v>85</v>
      </c>
      <c r="AH5" s="23" t="b">
        <f t="shared" ref="AH5:AH23" si="5">EXACT(AF5,AG5)</f>
        <v>0</v>
      </c>
      <c r="AI5" s="16" t="s">
        <v>103</v>
      </c>
      <c r="AJ5" s="16" t="s">
        <v>8</v>
      </c>
      <c r="AK5" s="23"/>
      <c r="AL5" s="16" t="s">
        <v>87</v>
      </c>
      <c r="AM5" s="16" t="s">
        <v>87</v>
      </c>
      <c r="AN5" s="23" t="b">
        <f t="shared" ref="AN5:AN23" si="6">EXACT(AL5,AM5)</f>
        <v>1</v>
      </c>
      <c r="AO5" s="16" t="s">
        <v>93</v>
      </c>
      <c r="AP5" s="16" t="s">
        <v>93</v>
      </c>
      <c r="AQ5" s="23"/>
      <c r="AR5" s="16" t="s">
        <v>84</v>
      </c>
      <c r="AS5" s="16" t="s">
        <v>84</v>
      </c>
      <c r="AT5" s="23" t="b">
        <f t="shared" ref="AT5:AT23" si="7">EXACT(AR5,AS5)</f>
        <v>1</v>
      </c>
      <c r="AU5" s="16" t="s">
        <v>16</v>
      </c>
      <c r="AV5" s="16" t="s">
        <v>16</v>
      </c>
      <c r="AW5" s="23"/>
      <c r="AX5" s="16" t="s">
        <v>85</v>
      </c>
      <c r="AY5" s="16" t="s">
        <v>88</v>
      </c>
      <c r="AZ5" s="23" t="b">
        <f t="shared" ref="AZ5:AZ23" si="8">EXACT(AX5,AY5)</f>
        <v>0</v>
      </c>
      <c r="BA5" s="16" t="s">
        <v>95</v>
      </c>
      <c r="BB5" s="16" t="s">
        <v>8</v>
      </c>
      <c r="BC5" s="23"/>
      <c r="BD5" s="16" t="s">
        <v>86</v>
      </c>
      <c r="BE5" s="16" t="s">
        <v>86</v>
      </c>
      <c r="BF5" s="23" t="b">
        <f t="shared" ref="BF5:BF23" si="9">EXACT(BD5,BE5)</f>
        <v>1</v>
      </c>
      <c r="BG5" s="16" t="s">
        <v>6</v>
      </c>
      <c r="BH5" s="16" t="s">
        <v>6</v>
      </c>
      <c r="BI5" s="23"/>
      <c r="BJ5" s="30">
        <v>1</v>
      </c>
      <c r="BK5" s="30">
        <f>COUNTIF(B5:BI5,TRUE)</f>
        <v>6</v>
      </c>
      <c r="BM5" s="15"/>
      <c r="BN5" s="15"/>
      <c r="BO5" s="15"/>
      <c r="BP5" s="15"/>
      <c r="BQ5" s="15"/>
      <c r="BR5" s="15"/>
      <c r="BS5" s="15"/>
      <c r="BT5" s="15"/>
      <c r="BU5" s="15"/>
      <c r="BV5" s="15"/>
      <c r="BW5" s="15"/>
      <c r="BX5" s="15"/>
      <c r="BY5" s="15"/>
      <c r="BZ5" s="15"/>
      <c r="CA5" s="15"/>
      <c r="CB5" s="15"/>
      <c r="CC5" s="15"/>
      <c r="CD5" s="15"/>
      <c r="CE5" s="15"/>
      <c r="CF5" s="15"/>
      <c r="CG5" s="15"/>
    </row>
    <row r="6" spans="1:85" x14ac:dyDescent="0.25">
      <c r="A6" s="15">
        <v>6</v>
      </c>
      <c r="B6" s="16" t="s">
        <v>84</v>
      </c>
      <c r="C6" s="16" t="s">
        <v>90</v>
      </c>
      <c r="D6" s="23" t="b">
        <f t="shared" si="0"/>
        <v>0</v>
      </c>
      <c r="E6" s="16" t="s">
        <v>28</v>
      </c>
      <c r="F6" s="16" t="s">
        <v>8</v>
      </c>
      <c r="G6" s="15"/>
      <c r="H6" s="16" t="s">
        <v>85</v>
      </c>
      <c r="I6" s="16" t="s">
        <v>87</v>
      </c>
      <c r="J6" s="23" t="b">
        <f t="shared" si="1"/>
        <v>0</v>
      </c>
      <c r="K6" s="16" t="s">
        <v>99</v>
      </c>
      <c r="L6" s="16" t="s">
        <v>99</v>
      </c>
      <c r="M6" s="23"/>
      <c r="N6" s="16" t="s">
        <v>86</v>
      </c>
      <c r="O6" s="16" t="s">
        <v>84</v>
      </c>
      <c r="P6" s="23" t="b">
        <f t="shared" si="2"/>
        <v>0</v>
      </c>
      <c r="Q6" s="16" t="s">
        <v>31</v>
      </c>
      <c r="R6" s="16" t="s">
        <v>28</v>
      </c>
      <c r="S6" s="23"/>
      <c r="T6" s="16" t="s">
        <v>87</v>
      </c>
      <c r="U6" s="16" t="s">
        <v>86</v>
      </c>
      <c r="V6" s="23" t="b">
        <f t="shared" si="3"/>
        <v>0</v>
      </c>
      <c r="W6" s="16" t="s">
        <v>15</v>
      </c>
      <c r="X6" s="16" t="s">
        <v>20</v>
      </c>
      <c r="Y6" s="23"/>
      <c r="Z6" s="16" t="s">
        <v>86</v>
      </c>
      <c r="AA6" s="16" t="s">
        <v>90</v>
      </c>
      <c r="AB6" s="23" t="b">
        <f t="shared" si="4"/>
        <v>0</v>
      </c>
      <c r="AC6" s="16" t="s">
        <v>38</v>
      </c>
      <c r="AD6" s="16" t="s">
        <v>8</v>
      </c>
      <c r="AE6" s="23"/>
      <c r="AF6" s="16" t="s">
        <v>88</v>
      </c>
      <c r="AG6" s="16" t="s">
        <v>92</v>
      </c>
      <c r="AH6" s="23" t="b">
        <f t="shared" si="5"/>
        <v>0</v>
      </c>
      <c r="AI6" s="16" t="s">
        <v>103</v>
      </c>
      <c r="AJ6" s="16" t="s">
        <v>8</v>
      </c>
      <c r="AK6" s="23"/>
      <c r="AL6" s="16" t="s">
        <v>87</v>
      </c>
      <c r="AM6" s="16" t="s">
        <v>85</v>
      </c>
      <c r="AN6" s="23" t="b">
        <f t="shared" si="6"/>
        <v>0</v>
      </c>
      <c r="AO6" s="16" t="s">
        <v>93</v>
      </c>
      <c r="AP6" s="16" t="s">
        <v>12</v>
      </c>
      <c r="AQ6" s="23"/>
      <c r="AR6" s="16" t="s">
        <v>84</v>
      </c>
      <c r="AS6" s="16" t="s">
        <v>84</v>
      </c>
      <c r="AT6" s="23" t="b">
        <f t="shared" si="7"/>
        <v>1</v>
      </c>
      <c r="AU6" s="16" t="s">
        <v>16</v>
      </c>
      <c r="AV6" s="16" t="s">
        <v>8</v>
      </c>
      <c r="AW6" s="23"/>
      <c r="AX6" s="16" t="s">
        <v>85</v>
      </c>
      <c r="AY6" s="16" t="s">
        <v>86</v>
      </c>
      <c r="AZ6" s="23" t="b">
        <f t="shared" si="8"/>
        <v>0</v>
      </c>
      <c r="BA6" s="16" t="s">
        <v>95</v>
      </c>
      <c r="BB6" s="16" t="s">
        <v>4</v>
      </c>
      <c r="BC6" s="23"/>
      <c r="BD6" s="16" t="s">
        <v>86</v>
      </c>
      <c r="BE6" s="16" t="s">
        <v>88</v>
      </c>
      <c r="BF6" s="23" t="b">
        <f t="shared" si="9"/>
        <v>0</v>
      </c>
      <c r="BG6" s="16" t="s">
        <v>6</v>
      </c>
      <c r="BH6" s="16" t="s">
        <v>8</v>
      </c>
      <c r="BI6" s="23"/>
      <c r="BJ6" s="30">
        <v>1</v>
      </c>
      <c r="BK6" s="30">
        <f t="shared" ref="BK6:BK23" si="10">COUNTIF(B6:BI6,TRUE)</f>
        <v>1</v>
      </c>
      <c r="BM6" s="15"/>
      <c r="BN6" s="15"/>
      <c r="BO6" s="15"/>
      <c r="BP6" s="15"/>
      <c r="BQ6" s="15"/>
      <c r="BR6" s="15"/>
      <c r="BS6" s="15"/>
      <c r="BT6" s="15"/>
      <c r="BU6" s="15"/>
      <c r="BV6" s="15"/>
      <c r="BW6" s="15"/>
      <c r="BX6" s="15"/>
      <c r="BY6" s="15"/>
      <c r="BZ6" s="15"/>
      <c r="CA6" s="15"/>
      <c r="CB6" s="15"/>
      <c r="CC6" s="15"/>
      <c r="CD6" s="15"/>
      <c r="CE6" s="15"/>
      <c r="CF6" s="15"/>
      <c r="CG6" s="15"/>
    </row>
    <row r="7" spans="1:85" x14ac:dyDescent="0.25">
      <c r="A7" s="15">
        <v>7</v>
      </c>
      <c r="B7" s="16" t="s">
        <v>84</v>
      </c>
      <c r="C7" s="16" t="s">
        <v>90</v>
      </c>
      <c r="D7" s="23" t="b">
        <f t="shared" si="0"/>
        <v>0</v>
      </c>
      <c r="E7" s="16" t="s">
        <v>28</v>
      </c>
      <c r="F7" s="16" t="s">
        <v>8</v>
      </c>
      <c r="G7" s="15"/>
      <c r="H7" s="16" t="s">
        <v>85</v>
      </c>
      <c r="I7" s="16" t="s">
        <v>88</v>
      </c>
      <c r="J7" s="23" t="b">
        <f t="shared" si="1"/>
        <v>0</v>
      </c>
      <c r="K7" s="16" t="s">
        <v>99</v>
      </c>
      <c r="L7" s="16" t="s">
        <v>8</v>
      </c>
      <c r="M7" s="23"/>
      <c r="N7" s="16" t="s">
        <v>86</v>
      </c>
      <c r="O7" s="16" t="s">
        <v>86</v>
      </c>
      <c r="P7" s="23" t="b">
        <f t="shared" si="2"/>
        <v>1</v>
      </c>
      <c r="Q7" s="16" t="s">
        <v>31</v>
      </c>
      <c r="R7" s="16" t="s">
        <v>31</v>
      </c>
      <c r="S7" s="23"/>
      <c r="T7" s="16" t="s">
        <v>87</v>
      </c>
      <c r="U7" s="16" t="s">
        <v>86</v>
      </c>
      <c r="V7" s="23" t="b">
        <f t="shared" si="3"/>
        <v>0</v>
      </c>
      <c r="W7" s="16" t="s">
        <v>15</v>
      </c>
      <c r="X7" s="16" t="s">
        <v>20</v>
      </c>
      <c r="Y7" s="23"/>
      <c r="Z7" s="16" t="s">
        <v>86</v>
      </c>
      <c r="AA7" s="16" t="s">
        <v>86</v>
      </c>
      <c r="AB7" s="23" t="b">
        <f t="shared" si="4"/>
        <v>1</v>
      </c>
      <c r="AC7" s="16" t="s">
        <v>38</v>
      </c>
      <c r="AD7" s="16" t="s">
        <v>38</v>
      </c>
      <c r="AE7" s="23"/>
      <c r="AF7" s="16" t="s">
        <v>88</v>
      </c>
      <c r="AG7" s="16" t="s">
        <v>90</v>
      </c>
      <c r="AH7" s="23" t="b">
        <f t="shared" si="5"/>
        <v>0</v>
      </c>
      <c r="AI7" s="16" t="s">
        <v>103</v>
      </c>
      <c r="AJ7" s="16" t="s">
        <v>8</v>
      </c>
      <c r="AK7" s="23"/>
      <c r="AL7" s="16" t="s">
        <v>87</v>
      </c>
      <c r="AM7" s="16" t="s">
        <v>86</v>
      </c>
      <c r="AN7" s="23" t="b">
        <f t="shared" si="6"/>
        <v>0</v>
      </c>
      <c r="AO7" s="16" t="s">
        <v>93</v>
      </c>
      <c r="AP7" s="16" t="s">
        <v>12</v>
      </c>
      <c r="AQ7" s="23"/>
      <c r="AR7" s="16" t="s">
        <v>84</v>
      </c>
      <c r="AS7" s="16" t="s">
        <v>90</v>
      </c>
      <c r="AT7" s="23" t="b">
        <f t="shared" si="7"/>
        <v>0</v>
      </c>
      <c r="AU7" s="16" t="s">
        <v>16</v>
      </c>
      <c r="AV7" s="16" t="s">
        <v>8</v>
      </c>
      <c r="AW7" s="23"/>
      <c r="AX7" s="16" t="s">
        <v>85</v>
      </c>
      <c r="AY7" s="16" t="s">
        <v>87</v>
      </c>
      <c r="AZ7" s="23" t="b">
        <f t="shared" si="8"/>
        <v>0</v>
      </c>
      <c r="BA7" s="16" t="s">
        <v>95</v>
      </c>
      <c r="BB7" s="16" t="s">
        <v>8</v>
      </c>
      <c r="BC7" s="23"/>
      <c r="BD7" s="16" t="s">
        <v>86</v>
      </c>
      <c r="BE7" s="16" t="s">
        <v>86</v>
      </c>
      <c r="BF7" s="23" t="b">
        <f t="shared" si="9"/>
        <v>1</v>
      </c>
      <c r="BG7" s="16" t="s">
        <v>6</v>
      </c>
      <c r="BH7" s="16" t="s">
        <v>6</v>
      </c>
      <c r="BI7" s="23"/>
      <c r="BJ7" s="30">
        <v>1</v>
      </c>
      <c r="BK7" s="30">
        <f t="shared" si="10"/>
        <v>3</v>
      </c>
      <c r="BM7" s="15"/>
      <c r="BN7" s="15"/>
      <c r="BO7" s="15"/>
      <c r="BP7" s="15"/>
      <c r="BQ7" s="15"/>
      <c r="BR7" s="15"/>
      <c r="BS7" s="15"/>
      <c r="BT7" s="15"/>
      <c r="BU7" s="15"/>
      <c r="BV7" s="15"/>
      <c r="BW7" s="15"/>
      <c r="BX7" s="15"/>
      <c r="BY7" s="15"/>
      <c r="BZ7" s="15"/>
      <c r="CA7" s="15"/>
      <c r="CB7" s="15"/>
      <c r="CC7" s="15"/>
      <c r="CD7" s="15"/>
      <c r="CE7" s="15"/>
      <c r="CF7" s="15"/>
      <c r="CG7" s="15"/>
    </row>
    <row r="8" spans="1:85" x14ac:dyDescent="0.25">
      <c r="A8" s="15">
        <v>8</v>
      </c>
      <c r="B8" s="16" t="s">
        <v>84</v>
      </c>
      <c r="C8" s="16" t="s">
        <v>84</v>
      </c>
      <c r="D8" s="23" t="b">
        <f t="shared" si="0"/>
        <v>1</v>
      </c>
      <c r="E8" s="16" t="s">
        <v>28</v>
      </c>
      <c r="F8" s="16" t="s">
        <v>28</v>
      </c>
      <c r="G8" s="15"/>
      <c r="H8" s="16" t="s">
        <v>85</v>
      </c>
      <c r="I8" s="16" t="s">
        <v>85</v>
      </c>
      <c r="J8" s="23" t="b">
        <f t="shared" si="1"/>
        <v>1</v>
      </c>
      <c r="K8" s="16" t="s">
        <v>99</v>
      </c>
      <c r="L8" s="16" t="s">
        <v>8</v>
      </c>
      <c r="M8" s="23"/>
      <c r="N8" s="16" t="s">
        <v>86</v>
      </c>
      <c r="O8" s="16" t="s">
        <v>86</v>
      </c>
      <c r="P8" s="23" t="b">
        <f t="shared" si="2"/>
        <v>1</v>
      </c>
      <c r="Q8" s="16" t="s">
        <v>31</v>
      </c>
      <c r="R8" s="16" t="s">
        <v>31</v>
      </c>
      <c r="S8" s="23"/>
      <c r="T8" s="16" t="s">
        <v>87</v>
      </c>
      <c r="U8" s="16" t="s">
        <v>87</v>
      </c>
      <c r="V8" s="23" t="b">
        <f t="shared" si="3"/>
        <v>1</v>
      </c>
      <c r="W8" s="16" t="s">
        <v>15</v>
      </c>
      <c r="X8" s="16" t="s">
        <v>15</v>
      </c>
      <c r="Y8" s="23"/>
      <c r="Z8" s="16" t="s">
        <v>86</v>
      </c>
      <c r="AA8" s="16" t="s">
        <v>90</v>
      </c>
      <c r="AB8" s="23" t="b">
        <f t="shared" si="4"/>
        <v>0</v>
      </c>
      <c r="AC8" s="16" t="s">
        <v>38</v>
      </c>
      <c r="AD8" s="16" t="s">
        <v>8</v>
      </c>
      <c r="AE8" s="23"/>
      <c r="AF8" s="16" t="s">
        <v>88</v>
      </c>
      <c r="AG8" s="16" t="s">
        <v>88</v>
      </c>
      <c r="AH8" s="23" t="b">
        <f t="shared" si="5"/>
        <v>1</v>
      </c>
      <c r="AI8" s="16" t="s">
        <v>103</v>
      </c>
      <c r="AJ8" s="16" t="s">
        <v>103</v>
      </c>
      <c r="AK8" s="23"/>
      <c r="AL8" s="16" t="s">
        <v>87</v>
      </c>
      <c r="AM8" s="16" t="s">
        <v>85</v>
      </c>
      <c r="AN8" s="23" t="b">
        <f t="shared" si="6"/>
        <v>0</v>
      </c>
      <c r="AO8" s="16" t="s">
        <v>93</v>
      </c>
      <c r="AP8" s="16" t="s">
        <v>93</v>
      </c>
      <c r="AQ8" s="23"/>
      <c r="AR8" s="16" t="s">
        <v>84</v>
      </c>
      <c r="AS8" s="16" t="s">
        <v>92</v>
      </c>
      <c r="AT8" s="23" t="b">
        <f t="shared" si="7"/>
        <v>0</v>
      </c>
      <c r="AU8" s="16" t="s">
        <v>16</v>
      </c>
      <c r="AV8" s="16" t="s">
        <v>8</v>
      </c>
      <c r="AW8" s="23"/>
      <c r="AX8" s="16" t="s">
        <v>85</v>
      </c>
      <c r="AY8" s="16" t="s">
        <v>92</v>
      </c>
      <c r="AZ8" s="23" t="b">
        <f t="shared" si="8"/>
        <v>0</v>
      </c>
      <c r="BA8" s="16" t="s">
        <v>95</v>
      </c>
      <c r="BB8" s="16" t="s">
        <v>8</v>
      </c>
      <c r="BC8" s="23"/>
      <c r="BD8" s="16" t="s">
        <v>86</v>
      </c>
      <c r="BE8" s="16" t="s">
        <v>88</v>
      </c>
      <c r="BF8" s="23" t="b">
        <f t="shared" si="9"/>
        <v>0</v>
      </c>
      <c r="BG8" s="16" t="s">
        <v>6</v>
      </c>
      <c r="BH8" s="16" t="s">
        <v>8</v>
      </c>
      <c r="BI8" s="23"/>
      <c r="BJ8" s="30">
        <v>1</v>
      </c>
      <c r="BK8" s="30">
        <f t="shared" si="10"/>
        <v>5</v>
      </c>
      <c r="BM8" s="15"/>
      <c r="BN8" s="15"/>
      <c r="BO8" s="15"/>
      <c r="BP8" s="15"/>
      <c r="BQ8" s="15"/>
      <c r="BR8" s="15"/>
      <c r="BS8" s="15"/>
      <c r="BT8" s="15"/>
      <c r="BU8" s="15"/>
      <c r="BV8" s="15"/>
      <c r="BW8" s="15"/>
      <c r="BX8" s="15"/>
      <c r="BY8" s="15"/>
      <c r="BZ8" s="15"/>
      <c r="CA8" s="15"/>
      <c r="CB8" s="15"/>
      <c r="CC8" s="15"/>
      <c r="CD8" s="15"/>
      <c r="CE8" s="15"/>
      <c r="CF8" s="15"/>
      <c r="CG8" s="15"/>
    </row>
    <row r="9" spans="1:85" x14ac:dyDescent="0.25">
      <c r="A9" s="15">
        <v>9</v>
      </c>
      <c r="B9" s="16" t="s">
        <v>84</v>
      </c>
      <c r="C9" s="16" t="s">
        <v>85</v>
      </c>
      <c r="D9" s="23" t="b">
        <f t="shared" si="0"/>
        <v>0</v>
      </c>
      <c r="E9" s="16" t="s">
        <v>28</v>
      </c>
      <c r="F9" s="16" t="s">
        <v>8</v>
      </c>
      <c r="G9" s="15"/>
      <c r="H9" s="16" t="s">
        <v>85</v>
      </c>
      <c r="I9" s="16" t="s">
        <v>90</v>
      </c>
      <c r="J9" s="23" t="b">
        <f t="shared" si="1"/>
        <v>0</v>
      </c>
      <c r="K9" s="16" t="s">
        <v>99</v>
      </c>
      <c r="L9" s="16" t="s">
        <v>8</v>
      </c>
      <c r="M9" s="23"/>
      <c r="N9" s="16" t="s">
        <v>86</v>
      </c>
      <c r="O9" s="16" t="s">
        <v>90</v>
      </c>
      <c r="P9" s="23" t="b">
        <f t="shared" si="2"/>
        <v>0</v>
      </c>
      <c r="Q9" s="16" t="s">
        <v>31</v>
      </c>
      <c r="R9" s="16" t="s">
        <v>8</v>
      </c>
      <c r="S9" s="23"/>
      <c r="T9" s="16" t="s">
        <v>87</v>
      </c>
      <c r="U9" s="16" t="s">
        <v>86</v>
      </c>
      <c r="V9" s="23" t="b">
        <f t="shared" si="3"/>
        <v>0</v>
      </c>
      <c r="W9" s="16" t="s">
        <v>15</v>
      </c>
      <c r="X9" s="16" t="s">
        <v>5</v>
      </c>
      <c r="Y9" s="23"/>
      <c r="Z9" s="16" t="s">
        <v>86</v>
      </c>
      <c r="AA9" s="16" t="s">
        <v>86</v>
      </c>
      <c r="AB9" s="23" t="b">
        <f t="shared" si="4"/>
        <v>1</v>
      </c>
      <c r="AC9" s="16" t="s">
        <v>38</v>
      </c>
      <c r="AD9" s="16" t="s">
        <v>5</v>
      </c>
      <c r="AE9" s="23"/>
      <c r="AF9" s="16" t="s">
        <v>88</v>
      </c>
      <c r="AG9" s="16" t="s">
        <v>87</v>
      </c>
      <c r="AH9" s="23" t="b">
        <f t="shared" si="5"/>
        <v>0</v>
      </c>
      <c r="AI9" s="16" t="s">
        <v>103</v>
      </c>
      <c r="AJ9" s="16" t="s">
        <v>6</v>
      </c>
      <c r="AK9" s="23"/>
      <c r="AL9" s="16" t="s">
        <v>87</v>
      </c>
      <c r="AM9" s="16" t="s">
        <v>92</v>
      </c>
      <c r="AN9" s="23" t="b">
        <f t="shared" si="6"/>
        <v>0</v>
      </c>
      <c r="AO9" s="16" t="s">
        <v>93</v>
      </c>
      <c r="AP9" s="16" t="s">
        <v>8</v>
      </c>
      <c r="AQ9" s="23"/>
      <c r="AR9" s="16" t="s">
        <v>84</v>
      </c>
      <c r="AS9" s="16" t="s">
        <v>84</v>
      </c>
      <c r="AT9" s="23" t="b">
        <f t="shared" si="7"/>
        <v>1</v>
      </c>
      <c r="AU9" s="16" t="s">
        <v>16</v>
      </c>
      <c r="AV9" s="16" t="s">
        <v>5</v>
      </c>
      <c r="AW9" s="23"/>
      <c r="AX9" s="16" t="s">
        <v>85</v>
      </c>
      <c r="AY9" s="16" t="s">
        <v>85</v>
      </c>
      <c r="AZ9" s="23" t="b">
        <f t="shared" si="8"/>
        <v>1</v>
      </c>
      <c r="BA9" s="16" t="s">
        <v>95</v>
      </c>
      <c r="BB9" s="16" t="s">
        <v>95</v>
      </c>
      <c r="BC9" s="23"/>
      <c r="BD9" s="16" t="s">
        <v>86</v>
      </c>
      <c r="BE9" s="16" t="s">
        <v>87</v>
      </c>
      <c r="BF9" s="23" t="b">
        <f t="shared" si="9"/>
        <v>0</v>
      </c>
      <c r="BG9" s="16" t="s">
        <v>6</v>
      </c>
      <c r="BH9" s="16" t="s">
        <v>6</v>
      </c>
      <c r="BI9" s="23"/>
      <c r="BJ9" s="30">
        <v>1</v>
      </c>
      <c r="BK9" s="30">
        <f t="shared" si="10"/>
        <v>3</v>
      </c>
      <c r="BM9" s="15"/>
      <c r="BN9" s="15"/>
      <c r="BO9" s="15"/>
      <c r="BP9" s="15"/>
      <c r="BQ9" s="15"/>
      <c r="BR9" s="15"/>
      <c r="BS9" s="15"/>
      <c r="BT9" s="15"/>
      <c r="BU9" s="15"/>
      <c r="BV9" s="15"/>
      <c r="BW9" s="15"/>
      <c r="BX9" s="15"/>
      <c r="BY9" s="15"/>
      <c r="BZ9" s="15"/>
      <c r="CA9" s="15"/>
      <c r="CB9" s="15"/>
      <c r="CC9" s="15"/>
      <c r="CD9" s="15"/>
      <c r="CE9" s="15"/>
      <c r="CF9" s="15"/>
      <c r="CG9" s="15"/>
    </row>
    <row r="10" spans="1:85" x14ac:dyDescent="0.25">
      <c r="A10" s="15">
        <v>15</v>
      </c>
      <c r="B10" s="16" t="s">
        <v>84</v>
      </c>
      <c r="C10" s="16" t="s">
        <v>90</v>
      </c>
      <c r="D10" s="23" t="b">
        <f t="shared" si="0"/>
        <v>0</v>
      </c>
      <c r="E10" s="16" t="s">
        <v>28</v>
      </c>
      <c r="F10" s="16" t="s">
        <v>8</v>
      </c>
      <c r="G10" s="15"/>
      <c r="H10" s="16" t="s">
        <v>85</v>
      </c>
      <c r="I10" s="16" t="s">
        <v>84</v>
      </c>
      <c r="J10" s="23" t="b">
        <f t="shared" si="1"/>
        <v>0</v>
      </c>
      <c r="K10" s="16" t="s">
        <v>99</v>
      </c>
      <c r="L10" s="16" t="s">
        <v>8</v>
      </c>
      <c r="M10" s="23"/>
      <c r="N10" s="16" t="s">
        <v>86</v>
      </c>
      <c r="O10" s="16" t="s">
        <v>87</v>
      </c>
      <c r="P10" s="23" t="b">
        <f t="shared" si="2"/>
        <v>0</v>
      </c>
      <c r="Q10" s="16" t="s">
        <v>31</v>
      </c>
      <c r="R10" s="16" t="s">
        <v>8</v>
      </c>
      <c r="S10" s="23"/>
      <c r="T10" s="16" t="s">
        <v>87</v>
      </c>
      <c r="U10" s="16" t="s">
        <v>86</v>
      </c>
      <c r="V10" s="23" t="b">
        <f t="shared" si="3"/>
        <v>0</v>
      </c>
      <c r="W10" s="16" t="s">
        <v>15</v>
      </c>
      <c r="X10" s="16" t="s">
        <v>8</v>
      </c>
      <c r="Y10" s="23"/>
      <c r="Z10" s="16" t="s">
        <v>86</v>
      </c>
      <c r="AA10" s="16" t="s">
        <v>84</v>
      </c>
      <c r="AB10" s="23" t="b">
        <f t="shared" si="4"/>
        <v>0</v>
      </c>
      <c r="AC10" s="16" t="s">
        <v>38</v>
      </c>
      <c r="AD10" s="16" t="s">
        <v>8</v>
      </c>
      <c r="AE10" s="23"/>
      <c r="AF10" s="16" t="s">
        <v>88</v>
      </c>
      <c r="AG10" s="16" t="s">
        <v>88</v>
      </c>
      <c r="AH10" s="23" t="b">
        <f t="shared" si="5"/>
        <v>1</v>
      </c>
      <c r="AI10" s="16" t="s">
        <v>103</v>
      </c>
      <c r="AJ10" s="16" t="s">
        <v>103</v>
      </c>
      <c r="AK10" s="23"/>
      <c r="AL10" s="16" t="s">
        <v>87</v>
      </c>
      <c r="AM10" s="16" t="s">
        <v>87</v>
      </c>
      <c r="AN10" s="23" t="b">
        <f t="shared" si="6"/>
        <v>1</v>
      </c>
      <c r="AO10" s="16" t="s">
        <v>93</v>
      </c>
      <c r="AP10" s="16" t="s">
        <v>8</v>
      </c>
      <c r="AQ10" s="23"/>
      <c r="AR10" s="16" t="s">
        <v>84</v>
      </c>
      <c r="AS10" s="16" t="s">
        <v>90</v>
      </c>
      <c r="AT10" s="23" t="b">
        <f t="shared" si="7"/>
        <v>0</v>
      </c>
      <c r="AU10" s="16" t="s">
        <v>16</v>
      </c>
      <c r="AV10" s="16" t="s">
        <v>8</v>
      </c>
      <c r="AW10" s="23"/>
      <c r="AX10" s="16" t="s">
        <v>85</v>
      </c>
      <c r="AY10" s="16" t="s">
        <v>85</v>
      </c>
      <c r="AZ10" s="23" t="b">
        <f t="shared" si="8"/>
        <v>1</v>
      </c>
      <c r="BA10" s="16" t="s">
        <v>95</v>
      </c>
      <c r="BB10" s="16" t="s">
        <v>8</v>
      </c>
      <c r="BC10" s="23"/>
      <c r="BD10" s="16" t="s">
        <v>86</v>
      </c>
      <c r="BE10" s="16" t="s">
        <v>88</v>
      </c>
      <c r="BF10" s="23" t="b">
        <f t="shared" si="9"/>
        <v>0</v>
      </c>
      <c r="BG10" s="16" t="s">
        <v>6</v>
      </c>
      <c r="BH10" s="16" t="s">
        <v>8</v>
      </c>
      <c r="BI10" s="23"/>
      <c r="BJ10" s="30">
        <v>1</v>
      </c>
      <c r="BK10" s="30">
        <f t="shared" si="10"/>
        <v>3</v>
      </c>
      <c r="BM10" s="15"/>
      <c r="BN10" s="15"/>
      <c r="BO10" s="15"/>
      <c r="BP10" s="15"/>
      <c r="BQ10" s="15"/>
      <c r="BR10" s="15"/>
      <c r="BS10" s="15"/>
      <c r="BT10" s="15"/>
      <c r="BU10" s="15"/>
      <c r="BV10" s="15"/>
      <c r="BW10" s="15"/>
      <c r="BX10" s="15"/>
      <c r="BY10" s="15"/>
      <c r="BZ10" s="15"/>
      <c r="CA10" s="15"/>
      <c r="CB10" s="15"/>
      <c r="CC10" s="15"/>
      <c r="CD10" s="15"/>
      <c r="CE10" s="15"/>
      <c r="CF10" s="15"/>
      <c r="CG10" s="15"/>
    </row>
    <row r="11" spans="1:85" x14ac:dyDescent="0.25">
      <c r="A11" s="15">
        <v>16</v>
      </c>
      <c r="B11" s="16" t="s">
        <v>84</v>
      </c>
      <c r="C11" s="16" t="s">
        <v>84</v>
      </c>
      <c r="D11" s="23" t="b">
        <f t="shared" si="0"/>
        <v>1</v>
      </c>
      <c r="E11" s="16" t="s">
        <v>28</v>
      </c>
      <c r="F11" s="16" t="s">
        <v>28</v>
      </c>
      <c r="G11" s="15"/>
      <c r="H11" s="16" t="s">
        <v>85</v>
      </c>
      <c r="I11" s="16" t="s">
        <v>85</v>
      </c>
      <c r="J11" s="23" t="b">
        <f t="shared" si="1"/>
        <v>1</v>
      </c>
      <c r="K11" s="16" t="s">
        <v>99</v>
      </c>
      <c r="L11" s="16" t="s">
        <v>99</v>
      </c>
      <c r="M11" s="23"/>
      <c r="N11" s="16" t="s">
        <v>86</v>
      </c>
      <c r="O11" s="16" t="s">
        <v>88</v>
      </c>
      <c r="P11" s="23" t="b">
        <f t="shared" si="2"/>
        <v>0</v>
      </c>
      <c r="Q11" s="16" t="s">
        <v>31</v>
      </c>
      <c r="R11" s="16" t="s">
        <v>8</v>
      </c>
      <c r="S11" s="23"/>
      <c r="T11" s="16" t="s">
        <v>87</v>
      </c>
      <c r="U11" s="16" t="s">
        <v>85</v>
      </c>
      <c r="V11" s="23" t="b">
        <f t="shared" si="3"/>
        <v>0</v>
      </c>
      <c r="W11" s="16" t="s">
        <v>15</v>
      </c>
      <c r="X11" s="16" t="s">
        <v>6</v>
      </c>
      <c r="Y11" s="23"/>
      <c r="Z11" s="16" t="s">
        <v>86</v>
      </c>
      <c r="AA11" s="16" t="s">
        <v>85</v>
      </c>
      <c r="AB11" s="23" t="b">
        <f t="shared" si="4"/>
        <v>0</v>
      </c>
      <c r="AC11" s="16" t="s">
        <v>38</v>
      </c>
      <c r="AD11" s="16" t="s">
        <v>8</v>
      </c>
      <c r="AE11" s="23"/>
      <c r="AF11" s="16" t="s">
        <v>88</v>
      </c>
      <c r="AG11" s="16" t="s">
        <v>88</v>
      </c>
      <c r="AH11" s="23" t="b">
        <f t="shared" si="5"/>
        <v>1</v>
      </c>
      <c r="AI11" s="16" t="s">
        <v>103</v>
      </c>
      <c r="AJ11" s="16" t="s">
        <v>103</v>
      </c>
      <c r="AK11" s="23"/>
      <c r="AL11" s="16" t="s">
        <v>87</v>
      </c>
      <c r="AM11" s="16" t="s">
        <v>85</v>
      </c>
      <c r="AN11" s="23" t="b">
        <f t="shared" si="6"/>
        <v>0</v>
      </c>
      <c r="AO11" s="16" t="s">
        <v>93</v>
      </c>
      <c r="AP11" s="16" t="s">
        <v>8</v>
      </c>
      <c r="AQ11" s="23"/>
      <c r="AR11" s="16" t="s">
        <v>84</v>
      </c>
      <c r="AS11" s="16" t="s">
        <v>90</v>
      </c>
      <c r="AT11" s="23" t="b">
        <f t="shared" si="7"/>
        <v>0</v>
      </c>
      <c r="AU11" s="16" t="s">
        <v>16</v>
      </c>
      <c r="AV11" s="16" t="s">
        <v>8</v>
      </c>
      <c r="AW11" s="23"/>
      <c r="AX11" s="16" t="s">
        <v>85</v>
      </c>
      <c r="AY11" s="16" t="s">
        <v>90</v>
      </c>
      <c r="AZ11" s="23" t="b">
        <f t="shared" si="8"/>
        <v>0</v>
      </c>
      <c r="BA11" s="16" t="s">
        <v>95</v>
      </c>
      <c r="BB11" s="16" t="s">
        <v>8</v>
      </c>
      <c r="BC11" s="23"/>
      <c r="BD11" s="16" t="s">
        <v>86</v>
      </c>
      <c r="BE11" s="16" t="s">
        <v>84</v>
      </c>
      <c r="BF11" s="23" t="b">
        <f t="shared" si="9"/>
        <v>0</v>
      </c>
      <c r="BG11" s="16" t="s">
        <v>6</v>
      </c>
      <c r="BH11" s="16" t="s">
        <v>8</v>
      </c>
      <c r="BI11" s="23"/>
      <c r="BJ11" s="30">
        <v>1</v>
      </c>
      <c r="BK11" s="30">
        <f t="shared" si="10"/>
        <v>3</v>
      </c>
      <c r="BM11" s="15"/>
      <c r="BN11" s="15"/>
      <c r="BO11" s="15"/>
      <c r="BP11" s="15"/>
      <c r="BQ11" s="15"/>
      <c r="BR11" s="15"/>
      <c r="BS11" s="15"/>
      <c r="BT11" s="15"/>
      <c r="BU11" s="15"/>
      <c r="BV11" s="15"/>
      <c r="BW11" s="15"/>
      <c r="BX11" s="15"/>
      <c r="BY11" s="15"/>
      <c r="BZ11" s="15"/>
      <c r="CA11" s="15"/>
      <c r="CB11" s="15"/>
      <c r="CC11" s="15"/>
      <c r="CD11" s="15"/>
      <c r="CE11" s="15"/>
      <c r="CF11" s="15"/>
      <c r="CG11" s="15"/>
    </row>
    <row r="12" spans="1:85" x14ac:dyDescent="0.25">
      <c r="A12" s="15">
        <v>17</v>
      </c>
      <c r="B12" s="16" t="s">
        <v>84</v>
      </c>
      <c r="C12" s="16" t="s">
        <v>84</v>
      </c>
      <c r="D12" s="23" t="b">
        <f t="shared" si="0"/>
        <v>1</v>
      </c>
      <c r="E12" s="16" t="s">
        <v>28</v>
      </c>
      <c r="F12" s="16" t="s">
        <v>28</v>
      </c>
      <c r="G12" s="15"/>
      <c r="H12" s="16" t="s">
        <v>85</v>
      </c>
      <c r="I12" s="16" t="s">
        <v>90</v>
      </c>
      <c r="J12" s="23" t="b">
        <f t="shared" si="1"/>
        <v>0</v>
      </c>
      <c r="K12" s="16" t="s">
        <v>99</v>
      </c>
      <c r="L12" s="16" t="s">
        <v>8</v>
      </c>
      <c r="M12" s="23"/>
      <c r="N12" s="16" t="s">
        <v>86</v>
      </c>
      <c r="O12" s="16" t="s">
        <v>90</v>
      </c>
      <c r="P12" s="23" t="b">
        <f t="shared" si="2"/>
        <v>0</v>
      </c>
      <c r="Q12" s="16" t="s">
        <v>31</v>
      </c>
      <c r="R12" s="16" t="s">
        <v>8</v>
      </c>
      <c r="S12" s="23"/>
      <c r="T12" s="16" t="s">
        <v>87</v>
      </c>
      <c r="U12" s="16" t="s">
        <v>90</v>
      </c>
      <c r="V12" s="23" t="b">
        <f t="shared" si="3"/>
        <v>0</v>
      </c>
      <c r="W12" s="16" t="s">
        <v>15</v>
      </c>
      <c r="X12" s="16" t="s">
        <v>8</v>
      </c>
      <c r="Y12" s="23"/>
      <c r="Z12" s="16" t="s">
        <v>86</v>
      </c>
      <c r="AA12" s="16" t="s">
        <v>86</v>
      </c>
      <c r="AB12" s="23" t="b">
        <f t="shared" si="4"/>
        <v>1</v>
      </c>
      <c r="AC12" s="16" t="s">
        <v>38</v>
      </c>
      <c r="AD12" s="16" t="s">
        <v>26</v>
      </c>
      <c r="AE12" s="23"/>
      <c r="AF12" s="16" t="s">
        <v>88</v>
      </c>
      <c r="AG12" s="16" t="s">
        <v>88</v>
      </c>
      <c r="AH12" s="23" t="b">
        <f t="shared" si="5"/>
        <v>1</v>
      </c>
      <c r="AI12" s="16" t="s">
        <v>103</v>
      </c>
      <c r="AJ12" s="16" t="s">
        <v>103</v>
      </c>
      <c r="AK12" s="23"/>
      <c r="AL12" s="16" t="s">
        <v>87</v>
      </c>
      <c r="AM12" s="16" t="s">
        <v>90</v>
      </c>
      <c r="AN12" s="23" t="b">
        <f t="shared" si="6"/>
        <v>0</v>
      </c>
      <c r="AO12" s="16" t="s">
        <v>93</v>
      </c>
      <c r="AP12" s="16" t="s">
        <v>8</v>
      </c>
      <c r="AQ12" s="23"/>
      <c r="AR12" s="16" t="s">
        <v>84</v>
      </c>
      <c r="AS12" s="16" t="s">
        <v>84</v>
      </c>
      <c r="AT12" s="23" t="b">
        <f t="shared" si="7"/>
        <v>1</v>
      </c>
      <c r="AU12" s="16" t="s">
        <v>16</v>
      </c>
      <c r="AV12" s="16" t="s">
        <v>16</v>
      </c>
      <c r="AW12" s="23"/>
      <c r="AX12" s="16" t="s">
        <v>85</v>
      </c>
      <c r="AY12" s="16" t="s">
        <v>85</v>
      </c>
      <c r="AZ12" s="23" t="b">
        <f t="shared" si="8"/>
        <v>1</v>
      </c>
      <c r="BA12" s="16" t="s">
        <v>95</v>
      </c>
      <c r="BB12" s="16" t="s">
        <v>95</v>
      </c>
      <c r="BC12" s="23"/>
      <c r="BD12" s="16" t="s">
        <v>86</v>
      </c>
      <c r="BE12" s="16" t="s">
        <v>90</v>
      </c>
      <c r="BF12" s="23" t="b">
        <f t="shared" si="9"/>
        <v>0</v>
      </c>
      <c r="BG12" s="16" t="s">
        <v>6</v>
      </c>
      <c r="BH12" s="16" t="s">
        <v>8</v>
      </c>
      <c r="BI12" s="23"/>
      <c r="BJ12" s="30">
        <v>1</v>
      </c>
      <c r="BK12" s="30">
        <f t="shared" si="10"/>
        <v>5</v>
      </c>
      <c r="BM12" s="15"/>
      <c r="BN12" s="15"/>
      <c r="BO12" s="15"/>
      <c r="BP12" s="15"/>
      <c r="BQ12" s="15"/>
      <c r="BR12" s="15"/>
      <c r="BS12" s="15"/>
      <c r="BT12" s="15"/>
      <c r="BU12" s="15"/>
      <c r="BV12" s="15"/>
      <c r="BW12" s="15"/>
      <c r="BX12" s="15"/>
      <c r="BY12" s="15"/>
      <c r="BZ12" s="15"/>
      <c r="CA12" s="15"/>
      <c r="CB12" s="15"/>
      <c r="CC12" s="15"/>
      <c r="CD12" s="15"/>
      <c r="CE12" s="15"/>
      <c r="CF12" s="15"/>
      <c r="CG12" s="15"/>
    </row>
    <row r="13" spans="1:85" x14ac:dyDescent="0.25">
      <c r="A13" s="15">
        <v>18</v>
      </c>
      <c r="B13" s="16" t="s">
        <v>84</v>
      </c>
      <c r="C13" s="16" t="s">
        <v>84</v>
      </c>
      <c r="D13" s="23" t="b">
        <f t="shared" si="0"/>
        <v>1</v>
      </c>
      <c r="E13" s="16" t="s">
        <v>28</v>
      </c>
      <c r="F13" s="16" t="s">
        <v>28</v>
      </c>
      <c r="G13" s="15"/>
      <c r="H13" s="16" t="s">
        <v>85</v>
      </c>
      <c r="I13" s="16" t="s">
        <v>88</v>
      </c>
      <c r="J13" s="23" t="b">
        <f t="shared" si="1"/>
        <v>0</v>
      </c>
      <c r="K13" s="16" t="s">
        <v>99</v>
      </c>
      <c r="L13" s="16" t="s">
        <v>8</v>
      </c>
      <c r="M13" s="23"/>
      <c r="N13" s="16" t="s">
        <v>86</v>
      </c>
      <c r="O13" s="16" t="s">
        <v>86</v>
      </c>
      <c r="P13" s="23" t="b">
        <f t="shared" si="2"/>
        <v>1</v>
      </c>
      <c r="Q13" s="16" t="s">
        <v>31</v>
      </c>
      <c r="R13" s="16" t="s">
        <v>31</v>
      </c>
      <c r="S13" s="23"/>
      <c r="T13" s="16" t="s">
        <v>87</v>
      </c>
      <c r="U13" s="16" t="s">
        <v>87</v>
      </c>
      <c r="V13" s="23" t="b">
        <f t="shared" si="3"/>
        <v>1</v>
      </c>
      <c r="W13" s="16" t="s">
        <v>15</v>
      </c>
      <c r="X13" s="16" t="s">
        <v>15</v>
      </c>
      <c r="Y13" s="23"/>
      <c r="Z13" s="16" t="s">
        <v>86</v>
      </c>
      <c r="AA13" s="16" t="s">
        <v>85</v>
      </c>
      <c r="AB13" s="23" t="b">
        <f t="shared" si="4"/>
        <v>0</v>
      </c>
      <c r="AC13" s="16" t="s">
        <v>38</v>
      </c>
      <c r="AD13" s="16" t="s">
        <v>31</v>
      </c>
      <c r="AE13" s="23"/>
      <c r="AF13" s="16" t="s">
        <v>88</v>
      </c>
      <c r="AG13" s="16" t="s">
        <v>88</v>
      </c>
      <c r="AH13" s="23" t="b">
        <f t="shared" si="5"/>
        <v>1</v>
      </c>
      <c r="AI13" s="16" t="s">
        <v>103</v>
      </c>
      <c r="AJ13" s="16" t="s">
        <v>103</v>
      </c>
      <c r="AK13" s="23"/>
      <c r="AL13" s="16" t="s">
        <v>87</v>
      </c>
      <c r="AM13" s="16" t="s">
        <v>90</v>
      </c>
      <c r="AN13" s="23" t="b">
        <f t="shared" si="6"/>
        <v>0</v>
      </c>
      <c r="AO13" s="16" t="s">
        <v>93</v>
      </c>
      <c r="AP13" s="16" t="s">
        <v>8</v>
      </c>
      <c r="AQ13" s="23"/>
      <c r="AR13" s="16" t="s">
        <v>84</v>
      </c>
      <c r="AS13" s="16" t="s">
        <v>84</v>
      </c>
      <c r="AT13" s="23" t="b">
        <f t="shared" si="7"/>
        <v>1</v>
      </c>
      <c r="AU13" s="16" t="s">
        <v>16</v>
      </c>
      <c r="AV13" s="16" t="s">
        <v>16</v>
      </c>
      <c r="AW13" s="23"/>
      <c r="AX13" s="16" t="s">
        <v>85</v>
      </c>
      <c r="AY13" s="16" t="s">
        <v>88</v>
      </c>
      <c r="AZ13" s="23" t="b">
        <f t="shared" si="8"/>
        <v>0</v>
      </c>
      <c r="BA13" s="16" t="s">
        <v>95</v>
      </c>
      <c r="BB13" s="16" t="s">
        <v>8</v>
      </c>
      <c r="BC13" s="23"/>
      <c r="BD13" s="16" t="s">
        <v>86</v>
      </c>
      <c r="BE13" s="16" t="s">
        <v>87</v>
      </c>
      <c r="BF13" s="23" t="b">
        <f t="shared" si="9"/>
        <v>0</v>
      </c>
      <c r="BG13" s="16" t="s">
        <v>6</v>
      </c>
      <c r="BH13" s="16" t="s">
        <v>6</v>
      </c>
      <c r="BI13" s="23"/>
      <c r="BJ13" s="30">
        <v>1</v>
      </c>
      <c r="BK13" s="30">
        <f t="shared" si="10"/>
        <v>5</v>
      </c>
      <c r="BM13" s="15"/>
      <c r="BN13" s="15"/>
      <c r="BO13" s="15"/>
      <c r="BP13" s="15"/>
      <c r="BQ13" s="15"/>
      <c r="BR13" s="15"/>
      <c r="BS13" s="15"/>
      <c r="BT13" s="15"/>
      <c r="BU13" s="15"/>
      <c r="BV13" s="15"/>
      <c r="BW13" s="15"/>
      <c r="BX13" s="15"/>
      <c r="BY13" s="15"/>
      <c r="BZ13" s="15"/>
      <c r="CA13" s="15"/>
      <c r="CB13" s="15"/>
      <c r="CC13" s="15"/>
      <c r="CD13" s="15"/>
      <c r="CE13" s="15"/>
      <c r="CF13" s="15"/>
      <c r="CG13" s="15"/>
    </row>
    <row r="14" spans="1:85" x14ac:dyDescent="0.25">
      <c r="A14" s="15">
        <v>19</v>
      </c>
      <c r="B14" s="16" t="s">
        <v>84</v>
      </c>
      <c r="C14" s="16" t="s">
        <v>84</v>
      </c>
      <c r="D14" s="23" t="b">
        <f t="shared" si="0"/>
        <v>1</v>
      </c>
      <c r="E14" s="16" t="s">
        <v>28</v>
      </c>
      <c r="F14" s="16" t="s">
        <v>28</v>
      </c>
      <c r="G14" s="15"/>
      <c r="H14" s="16" t="s">
        <v>85</v>
      </c>
      <c r="I14" s="16" t="s">
        <v>88</v>
      </c>
      <c r="J14" s="23" t="b">
        <f t="shared" si="1"/>
        <v>0</v>
      </c>
      <c r="K14" s="16" t="s">
        <v>99</v>
      </c>
      <c r="L14" s="16" t="s">
        <v>8</v>
      </c>
      <c r="M14" s="23"/>
      <c r="N14" s="16" t="s">
        <v>86</v>
      </c>
      <c r="O14" s="16" t="s">
        <v>86</v>
      </c>
      <c r="P14" s="23" t="b">
        <f t="shared" si="2"/>
        <v>1</v>
      </c>
      <c r="Q14" s="16" t="s">
        <v>31</v>
      </c>
      <c r="R14" s="16" t="s">
        <v>31</v>
      </c>
      <c r="S14" s="23"/>
      <c r="T14" s="16" t="s">
        <v>87</v>
      </c>
      <c r="U14" s="16" t="s">
        <v>92</v>
      </c>
      <c r="V14" s="23" t="b">
        <f t="shared" si="3"/>
        <v>0</v>
      </c>
      <c r="W14" s="16" t="s">
        <v>15</v>
      </c>
      <c r="X14" s="16" t="s">
        <v>8</v>
      </c>
      <c r="Y14" s="23"/>
      <c r="Z14" s="16" t="s">
        <v>86</v>
      </c>
      <c r="AA14" s="16" t="s">
        <v>86</v>
      </c>
      <c r="AB14" s="23" t="b">
        <f t="shared" si="4"/>
        <v>1</v>
      </c>
      <c r="AC14" s="16" t="s">
        <v>38</v>
      </c>
      <c r="AD14" s="16" t="s">
        <v>8</v>
      </c>
      <c r="AE14" s="23"/>
      <c r="AF14" s="16" t="s">
        <v>88</v>
      </c>
      <c r="AG14" s="16" t="s">
        <v>88</v>
      </c>
      <c r="AH14" s="23" t="b">
        <f t="shared" si="5"/>
        <v>1</v>
      </c>
      <c r="AI14" s="16" t="s">
        <v>103</v>
      </c>
      <c r="AJ14" s="16" t="s">
        <v>103</v>
      </c>
      <c r="AK14" s="23"/>
      <c r="AL14" s="16" t="s">
        <v>87</v>
      </c>
      <c r="AM14" s="16" t="s">
        <v>92</v>
      </c>
      <c r="AN14" s="23" t="b">
        <f t="shared" si="6"/>
        <v>0</v>
      </c>
      <c r="AO14" s="16" t="s">
        <v>93</v>
      </c>
      <c r="AP14" s="16" t="s">
        <v>8</v>
      </c>
      <c r="AQ14" s="23"/>
      <c r="AR14" s="16" t="s">
        <v>84</v>
      </c>
      <c r="AS14" s="16" t="s">
        <v>84</v>
      </c>
      <c r="AT14" s="23" t="b">
        <f t="shared" si="7"/>
        <v>1</v>
      </c>
      <c r="AU14" s="16" t="s">
        <v>16</v>
      </c>
      <c r="AV14" s="16" t="s">
        <v>4</v>
      </c>
      <c r="AW14" s="23"/>
      <c r="AX14" s="16" t="s">
        <v>85</v>
      </c>
      <c r="AY14" s="16" t="s">
        <v>92</v>
      </c>
      <c r="AZ14" s="23" t="b">
        <f t="shared" si="8"/>
        <v>0</v>
      </c>
      <c r="BA14" s="16" t="s">
        <v>95</v>
      </c>
      <c r="BB14" s="16" t="s">
        <v>8</v>
      </c>
      <c r="BC14" s="23"/>
      <c r="BD14" s="16" t="s">
        <v>86</v>
      </c>
      <c r="BE14" s="16" t="s">
        <v>90</v>
      </c>
      <c r="BF14" s="23" t="b">
        <f t="shared" si="9"/>
        <v>0</v>
      </c>
      <c r="BG14" s="16" t="s">
        <v>6</v>
      </c>
      <c r="BH14" s="16" t="s">
        <v>8</v>
      </c>
      <c r="BI14" s="23"/>
      <c r="BJ14" s="30">
        <v>1</v>
      </c>
      <c r="BK14" s="30">
        <f t="shared" si="10"/>
        <v>5</v>
      </c>
      <c r="BM14" s="15"/>
      <c r="BN14" s="15"/>
      <c r="BO14" s="15"/>
      <c r="BP14" s="15"/>
      <c r="BQ14" s="15"/>
      <c r="BR14" s="15"/>
      <c r="BS14" s="15"/>
      <c r="BT14" s="15"/>
      <c r="BU14" s="15"/>
      <c r="BV14" s="15"/>
      <c r="BW14" s="15"/>
      <c r="BX14" s="15"/>
      <c r="BY14" s="15"/>
      <c r="BZ14" s="15"/>
      <c r="CA14" s="15"/>
      <c r="CB14" s="15"/>
      <c r="CC14" s="15"/>
      <c r="CD14" s="15"/>
      <c r="CE14" s="15"/>
      <c r="CF14" s="15"/>
      <c r="CG14" s="15"/>
    </row>
    <row r="15" spans="1:85" x14ac:dyDescent="0.25">
      <c r="A15" s="15">
        <v>25</v>
      </c>
      <c r="B15" s="16" t="s">
        <v>84</v>
      </c>
      <c r="C15" s="16" t="s">
        <v>84</v>
      </c>
      <c r="D15" s="23" t="b">
        <f t="shared" si="0"/>
        <v>1</v>
      </c>
      <c r="E15" s="16" t="s">
        <v>28</v>
      </c>
      <c r="F15" s="16" t="s">
        <v>28</v>
      </c>
      <c r="G15" s="15"/>
      <c r="H15" s="16" t="s">
        <v>85</v>
      </c>
      <c r="I15" s="16" t="s">
        <v>86</v>
      </c>
      <c r="J15" s="23" t="b">
        <f t="shared" si="1"/>
        <v>0</v>
      </c>
      <c r="K15" s="16" t="s">
        <v>99</v>
      </c>
      <c r="L15" s="16" t="s">
        <v>11</v>
      </c>
      <c r="M15" s="23"/>
      <c r="N15" s="16" t="s">
        <v>86</v>
      </c>
      <c r="O15" s="16" t="s">
        <v>86</v>
      </c>
      <c r="P15" s="23" t="b">
        <f t="shared" si="2"/>
        <v>1</v>
      </c>
      <c r="Q15" s="16" t="s">
        <v>31</v>
      </c>
      <c r="R15" s="16" t="s">
        <v>31</v>
      </c>
      <c r="S15" s="23"/>
      <c r="T15" s="16" t="s">
        <v>87</v>
      </c>
      <c r="U15" s="16" t="s">
        <v>87</v>
      </c>
      <c r="V15" s="23" t="b">
        <f t="shared" si="3"/>
        <v>1</v>
      </c>
      <c r="W15" s="16" t="s">
        <v>15</v>
      </c>
      <c r="X15" s="16" t="s">
        <v>8</v>
      </c>
      <c r="Y15" s="23"/>
      <c r="Z15" s="16" t="s">
        <v>86</v>
      </c>
      <c r="AA15" s="16" t="s">
        <v>86</v>
      </c>
      <c r="AB15" s="23" t="b">
        <f t="shared" si="4"/>
        <v>1</v>
      </c>
      <c r="AC15" s="16" t="s">
        <v>38</v>
      </c>
      <c r="AD15" s="16" t="s">
        <v>6</v>
      </c>
      <c r="AE15" s="23"/>
      <c r="AF15" s="16" t="s">
        <v>88</v>
      </c>
      <c r="AG15" s="16" t="s">
        <v>84</v>
      </c>
      <c r="AH15" s="23" t="b">
        <f t="shared" si="5"/>
        <v>0</v>
      </c>
      <c r="AI15" s="16" t="s">
        <v>103</v>
      </c>
      <c r="AJ15" s="16" t="s">
        <v>11</v>
      </c>
      <c r="AK15" s="23"/>
      <c r="AL15" s="16" t="s">
        <v>87</v>
      </c>
      <c r="AM15" s="16" t="s">
        <v>88</v>
      </c>
      <c r="AN15" s="23" t="b">
        <f t="shared" si="6"/>
        <v>0</v>
      </c>
      <c r="AO15" s="16" t="s">
        <v>93</v>
      </c>
      <c r="AP15" s="16" t="s">
        <v>8</v>
      </c>
      <c r="AQ15" s="23"/>
      <c r="AR15" s="16" t="s">
        <v>84</v>
      </c>
      <c r="AS15" s="16" t="s">
        <v>84</v>
      </c>
      <c r="AT15" s="23" t="b">
        <f t="shared" si="7"/>
        <v>1</v>
      </c>
      <c r="AU15" s="16" t="s">
        <v>16</v>
      </c>
      <c r="AV15" s="16" t="s">
        <v>16</v>
      </c>
      <c r="AW15" s="23"/>
      <c r="AX15" s="16" t="s">
        <v>85</v>
      </c>
      <c r="AY15" s="16" t="s">
        <v>90</v>
      </c>
      <c r="AZ15" s="23" t="b">
        <f t="shared" si="8"/>
        <v>0</v>
      </c>
      <c r="BA15" s="16" t="s">
        <v>95</v>
      </c>
      <c r="BB15" s="16" t="s">
        <v>8</v>
      </c>
      <c r="BC15" s="23"/>
      <c r="BD15" s="16" t="s">
        <v>86</v>
      </c>
      <c r="BE15" s="16" t="s">
        <v>86</v>
      </c>
      <c r="BF15" s="23" t="b">
        <f t="shared" si="9"/>
        <v>1</v>
      </c>
      <c r="BG15" s="16" t="s">
        <v>6</v>
      </c>
      <c r="BH15" s="16" t="s">
        <v>6</v>
      </c>
      <c r="BI15" s="23"/>
      <c r="BJ15" s="30">
        <v>1</v>
      </c>
      <c r="BK15" s="30">
        <f t="shared" si="10"/>
        <v>6</v>
      </c>
      <c r="BM15" s="15"/>
      <c r="BN15" s="15"/>
      <c r="BO15" s="15"/>
      <c r="BP15" s="15"/>
      <c r="BQ15" s="15"/>
      <c r="BR15" s="15"/>
      <c r="BS15" s="15"/>
      <c r="BT15" s="15"/>
      <c r="BU15" s="15"/>
      <c r="BV15" s="15"/>
      <c r="BW15" s="15"/>
      <c r="BX15" s="15"/>
      <c r="BY15" s="15"/>
      <c r="BZ15" s="15"/>
      <c r="CA15" s="15"/>
      <c r="CB15" s="15"/>
      <c r="CC15" s="15"/>
      <c r="CD15" s="15"/>
      <c r="CE15" s="15"/>
      <c r="CF15" s="15"/>
      <c r="CG15" s="15"/>
    </row>
    <row r="16" spans="1:85" x14ac:dyDescent="0.25">
      <c r="A16" s="15">
        <v>26</v>
      </c>
      <c r="B16" s="16" t="s">
        <v>84</v>
      </c>
      <c r="C16" s="16" t="s">
        <v>84</v>
      </c>
      <c r="D16" s="23" t="b">
        <f t="shared" si="0"/>
        <v>1</v>
      </c>
      <c r="E16" s="16" t="s">
        <v>28</v>
      </c>
      <c r="F16" s="16" t="s">
        <v>28</v>
      </c>
      <c r="G16" s="15"/>
      <c r="H16" s="16" t="s">
        <v>85</v>
      </c>
      <c r="I16" s="16" t="s">
        <v>86</v>
      </c>
      <c r="J16" s="23" t="b">
        <f t="shared" si="1"/>
        <v>0</v>
      </c>
      <c r="K16" s="16" t="s">
        <v>99</v>
      </c>
      <c r="L16" s="16" t="s">
        <v>8</v>
      </c>
      <c r="M16" s="23"/>
      <c r="N16" s="16" t="s">
        <v>86</v>
      </c>
      <c r="O16" s="16" t="s">
        <v>85</v>
      </c>
      <c r="P16" s="23" t="b">
        <f t="shared" si="2"/>
        <v>0</v>
      </c>
      <c r="Q16" s="16" t="s">
        <v>31</v>
      </c>
      <c r="R16" s="16" t="s">
        <v>8</v>
      </c>
      <c r="S16" s="23"/>
      <c r="T16" s="16" t="s">
        <v>87</v>
      </c>
      <c r="U16" s="16" t="s">
        <v>90</v>
      </c>
      <c r="V16" s="23" t="b">
        <f t="shared" si="3"/>
        <v>0</v>
      </c>
      <c r="W16" s="16" t="s">
        <v>15</v>
      </c>
      <c r="X16" s="16" t="s">
        <v>8</v>
      </c>
      <c r="Y16" s="23"/>
      <c r="Z16" s="16" t="s">
        <v>86</v>
      </c>
      <c r="AA16" s="16" t="s">
        <v>90</v>
      </c>
      <c r="AB16" s="23" t="b">
        <f t="shared" si="4"/>
        <v>0</v>
      </c>
      <c r="AC16" s="16" t="s">
        <v>38</v>
      </c>
      <c r="AD16" s="16" t="s">
        <v>8</v>
      </c>
      <c r="AE16" s="23"/>
      <c r="AF16" s="16" t="s">
        <v>88</v>
      </c>
      <c r="AG16" s="16" t="s">
        <v>85</v>
      </c>
      <c r="AH16" s="23" t="b">
        <f t="shared" si="5"/>
        <v>0</v>
      </c>
      <c r="AI16" s="16" t="s">
        <v>103</v>
      </c>
      <c r="AJ16" s="16" t="s">
        <v>15</v>
      </c>
      <c r="AK16" s="23"/>
      <c r="AL16" s="16" t="s">
        <v>87</v>
      </c>
      <c r="AM16" s="16" t="s">
        <v>87</v>
      </c>
      <c r="AN16" s="23" t="b">
        <f t="shared" si="6"/>
        <v>1</v>
      </c>
      <c r="AO16" s="16" t="s">
        <v>93</v>
      </c>
      <c r="AP16" s="16" t="s">
        <v>93</v>
      </c>
      <c r="AQ16" s="23"/>
      <c r="AR16" s="16" t="s">
        <v>84</v>
      </c>
      <c r="AS16" s="16" t="s">
        <v>84</v>
      </c>
      <c r="AT16" s="23" t="b">
        <f t="shared" si="7"/>
        <v>1</v>
      </c>
      <c r="AU16" s="16" t="s">
        <v>16</v>
      </c>
      <c r="AV16" s="16" t="s">
        <v>16</v>
      </c>
      <c r="AW16" s="23"/>
      <c r="AX16" s="16" t="s">
        <v>85</v>
      </c>
      <c r="AY16" s="16" t="s">
        <v>86</v>
      </c>
      <c r="AZ16" s="23" t="b">
        <f t="shared" si="8"/>
        <v>0</v>
      </c>
      <c r="BA16" s="16" t="s">
        <v>95</v>
      </c>
      <c r="BB16" s="16" t="s">
        <v>9</v>
      </c>
      <c r="BC16" s="23"/>
      <c r="BD16" s="16" t="s">
        <v>86</v>
      </c>
      <c r="BE16" s="16" t="s">
        <v>88</v>
      </c>
      <c r="BF16" s="23" t="b">
        <f t="shared" si="9"/>
        <v>0</v>
      </c>
      <c r="BG16" s="16" t="s">
        <v>6</v>
      </c>
      <c r="BH16" s="16" t="s">
        <v>8</v>
      </c>
      <c r="BI16" s="23"/>
      <c r="BJ16" s="30">
        <v>1</v>
      </c>
      <c r="BK16" s="30">
        <f t="shared" si="10"/>
        <v>3</v>
      </c>
      <c r="BM16" s="15"/>
      <c r="BN16" s="15"/>
      <c r="BO16" s="15"/>
      <c r="BP16" s="15"/>
      <c r="BQ16" s="15"/>
      <c r="BR16" s="15"/>
      <c r="BS16" s="15"/>
      <c r="BT16" s="15"/>
      <c r="BU16" s="15"/>
      <c r="BV16" s="15"/>
      <c r="BW16" s="15"/>
      <c r="BX16" s="15"/>
      <c r="BY16" s="15"/>
      <c r="BZ16" s="15"/>
      <c r="CA16" s="15"/>
      <c r="CB16" s="15"/>
      <c r="CC16" s="15"/>
      <c r="CD16" s="15"/>
      <c r="CE16" s="15"/>
      <c r="CF16" s="15"/>
      <c r="CG16" s="15"/>
    </row>
    <row r="17" spans="1:85" x14ac:dyDescent="0.25">
      <c r="A17" s="15">
        <v>27</v>
      </c>
      <c r="B17" s="16" t="s">
        <v>84</v>
      </c>
      <c r="C17" s="16" t="s">
        <v>90</v>
      </c>
      <c r="D17" s="23" t="b">
        <f t="shared" si="0"/>
        <v>0</v>
      </c>
      <c r="E17" s="16" t="s">
        <v>28</v>
      </c>
      <c r="F17" s="16" t="s">
        <v>8</v>
      </c>
      <c r="G17" s="15"/>
      <c r="H17" s="16" t="s">
        <v>85</v>
      </c>
      <c r="I17" s="16" t="s">
        <v>86</v>
      </c>
      <c r="J17" s="23" t="b">
        <f t="shared" si="1"/>
        <v>0</v>
      </c>
      <c r="K17" s="16" t="s">
        <v>99</v>
      </c>
      <c r="L17" s="16" t="s">
        <v>8</v>
      </c>
      <c r="M17" s="23"/>
      <c r="N17" s="16" t="s">
        <v>86</v>
      </c>
      <c r="O17" s="16" t="s">
        <v>85</v>
      </c>
      <c r="P17" s="23" t="b">
        <f t="shared" si="2"/>
        <v>0</v>
      </c>
      <c r="Q17" s="16" t="s">
        <v>31</v>
      </c>
      <c r="R17" s="16" t="s">
        <v>28</v>
      </c>
      <c r="S17" s="23"/>
      <c r="T17" s="16" t="s">
        <v>87</v>
      </c>
      <c r="U17" s="16" t="s">
        <v>90</v>
      </c>
      <c r="V17" s="23" t="b">
        <f t="shared" si="3"/>
        <v>0</v>
      </c>
      <c r="W17" s="16" t="s">
        <v>15</v>
      </c>
      <c r="X17" s="16" t="s">
        <v>8</v>
      </c>
      <c r="Y17" s="23"/>
      <c r="Z17" s="16" t="s">
        <v>86</v>
      </c>
      <c r="AA17" s="16" t="s">
        <v>90</v>
      </c>
      <c r="AB17" s="23" t="b">
        <f t="shared" si="4"/>
        <v>0</v>
      </c>
      <c r="AC17" s="16" t="s">
        <v>38</v>
      </c>
      <c r="AD17" s="16" t="s">
        <v>8</v>
      </c>
      <c r="AE17" s="23"/>
      <c r="AF17" s="16" t="s">
        <v>88</v>
      </c>
      <c r="AG17" s="16" t="s">
        <v>84</v>
      </c>
      <c r="AH17" s="23" t="b">
        <f t="shared" si="5"/>
        <v>0</v>
      </c>
      <c r="AI17" s="16" t="s">
        <v>103</v>
      </c>
      <c r="AJ17" s="16" t="s">
        <v>8</v>
      </c>
      <c r="AK17" s="23"/>
      <c r="AL17" s="16" t="s">
        <v>87</v>
      </c>
      <c r="AM17" s="16" t="s">
        <v>87</v>
      </c>
      <c r="AN17" s="23" t="b">
        <f t="shared" si="6"/>
        <v>1</v>
      </c>
      <c r="AO17" s="16" t="s">
        <v>93</v>
      </c>
      <c r="AP17" s="16" t="s">
        <v>93</v>
      </c>
      <c r="AQ17" s="23"/>
      <c r="AR17" s="16" t="s">
        <v>84</v>
      </c>
      <c r="AS17" s="16" t="s">
        <v>84</v>
      </c>
      <c r="AT17" s="23" t="b">
        <f t="shared" si="7"/>
        <v>1</v>
      </c>
      <c r="AU17" s="16" t="s">
        <v>16</v>
      </c>
      <c r="AV17" s="16" t="s">
        <v>8</v>
      </c>
      <c r="AW17" s="23"/>
      <c r="AX17" s="16" t="s">
        <v>85</v>
      </c>
      <c r="AY17" s="16" t="s">
        <v>86</v>
      </c>
      <c r="AZ17" s="23" t="b">
        <f t="shared" si="8"/>
        <v>0</v>
      </c>
      <c r="BA17" s="16" t="s">
        <v>95</v>
      </c>
      <c r="BB17" s="16" t="s">
        <v>8</v>
      </c>
      <c r="BC17" s="23"/>
      <c r="BD17" s="16" t="s">
        <v>86</v>
      </c>
      <c r="BE17" s="16" t="s">
        <v>88</v>
      </c>
      <c r="BF17" s="23" t="b">
        <f t="shared" si="9"/>
        <v>0</v>
      </c>
      <c r="BG17" s="16" t="s">
        <v>6</v>
      </c>
      <c r="BH17" s="16" t="s">
        <v>8</v>
      </c>
      <c r="BI17" s="23"/>
      <c r="BJ17" s="30">
        <v>1</v>
      </c>
      <c r="BK17" s="30">
        <f t="shared" si="10"/>
        <v>2</v>
      </c>
      <c r="BM17" s="15"/>
      <c r="BN17" s="15"/>
      <c r="BO17" s="15"/>
      <c r="BP17" s="15"/>
      <c r="BQ17" s="15"/>
      <c r="BR17" s="15"/>
      <c r="BS17" s="15"/>
      <c r="BT17" s="15"/>
      <c r="BU17" s="15"/>
      <c r="BV17" s="15"/>
      <c r="BW17" s="15"/>
      <c r="BX17" s="15"/>
      <c r="BY17" s="15"/>
      <c r="BZ17" s="15"/>
      <c r="CA17" s="15"/>
      <c r="CB17" s="15"/>
      <c r="CC17" s="15"/>
      <c r="CD17" s="15"/>
      <c r="CE17" s="15"/>
      <c r="CF17" s="15"/>
      <c r="CG17" s="15"/>
    </row>
    <row r="18" spans="1:85" x14ac:dyDescent="0.25">
      <c r="A18" s="15">
        <v>28</v>
      </c>
      <c r="B18" s="16" t="s">
        <v>84</v>
      </c>
      <c r="C18" s="16" t="s">
        <v>84</v>
      </c>
      <c r="D18" s="23" t="b">
        <f t="shared" si="0"/>
        <v>1</v>
      </c>
      <c r="E18" s="16" t="s">
        <v>28</v>
      </c>
      <c r="F18" s="16" t="s">
        <v>8</v>
      </c>
      <c r="G18" s="15"/>
      <c r="H18" s="16" t="s">
        <v>85</v>
      </c>
      <c r="I18" s="16" t="s">
        <v>86</v>
      </c>
      <c r="J18" s="23" t="b">
        <f t="shared" si="1"/>
        <v>0</v>
      </c>
      <c r="K18" s="16" t="s">
        <v>99</v>
      </c>
      <c r="L18" s="16" t="s">
        <v>99</v>
      </c>
      <c r="M18" s="23"/>
      <c r="N18" s="16" t="s">
        <v>86</v>
      </c>
      <c r="O18" s="16" t="s">
        <v>92</v>
      </c>
      <c r="P18" s="23" t="b">
        <f t="shared" si="2"/>
        <v>0</v>
      </c>
      <c r="Q18" s="16" t="s">
        <v>31</v>
      </c>
      <c r="R18" s="16" t="s">
        <v>8</v>
      </c>
      <c r="S18" s="23"/>
      <c r="T18" s="16" t="s">
        <v>87</v>
      </c>
      <c r="U18" s="16" t="s">
        <v>86</v>
      </c>
      <c r="V18" s="23" t="b">
        <f t="shared" si="3"/>
        <v>0</v>
      </c>
      <c r="W18" s="16" t="s">
        <v>15</v>
      </c>
      <c r="X18" s="16" t="s">
        <v>15</v>
      </c>
      <c r="Y18" s="23"/>
      <c r="Z18" s="16" t="s">
        <v>86</v>
      </c>
      <c r="AA18" s="16" t="s">
        <v>86</v>
      </c>
      <c r="AB18" s="23" t="b">
        <f t="shared" si="4"/>
        <v>1</v>
      </c>
      <c r="AC18" s="16" t="s">
        <v>38</v>
      </c>
      <c r="AD18" s="16" t="s">
        <v>38</v>
      </c>
      <c r="AE18" s="23"/>
      <c r="AF18" s="16" t="s">
        <v>88</v>
      </c>
      <c r="AG18" s="16" t="s">
        <v>88</v>
      </c>
      <c r="AH18" s="23" t="b">
        <f t="shared" si="5"/>
        <v>1</v>
      </c>
      <c r="AI18" s="16" t="s">
        <v>103</v>
      </c>
      <c r="AJ18" s="16" t="s">
        <v>103</v>
      </c>
      <c r="AK18" s="23"/>
      <c r="AL18" s="16" t="s">
        <v>87</v>
      </c>
      <c r="AM18" s="16" t="s">
        <v>88</v>
      </c>
      <c r="AN18" s="23" t="b">
        <f t="shared" si="6"/>
        <v>0</v>
      </c>
      <c r="AO18" s="16" t="s">
        <v>93</v>
      </c>
      <c r="AP18" s="16" t="s">
        <v>8</v>
      </c>
      <c r="AQ18" s="23"/>
      <c r="AR18" s="16" t="s">
        <v>84</v>
      </c>
      <c r="AS18" s="16" t="s">
        <v>84</v>
      </c>
      <c r="AT18" s="23" t="b">
        <f t="shared" si="7"/>
        <v>1</v>
      </c>
      <c r="AU18" s="16" t="s">
        <v>16</v>
      </c>
      <c r="AV18" s="16" t="s">
        <v>16</v>
      </c>
      <c r="AW18" s="23"/>
      <c r="AX18" s="16" t="s">
        <v>85</v>
      </c>
      <c r="AY18" s="16" t="s">
        <v>85</v>
      </c>
      <c r="AZ18" s="23" t="b">
        <f t="shared" si="8"/>
        <v>1</v>
      </c>
      <c r="BA18" s="16" t="s">
        <v>95</v>
      </c>
      <c r="BB18" s="16" t="s">
        <v>95</v>
      </c>
      <c r="BC18" s="23"/>
      <c r="BD18" s="16" t="s">
        <v>86</v>
      </c>
      <c r="BE18" s="16" t="s">
        <v>86</v>
      </c>
      <c r="BF18" s="23" t="b">
        <f t="shared" si="9"/>
        <v>1</v>
      </c>
      <c r="BG18" s="16" t="s">
        <v>6</v>
      </c>
      <c r="BH18" s="16" t="s">
        <v>6</v>
      </c>
      <c r="BI18" s="23"/>
      <c r="BJ18" s="30">
        <v>1</v>
      </c>
      <c r="BK18" s="30">
        <f t="shared" si="10"/>
        <v>6</v>
      </c>
      <c r="BM18" s="15"/>
      <c r="BN18" s="15"/>
      <c r="BO18" s="15"/>
      <c r="BP18" s="15"/>
      <c r="BQ18" s="15"/>
      <c r="CA18" s="15"/>
      <c r="CB18" s="15"/>
      <c r="CC18" s="15"/>
      <c r="CD18" s="15"/>
      <c r="CE18" s="15"/>
      <c r="CF18" s="15"/>
      <c r="CG18" s="15"/>
    </row>
    <row r="19" spans="1:85" x14ac:dyDescent="0.25">
      <c r="A19" s="15">
        <v>29</v>
      </c>
      <c r="B19" s="16" t="s">
        <v>84</v>
      </c>
      <c r="C19" s="16" t="s">
        <v>88</v>
      </c>
      <c r="D19" s="23" t="b">
        <f t="shared" si="0"/>
        <v>0</v>
      </c>
      <c r="E19" s="16" t="s">
        <v>28</v>
      </c>
      <c r="F19" s="16" t="s">
        <v>8</v>
      </c>
      <c r="G19" s="15"/>
      <c r="H19" s="16" t="s">
        <v>85</v>
      </c>
      <c r="I19" s="16" t="s">
        <v>85</v>
      </c>
      <c r="J19" s="23" t="b">
        <f t="shared" si="1"/>
        <v>1</v>
      </c>
      <c r="K19" s="16" t="s">
        <v>99</v>
      </c>
      <c r="L19" s="16" t="s">
        <v>99</v>
      </c>
      <c r="M19" s="23"/>
      <c r="N19" s="16" t="s">
        <v>86</v>
      </c>
      <c r="O19" s="16" t="s">
        <v>88</v>
      </c>
      <c r="P19" s="23" t="b">
        <f t="shared" si="2"/>
        <v>0</v>
      </c>
      <c r="Q19" s="16" t="s">
        <v>31</v>
      </c>
      <c r="R19" s="16" t="s">
        <v>8</v>
      </c>
      <c r="S19" s="23"/>
      <c r="T19" s="16" t="s">
        <v>87</v>
      </c>
      <c r="U19" s="16" t="s">
        <v>86</v>
      </c>
      <c r="V19" s="23" t="b">
        <f t="shared" si="3"/>
        <v>0</v>
      </c>
      <c r="W19" s="16" t="s">
        <v>15</v>
      </c>
      <c r="X19" s="16" t="s">
        <v>15</v>
      </c>
      <c r="Y19" s="23"/>
      <c r="Z19" s="16" t="s">
        <v>86</v>
      </c>
      <c r="AA19" s="16" t="s">
        <v>90</v>
      </c>
      <c r="AB19" s="23" t="b">
        <f t="shared" si="4"/>
        <v>0</v>
      </c>
      <c r="AC19" s="16" t="s">
        <v>38</v>
      </c>
      <c r="AD19" s="16" t="s">
        <v>8</v>
      </c>
      <c r="AE19" s="23"/>
      <c r="AF19" s="16" t="s">
        <v>88</v>
      </c>
      <c r="AG19" s="16" t="s">
        <v>88</v>
      </c>
      <c r="AH19" s="23" t="b">
        <f t="shared" si="5"/>
        <v>1</v>
      </c>
      <c r="AI19" s="16" t="s">
        <v>103</v>
      </c>
      <c r="AJ19" s="16" t="s">
        <v>103</v>
      </c>
      <c r="AK19" s="23"/>
      <c r="AL19" s="16" t="s">
        <v>87</v>
      </c>
      <c r="AM19" s="16" t="s">
        <v>87</v>
      </c>
      <c r="AN19" s="23" t="b">
        <f t="shared" si="6"/>
        <v>1</v>
      </c>
      <c r="AO19" s="16" t="s">
        <v>93</v>
      </c>
      <c r="AP19" s="16" t="s">
        <v>93</v>
      </c>
      <c r="AQ19" s="23"/>
      <c r="AR19" s="16" t="s">
        <v>84</v>
      </c>
      <c r="AS19" s="16" t="s">
        <v>84</v>
      </c>
      <c r="AT19" s="23" t="b">
        <f t="shared" si="7"/>
        <v>1</v>
      </c>
      <c r="AU19" s="16" t="s">
        <v>16</v>
      </c>
      <c r="AV19" s="16" t="s">
        <v>16</v>
      </c>
      <c r="AW19" s="23"/>
      <c r="AX19" s="16" t="s">
        <v>85</v>
      </c>
      <c r="AY19" s="16" t="s">
        <v>85</v>
      </c>
      <c r="AZ19" s="23" t="b">
        <f t="shared" si="8"/>
        <v>1</v>
      </c>
      <c r="BA19" s="16" t="s">
        <v>95</v>
      </c>
      <c r="BB19" s="16" t="s">
        <v>95</v>
      </c>
      <c r="BC19" s="23"/>
      <c r="BD19" s="16" t="s">
        <v>86</v>
      </c>
      <c r="BE19" s="16" t="s">
        <v>87</v>
      </c>
      <c r="BF19" s="23" t="b">
        <f t="shared" si="9"/>
        <v>0</v>
      </c>
      <c r="BG19" s="16" t="s">
        <v>6</v>
      </c>
      <c r="BH19" s="16" t="s">
        <v>6</v>
      </c>
      <c r="BI19" s="23"/>
      <c r="BJ19" s="30">
        <v>1</v>
      </c>
      <c r="BK19" s="30">
        <f t="shared" si="10"/>
        <v>5</v>
      </c>
      <c r="CA19" s="15"/>
      <c r="CB19" s="15"/>
      <c r="CC19" s="15"/>
      <c r="CD19" s="15"/>
      <c r="CE19" s="15"/>
      <c r="CF19" s="15"/>
      <c r="CG19" s="15"/>
    </row>
    <row r="20" spans="1:85" x14ac:dyDescent="0.25">
      <c r="A20" s="15">
        <v>35</v>
      </c>
      <c r="B20" s="16" t="s">
        <v>84</v>
      </c>
      <c r="C20" s="16" t="s">
        <v>84</v>
      </c>
      <c r="D20" s="23" t="b">
        <f t="shared" si="0"/>
        <v>1</v>
      </c>
      <c r="E20" s="16" t="s">
        <v>28</v>
      </c>
      <c r="F20" s="16" t="s">
        <v>28</v>
      </c>
      <c r="G20" s="15"/>
      <c r="H20" s="16" t="s">
        <v>85</v>
      </c>
      <c r="I20" s="16" t="s">
        <v>85</v>
      </c>
      <c r="J20" s="23" t="b">
        <f t="shared" si="1"/>
        <v>1</v>
      </c>
      <c r="K20" s="16" t="s">
        <v>99</v>
      </c>
      <c r="L20" s="16" t="s">
        <v>101</v>
      </c>
      <c r="M20" s="23"/>
      <c r="N20" s="16" t="s">
        <v>86</v>
      </c>
      <c r="O20" s="16" t="s">
        <v>86</v>
      </c>
      <c r="P20" s="23" t="b">
        <f t="shared" si="2"/>
        <v>1</v>
      </c>
      <c r="Q20" s="16" t="s">
        <v>31</v>
      </c>
      <c r="R20" s="16" t="s">
        <v>31</v>
      </c>
      <c r="S20" s="23"/>
      <c r="T20" s="16" t="s">
        <v>87</v>
      </c>
      <c r="U20" s="16" t="s">
        <v>86</v>
      </c>
      <c r="V20" s="23" t="b">
        <f t="shared" si="3"/>
        <v>0</v>
      </c>
      <c r="W20" s="16" t="s">
        <v>15</v>
      </c>
      <c r="X20" s="16" t="s">
        <v>20</v>
      </c>
      <c r="Y20" s="23"/>
      <c r="Z20" s="16" t="s">
        <v>86</v>
      </c>
      <c r="AA20" s="16" t="s">
        <v>86</v>
      </c>
      <c r="AB20" s="23" t="b">
        <f t="shared" si="4"/>
        <v>1</v>
      </c>
      <c r="AC20" s="16" t="s">
        <v>38</v>
      </c>
      <c r="AD20" s="16" t="s">
        <v>38</v>
      </c>
      <c r="AE20" s="23"/>
      <c r="AF20" s="16" t="s">
        <v>88</v>
      </c>
      <c r="AG20" s="16" t="s">
        <v>88</v>
      </c>
      <c r="AH20" s="23" t="b">
        <f t="shared" si="5"/>
        <v>1</v>
      </c>
      <c r="AI20" s="16" t="s">
        <v>103</v>
      </c>
      <c r="AJ20" s="16" t="s">
        <v>103</v>
      </c>
      <c r="AK20" s="23"/>
      <c r="AL20" s="16" t="s">
        <v>87</v>
      </c>
      <c r="AM20" s="16" t="s">
        <v>90</v>
      </c>
      <c r="AN20" s="23" t="b">
        <f t="shared" si="6"/>
        <v>0</v>
      </c>
      <c r="AO20" s="16" t="s">
        <v>93</v>
      </c>
      <c r="AP20" s="16" t="s">
        <v>8</v>
      </c>
      <c r="AQ20" s="23"/>
      <c r="AR20" s="16" t="s">
        <v>84</v>
      </c>
      <c r="AS20" s="16" t="s">
        <v>84</v>
      </c>
      <c r="AT20" s="23" t="b">
        <f t="shared" si="7"/>
        <v>1</v>
      </c>
      <c r="AU20" s="16" t="s">
        <v>16</v>
      </c>
      <c r="AV20" s="16" t="s">
        <v>16</v>
      </c>
      <c r="AW20" s="23"/>
      <c r="AX20" s="16" t="s">
        <v>85</v>
      </c>
      <c r="AY20" s="16" t="s">
        <v>85</v>
      </c>
      <c r="AZ20" s="23" t="b">
        <f t="shared" si="8"/>
        <v>1</v>
      </c>
      <c r="BA20" s="16" t="s">
        <v>95</v>
      </c>
      <c r="BB20" s="16" t="s">
        <v>95</v>
      </c>
      <c r="BC20" s="23"/>
      <c r="BD20" s="16" t="s">
        <v>86</v>
      </c>
      <c r="BE20" s="16" t="s">
        <v>90</v>
      </c>
      <c r="BF20" s="23" t="b">
        <f t="shared" si="9"/>
        <v>0</v>
      </c>
      <c r="BG20" s="16" t="s">
        <v>6</v>
      </c>
      <c r="BH20" s="16" t="s">
        <v>8</v>
      </c>
      <c r="BI20" s="23"/>
      <c r="BJ20" s="30">
        <v>1</v>
      </c>
      <c r="BK20" s="30">
        <f t="shared" si="10"/>
        <v>7</v>
      </c>
      <c r="CA20" s="15"/>
      <c r="CB20" s="15"/>
      <c r="CC20" s="15"/>
      <c r="CD20" s="15"/>
      <c r="CE20" s="15"/>
      <c r="CF20" s="15"/>
      <c r="CG20" s="15"/>
    </row>
    <row r="21" spans="1:85" x14ac:dyDescent="0.25">
      <c r="A21" s="15">
        <v>36</v>
      </c>
      <c r="B21" s="16" t="s">
        <v>84</v>
      </c>
      <c r="C21" s="16" t="s">
        <v>84</v>
      </c>
      <c r="D21" s="23" t="b">
        <f t="shared" si="0"/>
        <v>1</v>
      </c>
      <c r="E21" s="16" t="s">
        <v>28</v>
      </c>
      <c r="F21" s="16" t="s">
        <v>28</v>
      </c>
      <c r="G21" s="15"/>
      <c r="H21" s="16" t="s">
        <v>85</v>
      </c>
      <c r="I21" s="16" t="s">
        <v>85</v>
      </c>
      <c r="J21" s="23" t="b">
        <f t="shared" si="1"/>
        <v>1</v>
      </c>
      <c r="K21" s="16" t="s">
        <v>99</v>
      </c>
      <c r="L21" s="16" t="s">
        <v>99</v>
      </c>
      <c r="M21" s="23"/>
      <c r="N21" s="16" t="s">
        <v>86</v>
      </c>
      <c r="O21" s="16" t="s">
        <v>86</v>
      </c>
      <c r="P21" s="23" t="b">
        <f t="shared" si="2"/>
        <v>1</v>
      </c>
      <c r="Q21" s="16" t="s">
        <v>31</v>
      </c>
      <c r="R21" s="16" t="s">
        <v>31</v>
      </c>
      <c r="S21" s="23"/>
      <c r="T21" s="16" t="s">
        <v>87</v>
      </c>
      <c r="U21" s="16" t="s">
        <v>86</v>
      </c>
      <c r="V21" s="23" t="b">
        <f t="shared" si="3"/>
        <v>0</v>
      </c>
      <c r="W21" s="16" t="s">
        <v>15</v>
      </c>
      <c r="X21" s="16" t="s">
        <v>20</v>
      </c>
      <c r="Y21" s="23"/>
      <c r="Z21" s="16" t="s">
        <v>86</v>
      </c>
      <c r="AA21" s="16" t="s">
        <v>90</v>
      </c>
      <c r="AB21" s="23" t="b">
        <f t="shared" si="4"/>
        <v>0</v>
      </c>
      <c r="AC21" s="16" t="s">
        <v>38</v>
      </c>
      <c r="AD21" s="16" t="s">
        <v>8</v>
      </c>
      <c r="AE21" s="23"/>
      <c r="AF21" s="16" t="s">
        <v>88</v>
      </c>
      <c r="AG21" s="16" t="s">
        <v>88</v>
      </c>
      <c r="AH21" s="23" t="b">
        <f t="shared" si="5"/>
        <v>1</v>
      </c>
      <c r="AI21" s="16" t="s">
        <v>103</v>
      </c>
      <c r="AJ21" s="16" t="s">
        <v>103</v>
      </c>
      <c r="AK21" s="23"/>
      <c r="AL21" s="16" t="s">
        <v>87</v>
      </c>
      <c r="AM21" s="16" t="s">
        <v>86</v>
      </c>
      <c r="AN21" s="23" t="b">
        <f t="shared" si="6"/>
        <v>0</v>
      </c>
      <c r="AO21" s="16" t="s">
        <v>93</v>
      </c>
      <c r="AP21" s="16" t="s">
        <v>12</v>
      </c>
      <c r="AQ21" s="23"/>
      <c r="AR21" s="16" t="s">
        <v>84</v>
      </c>
      <c r="AS21" s="16" t="s">
        <v>84</v>
      </c>
      <c r="AT21" s="23" t="b">
        <f t="shared" si="7"/>
        <v>1</v>
      </c>
      <c r="AU21" s="16" t="s">
        <v>16</v>
      </c>
      <c r="AV21" s="16" t="s">
        <v>16</v>
      </c>
      <c r="AW21" s="23"/>
      <c r="AX21" s="16" t="s">
        <v>85</v>
      </c>
      <c r="AY21" s="16" t="s">
        <v>84</v>
      </c>
      <c r="AZ21" s="23" t="b">
        <f t="shared" si="8"/>
        <v>0</v>
      </c>
      <c r="BA21" s="16" t="s">
        <v>95</v>
      </c>
      <c r="BB21" s="16" t="s">
        <v>95</v>
      </c>
      <c r="BC21" s="23"/>
      <c r="BD21" s="16" t="s">
        <v>86</v>
      </c>
      <c r="BE21" s="16" t="s">
        <v>87</v>
      </c>
      <c r="BF21" s="23" t="b">
        <f t="shared" si="9"/>
        <v>0</v>
      </c>
      <c r="BG21" s="16" t="s">
        <v>6</v>
      </c>
      <c r="BH21" s="16" t="s">
        <v>6</v>
      </c>
      <c r="BI21" s="23"/>
      <c r="BJ21" s="30">
        <v>1</v>
      </c>
      <c r="BK21" s="30">
        <f t="shared" si="10"/>
        <v>5</v>
      </c>
      <c r="CA21" s="15"/>
      <c r="CB21" s="15"/>
      <c r="CC21" s="15"/>
      <c r="CD21" s="15"/>
      <c r="CE21" s="15"/>
      <c r="CF21" s="15"/>
      <c r="CG21" s="15"/>
    </row>
    <row r="22" spans="1:85" x14ac:dyDescent="0.25">
      <c r="A22" s="15">
        <v>37</v>
      </c>
      <c r="B22" s="16" t="s">
        <v>84</v>
      </c>
      <c r="C22" s="16" t="s">
        <v>84</v>
      </c>
      <c r="D22" s="23" t="b">
        <f t="shared" si="0"/>
        <v>1</v>
      </c>
      <c r="E22" s="16" t="s">
        <v>28</v>
      </c>
      <c r="F22" s="16" t="s">
        <v>28</v>
      </c>
      <c r="G22" s="15"/>
      <c r="H22" s="16" t="s">
        <v>85</v>
      </c>
      <c r="I22" s="16" t="s">
        <v>85</v>
      </c>
      <c r="J22" s="23" t="b">
        <f t="shared" si="1"/>
        <v>1</v>
      </c>
      <c r="K22" s="16" t="s">
        <v>99</v>
      </c>
      <c r="L22" s="16" t="s">
        <v>99</v>
      </c>
      <c r="M22" s="23"/>
      <c r="N22" s="16" t="s">
        <v>86</v>
      </c>
      <c r="O22" s="16" t="s">
        <v>86</v>
      </c>
      <c r="P22" s="23" t="b">
        <f t="shared" si="2"/>
        <v>1</v>
      </c>
      <c r="Q22" s="16" t="s">
        <v>31</v>
      </c>
      <c r="R22" s="16" t="s">
        <v>31</v>
      </c>
      <c r="S22" s="23"/>
      <c r="T22" s="16" t="s">
        <v>87</v>
      </c>
      <c r="U22" s="16" t="s">
        <v>90</v>
      </c>
      <c r="V22" s="23" t="b">
        <f t="shared" si="3"/>
        <v>0</v>
      </c>
      <c r="W22" s="16" t="s">
        <v>15</v>
      </c>
      <c r="X22" s="16" t="s">
        <v>8</v>
      </c>
      <c r="Y22" s="23"/>
      <c r="Z22" s="16" t="s">
        <v>86</v>
      </c>
      <c r="AA22" s="16" t="s">
        <v>86</v>
      </c>
      <c r="AB22" s="23" t="b">
        <f t="shared" si="4"/>
        <v>1</v>
      </c>
      <c r="AC22" s="16" t="s">
        <v>38</v>
      </c>
      <c r="AD22" s="16" t="s">
        <v>38</v>
      </c>
      <c r="AE22" s="23"/>
      <c r="AF22" s="16" t="s">
        <v>88</v>
      </c>
      <c r="AG22" s="16" t="s">
        <v>84</v>
      </c>
      <c r="AH22" s="23" t="b">
        <f t="shared" si="5"/>
        <v>0</v>
      </c>
      <c r="AI22" s="16" t="s">
        <v>103</v>
      </c>
      <c r="AJ22" s="16" t="s">
        <v>6</v>
      </c>
      <c r="AK22" s="23"/>
      <c r="AL22" s="16" t="s">
        <v>87</v>
      </c>
      <c r="AM22" s="16" t="s">
        <v>90</v>
      </c>
      <c r="AN22" s="23" t="b">
        <f t="shared" si="6"/>
        <v>0</v>
      </c>
      <c r="AO22" s="16" t="s">
        <v>93</v>
      </c>
      <c r="AP22" s="16" t="s">
        <v>8</v>
      </c>
      <c r="AQ22" s="23"/>
      <c r="AR22" s="16" t="s">
        <v>84</v>
      </c>
      <c r="AS22" s="16" t="s">
        <v>88</v>
      </c>
      <c r="AT22" s="23" t="b">
        <f t="shared" si="7"/>
        <v>0</v>
      </c>
      <c r="AU22" s="16" t="s">
        <v>16</v>
      </c>
      <c r="AV22" s="16" t="s">
        <v>8</v>
      </c>
      <c r="AW22" s="23"/>
      <c r="AX22" s="16" t="s">
        <v>85</v>
      </c>
      <c r="AY22" s="16" t="s">
        <v>85</v>
      </c>
      <c r="AZ22" s="23" t="b">
        <f t="shared" si="8"/>
        <v>1</v>
      </c>
      <c r="BA22" s="16" t="s">
        <v>95</v>
      </c>
      <c r="BB22" s="16" t="s">
        <v>95</v>
      </c>
      <c r="BC22" s="23"/>
      <c r="BD22" s="16" t="s">
        <v>86</v>
      </c>
      <c r="BE22" s="16" t="s">
        <v>86</v>
      </c>
      <c r="BF22" s="23" t="b">
        <f t="shared" si="9"/>
        <v>1</v>
      </c>
      <c r="BG22" s="16" t="s">
        <v>6</v>
      </c>
      <c r="BH22" s="16" t="s">
        <v>4</v>
      </c>
      <c r="BI22" s="23"/>
      <c r="BJ22" s="30">
        <v>1</v>
      </c>
      <c r="BK22" s="30">
        <f t="shared" si="10"/>
        <v>6</v>
      </c>
      <c r="CA22" s="15"/>
      <c r="CB22" s="15"/>
      <c r="CC22" s="15"/>
      <c r="CD22" s="15"/>
      <c r="CE22" s="15"/>
      <c r="CF22" s="15"/>
      <c r="CG22" s="15"/>
    </row>
    <row r="23" spans="1:85" x14ac:dyDescent="0.25">
      <c r="A23" s="15">
        <v>38</v>
      </c>
      <c r="B23" s="16" t="s">
        <v>84</v>
      </c>
      <c r="C23" s="16" t="s">
        <v>86</v>
      </c>
      <c r="D23" s="23" t="b">
        <f t="shared" si="0"/>
        <v>0</v>
      </c>
      <c r="E23" s="16" t="s">
        <v>28</v>
      </c>
      <c r="F23" s="16" t="s">
        <v>20</v>
      </c>
      <c r="G23" s="15"/>
      <c r="H23" s="16" t="s">
        <v>85</v>
      </c>
      <c r="I23" s="16" t="s">
        <v>86</v>
      </c>
      <c r="J23" s="23" t="b">
        <f t="shared" si="1"/>
        <v>0</v>
      </c>
      <c r="K23" s="16" t="s">
        <v>99</v>
      </c>
      <c r="L23" s="16" t="s">
        <v>20</v>
      </c>
      <c r="M23" s="23"/>
      <c r="N23" s="16" t="s">
        <v>86</v>
      </c>
      <c r="O23" s="16" t="s">
        <v>87</v>
      </c>
      <c r="P23" s="23" t="b">
        <f t="shared" si="2"/>
        <v>0</v>
      </c>
      <c r="Q23" s="16" t="s">
        <v>31</v>
      </c>
      <c r="R23" s="16" t="s">
        <v>8</v>
      </c>
      <c r="S23" s="23"/>
      <c r="T23" s="16" t="s">
        <v>87</v>
      </c>
      <c r="U23" s="16" t="s">
        <v>87</v>
      </c>
      <c r="V23" s="23" t="b">
        <f t="shared" si="3"/>
        <v>1</v>
      </c>
      <c r="W23" s="16" t="s">
        <v>15</v>
      </c>
      <c r="X23" s="16" t="s">
        <v>15</v>
      </c>
      <c r="Y23" s="23"/>
      <c r="Z23" s="16" t="s">
        <v>86</v>
      </c>
      <c r="AA23" s="16" t="s">
        <v>87</v>
      </c>
      <c r="AB23" s="23" t="b">
        <f t="shared" si="4"/>
        <v>0</v>
      </c>
      <c r="AC23" s="16" t="s">
        <v>38</v>
      </c>
      <c r="AD23" s="16" t="s">
        <v>38</v>
      </c>
      <c r="AE23" s="23"/>
      <c r="AF23" s="16" t="s">
        <v>88</v>
      </c>
      <c r="AG23" s="16" t="s">
        <v>85</v>
      </c>
      <c r="AH23" s="23" t="b">
        <f t="shared" si="5"/>
        <v>0</v>
      </c>
      <c r="AI23" s="16" t="s">
        <v>103</v>
      </c>
      <c r="AJ23" s="16" t="s">
        <v>94</v>
      </c>
      <c r="AK23" s="23"/>
      <c r="AL23" s="16" t="s">
        <v>87</v>
      </c>
      <c r="AM23" s="16" t="s">
        <v>86</v>
      </c>
      <c r="AN23" s="23" t="b">
        <f t="shared" si="6"/>
        <v>0</v>
      </c>
      <c r="AO23" s="16" t="s">
        <v>93</v>
      </c>
      <c r="AP23" s="16" t="s">
        <v>6</v>
      </c>
      <c r="AQ23" s="23"/>
      <c r="AR23" s="16" t="s">
        <v>84</v>
      </c>
      <c r="AS23" s="16" t="s">
        <v>88</v>
      </c>
      <c r="AT23" s="23" t="b">
        <f t="shared" si="7"/>
        <v>0</v>
      </c>
      <c r="AU23" s="16" t="s">
        <v>16</v>
      </c>
      <c r="AV23" s="16" t="s">
        <v>8</v>
      </c>
      <c r="AW23" s="23"/>
      <c r="AX23" s="16" t="s">
        <v>85</v>
      </c>
      <c r="AY23" s="16" t="s">
        <v>86</v>
      </c>
      <c r="AZ23" s="23" t="b">
        <f t="shared" si="8"/>
        <v>0</v>
      </c>
      <c r="BA23" s="16" t="s">
        <v>95</v>
      </c>
      <c r="BB23" s="16" t="s">
        <v>10</v>
      </c>
      <c r="BC23" s="23"/>
      <c r="BD23" s="16" t="s">
        <v>86</v>
      </c>
      <c r="BE23" s="16" t="s">
        <v>88</v>
      </c>
      <c r="BF23" s="23" t="b">
        <f t="shared" si="9"/>
        <v>0</v>
      </c>
      <c r="BG23" s="16" t="s">
        <v>6</v>
      </c>
      <c r="BH23" s="16" t="s">
        <v>8</v>
      </c>
      <c r="BI23" s="23"/>
      <c r="BJ23" s="30">
        <v>1</v>
      </c>
      <c r="BK23" s="30">
        <f t="shared" si="10"/>
        <v>1</v>
      </c>
      <c r="CA23" s="15"/>
      <c r="CB23" s="15"/>
      <c r="CC23" s="15"/>
      <c r="CD23" s="15"/>
      <c r="CE23" s="15"/>
      <c r="CF23" s="15"/>
      <c r="CG23" s="15"/>
    </row>
    <row r="24" spans="1:85" s="30" customFormat="1" x14ac:dyDescent="0.25">
      <c r="B24" s="45" t="s">
        <v>3</v>
      </c>
      <c r="D24" s="30">
        <f>COUNTIF(D5:D23,TRUE)</f>
        <v>12</v>
      </c>
      <c r="J24" s="30">
        <f>COUNTIF(J5:J23,TRUE)</f>
        <v>7</v>
      </c>
      <c r="P24" s="30">
        <f>COUNTIF(P5:P23,TRUE)</f>
        <v>8</v>
      </c>
      <c r="V24" s="30">
        <f>COUNTIF(V5:V23,TRUE)</f>
        <v>5</v>
      </c>
      <c r="AB24" s="30">
        <f>COUNTIF(AB5:AB23,TRUE)</f>
        <v>8</v>
      </c>
      <c r="AH24" s="30">
        <f>COUNTIF(AH5:AH23,TRUE)</f>
        <v>10</v>
      </c>
      <c r="AN24" s="30">
        <f>COUNTIF(AN5:AN23,TRUE)</f>
        <v>5</v>
      </c>
      <c r="AT24" s="30">
        <f>COUNTIF(AT5:AT23,TRUE)</f>
        <v>13</v>
      </c>
      <c r="AZ24" s="30">
        <f>COUNTIF(AZ5:AZ23,TRUE)</f>
        <v>7</v>
      </c>
      <c r="BF24" s="30">
        <f>COUNTIF(BF5:BF23,TRUE)</f>
        <v>5</v>
      </c>
      <c r="BJ24" s="15"/>
      <c r="BK24" s="51">
        <f>MEDIAN(BK5:BK23)</f>
        <v>5</v>
      </c>
      <c r="BL24" s="15">
        <f>_xlfn.STDEV.S(BK5:BK23)</f>
        <v>1.7819760370137492</v>
      </c>
      <c r="BM24" s="15"/>
      <c r="BN24" s="15"/>
      <c r="BO24" s="15"/>
      <c r="BP24" s="15"/>
      <c r="BQ24" s="15"/>
      <c r="BR24"/>
      <c r="BS24"/>
      <c r="BT24"/>
      <c r="BU24"/>
      <c r="BV24"/>
      <c r="BW24"/>
      <c r="BX24"/>
      <c r="BY24"/>
      <c r="BZ24"/>
      <c r="CA24" s="15"/>
      <c r="CB24" s="15"/>
      <c r="CC24" s="15"/>
      <c r="CD24" s="15"/>
      <c r="CE24" s="15"/>
      <c r="CF24" s="15"/>
      <c r="CG24" s="15"/>
    </row>
    <row r="25" spans="1:85" s="30" customFormat="1" x14ac:dyDescent="0.25">
      <c r="B25" s="44" t="s">
        <v>144</v>
      </c>
      <c r="C25" s="44">
        <f>COUNTIF(C5:C23,"Fluxo")</f>
        <v>1</v>
      </c>
      <c r="H25" s="44" t="s">
        <v>144</v>
      </c>
      <c r="I25" s="44">
        <f>COUNTIF(I5:I23,"Fluxo")</f>
        <v>7</v>
      </c>
      <c r="N25" s="44" t="s">
        <v>144</v>
      </c>
      <c r="O25" s="44">
        <f>COUNTIF(O5:O23,"Fluxo")</f>
        <v>2</v>
      </c>
      <c r="T25" s="44" t="s">
        <v>144</v>
      </c>
      <c r="U25" s="44">
        <f>COUNTIF(U5:U23,"Fluxo")</f>
        <v>1</v>
      </c>
      <c r="Z25" s="44" t="s">
        <v>144</v>
      </c>
      <c r="AA25" s="44">
        <f>COUNTIF(AA5:AA23,"Fluxo")</f>
        <v>2</v>
      </c>
      <c r="AF25" s="44" t="s">
        <v>144</v>
      </c>
      <c r="AG25" s="44">
        <f>COUNTIF(AG5:AG23,"Fluxo")</f>
        <v>3</v>
      </c>
      <c r="AL25" s="44" t="s">
        <v>144</v>
      </c>
      <c r="AM25" s="44">
        <f>COUNTIF(AM5:AM23,"Fluxo")</f>
        <v>3</v>
      </c>
      <c r="AR25" s="44" t="s">
        <v>144</v>
      </c>
      <c r="AS25" s="44">
        <f>COUNTIF(AS5:AS23,"Fluxo")</f>
        <v>0</v>
      </c>
      <c r="AX25" s="44" t="s">
        <v>144</v>
      </c>
      <c r="AY25" s="44">
        <f>COUNTIF(AY5:AY23,"Fluxo")</f>
        <v>7</v>
      </c>
      <c r="BD25" s="44" t="s">
        <v>144</v>
      </c>
      <c r="BE25" s="44">
        <f>COUNTIF(BE5:BE23,"Fluxo")</f>
        <v>0</v>
      </c>
      <c r="BJ25" s="15"/>
      <c r="BR25"/>
      <c r="BS25"/>
      <c r="BT25"/>
      <c r="BU25"/>
      <c r="BV25"/>
      <c r="BW25"/>
      <c r="BX25"/>
      <c r="BY25"/>
      <c r="BZ25"/>
      <c r="CA25" s="15"/>
      <c r="CB25" s="15"/>
      <c r="CC25" s="15"/>
      <c r="CD25" s="15"/>
      <c r="CE25" s="15"/>
      <c r="CF25" s="15"/>
      <c r="CG25" s="15"/>
    </row>
    <row r="26" spans="1:85" s="30" customFormat="1" x14ac:dyDescent="0.25">
      <c r="B26" s="44" t="s">
        <v>145</v>
      </c>
      <c r="C26" s="44">
        <f>COUNTIF(C5:C23,"Destino")</f>
        <v>1</v>
      </c>
      <c r="H26" s="44" t="s">
        <v>145</v>
      </c>
      <c r="I26" s="44">
        <f>COUNTIF(I5:I23,"Destino")</f>
        <v>5</v>
      </c>
      <c r="N26" s="44" t="s">
        <v>145</v>
      </c>
      <c r="O26" s="44">
        <f>COUNTIF(O5:O23,"Destino")</f>
        <v>8</v>
      </c>
      <c r="T26" s="44" t="s">
        <v>145</v>
      </c>
      <c r="U26" s="44">
        <f>COUNTIF(U5:U23,"Destino")</f>
        <v>8</v>
      </c>
      <c r="Z26" s="44" t="s">
        <v>145</v>
      </c>
      <c r="AA26" s="44">
        <f>COUNTIF(AA5:AA23,"Destino")</f>
        <v>8</v>
      </c>
      <c r="AF26" s="44" t="s">
        <v>145</v>
      </c>
      <c r="AG26" s="44">
        <f>COUNTIF(AG5:AG23,"Destino")</f>
        <v>0</v>
      </c>
      <c r="AL26" s="44" t="s">
        <v>145</v>
      </c>
      <c r="AM26" s="44">
        <f>COUNTIF(AM5:AM23,"Destino")</f>
        <v>3</v>
      </c>
      <c r="AR26" s="44" t="s">
        <v>145</v>
      </c>
      <c r="AS26" s="44">
        <f>COUNTIF(AS5:AS23,"Destino")</f>
        <v>0</v>
      </c>
      <c r="AX26" s="44" t="s">
        <v>145</v>
      </c>
      <c r="AY26" s="44">
        <f>COUNTIF(AY5:AY23,"Destino")</f>
        <v>4</v>
      </c>
      <c r="BD26" s="44" t="s">
        <v>145</v>
      </c>
      <c r="BE26" s="44">
        <f>COUNTIF(BE5:BE23,"Destino")</f>
        <v>5</v>
      </c>
      <c r="BJ26" s="15"/>
      <c r="BK26"/>
      <c r="BL26" s="47" t="s">
        <v>144</v>
      </c>
      <c r="BM26" s="47" t="s">
        <v>150</v>
      </c>
      <c r="BN26" s="47" t="s">
        <v>151</v>
      </c>
      <c r="BO26" s="47" t="s">
        <v>152</v>
      </c>
      <c r="BP26" s="47" t="s">
        <v>153</v>
      </c>
      <c r="BQ26" s="47" t="s">
        <v>154</v>
      </c>
      <c r="BR26"/>
      <c r="BS26"/>
      <c r="BT26"/>
      <c r="BU26"/>
      <c r="BV26"/>
      <c r="BW26"/>
      <c r="BX26"/>
      <c r="BY26"/>
      <c r="BZ26"/>
      <c r="CA26" s="15"/>
      <c r="CB26" s="15"/>
      <c r="CC26" s="15"/>
      <c r="CD26" s="15"/>
      <c r="CE26" s="15"/>
      <c r="CF26" s="15"/>
      <c r="CG26" s="15"/>
    </row>
    <row r="27" spans="1:85" s="30" customFormat="1" x14ac:dyDescent="0.25">
      <c r="B27" s="44" t="s">
        <v>146</v>
      </c>
      <c r="C27" s="44">
        <f>COUNTIF(C5:C23,"Itinerário")</f>
        <v>0</v>
      </c>
      <c r="H27" s="44" t="s">
        <v>146</v>
      </c>
      <c r="I27" s="44">
        <f>COUNTIF(I5:I23,"Itinerário")</f>
        <v>1</v>
      </c>
      <c r="N27" s="44" t="s">
        <v>146</v>
      </c>
      <c r="O27" s="44">
        <f>COUNTIF(O5:O23,"Itinerário")</f>
        <v>2</v>
      </c>
      <c r="T27" s="44" t="s">
        <v>146</v>
      </c>
      <c r="U27" s="44">
        <f>COUNTIF(U5:U23,"Itinerário")</f>
        <v>5</v>
      </c>
      <c r="Z27" s="44" t="s">
        <v>146</v>
      </c>
      <c r="AA27" s="44">
        <f>COUNTIF(AA5:AA23,"Itinerário")</f>
        <v>2</v>
      </c>
      <c r="AF27" s="44" t="s">
        <v>146</v>
      </c>
      <c r="AG27" s="44">
        <f>COUNTIF(AG5:AG23,"Itinerário")</f>
        <v>1</v>
      </c>
      <c r="AL27" s="44" t="s">
        <v>146</v>
      </c>
      <c r="AM27" s="44">
        <f>COUNTIF(AM5:AM23,"Itinerário")</f>
        <v>5</v>
      </c>
      <c r="AR27" s="44" t="s">
        <v>146</v>
      </c>
      <c r="AS27" s="44">
        <f>COUNTIF(AS5:AS23,"Itinerário")</f>
        <v>0</v>
      </c>
      <c r="AX27" s="44" t="s">
        <v>146</v>
      </c>
      <c r="AY27" s="44">
        <f>COUNTIF(AY5:AY23,"Itinerário")</f>
        <v>1</v>
      </c>
      <c r="BD27" s="44" t="s">
        <v>146</v>
      </c>
      <c r="BE27" s="44">
        <f>COUNTIF(BE5:BE23,"Itinerário")</f>
        <v>4</v>
      </c>
      <c r="BJ27" s="15"/>
      <c r="BK27" s="36" t="s">
        <v>155</v>
      </c>
      <c r="BL27" s="47">
        <v>2</v>
      </c>
      <c r="BM27" s="47">
        <v>3</v>
      </c>
      <c r="BN27" s="47">
        <v>2</v>
      </c>
      <c r="BO27" s="47">
        <v>2</v>
      </c>
      <c r="BP27" s="47">
        <v>1</v>
      </c>
      <c r="BQ27" s="47"/>
      <c r="BR27"/>
      <c r="BS27"/>
      <c r="BT27"/>
      <c r="BU27"/>
      <c r="BV27"/>
      <c r="BW27"/>
      <c r="BX27"/>
      <c r="BY27"/>
      <c r="BZ27"/>
      <c r="CA27" s="15"/>
      <c r="CB27" s="15"/>
      <c r="CC27" s="15"/>
      <c r="CD27" s="15"/>
      <c r="CE27" s="15"/>
      <c r="CF27" s="15"/>
      <c r="CG27" s="15"/>
    </row>
    <row r="28" spans="1:85" s="30" customFormat="1" x14ac:dyDescent="0.25">
      <c r="B28" s="44" t="s">
        <v>147</v>
      </c>
      <c r="C28" s="44">
        <f>COUNTIF(C5:C23,"Obstáculo")</f>
        <v>12</v>
      </c>
      <c r="H28" s="44" t="s">
        <v>147</v>
      </c>
      <c r="I28" s="44">
        <f>COUNTIF(I5:I23,"Obstáculo")</f>
        <v>1</v>
      </c>
      <c r="N28" s="44" t="s">
        <v>147</v>
      </c>
      <c r="O28" s="44">
        <f>COUNTIF(O5:O23,"Obstáculo")</f>
        <v>1</v>
      </c>
      <c r="T28" s="44" t="s">
        <v>147</v>
      </c>
      <c r="U28" s="44">
        <f>COUNTIF(U5:U23,"Obstáculo")</f>
        <v>0</v>
      </c>
      <c r="Z28" s="44" t="s">
        <v>147</v>
      </c>
      <c r="AA28" s="44">
        <f>COUNTIF(AA5:AA23,"Obstáculo")</f>
        <v>1</v>
      </c>
      <c r="AF28" s="44" t="s">
        <v>147</v>
      </c>
      <c r="AG28" s="44">
        <f>COUNTIF(AG5:AG23,"Obstáculo")</f>
        <v>3</v>
      </c>
      <c r="AL28" s="44" t="s">
        <v>147</v>
      </c>
      <c r="AM28" s="44">
        <f>COUNTIF(AM5:AM23,"Obstáculo")</f>
        <v>0</v>
      </c>
      <c r="AR28" s="44" t="s">
        <v>147</v>
      </c>
      <c r="AS28" s="44">
        <f>COUNTIF(AS5:AS23,"Obstáculo")</f>
        <v>13</v>
      </c>
      <c r="AX28" s="44" t="s">
        <v>147</v>
      </c>
      <c r="AY28" s="44">
        <f>COUNTIF(AY5:AY23,"Obstáculo")</f>
        <v>1</v>
      </c>
      <c r="BD28" s="44" t="s">
        <v>147</v>
      </c>
      <c r="BE28" s="44">
        <f>COUNTIF(BE5:BE23,"Obstáculo")</f>
        <v>1</v>
      </c>
      <c r="BJ28" s="15"/>
      <c r="BK28" s="36" t="s">
        <v>156</v>
      </c>
      <c r="BL28" s="38">
        <f>BL27*19</f>
        <v>38</v>
      </c>
      <c r="BM28" s="38">
        <f t="shared" ref="BM28:BP28" si="11">BM27*19</f>
        <v>57</v>
      </c>
      <c r="BN28" s="38">
        <f t="shared" si="11"/>
        <v>38</v>
      </c>
      <c r="BO28" s="38">
        <f t="shared" si="11"/>
        <v>38</v>
      </c>
      <c r="BP28" s="38">
        <f t="shared" si="11"/>
        <v>19</v>
      </c>
      <c r="BQ28" s="47"/>
      <c r="BR28"/>
      <c r="BS28"/>
      <c r="BT28"/>
      <c r="BU28"/>
      <c r="BV28"/>
      <c r="BW28"/>
      <c r="BX28"/>
      <c r="BY28"/>
      <c r="BZ28"/>
      <c r="CA28" s="15"/>
      <c r="CB28" s="15"/>
      <c r="CC28" s="15"/>
      <c r="CD28" s="15"/>
      <c r="CE28" s="15"/>
      <c r="CF28" s="15"/>
      <c r="CG28" s="15"/>
    </row>
    <row r="29" spans="1:85" s="30" customFormat="1" x14ac:dyDescent="0.25">
      <c r="B29" s="44" t="s">
        <v>148</v>
      </c>
      <c r="C29" s="44">
        <f>COUNTIF(C5:C23,"Alerta")</f>
        <v>1</v>
      </c>
      <c r="H29" s="44" t="s">
        <v>148</v>
      </c>
      <c r="I29" s="44">
        <f>COUNTIF(I5:I23,"Alerta")</f>
        <v>3</v>
      </c>
      <c r="N29" s="44" t="s">
        <v>148</v>
      </c>
      <c r="O29" s="44">
        <f>COUNTIF(O5:O23,"Alerta")</f>
        <v>3</v>
      </c>
      <c r="T29" s="44" t="s">
        <v>148</v>
      </c>
      <c r="U29" s="44">
        <f>COUNTIF(U5:U23,"Alerta")</f>
        <v>0</v>
      </c>
      <c r="Z29" s="44" t="s">
        <v>148</v>
      </c>
      <c r="AA29" s="44">
        <f>COUNTIF(AA5:AA23,"Alerta")</f>
        <v>0</v>
      </c>
      <c r="AF29" s="44" t="s">
        <v>148</v>
      </c>
      <c r="AG29" s="44">
        <f>COUNTIF(AG5:AG23,"Alerta")</f>
        <v>10</v>
      </c>
      <c r="AL29" s="44" t="s">
        <v>148</v>
      </c>
      <c r="AM29" s="44">
        <f>COUNTIF(AM5:AM23,"Alerta")</f>
        <v>2</v>
      </c>
      <c r="AR29" s="44" t="s">
        <v>148</v>
      </c>
      <c r="AS29" s="44">
        <f>COUNTIF(AS5:AS23,"Alerta")</f>
        <v>2</v>
      </c>
      <c r="AX29" s="44" t="s">
        <v>148</v>
      </c>
      <c r="AY29" s="44">
        <f>COUNTIF(AY5:AY23,"Alerta")</f>
        <v>2</v>
      </c>
      <c r="BD29" s="44" t="s">
        <v>148</v>
      </c>
      <c r="BE29" s="44">
        <f>COUNTIF(BE5:BE23,"Alerta")</f>
        <v>6</v>
      </c>
      <c r="BJ29" s="15"/>
      <c r="BK29" t="s">
        <v>3</v>
      </c>
      <c r="BL29" s="15">
        <v>14</v>
      </c>
      <c r="BM29" s="15">
        <v>21</v>
      </c>
      <c r="BN29" s="15">
        <v>10</v>
      </c>
      <c r="BO29" s="15">
        <v>25</v>
      </c>
      <c r="BP29" s="15">
        <v>10</v>
      </c>
      <c r="BQ29" s="15"/>
      <c r="BR29"/>
      <c r="BS29"/>
      <c r="BT29"/>
      <c r="BU29"/>
      <c r="BV29"/>
      <c r="BW29"/>
      <c r="BX29"/>
      <c r="BY29"/>
      <c r="BZ29"/>
      <c r="CA29" s="15"/>
      <c r="CB29" s="15"/>
      <c r="CC29" s="15"/>
      <c r="CD29" s="15"/>
      <c r="CE29" s="15"/>
      <c r="CF29" s="15"/>
      <c r="CG29" s="15"/>
    </row>
    <row r="30" spans="1:85" s="30" customFormat="1" x14ac:dyDescent="0.25">
      <c r="B30" s="44" t="s">
        <v>149</v>
      </c>
      <c r="C30" s="44">
        <f>COUNTIF(C5:C23,"NãoEntendi")</f>
        <v>0</v>
      </c>
      <c r="H30" s="44" t="s">
        <v>149</v>
      </c>
      <c r="I30" s="44">
        <f>COUNTIF(I5:I23,"NãoEntendi")</f>
        <v>0</v>
      </c>
      <c r="N30" s="44" t="s">
        <v>149</v>
      </c>
      <c r="O30" s="44">
        <f>COUNTIF(O5:O23,"NãoEntendi")</f>
        <v>1</v>
      </c>
      <c r="T30" s="44" t="s">
        <v>149</v>
      </c>
      <c r="U30" s="44">
        <f>COUNTIF(U5:U23,"NãoEntendi")</f>
        <v>1</v>
      </c>
      <c r="Z30" s="44" t="s">
        <v>149</v>
      </c>
      <c r="AA30" s="44">
        <f>COUNTIF(AA5:AA23,"NãoEntendi")</f>
        <v>0</v>
      </c>
      <c r="AF30" s="44" t="s">
        <v>149</v>
      </c>
      <c r="AG30" s="44">
        <f>COUNTIF(AG5:AG23,"NãoEntendi")</f>
        <v>1</v>
      </c>
      <c r="AL30" s="44" t="s">
        <v>149</v>
      </c>
      <c r="AM30" s="44">
        <f>COUNTIF(AM5:AM23,"NãoEntendi")</f>
        <v>2</v>
      </c>
      <c r="AR30" s="44" t="s">
        <v>149</v>
      </c>
      <c r="AS30" s="44">
        <f>COUNTIF(AS5:AS23,"NãoEntendi")</f>
        <v>1</v>
      </c>
      <c r="AX30" s="44" t="s">
        <v>149</v>
      </c>
      <c r="AY30" s="44">
        <f>COUNTIF(AY5:AY23,"NãoEntendi")</f>
        <v>2</v>
      </c>
      <c r="BD30" s="44" t="s">
        <v>149</v>
      </c>
      <c r="BE30" s="44">
        <f>COUNTIF(BE5:BE23,"NãoEntendi")</f>
        <v>0</v>
      </c>
      <c r="BJ30" s="15"/>
      <c r="BK30" s="9" t="s">
        <v>135</v>
      </c>
      <c r="BL30" s="42">
        <f>(100*BL29)/BL28</f>
        <v>36.842105263157897</v>
      </c>
      <c r="BM30" s="42">
        <f t="shared" ref="BM30:BP30" si="12">(100*BM29)/BM28</f>
        <v>36.842105263157897</v>
      </c>
      <c r="BN30" s="42">
        <f t="shared" si="12"/>
        <v>26.315789473684209</v>
      </c>
      <c r="BO30" s="42">
        <f t="shared" si="12"/>
        <v>65.78947368421052</v>
      </c>
      <c r="BP30" s="42">
        <f t="shared" si="12"/>
        <v>52.631578947368418</v>
      </c>
      <c r="BQ30" s="15"/>
      <c r="BR30"/>
      <c r="BS30"/>
      <c r="BT30"/>
      <c r="BU30"/>
      <c r="BV30"/>
      <c r="BW30"/>
      <c r="BX30"/>
      <c r="BY30"/>
      <c r="BZ30"/>
      <c r="CA30" s="15"/>
      <c r="CB30" s="15"/>
      <c r="CC30" s="15"/>
      <c r="CD30" s="15"/>
      <c r="CE30" s="15"/>
      <c r="CF30" s="15"/>
      <c r="CG30" s="15"/>
    </row>
    <row r="31" spans="1:85"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M31" s="15"/>
      <c r="BN31" s="15"/>
      <c r="BO31" s="15"/>
      <c r="BP31" s="15"/>
      <c r="BQ31" s="15"/>
      <c r="BR31" s="15"/>
      <c r="BS31" s="15"/>
      <c r="BZ31" s="15"/>
      <c r="CA31" s="15"/>
      <c r="CB31" s="15"/>
      <c r="CC31" s="15"/>
      <c r="CD31" s="15"/>
      <c r="CE31" s="15"/>
      <c r="CF31" s="15"/>
      <c r="CG31" s="15"/>
    </row>
    <row r="32" spans="1:85" x14ac:dyDescent="0.25">
      <c r="A32" s="27"/>
      <c r="B32" s="71" t="s">
        <v>105</v>
      </c>
      <c r="C32" s="71"/>
      <c r="D32" s="71"/>
      <c r="E32" s="71"/>
      <c r="F32" s="71"/>
      <c r="G32" s="71"/>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49"/>
      <c r="BN32" s="49"/>
      <c r="BO32" s="49"/>
      <c r="BP32" s="49"/>
      <c r="BQ32" s="15"/>
      <c r="BR32" s="15"/>
      <c r="BS32" s="15"/>
      <c r="BT32" s="15"/>
      <c r="BU32" s="15"/>
      <c r="BV32" s="15"/>
      <c r="BW32" s="15"/>
      <c r="BX32" s="15"/>
      <c r="BY32" s="15"/>
      <c r="BZ32" s="15"/>
      <c r="CA32" s="15"/>
      <c r="CB32" s="15"/>
      <c r="CC32" s="15"/>
      <c r="CD32" s="15"/>
      <c r="CE32" s="15"/>
      <c r="CF32" s="15"/>
      <c r="CG32" s="15"/>
    </row>
    <row r="33" spans="1:85" s="22" customFormat="1" x14ac:dyDescent="0.25">
      <c r="A33" s="22">
        <v>1</v>
      </c>
      <c r="B33" s="16" t="s">
        <v>84</v>
      </c>
      <c r="C33" s="16" t="s">
        <v>84</v>
      </c>
      <c r="D33" s="23" t="b">
        <f t="shared" ref="D33:D52" si="13">EXACT(B33,C33)</f>
        <v>1</v>
      </c>
      <c r="E33" s="16" t="s">
        <v>28</v>
      </c>
      <c r="F33" s="16" t="s">
        <v>28</v>
      </c>
      <c r="G33" s="15"/>
      <c r="H33" s="16" t="s">
        <v>85</v>
      </c>
      <c r="I33" s="16" t="s">
        <v>85</v>
      </c>
      <c r="J33" s="23" t="b">
        <f t="shared" ref="J33:J52" si="14">EXACT(H33,I33)</f>
        <v>1</v>
      </c>
      <c r="K33" s="16" t="s">
        <v>11</v>
      </c>
      <c r="L33" s="16" t="s">
        <v>11</v>
      </c>
      <c r="M33" s="23"/>
      <c r="N33" s="16" t="s">
        <v>86</v>
      </c>
      <c r="O33" s="16" t="s">
        <v>86</v>
      </c>
      <c r="P33" s="23" t="b">
        <f t="shared" ref="P33:P52" si="15">EXACT(N33,O33)</f>
        <v>1</v>
      </c>
      <c r="Q33" s="15" t="s">
        <v>28</v>
      </c>
      <c r="R33" s="16" t="s">
        <v>28</v>
      </c>
      <c r="S33" s="23"/>
      <c r="T33" s="16" t="s">
        <v>87</v>
      </c>
      <c r="U33" s="16" t="s">
        <v>87</v>
      </c>
      <c r="V33" s="23" t="b">
        <f t="shared" ref="V33:V52" si="16">EXACT(T33,U33)</f>
        <v>1</v>
      </c>
      <c r="W33" s="16" t="s">
        <v>102</v>
      </c>
      <c r="X33" s="16" t="s">
        <v>102</v>
      </c>
      <c r="Y33" s="23"/>
      <c r="Z33" s="16" t="s">
        <v>86</v>
      </c>
      <c r="AA33" s="16" t="s">
        <v>84</v>
      </c>
      <c r="AB33" s="23" t="b">
        <f t="shared" ref="AB33:AB52" si="17">EXACT(Z33,AA33)</f>
        <v>0</v>
      </c>
      <c r="AC33" s="16" t="s">
        <v>5</v>
      </c>
      <c r="AD33" s="16" t="s">
        <v>5</v>
      </c>
      <c r="AE33" s="23"/>
      <c r="AF33" s="16" t="s">
        <v>88</v>
      </c>
      <c r="AG33" s="16" t="s">
        <v>88</v>
      </c>
      <c r="AH33" s="23" t="b">
        <f t="shared" ref="AH33:AH52" si="18">EXACT(AF33,AG33)</f>
        <v>1</v>
      </c>
      <c r="AI33" s="16" t="s">
        <v>6</v>
      </c>
      <c r="AJ33" s="16" t="s">
        <v>6</v>
      </c>
      <c r="AK33" s="23"/>
      <c r="AL33" s="16" t="s">
        <v>87</v>
      </c>
      <c r="AM33" s="16" t="s">
        <v>86</v>
      </c>
      <c r="AN33" s="23" t="b">
        <f t="shared" ref="AN33:AN52" si="19">EXACT(AL33,AM33)</f>
        <v>0</v>
      </c>
      <c r="AO33" s="16" t="s">
        <v>14</v>
      </c>
      <c r="AP33" s="16" t="s">
        <v>89</v>
      </c>
      <c r="AQ33" s="23"/>
      <c r="AR33" s="16" t="s">
        <v>84</v>
      </c>
      <c r="AS33" s="16" t="s">
        <v>90</v>
      </c>
      <c r="AT33" s="23" t="b">
        <f t="shared" ref="AT33:AT52" si="20">EXACT(AR33,AS33)</f>
        <v>0</v>
      </c>
      <c r="AU33" s="16" t="s">
        <v>16</v>
      </c>
      <c r="AV33" s="16" t="s">
        <v>89</v>
      </c>
      <c r="AW33" s="23"/>
      <c r="AX33" s="16" t="s">
        <v>85</v>
      </c>
      <c r="AY33" s="16" t="s">
        <v>84</v>
      </c>
      <c r="AZ33" s="23" t="b">
        <f t="shared" ref="AZ33:AZ52" si="21">EXACT(AX33,AY33)</f>
        <v>0</v>
      </c>
      <c r="BA33" s="16" t="s">
        <v>22</v>
      </c>
      <c r="BB33" s="16" t="s">
        <v>22</v>
      </c>
      <c r="BC33" s="23"/>
      <c r="BD33" s="16" t="s">
        <v>86</v>
      </c>
      <c r="BE33" s="16" t="s">
        <v>88</v>
      </c>
      <c r="BF33" s="23" t="b">
        <f t="shared" ref="BF33:BF52" si="22">EXACT(BD33,BE33)</f>
        <v>0</v>
      </c>
      <c r="BG33" s="16" t="s">
        <v>6</v>
      </c>
      <c r="BH33" s="16" t="s">
        <v>89</v>
      </c>
      <c r="BI33" s="23"/>
      <c r="BJ33" s="43">
        <v>0</v>
      </c>
      <c r="BK33" s="43">
        <f t="shared" ref="BK33:BK52" si="23">COUNTIF(B33:BI33,TRUE)</f>
        <v>5</v>
      </c>
      <c r="BL33" s="15"/>
      <c r="BM33" s="15"/>
      <c r="BN33" s="15"/>
      <c r="BO33" s="15"/>
      <c r="BP33" s="15"/>
      <c r="BQ33" s="15"/>
      <c r="BR33" s="15"/>
      <c r="BS33" s="15"/>
      <c r="BT33" s="15"/>
      <c r="BU33" s="15"/>
      <c r="BV33" s="15"/>
      <c r="BW33" s="15"/>
      <c r="BX33" s="15"/>
      <c r="BY33" s="15"/>
      <c r="BZ33" s="15"/>
      <c r="CA33" s="15"/>
      <c r="CB33" s="15"/>
      <c r="CC33" s="15"/>
      <c r="CD33" s="15"/>
      <c r="CE33" s="15"/>
      <c r="CF33" s="15"/>
      <c r="CG33" s="15"/>
    </row>
    <row r="34" spans="1:85" s="22" customFormat="1" x14ac:dyDescent="0.25">
      <c r="A34" s="22">
        <v>2</v>
      </c>
      <c r="B34" s="16" t="s">
        <v>84</v>
      </c>
      <c r="C34" s="16" t="s">
        <v>84</v>
      </c>
      <c r="D34" s="23" t="b">
        <f t="shared" si="13"/>
        <v>1</v>
      </c>
      <c r="E34" s="16" t="s">
        <v>28</v>
      </c>
      <c r="F34" s="16" t="s">
        <v>28</v>
      </c>
      <c r="G34" s="15"/>
      <c r="H34" s="16" t="s">
        <v>85</v>
      </c>
      <c r="I34" s="16" t="s">
        <v>90</v>
      </c>
      <c r="J34" s="23" t="b">
        <f t="shared" si="14"/>
        <v>0</v>
      </c>
      <c r="K34" s="16" t="s">
        <v>11</v>
      </c>
      <c r="L34" s="16" t="s">
        <v>8</v>
      </c>
      <c r="M34" s="23"/>
      <c r="N34" s="16" t="s">
        <v>86</v>
      </c>
      <c r="O34" s="16" t="s">
        <v>88</v>
      </c>
      <c r="P34" s="23" t="b">
        <f t="shared" si="15"/>
        <v>0</v>
      </c>
      <c r="Q34" s="15" t="s">
        <v>28</v>
      </c>
      <c r="R34" s="16" t="s">
        <v>8</v>
      </c>
      <c r="S34" s="23"/>
      <c r="T34" s="16" t="s">
        <v>87</v>
      </c>
      <c r="U34" s="16" t="s">
        <v>87</v>
      </c>
      <c r="V34" s="23" t="b">
        <f t="shared" si="16"/>
        <v>1</v>
      </c>
      <c r="W34" s="16" t="s">
        <v>102</v>
      </c>
      <c r="X34" s="16" t="s">
        <v>102</v>
      </c>
      <c r="Y34" s="23"/>
      <c r="Z34" s="16" t="s">
        <v>86</v>
      </c>
      <c r="AA34" s="16" t="s">
        <v>84</v>
      </c>
      <c r="AB34" s="23" t="b">
        <f t="shared" si="17"/>
        <v>0</v>
      </c>
      <c r="AC34" s="16" t="s">
        <v>5</v>
      </c>
      <c r="AD34" s="16" t="s">
        <v>5</v>
      </c>
      <c r="AE34" s="23"/>
      <c r="AF34" s="16" t="s">
        <v>88</v>
      </c>
      <c r="AG34" s="16" t="s">
        <v>88</v>
      </c>
      <c r="AH34" s="23" t="b">
        <f t="shared" si="18"/>
        <v>1</v>
      </c>
      <c r="AI34" s="16" t="s">
        <v>6</v>
      </c>
      <c r="AJ34" s="16" t="s">
        <v>6</v>
      </c>
      <c r="AK34" s="23"/>
      <c r="AL34" s="16" t="s">
        <v>87</v>
      </c>
      <c r="AM34" s="16" t="s">
        <v>87</v>
      </c>
      <c r="AN34" s="23" t="b">
        <f t="shared" si="19"/>
        <v>1</v>
      </c>
      <c r="AO34" s="16" t="s">
        <v>14</v>
      </c>
      <c r="AP34" s="16" t="s">
        <v>14</v>
      </c>
      <c r="AQ34" s="23"/>
      <c r="AR34" s="16" t="s">
        <v>84</v>
      </c>
      <c r="AS34" s="16" t="s">
        <v>85</v>
      </c>
      <c r="AT34" s="23" t="b">
        <f t="shared" si="20"/>
        <v>0</v>
      </c>
      <c r="AU34" s="16" t="s">
        <v>16</v>
      </c>
      <c r="AV34" s="16" t="s">
        <v>10</v>
      </c>
      <c r="AW34" s="23"/>
      <c r="AX34" s="16" t="s">
        <v>85</v>
      </c>
      <c r="AY34" s="16" t="s">
        <v>85</v>
      </c>
      <c r="AZ34" s="23" t="b">
        <f t="shared" si="21"/>
        <v>1</v>
      </c>
      <c r="BA34" s="16" t="s">
        <v>22</v>
      </c>
      <c r="BB34" s="16" t="s">
        <v>22</v>
      </c>
      <c r="BC34" s="23"/>
      <c r="BD34" s="16" t="s">
        <v>86</v>
      </c>
      <c r="BE34" s="16" t="s">
        <v>91</v>
      </c>
      <c r="BF34" s="23" t="b">
        <f t="shared" si="22"/>
        <v>0</v>
      </c>
      <c r="BG34" s="16" t="s">
        <v>6</v>
      </c>
      <c r="BH34" s="16" t="s">
        <v>8</v>
      </c>
      <c r="BI34" s="23"/>
      <c r="BJ34" s="43">
        <v>0</v>
      </c>
      <c r="BK34" s="43">
        <f t="shared" si="23"/>
        <v>5</v>
      </c>
      <c r="BL34" s="15"/>
      <c r="BM34" s="15"/>
      <c r="BN34" s="15"/>
      <c r="BO34" s="15"/>
      <c r="BP34" s="15"/>
      <c r="BQ34" s="15"/>
      <c r="BR34" s="15"/>
      <c r="BS34" s="15"/>
      <c r="BT34" s="15"/>
      <c r="BU34" s="15"/>
      <c r="BV34" s="15"/>
      <c r="BW34" s="15"/>
      <c r="BX34" s="15"/>
      <c r="BY34" s="15"/>
      <c r="BZ34" s="15"/>
      <c r="CA34" s="15"/>
      <c r="CB34" s="15"/>
      <c r="CC34" s="15"/>
      <c r="CD34" s="15"/>
      <c r="CE34" s="15"/>
      <c r="CF34" s="15"/>
      <c r="CG34" s="15"/>
    </row>
    <row r="35" spans="1:85" s="22" customFormat="1" x14ac:dyDescent="0.25">
      <c r="A35" s="22">
        <v>3</v>
      </c>
      <c r="B35" s="16" t="s">
        <v>84</v>
      </c>
      <c r="C35" s="16" t="s">
        <v>84</v>
      </c>
      <c r="D35" s="23" t="b">
        <f t="shared" si="13"/>
        <v>1</v>
      </c>
      <c r="E35" s="16" t="s">
        <v>28</v>
      </c>
      <c r="F35" s="16" t="s">
        <v>28</v>
      </c>
      <c r="G35" s="15"/>
      <c r="H35" s="16" t="s">
        <v>85</v>
      </c>
      <c r="I35" s="16" t="s">
        <v>85</v>
      </c>
      <c r="J35" s="23" t="b">
        <f t="shared" si="14"/>
        <v>1</v>
      </c>
      <c r="K35" s="16" t="s">
        <v>11</v>
      </c>
      <c r="L35" s="16" t="s">
        <v>11</v>
      </c>
      <c r="M35" s="23"/>
      <c r="N35" s="16" t="s">
        <v>86</v>
      </c>
      <c r="O35" s="16" t="s">
        <v>84</v>
      </c>
      <c r="P35" s="23" t="b">
        <f t="shared" si="15"/>
        <v>0</v>
      </c>
      <c r="Q35" s="15" t="s">
        <v>28</v>
      </c>
      <c r="R35" s="16" t="s">
        <v>28</v>
      </c>
      <c r="S35" s="23"/>
      <c r="T35" s="16" t="s">
        <v>87</v>
      </c>
      <c r="U35" s="16" t="s">
        <v>86</v>
      </c>
      <c r="V35" s="23" t="b">
        <f t="shared" si="16"/>
        <v>0</v>
      </c>
      <c r="W35" s="16" t="s">
        <v>102</v>
      </c>
      <c r="X35" s="16" t="s">
        <v>28</v>
      </c>
      <c r="Y35" s="23"/>
      <c r="Z35" s="16" t="s">
        <v>86</v>
      </c>
      <c r="AA35" s="16" t="s">
        <v>84</v>
      </c>
      <c r="AB35" s="23" t="b">
        <f t="shared" si="17"/>
        <v>0</v>
      </c>
      <c r="AC35" s="16" t="s">
        <v>5</v>
      </c>
      <c r="AD35" s="16" t="s">
        <v>44</v>
      </c>
      <c r="AE35" s="23"/>
      <c r="AF35" s="16" t="s">
        <v>88</v>
      </c>
      <c r="AG35" s="16" t="s">
        <v>88</v>
      </c>
      <c r="AH35" s="23" t="b">
        <f t="shared" si="18"/>
        <v>1</v>
      </c>
      <c r="AI35" s="16" t="s">
        <v>6</v>
      </c>
      <c r="AJ35" s="16" t="s">
        <v>6</v>
      </c>
      <c r="AK35" s="23"/>
      <c r="AL35" s="16" t="s">
        <v>87</v>
      </c>
      <c r="AM35" s="16" t="s">
        <v>87</v>
      </c>
      <c r="AN35" s="23" t="b">
        <f t="shared" si="19"/>
        <v>1</v>
      </c>
      <c r="AO35" s="16" t="s">
        <v>14</v>
      </c>
      <c r="AP35" s="16" t="s">
        <v>14</v>
      </c>
      <c r="AQ35" s="23"/>
      <c r="AR35" s="16" t="s">
        <v>84</v>
      </c>
      <c r="AS35" s="16" t="s">
        <v>84</v>
      </c>
      <c r="AT35" s="23" t="b">
        <f t="shared" si="20"/>
        <v>1</v>
      </c>
      <c r="AU35" s="16" t="s">
        <v>16</v>
      </c>
      <c r="AV35" s="16" t="s">
        <v>16</v>
      </c>
      <c r="AW35" s="23"/>
      <c r="AX35" s="16" t="s">
        <v>85</v>
      </c>
      <c r="AY35" s="16" t="s">
        <v>85</v>
      </c>
      <c r="AZ35" s="23" t="b">
        <f t="shared" si="21"/>
        <v>1</v>
      </c>
      <c r="BA35" s="16" t="s">
        <v>22</v>
      </c>
      <c r="BB35" s="16" t="s">
        <v>22</v>
      </c>
      <c r="BC35" s="23"/>
      <c r="BD35" s="16" t="s">
        <v>86</v>
      </c>
      <c r="BE35" s="16" t="s">
        <v>92</v>
      </c>
      <c r="BF35" s="23" t="b">
        <f t="shared" si="22"/>
        <v>0</v>
      </c>
      <c r="BG35" s="16" t="s">
        <v>6</v>
      </c>
      <c r="BH35" s="16" t="s">
        <v>8</v>
      </c>
      <c r="BI35" s="23"/>
      <c r="BJ35" s="43">
        <v>0</v>
      </c>
      <c r="BK35" s="43">
        <f t="shared" si="23"/>
        <v>6</v>
      </c>
      <c r="BL35" s="15"/>
      <c r="BM35" s="15"/>
      <c r="BN35" s="15"/>
      <c r="BO35" s="15"/>
      <c r="BP35" s="15"/>
      <c r="BQ35" s="15"/>
      <c r="BR35" s="15"/>
      <c r="BS35" s="15"/>
      <c r="BT35" s="15"/>
      <c r="BU35" s="15"/>
      <c r="BV35" s="15"/>
      <c r="BW35" s="15"/>
      <c r="BX35" s="15"/>
      <c r="BY35" s="15"/>
      <c r="BZ35" s="15"/>
      <c r="CA35" s="15"/>
      <c r="CB35" s="15"/>
      <c r="CC35" s="15"/>
      <c r="CD35" s="15"/>
      <c r="CE35" s="15"/>
      <c r="CF35" s="15"/>
      <c r="CG35" s="15"/>
    </row>
    <row r="36" spans="1:85" s="22" customFormat="1" x14ac:dyDescent="0.25">
      <c r="A36" s="22">
        <v>4</v>
      </c>
      <c r="B36" s="16" t="s">
        <v>84</v>
      </c>
      <c r="C36" s="16" t="s">
        <v>86</v>
      </c>
      <c r="D36" s="23" t="b">
        <f t="shared" si="13"/>
        <v>0</v>
      </c>
      <c r="E36" s="16" t="s">
        <v>28</v>
      </c>
      <c r="F36" s="16" t="s">
        <v>28</v>
      </c>
      <c r="G36" s="15"/>
      <c r="H36" s="16" t="s">
        <v>85</v>
      </c>
      <c r="I36" s="16" t="s">
        <v>85</v>
      </c>
      <c r="J36" s="23" t="b">
        <f t="shared" si="14"/>
        <v>1</v>
      </c>
      <c r="K36" s="16" t="s">
        <v>11</v>
      </c>
      <c r="L36" s="16" t="s">
        <v>11</v>
      </c>
      <c r="M36" s="23"/>
      <c r="N36" s="16" t="s">
        <v>86</v>
      </c>
      <c r="O36" s="16" t="s">
        <v>88</v>
      </c>
      <c r="P36" s="23" t="b">
        <f t="shared" si="15"/>
        <v>0</v>
      </c>
      <c r="Q36" s="15" t="s">
        <v>28</v>
      </c>
      <c r="R36" s="16" t="s">
        <v>8</v>
      </c>
      <c r="S36" s="23"/>
      <c r="T36" s="16" t="s">
        <v>87</v>
      </c>
      <c r="U36" s="16" t="s">
        <v>86</v>
      </c>
      <c r="V36" s="23" t="b">
        <f t="shared" si="16"/>
        <v>0</v>
      </c>
      <c r="W36" s="16" t="s">
        <v>102</v>
      </c>
      <c r="X36" s="16" t="s">
        <v>20</v>
      </c>
      <c r="Y36" s="23"/>
      <c r="Z36" s="16" t="s">
        <v>86</v>
      </c>
      <c r="AA36" s="16" t="s">
        <v>92</v>
      </c>
      <c r="AB36" s="23" t="b">
        <f t="shared" si="17"/>
        <v>0</v>
      </c>
      <c r="AC36" s="16" t="s">
        <v>5</v>
      </c>
      <c r="AD36" s="16" t="s">
        <v>8</v>
      </c>
      <c r="AE36" s="23"/>
      <c r="AF36" s="16" t="s">
        <v>88</v>
      </c>
      <c r="AG36" s="16" t="s">
        <v>84</v>
      </c>
      <c r="AH36" s="23" t="b">
        <f t="shared" si="18"/>
        <v>0</v>
      </c>
      <c r="AI36" s="16" t="s">
        <v>6</v>
      </c>
      <c r="AJ36" s="16" t="s">
        <v>8</v>
      </c>
      <c r="AK36" s="23"/>
      <c r="AL36" s="16" t="s">
        <v>87</v>
      </c>
      <c r="AM36" s="16" t="s">
        <v>86</v>
      </c>
      <c r="AN36" s="23" t="b">
        <f t="shared" si="19"/>
        <v>0</v>
      </c>
      <c r="AO36" s="16" t="s">
        <v>14</v>
      </c>
      <c r="AP36" s="16" t="s">
        <v>14</v>
      </c>
      <c r="AQ36" s="23"/>
      <c r="AR36" s="16" t="s">
        <v>84</v>
      </c>
      <c r="AS36" s="16" t="s">
        <v>92</v>
      </c>
      <c r="AT36" s="23" t="b">
        <f t="shared" si="20"/>
        <v>0</v>
      </c>
      <c r="AU36" s="16" t="s">
        <v>16</v>
      </c>
      <c r="AV36" s="16" t="s">
        <v>8</v>
      </c>
      <c r="AW36" s="23"/>
      <c r="AX36" s="16" t="s">
        <v>85</v>
      </c>
      <c r="AY36" s="16" t="s">
        <v>88</v>
      </c>
      <c r="AZ36" s="23" t="b">
        <f t="shared" si="21"/>
        <v>0</v>
      </c>
      <c r="BA36" s="16" t="s">
        <v>22</v>
      </c>
      <c r="BB36" s="16" t="s">
        <v>8</v>
      </c>
      <c r="BC36" s="23"/>
      <c r="BD36" s="16" t="s">
        <v>86</v>
      </c>
      <c r="BE36" s="16" t="s">
        <v>87</v>
      </c>
      <c r="BF36" s="23" t="b">
        <f t="shared" si="22"/>
        <v>0</v>
      </c>
      <c r="BG36" s="16" t="s">
        <v>6</v>
      </c>
      <c r="BH36" s="16" t="s">
        <v>6</v>
      </c>
      <c r="BI36" s="23"/>
      <c r="BJ36" s="43">
        <v>0</v>
      </c>
      <c r="BK36" s="43">
        <f t="shared" si="23"/>
        <v>1</v>
      </c>
      <c r="BL36" s="15"/>
      <c r="BM36" s="15"/>
      <c r="BN36" s="15"/>
      <c r="BO36" s="15"/>
      <c r="BP36" s="15"/>
      <c r="BQ36" s="15"/>
      <c r="BR36" s="15"/>
      <c r="BS36" s="15"/>
      <c r="BT36" s="15"/>
      <c r="BU36" s="15"/>
      <c r="BV36" s="15"/>
      <c r="BW36" s="15"/>
      <c r="BX36" s="15"/>
      <c r="BY36" s="15"/>
      <c r="BZ36" s="15"/>
      <c r="CA36" s="15"/>
      <c r="CB36" s="15"/>
      <c r="CC36" s="15"/>
      <c r="CD36" s="15"/>
      <c r="CE36" s="15"/>
      <c r="CF36" s="15"/>
      <c r="CG36" s="15"/>
    </row>
    <row r="37" spans="1:85" s="22" customFormat="1" x14ac:dyDescent="0.25">
      <c r="A37" s="22">
        <v>10</v>
      </c>
      <c r="B37" s="16" t="s">
        <v>84</v>
      </c>
      <c r="C37" s="16" t="s">
        <v>84</v>
      </c>
      <c r="D37" s="23" t="b">
        <f t="shared" si="13"/>
        <v>1</v>
      </c>
      <c r="E37" s="16" t="s">
        <v>28</v>
      </c>
      <c r="F37" s="16" t="s">
        <v>28</v>
      </c>
      <c r="G37" s="15"/>
      <c r="H37" s="16" t="s">
        <v>85</v>
      </c>
      <c r="I37" s="16" t="s">
        <v>85</v>
      </c>
      <c r="J37" s="23" t="b">
        <f t="shared" si="14"/>
        <v>1</v>
      </c>
      <c r="K37" s="16" t="s">
        <v>11</v>
      </c>
      <c r="L37" s="16" t="s">
        <v>11</v>
      </c>
      <c r="M37" s="23"/>
      <c r="N37" s="16" t="s">
        <v>86</v>
      </c>
      <c r="O37" s="16" t="s">
        <v>86</v>
      </c>
      <c r="P37" s="23" t="b">
        <f t="shared" si="15"/>
        <v>1</v>
      </c>
      <c r="Q37" s="15" t="s">
        <v>28</v>
      </c>
      <c r="R37" s="16" t="s">
        <v>28</v>
      </c>
      <c r="S37" s="23"/>
      <c r="T37" s="16" t="s">
        <v>87</v>
      </c>
      <c r="U37" s="16" t="s">
        <v>87</v>
      </c>
      <c r="V37" s="23" t="b">
        <f t="shared" si="16"/>
        <v>1</v>
      </c>
      <c r="W37" s="16" t="s">
        <v>102</v>
      </c>
      <c r="X37" s="16" t="s">
        <v>102</v>
      </c>
      <c r="Y37" s="23"/>
      <c r="Z37" s="16" t="s">
        <v>86</v>
      </c>
      <c r="AA37" s="16" t="s">
        <v>86</v>
      </c>
      <c r="AB37" s="23" t="b">
        <f t="shared" si="17"/>
        <v>1</v>
      </c>
      <c r="AC37" s="16" t="s">
        <v>5</v>
      </c>
      <c r="AD37" s="16" t="s">
        <v>5</v>
      </c>
      <c r="AE37" s="23"/>
      <c r="AF37" s="16" t="s">
        <v>88</v>
      </c>
      <c r="AG37" s="16" t="s">
        <v>88</v>
      </c>
      <c r="AH37" s="23" t="b">
        <f t="shared" si="18"/>
        <v>1</v>
      </c>
      <c r="AI37" s="16" t="s">
        <v>6</v>
      </c>
      <c r="AJ37" s="16" t="s">
        <v>6</v>
      </c>
      <c r="AK37" s="23"/>
      <c r="AL37" s="16" t="s">
        <v>87</v>
      </c>
      <c r="AM37" s="16" t="s">
        <v>87</v>
      </c>
      <c r="AN37" s="23" t="b">
        <f t="shared" si="19"/>
        <v>1</v>
      </c>
      <c r="AO37" s="16" t="s">
        <v>14</v>
      </c>
      <c r="AP37" s="16" t="s">
        <v>14</v>
      </c>
      <c r="AQ37" s="23"/>
      <c r="AR37" s="16" t="s">
        <v>84</v>
      </c>
      <c r="AS37" s="16" t="s">
        <v>90</v>
      </c>
      <c r="AT37" s="23" t="b">
        <f t="shared" si="20"/>
        <v>0</v>
      </c>
      <c r="AU37" s="16" t="s">
        <v>16</v>
      </c>
      <c r="AV37" s="16" t="s">
        <v>8</v>
      </c>
      <c r="AW37" s="23"/>
      <c r="AX37" s="16" t="s">
        <v>85</v>
      </c>
      <c r="AY37" s="16" t="s">
        <v>85</v>
      </c>
      <c r="AZ37" s="23" t="b">
        <f t="shared" si="21"/>
        <v>1</v>
      </c>
      <c r="BA37" s="16" t="s">
        <v>22</v>
      </c>
      <c r="BB37" s="16" t="s">
        <v>22</v>
      </c>
      <c r="BC37" s="23"/>
      <c r="BD37" s="16" t="s">
        <v>86</v>
      </c>
      <c r="BE37" s="16" t="s">
        <v>88</v>
      </c>
      <c r="BF37" s="23" t="b">
        <f t="shared" si="22"/>
        <v>0</v>
      </c>
      <c r="BG37" s="16" t="s">
        <v>6</v>
      </c>
      <c r="BH37" s="16" t="s">
        <v>8</v>
      </c>
      <c r="BI37" s="23"/>
      <c r="BJ37" s="43">
        <v>0</v>
      </c>
      <c r="BK37" s="43">
        <f t="shared" si="23"/>
        <v>8</v>
      </c>
      <c r="BL37" s="15"/>
      <c r="BM37" s="15"/>
      <c r="BN37" s="15"/>
      <c r="BO37" s="15"/>
      <c r="BP37" s="15"/>
      <c r="BQ37" s="15"/>
      <c r="BR37" s="15"/>
      <c r="BS37" s="15"/>
      <c r="BT37" s="15"/>
      <c r="BU37" s="15"/>
      <c r="BV37" s="15"/>
      <c r="BW37" s="15"/>
      <c r="BX37" s="15"/>
      <c r="BY37" s="15"/>
      <c r="BZ37" s="15"/>
      <c r="CA37" s="15"/>
      <c r="CB37" s="15"/>
      <c r="CC37" s="15"/>
      <c r="CD37" s="15"/>
      <c r="CE37" s="15"/>
      <c r="CF37" s="15"/>
      <c r="CG37" s="15"/>
    </row>
    <row r="38" spans="1:85" s="22" customFormat="1" x14ac:dyDescent="0.25">
      <c r="A38" s="22">
        <v>11</v>
      </c>
      <c r="B38" s="16" t="s">
        <v>84</v>
      </c>
      <c r="C38" s="16" t="s">
        <v>84</v>
      </c>
      <c r="D38" s="23" t="b">
        <f t="shared" si="13"/>
        <v>1</v>
      </c>
      <c r="E38" s="16" t="s">
        <v>28</v>
      </c>
      <c r="F38" s="16" t="s">
        <v>28</v>
      </c>
      <c r="G38" s="15"/>
      <c r="H38" s="16" t="s">
        <v>85</v>
      </c>
      <c r="I38" s="16" t="s">
        <v>85</v>
      </c>
      <c r="J38" s="23" t="b">
        <f t="shared" si="14"/>
        <v>1</v>
      </c>
      <c r="K38" s="16" t="s">
        <v>11</v>
      </c>
      <c r="L38" s="16" t="s">
        <v>11</v>
      </c>
      <c r="M38" s="23"/>
      <c r="N38" s="16" t="s">
        <v>86</v>
      </c>
      <c r="O38" s="16" t="s">
        <v>86</v>
      </c>
      <c r="P38" s="23" t="b">
        <f t="shared" si="15"/>
        <v>1</v>
      </c>
      <c r="Q38" s="15" t="s">
        <v>28</v>
      </c>
      <c r="R38" s="16" t="s">
        <v>28</v>
      </c>
      <c r="S38" s="23"/>
      <c r="T38" s="16" t="s">
        <v>87</v>
      </c>
      <c r="U38" s="16" t="s">
        <v>87</v>
      </c>
      <c r="V38" s="23" t="b">
        <f t="shared" si="16"/>
        <v>1</v>
      </c>
      <c r="W38" s="16" t="s">
        <v>102</v>
      </c>
      <c r="X38" s="16" t="s">
        <v>102</v>
      </c>
      <c r="Y38" s="23"/>
      <c r="Z38" s="16" t="s">
        <v>86</v>
      </c>
      <c r="AA38" s="16" t="s">
        <v>86</v>
      </c>
      <c r="AB38" s="23" t="b">
        <f t="shared" si="17"/>
        <v>1</v>
      </c>
      <c r="AC38" s="16" t="s">
        <v>5</v>
      </c>
      <c r="AD38" s="16" t="s">
        <v>5</v>
      </c>
      <c r="AE38" s="23"/>
      <c r="AF38" s="16" t="s">
        <v>88</v>
      </c>
      <c r="AG38" s="16" t="s">
        <v>88</v>
      </c>
      <c r="AH38" s="23" t="b">
        <f t="shared" si="18"/>
        <v>1</v>
      </c>
      <c r="AI38" s="16" t="s">
        <v>6</v>
      </c>
      <c r="AJ38" s="16" t="s">
        <v>6</v>
      </c>
      <c r="AK38" s="23"/>
      <c r="AL38" s="16" t="s">
        <v>87</v>
      </c>
      <c r="AM38" s="16" t="s">
        <v>87</v>
      </c>
      <c r="AN38" s="23" t="b">
        <f t="shared" si="19"/>
        <v>1</v>
      </c>
      <c r="AO38" s="16" t="s">
        <v>14</v>
      </c>
      <c r="AP38" s="16" t="s">
        <v>14</v>
      </c>
      <c r="AQ38" s="23"/>
      <c r="AR38" s="16" t="s">
        <v>84</v>
      </c>
      <c r="AS38" s="16" t="s">
        <v>84</v>
      </c>
      <c r="AT38" s="23" t="b">
        <f t="shared" si="20"/>
        <v>1</v>
      </c>
      <c r="AU38" s="16" t="s">
        <v>16</v>
      </c>
      <c r="AV38" s="16" t="s">
        <v>16</v>
      </c>
      <c r="AW38" s="23"/>
      <c r="AX38" s="16" t="s">
        <v>85</v>
      </c>
      <c r="AY38" s="16" t="s">
        <v>85</v>
      </c>
      <c r="AZ38" s="23" t="b">
        <f t="shared" si="21"/>
        <v>1</v>
      </c>
      <c r="BA38" s="16" t="s">
        <v>22</v>
      </c>
      <c r="BB38" s="16" t="s">
        <v>8</v>
      </c>
      <c r="BC38" s="23"/>
      <c r="BD38" s="16" t="s">
        <v>86</v>
      </c>
      <c r="BE38" s="16" t="s">
        <v>92</v>
      </c>
      <c r="BF38" s="23" t="b">
        <f t="shared" si="22"/>
        <v>0</v>
      </c>
      <c r="BG38" s="16" t="s">
        <v>6</v>
      </c>
      <c r="BH38" s="16" t="s">
        <v>8</v>
      </c>
      <c r="BI38" s="23"/>
      <c r="BJ38" s="43">
        <v>0</v>
      </c>
      <c r="BK38" s="43">
        <f t="shared" si="23"/>
        <v>9</v>
      </c>
      <c r="BL38" s="15"/>
      <c r="BM38" s="15"/>
      <c r="BN38" s="15"/>
      <c r="BO38" s="15"/>
      <c r="BP38" s="15"/>
      <c r="BQ38" s="15"/>
      <c r="BR38" s="15"/>
      <c r="BS38" s="15"/>
      <c r="BT38" s="15"/>
      <c r="BU38" s="15"/>
      <c r="BV38" s="15"/>
      <c r="BW38" s="15"/>
      <c r="BX38" s="15"/>
      <c r="BY38" s="15"/>
      <c r="BZ38" s="15"/>
      <c r="CA38" s="15"/>
      <c r="CB38" s="15"/>
      <c r="CC38" s="15"/>
      <c r="CD38" s="15"/>
      <c r="CE38" s="15"/>
      <c r="CF38" s="15"/>
      <c r="CG38" s="15"/>
    </row>
    <row r="39" spans="1:85" s="22" customFormat="1" x14ac:dyDescent="0.25">
      <c r="A39" s="22">
        <v>12</v>
      </c>
      <c r="B39" s="16" t="s">
        <v>84</v>
      </c>
      <c r="C39" s="16" t="s">
        <v>84</v>
      </c>
      <c r="D39" s="23" t="b">
        <f t="shared" si="13"/>
        <v>1</v>
      </c>
      <c r="E39" s="16" t="s">
        <v>28</v>
      </c>
      <c r="F39" s="16" t="s">
        <v>28</v>
      </c>
      <c r="G39" s="15"/>
      <c r="H39" s="16" t="s">
        <v>85</v>
      </c>
      <c r="I39" s="16" t="s">
        <v>85</v>
      </c>
      <c r="J39" s="23" t="b">
        <f t="shared" si="14"/>
        <v>1</v>
      </c>
      <c r="K39" s="16" t="s">
        <v>11</v>
      </c>
      <c r="L39" s="16" t="s">
        <v>11</v>
      </c>
      <c r="M39" s="23"/>
      <c r="N39" s="16" t="s">
        <v>86</v>
      </c>
      <c r="O39" s="16" t="s">
        <v>86</v>
      </c>
      <c r="P39" s="23" t="b">
        <f t="shared" si="15"/>
        <v>1</v>
      </c>
      <c r="Q39" s="15" t="s">
        <v>28</v>
      </c>
      <c r="R39" s="16" t="s">
        <v>28</v>
      </c>
      <c r="S39" s="23"/>
      <c r="T39" s="16" t="s">
        <v>87</v>
      </c>
      <c r="U39" s="16" t="s">
        <v>87</v>
      </c>
      <c r="V39" s="23" t="b">
        <f t="shared" si="16"/>
        <v>1</v>
      </c>
      <c r="W39" s="16" t="s">
        <v>102</v>
      </c>
      <c r="X39" s="16" t="s">
        <v>102</v>
      </c>
      <c r="Y39" s="23"/>
      <c r="Z39" s="16" t="s">
        <v>86</v>
      </c>
      <c r="AA39" s="16" t="s">
        <v>85</v>
      </c>
      <c r="AB39" s="23" t="b">
        <f t="shared" si="17"/>
        <v>0</v>
      </c>
      <c r="AC39" s="16" t="s">
        <v>5</v>
      </c>
      <c r="AD39" s="16" t="s">
        <v>10</v>
      </c>
      <c r="AE39" s="23"/>
      <c r="AF39" s="16" t="s">
        <v>88</v>
      </c>
      <c r="AG39" s="16" t="s">
        <v>85</v>
      </c>
      <c r="AH39" s="23" t="b">
        <f t="shared" si="18"/>
        <v>0</v>
      </c>
      <c r="AI39" s="16" t="s">
        <v>6</v>
      </c>
      <c r="AJ39" s="16" t="s">
        <v>8</v>
      </c>
      <c r="AK39" s="23"/>
      <c r="AL39" s="16" t="s">
        <v>87</v>
      </c>
      <c r="AM39" s="16" t="s">
        <v>87</v>
      </c>
      <c r="AN39" s="23" t="b">
        <f t="shared" si="19"/>
        <v>1</v>
      </c>
      <c r="AO39" s="16" t="s">
        <v>14</v>
      </c>
      <c r="AP39" s="16" t="s">
        <v>14</v>
      </c>
      <c r="AQ39" s="23"/>
      <c r="AR39" s="16" t="s">
        <v>84</v>
      </c>
      <c r="AS39" s="16" t="s">
        <v>84</v>
      </c>
      <c r="AT39" s="23" t="b">
        <f t="shared" si="20"/>
        <v>1</v>
      </c>
      <c r="AU39" s="16" t="s">
        <v>16</v>
      </c>
      <c r="AV39" s="16" t="s">
        <v>16</v>
      </c>
      <c r="AW39" s="23"/>
      <c r="AX39" s="16" t="s">
        <v>85</v>
      </c>
      <c r="AY39" s="16" t="s">
        <v>85</v>
      </c>
      <c r="AZ39" s="23" t="b">
        <f t="shared" si="21"/>
        <v>1</v>
      </c>
      <c r="BA39" s="16" t="s">
        <v>22</v>
      </c>
      <c r="BB39" s="16" t="s">
        <v>22</v>
      </c>
      <c r="BC39" s="23"/>
      <c r="BD39" s="16" t="s">
        <v>86</v>
      </c>
      <c r="BE39" s="16" t="s">
        <v>88</v>
      </c>
      <c r="BF39" s="23" t="b">
        <f t="shared" si="22"/>
        <v>0</v>
      </c>
      <c r="BG39" s="16" t="s">
        <v>6</v>
      </c>
      <c r="BH39" s="16" t="s">
        <v>8</v>
      </c>
      <c r="BI39" s="23"/>
      <c r="BJ39" s="43">
        <v>0</v>
      </c>
      <c r="BK39" s="43">
        <f t="shared" si="23"/>
        <v>7</v>
      </c>
      <c r="BL39" s="15"/>
      <c r="BM39" s="15"/>
      <c r="BN39" s="15"/>
      <c r="BO39" s="15"/>
      <c r="BP39" s="15"/>
      <c r="BQ39" s="15"/>
      <c r="BR39" s="15"/>
      <c r="BS39" s="15"/>
      <c r="BT39" s="15"/>
      <c r="BU39" s="15"/>
      <c r="BV39" s="15"/>
      <c r="BW39" s="15"/>
      <c r="BX39" s="15"/>
      <c r="BY39" s="15"/>
      <c r="BZ39" s="15"/>
      <c r="CA39" s="15"/>
      <c r="CB39" s="15"/>
      <c r="CC39" s="15"/>
      <c r="CD39" s="15"/>
      <c r="CE39" s="15"/>
      <c r="CF39" s="15"/>
      <c r="CG39" s="15"/>
    </row>
    <row r="40" spans="1:85" s="22" customFormat="1" x14ac:dyDescent="0.25">
      <c r="A40" s="22">
        <v>13</v>
      </c>
      <c r="B40" s="16" t="s">
        <v>84</v>
      </c>
      <c r="C40" s="16" t="s">
        <v>90</v>
      </c>
      <c r="D40" s="23" t="b">
        <f t="shared" si="13"/>
        <v>0</v>
      </c>
      <c r="E40" s="16" t="s">
        <v>28</v>
      </c>
      <c r="F40" s="16" t="s">
        <v>8</v>
      </c>
      <c r="G40" s="15"/>
      <c r="H40" s="16" t="s">
        <v>85</v>
      </c>
      <c r="I40" s="16" t="s">
        <v>88</v>
      </c>
      <c r="J40" s="23" t="b">
        <f t="shared" si="14"/>
        <v>0</v>
      </c>
      <c r="K40" s="16" t="s">
        <v>11</v>
      </c>
      <c r="L40" s="16" t="s">
        <v>8</v>
      </c>
      <c r="M40" s="23"/>
      <c r="N40" s="16" t="s">
        <v>86</v>
      </c>
      <c r="O40" s="16" t="s">
        <v>92</v>
      </c>
      <c r="P40" s="23" t="b">
        <f t="shared" si="15"/>
        <v>0</v>
      </c>
      <c r="Q40" s="15" t="s">
        <v>28</v>
      </c>
      <c r="R40" s="16" t="s">
        <v>8</v>
      </c>
      <c r="S40" s="23"/>
      <c r="T40" s="16" t="s">
        <v>87</v>
      </c>
      <c r="U40" s="16" t="s">
        <v>85</v>
      </c>
      <c r="V40" s="23" t="b">
        <f t="shared" si="16"/>
        <v>0</v>
      </c>
      <c r="W40" s="16" t="s">
        <v>102</v>
      </c>
      <c r="X40" s="16" t="s">
        <v>8</v>
      </c>
      <c r="Y40" s="23"/>
      <c r="Z40" s="16" t="s">
        <v>86</v>
      </c>
      <c r="AA40" s="16" t="s">
        <v>84</v>
      </c>
      <c r="AB40" s="23" t="b">
        <f t="shared" si="17"/>
        <v>0</v>
      </c>
      <c r="AC40" s="16" t="s">
        <v>5</v>
      </c>
      <c r="AD40" s="16" t="s">
        <v>8</v>
      </c>
      <c r="AE40" s="23"/>
      <c r="AF40" s="16" t="s">
        <v>88</v>
      </c>
      <c r="AG40" s="16" t="s">
        <v>88</v>
      </c>
      <c r="AH40" s="23" t="b">
        <f t="shared" si="18"/>
        <v>1</v>
      </c>
      <c r="AI40" s="16" t="s">
        <v>6</v>
      </c>
      <c r="AJ40" s="16" t="s">
        <v>6</v>
      </c>
      <c r="AK40" s="23"/>
      <c r="AL40" s="16" t="s">
        <v>87</v>
      </c>
      <c r="AM40" s="16" t="s">
        <v>85</v>
      </c>
      <c r="AN40" s="23" t="b">
        <f t="shared" si="19"/>
        <v>0</v>
      </c>
      <c r="AO40" s="16" t="s">
        <v>14</v>
      </c>
      <c r="AP40" s="16" t="s">
        <v>8</v>
      </c>
      <c r="AQ40" s="23"/>
      <c r="AR40" s="16" t="s">
        <v>84</v>
      </c>
      <c r="AS40" s="16" t="s">
        <v>92</v>
      </c>
      <c r="AT40" s="23" t="b">
        <f t="shared" si="20"/>
        <v>0</v>
      </c>
      <c r="AU40" s="16" t="s">
        <v>16</v>
      </c>
      <c r="AV40" s="16" t="s">
        <v>8</v>
      </c>
      <c r="AW40" s="23"/>
      <c r="AX40" s="16" t="s">
        <v>85</v>
      </c>
      <c r="AY40" s="16" t="s">
        <v>84</v>
      </c>
      <c r="AZ40" s="23" t="b">
        <f t="shared" si="21"/>
        <v>0</v>
      </c>
      <c r="BA40" s="16" t="s">
        <v>22</v>
      </c>
      <c r="BB40" s="16" t="s">
        <v>8</v>
      </c>
      <c r="BC40" s="23"/>
      <c r="BD40" s="16" t="s">
        <v>86</v>
      </c>
      <c r="BE40" s="16" t="s">
        <v>88</v>
      </c>
      <c r="BF40" s="23" t="b">
        <f t="shared" si="22"/>
        <v>0</v>
      </c>
      <c r="BG40" s="16" t="s">
        <v>6</v>
      </c>
      <c r="BH40" s="16" t="s">
        <v>8</v>
      </c>
      <c r="BI40" s="23"/>
      <c r="BJ40" s="43">
        <v>0</v>
      </c>
      <c r="BK40" s="43">
        <f t="shared" si="23"/>
        <v>1</v>
      </c>
      <c r="BL40" s="15"/>
      <c r="BM40" s="15"/>
      <c r="BN40" s="15"/>
      <c r="BO40" s="15"/>
      <c r="BP40" s="15"/>
      <c r="BQ40" s="15"/>
      <c r="BR40" s="15"/>
      <c r="BS40" s="15"/>
      <c r="BT40" s="15"/>
      <c r="BU40" s="15"/>
      <c r="BV40" s="15"/>
      <c r="BW40" s="15"/>
      <c r="BX40" s="15"/>
      <c r="BY40" s="15"/>
      <c r="BZ40" s="15"/>
      <c r="CA40" s="15"/>
      <c r="CB40" s="15"/>
      <c r="CC40" s="15"/>
      <c r="CD40" s="15"/>
      <c r="CE40" s="15"/>
      <c r="CF40" s="15"/>
      <c r="CG40" s="15"/>
    </row>
    <row r="41" spans="1:85" s="22" customFormat="1" x14ac:dyDescent="0.25">
      <c r="A41" s="22">
        <v>14</v>
      </c>
      <c r="B41" s="16" t="s">
        <v>84</v>
      </c>
      <c r="C41" s="16" t="s">
        <v>84</v>
      </c>
      <c r="D41" s="23" t="b">
        <f t="shared" si="13"/>
        <v>1</v>
      </c>
      <c r="E41" s="16" t="s">
        <v>28</v>
      </c>
      <c r="F41" s="16" t="s">
        <v>28</v>
      </c>
      <c r="G41" s="15"/>
      <c r="H41" s="16" t="s">
        <v>85</v>
      </c>
      <c r="I41" s="16" t="s">
        <v>85</v>
      </c>
      <c r="J41" s="23" t="b">
        <f t="shared" si="14"/>
        <v>1</v>
      </c>
      <c r="K41" s="16" t="s">
        <v>11</v>
      </c>
      <c r="L41" s="16" t="s">
        <v>11</v>
      </c>
      <c r="M41" s="23"/>
      <c r="N41" s="16" t="s">
        <v>86</v>
      </c>
      <c r="O41" s="16" t="s">
        <v>86</v>
      </c>
      <c r="P41" s="23" t="b">
        <f t="shared" si="15"/>
        <v>1</v>
      </c>
      <c r="Q41" s="15" t="s">
        <v>28</v>
      </c>
      <c r="R41" s="16" t="s">
        <v>28</v>
      </c>
      <c r="S41" s="23"/>
      <c r="T41" s="16" t="s">
        <v>87</v>
      </c>
      <c r="U41" s="16" t="s">
        <v>87</v>
      </c>
      <c r="V41" s="23" t="b">
        <f t="shared" si="16"/>
        <v>1</v>
      </c>
      <c r="W41" s="16" t="s">
        <v>102</v>
      </c>
      <c r="X41" s="16" t="s">
        <v>102</v>
      </c>
      <c r="Y41" s="23"/>
      <c r="Z41" s="16" t="s">
        <v>86</v>
      </c>
      <c r="AA41" s="16" t="s">
        <v>88</v>
      </c>
      <c r="AB41" s="23" t="b">
        <f t="shared" si="17"/>
        <v>0</v>
      </c>
      <c r="AC41" s="16" t="s">
        <v>5</v>
      </c>
      <c r="AD41" s="16" t="s">
        <v>8</v>
      </c>
      <c r="AE41" s="23"/>
      <c r="AF41" s="16" t="s">
        <v>88</v>
      </c>
      <c r="AG41" s="16" t="s">
        <v>86</v>
      </c>
      <c r="AH41" s="23" t="b">
        <f t="shared" si="18"/>
        <v>0</v>
      </c>
      <c r="AI41" s="16" t="s">
        <v>6</v>
      </c>
      <c r="AJ41" s="16" t="s">
        <v>6</v>
      </c>
      <c r="AK41" s="23"/>
      <c r="AL41" s="16" t="s">
        <v>87</v>
      </c>
      <c r="AM41" s="16" t="s">
        <v>87</v>
      </c>
      <c r="AN41" s="23" t="b">
        <f t="shared" si="19"/>
        <v>1</v>
      </c>
      <c r="AO41" s="16" t="s">
        <v>14</v>
      </c>
      <c r="AP41" s="16" t="s">
        <v>14</v>
      </c>
      <c r="AQ41" s="23"/>
      <c r="AR41" s="16" t="s">
        <v>84</v>
      </c>
      <c r="AS41" s="16" t="s">
        <v>92</v>
      </c>
      <c r="AT41" s="23" t="b">
        <f t="shared" si="20"/>
        <v>0</v>
      </c>
      <c r="AU41" s="16" t="s">
        <v>16</v>
      </c>
      <c r="AV41" s="16" t="s">
        <v>8</v>
      </c>
      <c r="AW41" s="23"/>
      <c r="AX41" s="16" t="s">
        <v>85</v>
      </c>
      <c r="AY41" s="16" t="s">
        <v>85</v>
      </c>
      <c r="AZ41" s="23" t="b">
        <f t="shared" si="21"/>
        <v>1</v>
      </c>
      <c r="BA41" s="16" t="s">
        <v>22</v>
      </c>
      <c r="BB41" s="16" t="s">
        <v>22</v>
      </c>
      <c r="BC41" s="23"/>
      <c r="BD41" s="16" t="s">
        <v>86</v>
      </c>
      <c r="BE41" s="16" t="s">
        <v>85</v>
      </c>
      <c r="BF41" s="23" t="b">
        <f t="shared" si="22"/>
        <v>0</v>
      </c>
      <c r="BG41" s="16" t="s">
        <v>6</v>
      </c>
      <c r="BH41" s="16" t="s">
        <v>10</v>
      </c>
      <c r="BI41" s="23"/>
      <c r="BJ41" s="43">
        <v>0</v>
      </c>
      <c r="BK41" s="43">
        <f t="shared" si="23"/>
        <v>6</v>
      </c>
      <c r="BL41" s="15"/>
      <c r="BM41" s="15"/>
      <c r="BN41" s="15"/>
      <c r="BO41" s="15"/>
      <c r="BP41" s="15"/>
      <c r="BQ41" s="15"/>
      <c r="BR41" s="15"/>
      <c r="BS41" s="15"/>
      <c r="BT41" s="15"/>
      <c r="BU41" s="15"/>
      <c r="BV41" s="15"/>
      <c r="BW41" s="15"/>
      <c r="BX41" s="15"/>
      <c r="BY41" s="15"/>
      <c r="BZ41" s="15"/>
      <c r="CA41" s="15"/>
      <c r="CB41" s="15"/>
      <c r="CC41" s="15"/>
      <c r="CD41" s="15"/>
      <c r="CE41" s="15"/>
      <c r="CF41" s="15"/>
      <c r="CG41" s="15"/>
    </row>
    <row r="42" spans="1:85" s="22" customFormat="1" x14ac:dyDescent="0.25">
      <c r="A42" s="22">
        <v>20</v>
      </c>
      <c r="B42" s="16" t="s">
        <v>84</v>
      </c>
      <c r="C42" s="16" t="s">
        <v>90</v>
      </c>
      <c r="D42" s="23" t="b">
        <f t="shared" si="13"/>
        <v>0</v>
      </c>
      <c r="E42" s="16" t="s">
        <v>28</v>
      </c>
      <c r="F42" s="16" t="s">
        <v>8</v>
      </c>
      <c r="G42" s="15"/>
      <c r="H42" s="16" t="s">
        <v>85</v>
      </c>
      <c r="I42" s="16" t="s">
        <v>85</v>
      </c>
      <c r="J42" s="23" t="b">
        <f t="shared" si="14"/>
        <v>1</v>
      </c>
      <c r="K42" s="16" t="s">
        <v>11</v>
      </c>
      <c r="L42" s="16" t="s">
        <v>8</v>
      </c>
      <c r="M42" s="23"/>
      <c r="N42" s="16" t="s">
        <v>86</v>
      </c>
      <c r="O42" s="16" t="s">
        <v>86</v>
      </c>
      <c r="P42" s="23" t="b">
        <f t="shared" si="15"/>
        <v>1</v>
      </c>
      <c r="Q42" s="15" t="s">
        <v>28</v>
      </c>
      <c r="R42" s="16" t="s">
        <v>28</v>
      </c>
      <c r="S42" s="23"/>
      <c r="T42" s="16" t="s">
        <v>87</v>
      </c>
      <c r="U42" s="16" t="s">
        <v>85</v>
      </c>
      <c r="V42" s="23" t="b">
        <f t="shared" si="16"/>
        <v>0</v>
      </c>
      <c r="W42" s="16" t="s">
        <v>102</v>
      </c>
      <c r="X42" s="16" t="s">
        <v>8</v>
      </c>
      <c r="Y42" s="23"/>
      <c r="Z42" s="16" t="s">
        <v>86</v>
      </c>
      <c r="AA42" s="16" t="s">
        <v>86</v>
      </c>
      <c r="AB42" s="23" t="b">
        <f t="shared" si="17"/>
        <v>1</v>
      </c>
      <c r="AC42" s="16" t="s">
        <v>5</v>
      </c>
      <c r="AD42" s="16" t="s">
        <v>5</v>
      </c>
      <c r="AE42" s="23"/>
      <c r="AF42" s="16" t="s">
        <v>88</v>
      </c>
      <c r="AG42" s="16" t="s">
        <v>88</v>
      </c>
      <c r="AH42" s="23" t="b">
        <f t="shared" si="18"/>
        <v>1</v>
      </c>
      <c r="AI42" s="16" t="s">
        <v>6</v>
      </c>
      <c r="AJ42" s="16" t="s">
        <v>6</v>
      </c>
      <c r="AK42" s="23"/>
      <c r="AL42" s="16" t="s">
        <v>87</v>
      </c>
      <c r="AM42" s="16" t="s">
        <v>85</v>
      </c>
      <c r="AN42" s="23" t="b">
        <f t="shared" si="19"/>
        <v>0</v>
      </c>
      <c r="AO42" s="16" t="s">
        <v>14</v>
      </c>
      <c r="AP42" s="16" t="s">
        <v>22</v>
      </c>
      <c r="AQ42" s="23"/>
      <c r="AR42" s="16" t="s">
        <v>84</v>
      </c>
      <c r="AS42" s="16" t="s">
        <v>87</v>
      </c>
      <c r="AT42" s="23" t="b">
        <f t="shared" si="20"/>
        <v>0</v>
      </c>
      <c r="AU42" s="16" t="s">
        <v>16</v>
      </c>
      <c r="AV42" s="16" t="s">
        <v>20</v>
      </c>
      <c r="AW42" s="23"/>
      <c r="AX42" s="16" t="s">
        <v>85</v>
      </c>
      <c r="AY42" s="16" t="s">
        <v>86</v>
      </c>
      <c r="AZ42" s="23" t="b">
        <f t="shared" si="21"/>
        <v>0</v>
      </c>
      <c r="BA42" s="16" t="s">
        <v>22</v>
      </c>
      <c r="BB42" s="16" t="s">
        <v>22</v>
      </c>
      <c r="BC42" s="23"/>
      <c r="BD42" s="16" t="s">
        <v>86</v>
      </c>
      <c r="BE42" s="16" t="s">
        <v>88</v>
      </c>
      <c r="BF42" s="23" t="b">
        <f t="shared" si="22"/>
        <v>0</v>
      </c>
      <c r="BG42" s="16" t="s">
        <v>6</v>
      </c>
      <c r="BH42" s="16" t="s">
        <v>8</v>
      </c>
      <c r="BI42" s="23"/>
      <c r="BJ42" s="43">
        <v>0</v>
      </c>
      <c r="BK42" s="43">
        <f t="shared" si="23"/>
        <v>4</v>
      </c>
      <c r="BL42" s="15"/>
      <c r="BM42" s="15"/>
      <c r="BN42" s="15"/>
      <c r="BO42" s="15"/>
      <c r="BP42" s="15"/>
      <c r="BQ42" s="15"/>
      <c r="BR42" s="15"/>
      <c r="BS42" s="15"/>
      <c r="BT42" s="15"/>
      <c r="BU42" s="15"/>
      <c r="BV42" s="15"/>
      <c r="BW42" s="15"/>
      <c r="BX42" s="15"/>
      <c r="BY42" s="15"/>
      <c r="BZ42" s="15"/>
      <c r="CA42" s="15"/>
      <c r="CB42" s="15"/>
      <c r="CC42" s="15"/>
      <c r="CD42" s="15"/>
      <c r="CE42" s="15"/>
      <c r="CF42" s="15"/>
      <c r="CG42" s="15"/>
    </row>
    <row r="43" spans="1:85" s="22" customFormat="1" x14ac:dyDescent="0.25">
      <c r="A43" s="22">
        <v>21</v>
      </c>
      <c r="B43" s="16" t="s">
        <v>84</v>
      </c>
      <c r="C43" s="16" t="s">
        <v>86</v>
      </c>
      <c r="D43" s="23" t="b">
        <f t="shared" si="13"/>
        <v>0</v>
      </c>
      <c r="E43" s="16" t="s">
        <v>28</v>
      </c>
      <c r="F43" s="16" t="s">
        <v>28</v>
      </c>
      <c r="G43" s="15"/>
      <c r="H43" s="16" t="s">
        <v>85</v>
      </c>
      <c r="I43" s="16" t="s">
        <v>85</v>
      </c>
      <c r="J43" s="23" t="b">
        <f t="shared" si="14"/>
        <v>1</v>
      </c>
      <c r="K43" s="16" t="s">
        <v>11</v>
      </c>
      <c r="L43" s="16" t="s">
        <v>11</v>
      </c>
      <c r="M43" s="23"/>
      <c r="N43" s="16" t="s">
        <v>86</v>
      </c>
      <c r="O43" s="16" t="s">
        <v>86</v>
      </c>
      <c r="P43" s="23" t="b">
        <f t="shared" si="15"/>
        <v>1</v>
      </c>
      <c r="Q43" s="15" t="s">
        <v>28</v>
      </c>
      <c r="R43" s="16" t="s">
        <v>28</v>
      </c>
      <c r="S43" s="23"/>
      <c r="T43" s="16" t="s">
        <v>87</v>
      </c>
      <c r="U43" s="16" t="s">
        <v>87</v>
      </c>
      <c r="V43" s="23" t="b">
        <f t="shared" si="16"/>
        <v>1</v>
      </c>
      <c r="W43" s="16" t="s">
        <v>102</v>
      </c>
      <c r="X43" s="16" t="s">
        <v>96</v>
      </c>
      <c r="Y43" s="23"/>
      <c r="Z43" s="16" t="s">
        <v>86</v>
      </c>
      <c r="AA43" s="16" t="s">
        <v>86</v>
      </c>
      <c r="AB43" s="23" t="b">
        <f t="shared" si="17"/>
        <v>1</v>
      </c>
      <c r="AC43" s="16" t="s">
        <v>5</v>
      </c>
      <c r="AD43" s="16" t="s">
        <v>5</v>
      </c>
      <c r="AE43" s="23"/>
      <c r="AF43" s="16" t="s">
        <v>88</v>
      </c>
      <c r="AG43" s="16" t="s">
        <v>88</v>
      </c>
      <c r="AH43" s="23" t="b">
        <f t="shared" si="18"/>
        <v>1</v>
      </c>
      <c r="AI43" s="16" t="s">
        <v>6</v>
      </c>
      <c r="AJ43" s="16" t="s">
        <v>6</v>
      </c>
      <c r="AK43" s="23"/>
      <c r="AL43" s="16" t="s">
        <v>87</v>
      </c>
      <c r="AM43" s="16" t="s">
        <v>87</v>
      </c>
      <c r="AN43" s="23" t="b">
        <f t="shared" si="19"/>
        <v>1</v>
      </c>
      <c r="AO43" s="16" t="s">
        <v>14</v>
      </c>
      <c r="AP43" s="16" t="s">
        <v>14</v>
      </c>
      <c r="AQ43" s="23"/>
      <c r="AR43" s="16" t="s">
        <v>84</v>
      </c>
      <c r="AS43" s="16" t="s">
        <v>84</v>
      </c>
      <c r="AT43" s="23" t="b">
        <f t="shared" si="20"/>
        <v>1</v>
      </c>
      <c r="AU43" s="16" t="s">
        <v>16</v>
      </c>
      <c r="AV43" s="16" t="s">
        <v>97</v>
      </c>
      <c r="AW43" s="23"/>
      <c r="AX43" s="16" t="s">
        <v>85</v>
      </c>
      <c r="AY43" s="16" t="s">
        <v>84</v>
      </c>
      <c r="AZ43" s="23" t="b">
        <f t="shared" si="21"/>
        <v>0</v>
      </c>
      <c r="BA43" s="16" t="s">
        <v>22</v>
      </c>
      <c r="BB43" s="16" t="s">
        <v>22</v>
      </c>
      <c r="BC43" s="23"/>
      <c r="BD43" s="16" t="s">
        <v>86</v>
      </c>
      <c r="BE43" s="16" t="s">
        <v>88</v>
      </c>
      <c r="BF43" s="23" t="b">
        <f t="shared" si="22"/>
        <v>0</v>
      </c>
      <c r="BG43" s="16" t="s">
        <v>6</v>
      </c>
      <c r="BH43" s="16" t="s">
        <v>8</v>
      </c>
      <c r="BI43" s="23"/>
      <c r="BJ43" s="43">
        <v>0</v>
      </c>
      <c r="BK43" s="43">
        <f t="shared" si="23"/>
        <v>7</v>
      </c>
      <c r="BL43" s="15"/>
      <c r="BM43" s="15"/>
      <c r="BN43" s="15"/>
      <c r="BO43" s="15"/>
      <c r="BP43" s="15"/>
      <c r="BQ43" s="15"/>
      <c r="BR43" s="15"/>
      <c r="BS43" s="15"/>
      <c r="BT43" s="15"/>
      <c r="BU43" s="15"/>
      <c r="BV43" s="15"/>
      <c r="BW43" s="15"/>
      <c r="BX43" s="15"/>
      <c r="BY43" s="15"/>
      <c r="BZ43" s="15"/>
      <c r="CA43" s="15"/>
      <c r="CB43" s="15"/>
      <c r="CC43" s="15"/>
      <c r="CD43" s="15"/>
      <c r="CE43" s="15"/>
      <c r="CF43" s="15"/>
      <c r="CG43" s="15"/>
    </row>
    <row r="44" spans="1:85" s="22" customFormat="1" x14ac:dyDescent="0.25">
      <c r="A44" s="22">
        <v>22</v>
      </c>
      <c r="B44" s="16" t="s">
        <v>84</v>
      </c>
      <c r="C44" s="16" t="s">
        <v>84</v>
      </c>
      <c r="D44" s="23" t="b">
        <f t="shared" si="13"/>
        <v>1</v>
      </c>
      <c r="E44" s="16" t="s">
        <v>28</v>
      </c>
      <c r="F44" s="16" t="s">
        <v>28</v>
      </c>
      <c r="G44" s="15"/>
      <c r="H44" s="16" t="s">
        <v>85</v>
      </c>
      <c r="I44" s="16" t="s">
        <v>85</v>
      </c>
      <c r="J44" s="23" t="b">
        <f t="shared" si="14"/>
        <v>1</v>
      </c>
      <c r="K44" s="16" t="s">
        <v>11</v>
      </c>
      <c r="L44" s="16" t="s">
        <v>11</v>
      </c>
      <c r="M44" s="23"/>
      <c r="N44" s="16" t="s">
        <v>86</v>
      </c>
      <c r="O44" s="16" t="s">
        <v>86</v>
      </c>
      <c r="P44" s="23" t="b">
        <f t="shared" si="15"/>
        <v>1</v>
      </c>
      <c r="Q44" s="15" t="s">
        <v>28</v>
      </c>
      <c r="R44" s="16" t="s">
        <v>28</v>
      </c>
      <c r="S44" s="23"/>
      <c r="T44" s="16" t="s">
        <v>87</v>
      </c>
      <c r="U44" s="16" t="s">
        <v>86</v>
      </c>
      <c r="V44" s="23" t="b">
        <f t="shared" si="16"/>
        <v>0</v>
      </c>
      <c r="W44" s="16" t="s">
        <v>102</v>
      </c>
      <c r="X44" s="16" t="s">
        <v>98</v>
      </c>
      <c r="Y44" s="23"/>
      <c r="Z44" s="16" t="s">
        <v>86</v>
      </c>
      <c r="AA44" s="16" t="s">
        <v>86</v>
      </c>
      <c r="AB44" s="23" t="b">
        <f t="shared" si="17"/>
        <v>1</v>
      </c>
      <c r="AC44" s="16" t="s">
        <v>5</v>
      </c>
      <c r="AD44" s="16" t="s">
        <v>5</v>
      </c>
      <c r="AE44" s="23"/>
      <c r="AF44" s="16" t="s">
        <v>88</v>
      </c>
      <c r="AG44" s="16" t="s">
        <v>88</v>
      </c>
      <c r="AH44" s="23" t="b">
        <f t="shared" si="18"/>
        <v>1</v>
      </c>
      <c r="AI44" s="16" t="s">
        <v>6</v>
      </c>
      <c r="AJ44" s="16" t="s">
        <v>6</v>
      </c>
      <c r="AK44" s="23"/>
      <c r="AL44" s="16" t="s">
        <v>87</v>
      </c>
      <c r="AM44" s="16" t="s">
        <v>87</v>
      </c>
      <c r="AN44" s="23" t="b">
        <f t="shared" si="19"/>
        <v>1</v>
      </c>
      <c r="AO44" s="16" t="s">
        <v>14</v>
      </c>
      <c r="AP44" s="16" t="s">
        <v>14</v>
      </c>
      <c r="AQ44" s="23"/>
      <c r="AR44" s="16" t="s">
        <v>84</v>
      </c>
      <c r="AS44" s="16" t="s">
        <v>84</v>
      </c>
      <c r="AT44" s="23" t="b">
        <f t="shared" si="20"/>
        <v>1</v>
      </c>
      <c r="AU44" s="16" t="s">
        <v>16</v>
      </c>
      <c r="AV44" s="16" t="s">
        <v>16</v>
      </c>
      <c r="AW44" s="23"/>
      <c r="AX44" s="16" t="s">
        <v>85</v>
      </c>
      <c r="AY44" s="16" t="s">
        <v>86</v>
      </c>
      <c r="AZ44" s="23" t="b">
        <f t="shared" si="21"/>
        <v>0</v>
      </c>
      <c r="BA44" s="16" t="s">
        <v>22</v>
      </c>
      <c r="BB44" s="16" t="s">
        <v>22</v>
      </c>
      <c r="BC44" s="23"/>
      <c r="BD44" s="16" t="s">
        <v>86</v>
      </c>
      <c r="BE44" s="16" t="s">
        <v>86</v>
      </c>
      <c r="BF44" s="23" t="b">
        <f t="shared" si="22"/>
        <v>1</v>
      </c>
      <c r="BG44" s="16" t="s">
        <v>6</v>
      </c>
      <c r="BH44" s="16" t="s">
        <v>6</v>
      </c>
      <c r="BI44" s="23"/>
      <c r="BJ44" s="43">
        <v>0</v>
      </c>
      <c r="BK44" s="43">
        <f t="shared" si="23"/>
        <v>8</v>
      </c>
      <c r="BL44" s="15"/>
      <c r="BM44" s="15"/>
      <c r="BN44" s="15"/>
      <c r="BO44" s="15"/>
      <c r="BP44" s="15"/>
      <c r="BQ44" s="15"/>
      <c r="BR44" s="15"/>
      <c r="BS44" s="15"/>
      <c r="BT44" s="15"/>
      <c r="BU44" s="15"/>
      <c r="BV44" s="15"/>
      <c r="BW44" s="15"/>
      <c r="BX44" s="15"/>
      <c r="BY44" s="15"/>
      <c r="BZ44" s="15"/>
      <c r="CA44" s="15"/>
      <c r="CB44" s="15"/>
      <c r="CC44" s="15"/>
      <c r="CD44" s="15"/>
      <c r="CE44" s="15"/>
      <c r="CF44" s="15"/>
      <c r="CG44" s="15"/>
    </row>
    <row r="45" spans="1:85" s="22" customFormat="1" x14ac:dyDescent="0.25">
      <c r="A45" s="22">
        <v>23</v>
      </c>
      <c r="B45" s="16" t="s">
        <v>84</v>
      </c>
      <c r="C45" s="16" t="s">
        <v>88</v>
      </c>
      <c r="D45" s="23" t="b">
        <f t="shared" si="13"/>
        <v>0</v>
      </c>
      <c r="E45" s="16" t="s">
        <v>28</v>
      </c>
      <c r="F45" s="16" t="s">
        <v>8</v>
      </c>
      <c r="G45" s="15"/>
      <c r="H45" s="16" t="s">
        <v>85</v>
      </c>
      <c r="I45" s="16" t="s">
        <v>85</v>
      </c>
      <c r="J45" s="23" t="b">
        <f t="shared" si="14"/>
        <v>1</v>
      </c>
      <c r="K45" s="16" t="s">
        <v>11</v>
      </c>
      <c r="L45" s="16" t="s">
        <v>11</v>
      </c>
      <c r="M45" s="23"/>
      <c r="N45" s="16" t="s">
        <v>86</v>
      </c>
      <c r="O45" s="16" t="s">
        <v>90</v>
      </c>
      <c r="P45" s="23" t="b">
        <f t="shared" si="15"/>
        <v>0</v>
      </c>
      <c r="Q45" s="15" t="s">
        <v>28</v>
      </c>
      <c r="R45" s="16" t="s">
        <v>8</v>
      </c>
      <c r="S45" s="23"/>
      <c r="T45" s="16" t="s">
        <v>87</v>
      </c>
      <c r="U45" s="16" t="s">
        <v>87</v>
      </c>
      <c r="V45" s="23" t="b">
        <f t="shared" si="16"/>
        <v>1</v>
      </c>
      <c r="W45" s="16" t="s">
        <v>102</v>
      </c>
      <c r="X45" s="16" t="s">
        <v>102</v>
      </c>
      <c r="Y45" s="23"/>
      <c r="Z45" s="16" t="s">
        <v>86</v>
      </c>
      <c r="AA45" s="16" t="s">
        <v>90</v>
      </c>
      <c r="AB45" s="23" t="b">
        <f t="shared" si="17"/>
        <v>0</v>
      </c>
      <c r="AC45" s="16" t="s">
        <v>5</v>
      </c>
      <c r="AD45" s="16" t="s">
        <v>8</v>
      </c>
      <c r="AE45" s="23"/>
      <c r="AF45" s="16" t="s">
        <v>88</v>
      </c>
      <c r="AG45" s="16" t="s">
        <v>85</v>
      </c>
      <c r="AH45" s="23" t="b">
        <f t="shared" si="18"/>
        <v>0</v>
      </c>
      <c r="AI45" s="16" t="s">
        <v>6</v>
      </c>
      <c r="AJ45" s="16" t="s">
        <v>8</v>
      </c>
      <c r="AK45" s="23"/>
      <c r="AL45" s="16" t="s">
        <v>87</v>
      </c>
      <c r="AM45" s="16" t="s">
        <v>87</v>
      </c>
      <c r="AN45" s="23" t="b">
        <f t="shared" si="19"/>
        <v>1</v>
      </c>
      <c r="AO45" s="16" t="s">
        <v>14</v>
      </c>
      <c r="AP45" s="16" t="s">
        <v>14</v>
      </c>
      <c r="AQ45" s="23"/>
      <c r="AR45" s="16" t="s">
        <v>84</v>
      </c>
      <c r="AS45" s="16" t="s">
        <v>85</v>
      </c>
      <c r="AT45" s="23" t="b">
        <f t="shared" si="20"/>
        <v>0</v>
      </c>
      <c r="AU45" s="16" t="s">
        <v>16</v>
      </c>
      <c r="AV45" s="16" t="s">
        <v>8</v>
      </c>
      <c r="AW45" s="23"/>
      <c r="AX45" s="16" t="s">
        <v>85</v>
      </c>
      <c r="AY45" s="16" t="s">
        <v>92</v>
      </c>
      <c r="AZ45" s="23" t="b">
        <f t="shared" si="21"/>
        <v>0</v>
      </c>
      <c r="BA45" s="16" t="s">
        <v>22</v>
      </c>
      <c r="BB45" s="16" t="s">
        <v>8</v>
      </c>
      <c r="BC45" s="23"/>
      <c r="BD45" s="16" t="s">
        <v>86</v>
      </c>
      <c r="BE45" s="16" t="s">
        <v>84</v>
      </c>
      <c r="BF45" s="23" t="b">
        <f t="shared" si="22"/>
        <v>0</v>
      </c>
      <c r="BG45" s="16" t="s">
        <v>6</v>
      </c>
      <c r="BH45" s="16" t="s">
        <v>6</v>
      </c>
      <c r="BI45" s="23"/>
      <c r="BJ45" s="43">
        <v>0</v>
      </c>
      <c r="BK45" s="43">
        <f t="shared" si="23"/>
        <v>3</v>
      </c>
      <c r="BL45" s="15"/>
      <c r="BM45" s="15"/>
      <c r="BN45" s="15"/>
      <c r="BO45" s="15"/>
      <c r="BP45" s="15"/>
      <c r="BQ45" s="15"/>
      <c r="BR45" s="15"/>
      <c r="BS45" s="15"/>
      <c r="BT45" s="15"/>
      <c r="BU45" s="15"/>
      <c r="BV45" s="15"/>
      <c r="BW45" s="15"/>
      <c r="BX45" s="15"/>
      <c r="BY45" s="15"/>
      <c r="BZ45" s="15"/>
      <c r="CA45" s="15"/>
      <c r="CB45" s="15"/>
      <c r="CC45" s="15"/>
      <c r="CD45" s="15"/>
      <c r="CE45" s="15"/>
      <c r="CF45" s="15"/>
      <c r="CG45" s="15"/>
    </row>
    <row r="46" spans="1:85" s="22" customFormat="1" x14ac:dyDescent="0.25">
      <c r="A46" s="22">
        <v>24</v>
      </c>
      <c r="B46" s="16" t="s">
        <v>84</v>
      </c>
      <c r="C46" s="16" t="s">
        <v>84</v>
      </c>
      <c r="D46" s="23" t="b">
        <f t="shared" si="13"/>
        <v>1</v>
      </c>
      <c r="E46" s="16" t="s">
        <v>28</v>
      </c>
      <c r="F46" s="16" t="s">
        <v>28</v>
      </c>
      <c r="G46" s="15"/>
      <c r="H46" s="16" t="s">
        <v>85</v>
      </c>
      <c r="I46" s="16" t="s">
        <v>86</v>
      </c>
      <c r="J46" s="23" t="b">
        <f t="shared" si="14"/>
        <v>0</v>
      </c>
      <c r="K46" s="16" t="s">
        <v>11</v>
      </c>
      <c r="L46" s="16" t="s">
        <v>11</v>
      </c>
      <c r="M46" s="23"/>
      <c r="N46" s="16" t="s">
        <v>86</v>
      </c>
      <c r="O46" s="16" t="s">
        <v>86</v>
      </c>
      <c r="P46" s="23" t="b">
        <f t="shared" si="15"/>
        <v>1</v>
      </c>
      <c r="Q46" s="15" t="s">
        <v>28</v>
      </c>
      <c r="R46" s="16" t="s">
        <v>28</v>
      </c>
      <c r="S46" s="23"/>
      <c r="T46" s="16" t="s">
        <v>87</v>
      </c>
      <c r="U46" s="16" t="s">
        <v>87</v>
      </c>
      <c r="V46" s="23" t="b">
        <f t="shared" si="16"/>
        <v>1</v>
      </c>
      <c r="W46" s="16" t="s">
        <v>102</v>
      </c>
      <c r="X46" s="16" t="s">
        <v>8</v>
      </c>
      <c r="Y46" s="23"/>
      <c r="Z46" s="16" t="s">
        <v>86</v>
      </c>
      <c r="AA46" s="16" t="s">
        <v>86</v>
      </c>
      <c r="AB46" s="23" t="b">
        <f t="shared" si="17"/>
        <v>1</v>
      </c>
      <c r="AC46" s="16" t="s">
        <v>5</v>
      </c>
      <c r="AD46" s="16" t="s">
        <v>5</v>
      </c>
      <c r="AE46" s="23"/>
      <c r="AF46" s="16" t="s">
        <v>88</v>
      </c>
      <c r="AG46" s="16" t="s">
        <v>88</v>
      </c>
      <c r="AH46" s="23" t="b">
        <f t="shared" si="18"/>
        <v>1</v>
      </c>
      <c r="AI46" s="16" t="s">
        <v>6</v>
      </c>
      <c r="AJ46" s="16" t="s">
        <v>6</v>
      </c>
      <c r="AK46" s="23"/>
      <c r="AL46" s="16" t="s">
        <v>87</v>
      </c>
      <c r="AM46" s="16" t="s">
        <v>87</v>
      </c>
      <c r="AN46" s="23" t="b">
        <f t="shared" si="19"/>
        <v>1</v>
      </c>
      <c r="AO46" s="16" t="s">
        <v>14</v>
      </c>
      <c r="AP46" s="16" t="s">
        <v>8</v>
      </c>
      <c r="AQ46" s="23"/>
      <c r="AR46" s="16" t="s">
        <v>84</v>
      </c>
      <c r="AS46" s="16" t="s">
        <v>84</v>
      </c>
      <c r="AT46" s="23" t="b">
        <f t="shared" si="20"/>
        <v>1</v>
      </c>
      <c r="AU46" s="16" t="s">
        <v>16</v>
      </c>
      <c r="AV46" s="16" t="s">
        <v>16</v>
      </c>
      <c r="AW46" s="23"/>
      <c r="AX46" s="16" t="s">
        <v>85</v>
      </c>
      <c r="AY46" s="16" t="s">
        <v>85</v>
      </c>
      <c r="AZ46" s="23" t="b">
        <f t="shared" si="21"/>
        <v>1</v>
      </c>
      <c r="BA46" s="16" t="s">
        <v>22</v>
      </c>
      <c r="BB46" s="16" t="s">
        <v>22</v>
      </c>
      <c r="BC46" s="23"/>
      <c r="BD46" s="16" t="s">
        <v>86</v>
      </c>
      <c r="BE46" s="16" t="s">
        <v>88</v>
      </c>
      <c r="BF46" s="23" t="b">
        <f t="shared" si="22"/>
        <v>0</v>
      </c>
      <c r="BG46" s="16" t="s">
        <v>6</v>
      </c>
      <c r="BH46" s="16" t="s">
        <v>8</v>
      </c>
      <c r="BI46" s="23"/>
      <c r="BJ46" s="43">
        <v>0</v>
      </c>
      <c r="BK46" s="43">
        <f t="shared" si="23"/>
        <v>8</v>
      </c>
      <c r="BL46" s="15"/>
      <c r="BM46" s="15"/>
      <c r="BN46" s="15"/>
      <c r="BO46" s="15"/>
      <c r="BP46" s="15"/>
      <c r="BQ46" s="15"/>
      <c r="BR46" s="15"/>
      <c r="BS46" s="15"/>
      <c r="BT46" s="15"/>
      <c r="BU46" s="15"/>
      <c r="BV46" s="15"/>
      <c r="BW46" s="15"/>
      <c r="BX46" s="15"/>
      <c r="BY46" s="15"/>
      <c r="BZ46" s="15"/>
      <c r="CA46" s="15"/>
      <c r="CB46" s="15"/>
      <c r="CC46" s="15"/>
      <c r="CD46" s="15"/>
      <c r="CE46" s="15"/>
      <c r="CF46" s="15"/>
      <c r="CG46" s="15"/>
    </row>
    <row r="47" spans="1:85" s="22" customFormat="1" x14ac:dyDescent="0.25">
      <c r="A47" s="22">
        <v>30</v>
      </c>
      <c r="B47" s="16" t="s">
        <v>84</v>
      </c>
      <c r="C47" s="16" t="s">
        <v>90</v>
      </c>
      <c r="D47" s="23" t="b">
        <f t="shared" si="13"/>
        <v>0</v>
      </c>
      <c r="E47" s="16" t="s">
        <v>28</v>
      </c>
      <c r="F47" s="16" t="s">
        <v>8</v>
      </c>
      <c r="G47" s="15"/>
      <c r="H47" s="16" t="s">
        <v>85</v>
      </c>
      <c r="I47" s="16" t="s">
        <v>85</v>
      </c>
      <c r="J47" s="23" t="b">
        <f t="shared" si="14"/>
        <v>1</v>
      </c>
      <c r="K47" s="16" t="s">
        <v>11</v>
      </c>
      <c r="L47" s="16" t="s">
        <v>8</v>
      </c>
      <c r="M47" s="23"/>
      <c r="N47" s="16" t="s">
        <v>86</v>
      </c>
      <c r="O47" s="16" t="s">
        <v>86</v>
      </c>
      <c r="P47" s="23" t="b">
        <f t="shared" si="15"/>
        <v>1</v>
      </c>
      <c r="Q47" s="15" t="s">
        <v>28</v>
      </c>
      <c r="R47" s="16" t="s">
        <v>28</v>
      </c>
      <c r="S47" s="23"/>
      <c r="T47" s="16" t="s">
        <v>87</v>
      </c>
      <c r="U47" s="16" t="s">
        <v>85</v>
      </c>
      <c r="V47" s="23" t="b">
        <f t="shared" si="16"/>
        <v>0</v>
      </c>
      <c r="W47" s="16" t="s">
        <v>102</v>
      </c>
      <c r="X47" s="16" t="s">
        <v>8</v>
      </c>
      <c r="Y47" s="23"/>
      <c r="Z47" s="16" t="s">
        <v>86</v>
      </c>
      <c r="AA47" s="16" t="s">
        <v>90</v>
      </c>
      <c r="AB47" s="23" t="b">
        <f t="shared" si="17"/>
        <v>0</v>
      </c>
      <c r="AC47" s="16" t="s">
        <v>5</v>
      </c>
      <c r="AD47" s="16" t="s">
        <v>8</v>
      </c>
      <c r="AE47" s="23"/>
      <c r="AF47" s="16" t="s">
        <v>88</v>
      </c>
      <c r="AG47" s="16" t="s">
        <v>88</v>
      </c>
      <c r="AH47" s="23" t="b">
        <f t="shared" si="18"/>
        <v>1</v>
      </c>
      <c r="AI47" s="16" t="s">
        <v>6</v>
      </c>
      <c r="AJ47" s="16" t="s">
        <v>6</v>
      </c>
      <c r="AK47" s="23"/>
      <c r="AL47" s="16" t="s">
        <v>87</v>
      </c>
      <c r="AM47" s="16" t="s">
        <v>87</v>
      </c>
      <c r="AN47" s="23" t="b">
        <f t="shared" si="19"/>
        <v>1</v>
      </c>
      <c r="AO47" s="16" t="s">
        <v>14</v>
      </c>
      <c r="AP47" s="16" t="s">
        <v>8</v>
      </c>
      <c r="AQ47" s="23"/>
      <c r="AR47" s="16" t="s">
        <v>84</v>
      </c>
      <c r="AS47" s="16" t="s">
        <v>84</v>
      </c>
      <c r="AT47" s="23" t="b">
        <f t="shared" si="20"/>
        <v>1</v>
      </c>
      <c r="AU47" s="16" t="s">
        <v>16</v>
      </c>
      <c r="AV47" s="16" t="s">
        <v>16</v>
      </c>
      <c r="AW47" s="23"/>
      <c r="AX47" s="16" t="s">
        <v>85</v>
      </c>
      <c r="AY47" s="16" t="s">
        <v>84</v>
      </c>
      <c r="AZ47" s="23" t="b">
        <f t="shared" si="21"/>
        <v>0</v>
      </c>
      <c r="BA47" s="16" t="s">
        <v>22</v>
      </c>
      <c r="BB47" s="16" t="s">
        <v>22</v>
      </c>
      <c r="BC47" s="23"/>
      <c r="BD47" s="16" t="s">
        <v>86</v>
      </c>
      <c r="BE47" s="16" t="s">
        <v>88</v>
      </c>
      <c r="BF47" s="23" t="b">
        <f t="shared" si="22"/>
        <v>0</v>
      </c>
      <c r="BG47" s="16" t="s">
        <v>6</v>
      </c>
      <c r="BH47" s="16" t="s">
        <v>8</v>
      </c>
      <c r="BI47" s="23"/>
      <c r="BJ47" s="43">
        <v>0</v>
      </c>
      <c r="BK47" s="43">
        <f t="shared" si="23"/>
        <v>5</v>
      </c>
      <c r="BL47" s="15"/>
      <c r="BM47" s="15"/>
      <c r="BN47" s="15"/>
      <c r="BO47" s="15"/>
      <c r="BP47" s="15"/>
      <c r="BQ47" s="15"/>
      <c r="BR47" s="15"/>
      <c r="BS47" s="15"/>
      <c r="BT47" s="15"/>
      <c r="BU47" s="15"/>
      <c r="BV47" s="15"/>
      <c r="BW47" s="15"/>
      <c r="BX47" s="15"/>
      <c r="BY47" s="15"/>
      <c r="BZ47" s="15"/>
      <c r="CA47" s="15"/>
      <c r="CB47" s="15"/>
      <c r="CC47" s="15"/>
      <c r="CD47" s="15"/>
      <c r="CE47" s="15"/>
      <c r="CF47" s="15"/>
      <c r="CG47" s="15"/>
    </row>
    <row r="48" spans="1:85" s="22" customFormat="1" x14ac:dyDescent="0.25">
      <c r="A48" s="22">
        <v>31</v>
      </c>
      <c r="B48" s="16" t="s">
        <v>84</v>
      </c>
      <c r="C48" s="16" t="s">
        <v>84</v>
      </c>
      <c r="D48" s="23" t="b">
        <f t="shared" si="13"/>
        <v>1</v>
      </c>
      <c r="E48" s="16" t="s">
        <v>28</v>
      </c>
      <c r="F48" s="16" t="s">
        <v>8</v>
      </c>
      <c r="G48" s="15"/>
      <c r="H48" s="16" t="s">
        <v>85</v>
      </c>
      <c r="I48" s="16" t="s">
        <v>85</v>
      </c>
      <c r="J48" s="23" t="b">
        <f t="shared" si="14"/>
        <v>1</v>
      </c>
      <c r="K48" s="16" t="s">
        <v>11</v>
      </c>
      <c r="L48" s="16" t="s">
        <v>11</v>
      </c>
      <c r="M48" s="23"/>
      <c r="N48" s="16" t="s">
        <v>86</v>
      </c>
      <c r="O48" s="16" t="s">
        <v>86</v>
      </c>
      <c r="P48" s="23" t="b">
        <f t="shared" si="15"/>
        <v>1</v>
      </c>
      <c r="Q48" s="15" t="s">
        <v>28</v>
      </c>
      <c r="R48" s="16" t="s">
        <v>28</v>
      </c>
      <c r="S48" s="23"/>
      <c r="T48" s="16" t="s">
        <v>87</v>
      </c>
      <c r="U48" s="16" t="s">
        <v>87</v>
      </c>
      <c r="V48" s="23" t="b">
        <f t="shared" si="16"/>
        <v>1</v>
      </c>
      <c r="W48" s="16" t="s">
        <v>102</v>
      </c>
      <c r="X48" s="16" t="s">
        <v>96</v>
      </c>
      <c r="Y48" s="23"/>
      <c r="Z48" s="16" t="s">
        <v>86</v>
      </c>
      <c r="AA48" s="16" t="s">
        <v>85</v>
      </c>
      <c r="AB48" s="23" t="b">
        <f t="shared" si="17"/>
        <v>0</v>
      </c>
      <c r="AC48" s="16" t="s">
        <v>5</v>
      </c>
      <c r="AD48" s="16" t="s">
        <v>10</v>
      </c>
      <c r="AE48" s="23"/>
      <c r="AF48" s="16" t="s">
        <v>88</v>
      </c>
      <c r="AG48" s="16" t="s">
        <v>88</v>
      </c>
      <c r="AH48" s="23" t="b">
        <f t="shared" si="18"/>
        <v>1</v>
      </c>
      <c r="AI48" s="16" t="s">
        <v>6</v>
      </c>
      <c r="AJ48" s="16" t="s">
        <v>6</v>
      </c>
      <c r="AK48" s="23"/>
      <c r="AL48" s="16" t="s">
        <v>87</v>
      </c>
      <c r="AM48" s="16" t="s">
        <v>87</v>
      </c>
      <c r="AN48" s="23" t="b">
        <f t="shared" si="19"/>
        <v>1</v>
      </c>
      <c r="AO48" s="16" t="s">
        <v>14</v>
      </c>
      <c r="AP48" s="16" t="s">
        <v>14</v>
      </c>
      <c r="AQ48" s="23"/>
      <c r="AR48" s="16" t="s">
        <v>84</v>
      </c>
      <c r="AS48" s="16" t="s">
        <v>84</v>
      </c>
      <c r="AT48" s="23" t="b">
        <f t="shared" si="20"/>
        <v>1</v>
      </c>
      <c r="AU48" s="16" t="s">
        <v>16</v>
      </c>
      <c r="AV48" s="16" t="s">
        <v>16</v>
      </c>
      <c r="AW48" s="23"/>
      <c r="AX48" s="16" t="s">
        <v>85</v>
      </c>
      <c r="AY48" s="16" t="s">
        <v>85</v>
      </c>
      <c r="AZ48" s="23" t="b">
        <f t="shared" si="21"/>
        <v>1</v>
      </c>
      <c r="BA48" s="16" t="s">
        <v>22</v>
      </c>
      <c r="BB48" s="16" t="s">
        <v>22</v>
      </c>
      <c r="BC48" s="23"/>
      <c r="BD48" s="16" t="s">
        <v>86</v>
      </c>
      <c r="BE48" s="16" t="s">
        <v>88</v>
      </c>
      <c r="BF48" s="23" t="b">
        <f t="shared" si="22"/>
        <v>0</v>
      </c>
      <c r="BG48" s="16" t="s">
        <v>6</v>
      </c>
      <c r="BH48" s="16" t="s">
        <v>8</v>
      </c>
      <c r="BI48" s="23"/>
      <c r="BJ48" s="43">
        <v>0</v>
      </c>
      <c r="BK48" s="43">
        <f t="shared" si="23"/>
        <v>8</v>
      </c>
      <c r="BL48" s="15"/>
      <c r="BM48" s="15"/>
      <c r="BN48" s="15"/>
      <c r="BO48" s="15"/>
      <c r="BP48" s="15"/>
      <c r="BQ48" s="15"/>
      <c r="BR48" s="15"/>
      <c r="BS48" s="15"/>
      <c r="BT48" s="15"/>
      <c r="BU48" s="15"/>
      <c r="BV48" s="15"/>
      <c r="BW48" s="15"/>
      <c r="BX48" s="15"/>
      <c r="BY48" s="15"/>
      <c r="BZ48" s="15"/>
      <c r="CA48" s="15"/>
      <c r="CB48" s="15"/>
      <c r="CC48" s="15"/>
      <c r="CD48" s="15"/>
      <c r="CE48" s="15"/>
      <c r="CF48" s="15"/>
      <c r="CG48" s="15"/>
    </row>
    <row r="49" spans="1:85" s="22" customFormat="1" x14ac:dyDescent="0.25">
      <c r="A49" s="22">
        <v>32</v>
      </c>
      <c r="B49" s="16" t="s">
        <v>84</v>
      </c>
      <c r="C49" s="16" t="s">
        <v>84</v>
      </c>
      <c r="D49" s="23" t="b">
        <f t="shared" si="13"/>
        <v>1</v>
      </c>
      <c r="E49" s="16" t="s">
        <v>28</v>
      </c>
      <c r="F49" s="16" t="s">
        <v>8</v>
      </c>
      <c r="G49" s="15"/>
      <c r="H49" s="16" t="s">
        <v>85</v>
      </c>
      <c r="I49" s="16" t="s">
        <v>85</v>
      </c>
      <c r="J49" s="23" t="b">
        <f t="shared" si="14"/>
        <v>1</v>
      </c>
      <c r="K49" s="16" t="s">
        <v>11</v>
      </c>
      <c r="L49" s="16" t="s">
        <v>8</v>
      </c>
      <c r="M49" s="23"/>
      <c r="N49" s="16" t="s">
        <v>86</v>
      </c>
      <c r="O49" s="16" t="s">
        <v>86</v>
      </c>
      <c r="P49" s="23" t="b">
        <f t="shared" si="15"/>
        <v>1</v>
      </c>
      <c r="Q49" s="15" t="s">
        <v>28</v>
      </c>
      <c r="R49" s="16" t="s">
        <v>8</v>
      </c>
      <c r="S49" s="23"/>
      <c r="T49" s="16" t="s">
        <v>87</v>
      </c>
      <c r="U49" s="16" t="s">
        <v>87</v>
      </c>
      <c r="V49" s="23" t="b">
        <f t="shared" si="16"/>
        <v>1</v>
      </c>
      <c r="W49" s="16" t="s">
        <v>102</v>
      </c>
      <c r="X49" s="16" t="s">
        <v>8</v>
      </c>
      <c r="Y49" s="23"/>
      <c r="Z49" s="16" t="s">
        <v>86</v>
      </c>
      <c r="AA49" s="16" t="s">
        <v>92</v>
      </c>
      <c r="AB49" s="23" t="b">
        <f t="shared" si="17"/>
        <v>0</v>
      </c>
      <c r="AC49" s="16" t="s">
        <v>5</v>
      </c>
      <c r="AD49" s="16" t="s">
        <v>8</v>
      </c>
      <c r="AE49" s="23"/>
      <c r="AF49" s="16" t="s">
        <v>88</v>
      </c>
      <c r="AG49" s="16" t="s">
        <v>88</v>
      </c>
      <c r="AH49" s="23" t="b">
        <f t="shared" si="18"/>
        <v>1</v>
      </c>
      <c r="AI49" s="16" t="s">
        <v>6</v>
      </c>
      <c r="AJ49" s="16" t="s">
        <v>6</v>
      </c>
      <c r="AK49" s="23"/>
      <c r="AL49" s="16" t="s">
        <v>87</v>
      </c>
      <c r="AM49" s="16" t="s">
        <v>87</v>
      </c>
      <c r="AN49" s="23" t="b">
        <f t="shared" si="19"/>
        <v>1</v>
      </c>
      <c r="AO49" s="16" t="s">
        <v>14</v>
      </c>
      <c r="AP49" s="16" t="s">
        <v>14</v>
      </c>
      <c r="AQ49" s="23"/>
      <c r="AR49" s="16" t="s">
        <v>84</v>
      </c>
      <c r="AS49" s="16" t="s">
        <v>92</v>
      </c>
      <c r="AT49" s="23" t="b">
        <f t="shared" si="20"/>
        <v>0</v>
      </c>
      <c r="AU49" s="16" t="s">
        <v>16</v>
      </c>
      <c r="AV49" s="16" t="s">
        <v>8</v>
      </c>
      <c r="AW49" s="23"/>
      <c r="AX49" s="16" t="s">
        <v>85</v>
      </c>
      <c r="AY49" s="16" t="s">
        <v>92</v>
      </c>
      <c r="AZ49" s="23" t="b">
        <f t="shared" si="21"/>
        <v>0</v>
      </c>
      <c r="BA49" s="16" t="s">
        <v>22</v>
      </c>
      <c r="BB49" s="16" t="s">
        <v>8</v>
      </c>
      <c r="BC49" s="23"/>
      <c r="BD49" s="16" t="s">
        <v>86</v>
      </c>
      <c r="BE49" s="16" t="s">
        <v>92</v>
      </c>
      <c r="BF49" s="23" t="b">
        <f t="shared" si="22"/>
        <v>0</v>
      </c>
      <c r="BG49" s="16" t="s">
        <v>6</v>
      </c>
      <c r="BH49" s="16" t="s">
        <v>8</v>
      </c>
      <c r="BI49" s="23"/>
      <c r="BJ49" s="43">
        <v>0</v>
      </c>
      <c r="BK49" s="43">
        <f t="shared" si="23"/>
        <v>6</v>
      </c>
      <c r="BL49" s="15"/>
      <c r="BM49" s="15"/>
      <c r="BN49" s="15"/>
      <c r="BO49" s="15"/>
      <c r="BP49" s="15"/>
      <c r="BQ49" s="15"/>
      <c r="BR49" s="15"/>
      <c r="BS49" s="15"/>
      <c r="BT49" s="15"/>
      <c r="BU49" s="15"/>
      <c r="BV49" s="15"/>
      <c r="BW49" s="15"/>
      <c r="BX49" s="15"/>
      <c r="BY49" s="15"/>
      <c r="BZ49" s="15"/>
      <c r="CA49" s="15"/>
      <c r="CB49" s="15"/>
      <c r="CC49" s="15"/>
      <c r="CD49" s="15"/>
      <c r="CE49" s="15"/>
      <c r="CF49" s="15"/>
      <c r="CG49" s="15"/>
    </row>
    <row r="50" spans="1:85" s="22" customFormat="1" x14ac:dyDescent="0.25">
      <c r="A50" s="22">
        <v>33</v>
      </c>
      <c r="B50" s="16" t="s">
        <v>84</v>
      </c>
      <c r="C50" s="16" t="s">
        <v>84</v>
      </c>
      <c r="D50" s="23" t="b">
        <f t="shared" si="13"/>
        <v>1</v>
      </c>
      <c r="E50" s="16" t="s">
        <v>28</v>
      </c>
      <c r="F50" s="16" t="s">
        <v>28</v>
      </c>
      <c r="G50" s="15"/>
      <c r="H50" s="16" t="s">
        <v>85</v>
      </c>
      <c r="I50" s="16" t="s">
        <v>85</v>
      </c>
      <c r="J50" s="23" t="b">
        <f t="shared" si="14"/>
        <v>1</v>
      </c>
      <c r="K50" s="16" t="s">
        <v>11</v>
      </c>
      <c r="L50" s="16" t="s">
        <v>11</v>
      </c>
      <c r="M50" s="23"/>
      <c r="N50" s="16" t="s">
        <v>86</v>
      </c>
      <c r="O50" s="16" t="s">
        <v>86</v>
      </c>
      <c r="P50" s="23" t="b">
        <f t="shared" si="15"/>
        <v>1</v>
      </c>
      <c r="Q50" s="15" t="s">
        <v>28</v>
      </c>
      <c r="R50" s="16" t="s">
        <v>28</v>
      </c>
      <c r="S50" s="23"/>
      <c r="T50" s="16" t="s">
        <v>87</v>
      </c>
      <c r="U50" s="16" t="s">
        <v>86</v>
      </c>
      <c r="V50" s="23" t="b">
        <f t="shared" si="16"/>
        <v>0</v>
      </c>
      <c r="W50" s="16" t="s">
        <v>102</v>
      </c>
      <c r="X50" s="16" t="s">
        <v>10</v>
      </c>
      <c r="Y50" s="23"/>
      <c r="Z50" s="16" t="s">
        <v>86</v>
      </c>
      <c r="AA50" s="16" t="s">
        <v>86</v>
      </c>
      <c r="AB50" s="23" t="b">
        <f t="shared" si="17"/>
        <v>1</v>
      </c>
      <c r="AC50" s="16" t="s">
        <v>5</v>
      </c>
      <c r="AD50" s="16" t="s">
        <v>5</v>
      </c>
      <c r="AE50" s="23"/>
      <c r="AF50" s="16" t="s">
        <v>88</v>
      </c>
      <c r="AG50" s="16" t="s">
        <v>88</v>
      </c>
      <c r="AH50" s="23" t="b">
        <f t="shared" si="18"/>
        <v>1</v>
      </c>
      <c r="AI50" s="16" t="s">
        <v>6</v>
      </c>
      <c r="AJ50" s="16" t="s">
        <v>6</v>
      </c>
      <c r="AK50" s="23"/>
      <c r="AL50" s="16" t="s">
        <v>87</v>
      </c>
      <c r="AM50" s="16" t="s">
        <v>86</v>
      </c>
      <c r="AN50" s="23" t="b">
        <f t="shared" si="19"/>
        <v>0</v>
      </c>
      <c r="AO50" s="16" t="s">
        <v>14</v>
      </c>
      <c r="AP50" s="16" t="s">
        <v>8</v>
      </c>
      <c r="AQ50" s="23"/>
      <c r="AR50" s="16" t="s">
        <v>84</v>
      </c>
      <c r="AS50" s="16" t="s">
        <v>84</v>
      </c>
      <c r="AT50" s="23" t="b">
        <f t="shared" si="20"/>
        <v>1</v>
      </c>
      <c r="AU50" s="16" t="s">
        <v>16</v>
      </c>
      <c r="AV50" s="16" t="s">
        <v>8</v>
      </c>
      <c r="AW50" s="23"/>
      <c r="AX50" s="16" t="s">
        <v>85</v>
      </c>
      <c r="AY50" s="16" t="s">
        <v>85</v>
      </c>
      <c r="AZ50" s="23" t="b">
        <f t="shared" si="21"/>
        <v>1</v>
      </c>
      <c r="BA50" s="16" t="s">
        <v>22</v>
      </c>
      <c r="BB50" s="16" t="s">
        <v>22</v>
      </c>
      <c r="BC50" s="23"/>
      <c r="BD50" s="16" t="s">
        <v>86</v>
      </c>
      <c r="BE50" s="16" t="s">
        <v>88</v>
      </c>
      <c r="BF50" s="23" t="b">
        <f t="shared" si="22"/>
        <v>0</v>
      </c>
      <c r="BG50" s="16" t="s">
        <v>6</v>
      </c>
      <c r="BH50" s="16" t="s">
        <v>8</v>
      </c>
      <c r="BI50" s="23"/>
      <c r="BJ50" s="43">
        <v>0</v>
      </c>
      <c r="BK50" s="43">
        <f t="shared" si="23"/>
        <v>7</v>
      </c>
      <c r="BL50" s="15"/>
      <c r="BM50" s="15"/>
      <c r="BN50" s="15"/>
      <c r="BO50" s="15"/>
      <c r="BP50" s="15"/>
      <c r="BQ50" s="15"/>
      <c r="BR50" s="15"/>
      <c r="BS50" s="15"/>
      <c r="BT50" s="15"/>
      <c r="BU50" s="15"/>
      <c r="BV50" s="15"/>
      <c r="BW50" s="15"/>
      <c r="BX50" s="15"/>
      <c r="BY50" s="15"/>
      <c r="BZ50" s="15"/>
      <c r="CA50" s="15"/>
      <c r="CB50" s="15"/>
      <c r="CC50" s="15"/>
      <c r="CD50" s="15"/>
      <c r="CE50" s="15"/>
      <c r="CF50" s="15"/>
      <c r="CG50" s="15"/>
    </row>
    <row r="51" spans="1:85" s="22" customFormat="1" x14ac:dyDescent="0.25">
      <c r="A51" s="22">
        <v>34</v>
      </c>
      <c r="B51" s="16" t="s">
        <v>84</v>
      </c>
      <c r="C51" s="16" t="s">
        <v>84</v>
      </c>
      <c r="D51" s="23" t="b">
        <f t="shared" si="13"/>
        <v>1</v>
      </c>
      <c r="E51" s="16" t="s">
        <v>28</v>
      </c>
      <c r="F51" s="16" t="s">
        <v>28</v>
      </c>
      <c r="G51" s="15"/>
      <c r="H51" s="16" t="s">
        <v>85</v>
      </c>
      <c r="I51" s="16" t="s">
        <v>85</v>
      </c>
      <c r="J51" s="23" t="b">
        <f t="shared" si="14"/>
        <v>1</v>
      </c>
      <c r="K51" s="16" t="s">
        <v>11</v>
      </c>
      <c r="L51" s="16" t="s">
        <v>11</v>
      </c>
      <c r="M51" s="23"/>
      <c r="N51" s="16" t="s">
        <v>86</v>
      </c>
      <c r="O51" s="16" t="s">
        <v>86</v>
      </c>
      <c r="P51" s="23" t="b">
        <f t="shared" si="15"/>
        <v>1</v>
      </c>
      <c r="Q51" s="15" t="s">
        <v>28</v>
      </c>
      <c r="R51" s="16" t="s">
        <v>28</v>
      </c>
      <c r="S51" s="23"/>
      <c r="T51" s="16" t="s">
        <v>87</v>
      </c>
      <c r="U51" s="16" t="s">
        <v>87</v>
      </c>
      <c r="V51" s="23" t="b">
        <f t="shared" si="16"/>
        <v>1</v>
      </c>
      <c r="W51" s="16" t="s">
        <v>102</v>
      </c>
      <c r="X51" s="16" t="s">
        <v>102</v>
      </c>
      <c r="Y51" s="23"/>
      <c r="Z51" s="16" t="s">
        <v>86</v>
      </c>
      <c r="AA51" s="16" t="s">
        <v>86</v>
      </c>
      <c r="AB51" s="23" t="b">
        <f t="shared" si="17"/>
        <v>1</v>
      </c>
      <c r="AC51" s="16" t="s">
        <v>5</v>
      </c>
      <c r="AD51" s="16" t="s">
        <v>5</v>
      </c>
      <c r="AE51" s="23"/>
      <c r="AF51" s="16" t="s">
        <v>88</v>
      </c>
      <c r="AG51" s="16" t="s">
        <v>84</v>
      </c>
      <c r="AH51" s="23" t="b">
        <f t="shared" si="18"/>
        <v>0</v>
      </c>
      <c r="AI51" s="16" t="s">
        <v>6</v>
      </c>
      <c r="AJ51" s="16" t="s">
        <v>6</v>
      </c>
      <c r="AK51" s="23"/>
      <c r="AL51" s="16" t="s">
        <v>87</v>
      </c>
      <c r="AM51" s="16" t="s">
        <v>87</v>
      </c>
      <c r="AN51" s="23" t="b">
        <f t="shared" si="19"/>
        <v>1</v>
      </c>
      <c r="AO51" s="16" t="s">
        <v>14</v>
      </c>
      <c r="AP51" s="16" t="s">
        <v>14</v>
      </c>
      <c r="AQ51" s="23"/>
      <c r="AR51" s="16" t="s">
        <v>84</v>
      </c>
      <c r="AS51" s="16" t="s">
        <v>84</v>
      </c>
      <c r="AT51" s="23" t="b">
        <f t="shared" si="20"/>
        <v>1</v>
      </c>
      <c r="AU51" s="16" t="s">
        <v>16</v>
      </c>
      <c r="AV51" s="16" t="s">
        <v>8</v>
      </c>
      <c r="AW51" s="23"/>
      <c r="AX51" s="16" t="s">
        <v>85</v>
      </c>
      <c r="AY51" s="16" t="s">
        <v>86</v>
      </c>
      <c r="AZ51" s="23" t="b">
        <f t="shared" si="21"/>
        <v>0</v>
      </c>
      <c r="BA51" s="16" t="s">
        <v>22</v>
      </c>
      <c r="BB51" s="16" t="s">
        <v>12</v>
      </c>
      <c r="BC51" s="23"/>
      <c r="BD51" s="16" t="s">
        <v>86</v>
      </c>
      <c r="BE51" s="16" t="s">
        <v>84</v>
      </c>
      <c r="BF51" s="23" t="b">
        <f t="shared" si="22"/>
        <v>0</v>
      </c>
      <c r="BG51" s="16" t="s">
        <v>6</v>
      </c>
      <c r="BH51" s="16" t="s">
        <v>6</v>
      </c>
      <c r="BI51" s="23"/>
      <c r="BJ51" s="43">
        <v>0</v>
      </c>
      <c r="BK51" s="43">
        <f t="shared" si="23"/>
        <v>7</v>
      </c>
      <c r="BL51" s="15"/>
      <c r="BM51" s="15"/>
      <c r="BN51" s="15"/>
      <c r="BO51" s="15"/>
      <c r="BP51" s="15"/>
      <c r="BQ51" s="15"/>
      <c r="BR51" s="15"/>
      <c r="BS51" s="15"/>
      <c r="BT51" s="15"/>
      <c r="BU51" s="15"/>
      <c r="BV51" s="15"/>
      <c r="BW51" s="15"/>
      <c r="BX51" s="15"/>
      <c r="BY51" s="15"/>
      <c r="BZ51" s="15"/>
      <c r="CA51" s="15"/>
      <c r="CB51" s="15"/>
      <c r="CC51" s="15"/>
      <c r="CD51" s="15"/>
      <c r="CE51" s="15"/>
      <c r="CF51" s="15"/>
      <c r="CG51" s="15"/>
    </row>
    <row r="52" spans="1:85" s="22" customFormat="1" x14ac:dyDescent="0.25">
      <c r="A52" s="22">
        <v>39</v>
      </c>
      <c r="B52" s="16" t="s">
        <v>84</v>
      </c>
      <c r="C52" s="16" t="s">
        <v>84</v>
      </c>
      <c r="D52" s="23" t="b">
        <f t="shared" si="13"/>
        <v>1</v>
      </c>
      <c r="E52" s="16" t="s">
        <v>28</v>
      </c>
      <c r="F52" s="16" t="s">
        <v>28</v>
      </c>
      <c r="G52" s="15"/>
      <c r="H52" s="16" t="s">
        <v>85</v>
      </c>
      <c r="I52" s="16" t="s">
        <v>85</v>
      </c>
      <c r="J52" s="23" t="b">
        <f t="shared" si="14"/>
        <v>1</v>
      </c>
      <c r="K52" s="16" t="s">
        <v>11</v>
      </c>
      <c r="L52" s="16" t="s">
        <v>11</v>
      </c>
      <c r="M52" s="23"/>
      <c r="N52" s="16" t="s">
        <v>86</v>
      </c>
      <c r="O52" s="16" t="s">
        <v>86</v>
      </c>
      <c r="P52" s="23" t="b">
        <f t="shared" si="15"/>
        <v>1</v>
      </c>
      <c r="Q52" s="15" t="s">
        <v>28</v>
      </c>
      <c r="R52" s="16" t="s">
        <v>28</v>
      </c>
      <c r="S52" s="23"/>
      <c r="T52" s="16" t="s">
        <v>87</v>
      </c>
      <c r="U52" s="16" t="s">
        <v>86</v>
      </c>
      <c r="V52" s="23" t="b">
        <f t="shared" si="16"/>
        <v>0</v>
      </c>
      <c r="W52" s="16" t="s">
        <v>102</v>
      </c>
      <c r="X52" s="16" t="s">
        <v>100</v>
      </c>
      <c r="Y52" s="23"/>
      <c r="Z52" s="16" t="s">
        <v>86</v>
      </c>
      <c r="AA52" s="16" t="s">
        <v>84</v>
      </c>
      <c r="AB52" s="23" t="b">
        <f t="shared" si="17"/>
        <v>0</v>
      </c>
      <c r="AC52" s="16" t="s">
        <v>5</v>
      </c>
      <c r="AD52" s="16" t="s">
        <v>5</v>
      </c>
      <c r="AE52" s="23"/>
      <c r="AF52" s="16" t="s">
        <v>88</v>
      </c>
      <c r="AG52" s="16" t="s">
        <v>88</v>
      </c>
      <c r="AH52" s="23" t="b">
        <f t="shared" si="18"/>
        <v>1</v>
      </c>
      <c r="AI52" s="16" t="s">
        <v>6</v>
      </c>
      <c r="AJ52" s="16" t="s">
        <v>6</v>
      </c>
      <c r="AK52" s="23"/>
      <c r="AL52" s="16" t="s">
        <v>87</v>
      </c>
      <c r="AM52" s="16" t="s">
        <v>87</v>
      </c>
      <c r="AN52" s="23" t="b">
        <f t="shared" si="19"/>
        <v>1</v>
      </c>
      <c r="AO52" s="16" t="s">
        <v>14</v>
      </c>
      <c r="AP52" s="16" t="s">
        <v>14</v>
      </c>
      <c r="AQ52" s="23"/>
      <c r="AR52" s="16" t="s">
        <v>84</v>
      </c>
      <c r="AS52" s="16" t="s">
        <v>84</v>
      </c>
      <c r="AT52" s="23" t="b">
        <f t="shared" si="20"/>
        <v>1</v>
      </c>
      <c r="AU52" s="16" t="s">
        <v>16</v>
      </c>
      <c r="AV52" s="16" t="s">
        <v>16</v>
      </c>
      <c r="AW52" s="23"/>
      <c r="AX52" s="16" t="s">
        <v>85</v>
      </c>
      <c r="AY52" s="16" t="s">
        <v>86</v>
      </c>
      <c r="AZ52" s="23" t="b">
        <f t="shared" si="21"/>
        <v>0</v>
      </c>
      <c r="BA52" s="16" t="s">
        <v>22</v>
      </c>
      <c r="BB52" s="16" t="s">
        <v>22</v>
      </c>
      <c r="BC52" s="23"/>
      <c r="BD52" s="16" t="s">
        <v>86</v>
      </c>
      <c r="BE52" s="16" t="s">
        <v>92</v>
      </c>
      <c r="BF52" s="23" t="b">
        <f t="shared" si="22"/>
        <v>0</v>
      </c>
      <c r="BG52" s="16" t="s">
        <v>6</v>
      </c>
      <c r="BH52" s="16" t="s">
        <v>8</v>
      </c>
      <c r="BI52" s="23"/>
      <c r="BJ52" s="43">
        <v>0</v>
      </c>
      <c r="BK52" s="43">
        <f t="shared" si="23"/>
        <v>6</v>
      </c>
      <c r="BL52" s="15"/>
      <c r="BM52" s="15"/>
      <c r="BN52" s="15"/>
      <c r="BO52" s="15"/>
      <c r="BP52" s="15"/>
      <c r="BQ52" s="15"/>
      <c r="BR52" s="15"/>
      <c r="BS52" s="15"/>
      <c r="BT52" s="15"/>
      <c r="BU52" s="15"/>
      <c r="BV52" s="15"/>
      <c r="BW52" s="15"/>
      <c r="BX52" s="15"/>
      <c r="BY52" s="15"/>
      <c r="BZ52" s="15"/>
      <c r="CA52" s="15"/>
      <c r="CB52" s="15"/>
      <c r="CC52" s="15"/>
      <c r="CD52" s="15"/>
      <c r="CE52" s="15"/>
      <c r="CF52" s="15"/>
      <c r="CG52" s="15"/>
    </row>
    <row r="53" spans="1:85" s="43" customFormat="1" x14ac:dyDescent="0.25">
      <c r="B53" s="43" t="s">
        <v>3</v>
      </c>
      <c r="D53" s="43">
        <f>COUNTIF(D33:D52,TRUE)</f>
        <v>14</v>
      </c>
      <c r="J53" s="43">
        <f>COUNTIF(J33:J52,TRUE)</f>
        <v>17</v>
      </c>
      <c r="P53" s="43">
        <f>COUNTIF(P33:P52,TRUE)</f>
        <v>15</v>
      </c>
      <c r="V53" s="43">
        <f>COUNTIF(V33:V52,TRUE)</f>
        <v>12</v>
      </c>
      <c r="AB53" s="43">
        <f>COUNTIF(AB33:AB52,TRUE)</f>
        <v>8</v>
      </c>
      <c r="AH53" s="43">
        <f>COUNTIF(AH33:AH52,TRUE)</f>
        <v>15</v>
      </c>
      <c r="AN53" s="43">
        <f>COUNTIF(AN33:AN52,TRUE)</f>
        <v>15</v>
      </c>
      <c r="AT53" s="43">
        <f>COUNTIF(AT33:AT52,TRUE)</f>
        <v>11</v>
      </c>
      <c r="AZ53" s="43">
        <f>COUNTIF(AZ33:AZ52,TRUE)</f>
        <v>9</v>
      </c>
      <c r="BF53" s="43">
        <f>COUNTIF(BF33:BF52,TRUE)</f>
        <v>1</v>
      </c>
      <c r="BJ53" s="15"/>
      <c r="BK53" s="50">
        <f>MEDIAN(BK33:BK52)</f>
        <v>6</v>
      </c>
      <c r="BL53" s="15">
        <f>_xlfn.STDEV.S(BK33:BK52)</f>
        <v>2.2307657406087449</v>
      </c>
      <c r="BM53" s="15"/>
      <c r="BN53" s="15"/>
      <c r="BO53" s="15"/>
      <c r="BP53" s="15"/>
      <c r="BQ53" s="15"/>
      <c r="BR53" s="15"/>
      <c r="BS53" s="15"/>
      <c r="BT53" s="15"/>
      <c r="BU53" s="15"/>
      <c r="BV53" s="15"/>
      <c r="BW53" s="15"/>
      <c r="BX53" s="15"/>
      <c r="BY53" s="15"/>
      <c r="BZ53" s="15"/>
      <c r="CA53" s="15"/>
      <c r="CB53" s="15"/>
      <c r="CC53" s="15"/>
      <c r="CD53" s="15"/>
      <c r="CE53" s="15"/>
      <c r="CF53" s="15"/>
      <c r="CG53" s="15"/>
    </row>
    <row r="54" spans="1:85" s="43" customFormat="1" x14ac:dyDescent="0.25">
      <c r="B54" s="46" t="s">
        <v>144</v>
      </c>
      <c r="C54" s="46">
        <f>COUNTIF(C33:C52,"Fluxo")</f>
        <v>0</v>
      </c>
      <c r="H54" s="46" t="s">
        <v>144</v>
      </c>
      <c r="I54" s="46">
        <f>COUNTIF(I33:I52,"Fluxo")</f>
        <v>17</v>
      </c>
      <c r="N54" s="46" t="s">
        <v>144</v>
      </c>
      <c r="O54" s="46">
        <f>COUNTIF(O33:O52,"Fluxo")</f>
        <v>0</v>
      </c>
      <c r="T54" s="46" t="s">
        <v>144</v>
      </c>
      <c r="U54" s="46">
        <f>COUNTIF(U33:U52,"Fluxo")</f>
        <v>3</v>
      </c>
      <c r="Z54" s="46" t="s">
        <v>144</v>
      </c>
      <c r="AA54" s="46">
        <f>COUNTIF(AA33:AA52,"Fluxo")</f>
        <v>2</v>
      </c>
      <c r="AF54" s="46" t="s">
        <v>144</v>
      </c>
      <c r="AG54" s="46">
        <f>COUNTIF(AG33:AG52,"Fluxo")</f>
        <v>2</v>
      </c>
      <c r="AL54" s="46" t="s">
        <v>144</v>
      </c>
      <c r="AM54" s="46">
        <f>COUNTIF(AM33:AM52,"Fluxo")</f>
        <v>2</v>
      </c>
      <c r="AR54" s="46" t="s">
        <v>144</v>
      </c>
      <c r="AS54" s="46">
        <f>COUNTIF(AS33:AS52,"Fluxo")</f>
        <v>2</v>
      </c>
      <c r="AX54" s="46" t="s">
        <v>144</v>
      </c>
      <c r="AY54" s="46">
        <f>COUNTIF(AY33:AY52,"Fluxo")</f>
        <v>9</v>
      </c>
      <c r="BD54" s="46" t="s">
        <v>144</v>
      </c>
      <c r="BE54" s="46">
        <f>COUNTIF(BE33:BE52,"Fluxo")</f>
        <v>1</v>
      </c>
      <c r="BJ54" s="15"/>
      <c r="BR54" s="15"/>
      <c r="BS54" s="15"/>
      <c r="BT54" s="15"/>
      <c r="BU54" s="15"/>
      <c r="BV54" s="15"/>
      <c r="BW54" s="15"/>
      <c r="BX54" s="15"/>
      <c r="BY54" s="15"/>
      <c r="BZ54" s="15"/>
      <c r="CA54" s="15"/>
      <c r="CB54" s="15"/>
      <c r="CC54" s="15"/>
      <c r="CD54" s="15"/>
      <c r="CE54" s="15"/>
      <c r="CF54" s="15"/>
      <c r="CG54" s="15"/>
    </row>
    <row r="55" spans="1:85" s="43" customFormat="1" x14ac:dyDescent="0.25">
      <c r="B55" s="46" t="s">
        <v>145</v>
      </c>
      <c r="C55" s="46">
        <f>COUNTIF(C33:C52,"Destino")</f>
        <v>2</v>
      </c>
      <c r="H55" s="46" t="s">
        <v>145</v>
      </c>
      <c r="I55" s="46">
        <f>COUNTIF(I33:I52,"Destino")</f>
        <v>1</v>
      </c>
      <c r="N55" s="46" t="s">
        <v>145</v>
      </c>
      <c r="O55" s="46">
        <f>COUNTIF(O33:O52,"Destino")</f>
        <v>15</v>
      </c>
      <c r="T55" s="46" t="s">
        <v>145</v>
      </c>
      <c r="U55" s="46">
        <f>COUNTIF(U33:U52,"Destino")</f>
        <v>5</v>
      </c>
      <c r="Z55" s="46" t="s">
        <v>145</v>
      </c>
      <c r="AA55" s="46">
        <f>COUNTIF(AA33:AA52,"Destino")</f>
        <v>8</v>
      </c>
      <c r="AF55" s="46" t="s">
        <v>145</v>
      </c>
      <c r="AG55" s="46">
        <f>COUNTIF(AG33:AG52,"Destino")</f>
        <v>1</v>
      </c>
      <c r="AL55" s="46" t="s">
        <v>145</v>
      </c>
      <c r="AM55" s="46">
        <f>COUNTIF(AM33:AM52,"Destino")</f>
        <v>3</v>
      </c>
      <c r="AR55" s="46" t="s">
        <v>145</v>
      </c>
      <c r="AS55" s="46">
        <f>COUNTIF(AS33:AS52,"Destino")</f>
        <v>0</v>
      </c>
      <c r="AX55" s="46" t="s">
        <v>145</v>
      </c>
      <c r="AY55" s="46">
        <f>COUNTIF(AY33:AY52,"Destino")</f>
        <v>4</v>
      </c>
      <c r="BD55" s="46" t="s">
        <v>145</v>
      </c>
      <c r="BE55" s="46">
        <f>COUNTIF(BE33:BE52,"Destino")</f>
        <v>1</v>
      </c>
      <c r="BJ55" s="15"/>
      <c r="BK55"/>
      <c r="BL55" s="47" t="s">
        <v>144</v>
      </c>
      <c r="BM55" s="47" t="s">
        <v>150</v>
      </c>
      <c r="BN55" s="47" t="s">
        <v>151</v>
      </c>
      <c r="BO55" s="47" t="s">
        <v>152</v>
      </c>
      <c r="BP55" s="47" t="s">
        <v>153</v>
      </c>
      <c r="BQ55" s="47" t="s">
        <v>154</v>
      </c>
      <c r="BR55" s="15"/>
      <c r="BS55" s="15"/>
      <c r="BT55" s="15"/>
      <c r="BU55" s="15"/>
      <c r="BV55" s="15"/>
      <c r="BW55" s="15"/>
      <c r="BX55" s="15"/>
      <c r="BY55" s="15"/>
      <c r="BZ55" s="15"/>
      <c r="CA55" s="15"/>
      <c r="CB55" s="15"/>
      <c r="CC55" s="15"/>
      <c r="CD55" s="15"/>
      <c r="CE55" s="15"/>
      <c r="CF55" s="15"/>
      <c r="CG55" s="15"/>
    </row>
    <row r="56" spans="1:85" s="43" customFormat="1" x14ac:dyDescent="0.25">
      <c r="B56" s="46" t="s">
        <v>146</v>
      </c>
      <c r="C56" s="46">
        <f>COUNTIF(C33:C52,"Itinerário")</f>
        <v>0</v>
      </c>
      <c r="H56" s="46" t="s">
        <v>146</v>
      </c>
      <c r="I56" s="46">
        <f>COUNTIF(I33:I52,"Itinerário")</f>
        <v>0</v>
      </c>
      <c r="N56" s="46" t="s">
        <v>146</v>
      </c>
      <c r="O56" s="46">
        <f>COUNTIF(O33:O52,"Itinerário")</f>
        <v>0</v>
      </c>
      <c r="T56" s="46" t="s">
        <v>146</v>
      </c>
      <c r="U56" s="46">
        <f>COUNTIF(U33:U52,"Itinerário")</f>
        <v>12</v>
      </c>
      <c r="Z56" s="46" t="s">
        <v>146</v>
      </c>
      <c r="AA56" s="46">
        <f>COUNTIF(AA33:AA52,"Itinerário")</f>
        <v>0</v>
      </c>
      <c r="AF56" s="46" t="s">
        <v>146</v>
      </c>
      <c r="AG56" s="46">
        <f>COUNTIF(AG33:AG52,"Itinerário")</f>
        <v>0</v>
      </c>
      <c r="AL56" s="46" t="s">
        <v>146</v>
      </c>
      <c r="AM56" s="46">
        <f>COUNTIF(AM33:AM52,"Itinerário")</f>
        <v>15</v>
      </c>
      <c r="AR56" s="46" t="s">
        <v>146</v>
      </c>
      <c r="AS56" s="46">
        <f>COUNTIF(AS33:AS52,"Itinerário")</f>
        <v>1</v>
      </c>
      <c r="AX56" s="46" t="s">
        <v>146</v>
      </c>
      <c r="AY56" s="46">
        <f>COUNTIF(AY33:AY52,"Itinerário")</f>
        <v>0</v>
      </c>
      <c r="BD56" s="46" t="s">
        <v>146</v>
      </c>
      <c r="BE56" s="46">
        <f>COUNTIF(BE33:BE52,"Itinerário")</f>
        <v>1</v>
      </c>
      <c r="BJ56" s="15"/>
      <c r="BK56" s="36" t="s">
        <v>155</v>
      </c>
      <c r="BL56" s="47">
        <v>2</v>
      </c>
      <c r="BM56" s="47">
        <v>3</v>
      </c>
      <c r="BN56" s="47">
        <v>2</v>
      </c>
      <c r="BO56" s="47">
        <v>2</v>
      </c>
      <c r="BP56" s="47">
        <v>1</v>
      </c>
      <c r="BQ56" s="47"/>
      <c r="BR56" s="15"/>
      <c r="BS56" s="15"/>
      <c r="BT56" s="15"/>
      <c r="BU56" s="15"/>
      <c r="BV56" s="15"/>
      <c r="BW56" s="15"/>
      <c r="BX56" s="15"/>
      <c r="BY56" s="15"/>
      <c r="BZ56" s="15"/>
      <c r="CA56" s="15"/>
      <c r="CB56" s="15"/>
      <c r="CC56" s="15"/>
      <c r="CD56" s="15"/>
      <c r="CE56" s="15"/>
      <c r="CF56" s="15"/>
      <c r="CG56" s="15"/>
    </row>
    <row r="57" spans="1:85" s="43" customFormat="1" x14ac:dyDescent="0.25">
      <c r="B57" s="46" t="s">
        <v>147</v>
      </c>
      <c r="C57" s="46">
        <f>COUNTIF(C33:C52,"Obstáculo")</f>
        <v>14</v>
      </c>
      <c r="H57" s="46" t="s">
        <v>147</v>
      </c>
      <c r="I57" s="46">
        <f>COUNTIF(I33:I52,"Obstáculo")</f>
        <v>0</v>
      </c>
      <c r="N57" s="46" t="s">
        <v>147</v>
      </c>
      <c r="O57" s="46">
        <f>COUNTIF(O33:O52,"Obstáculo")</f>
        <v>1</v>
      </c>
      <c r="T57" s="46" t="s">
        <v>147</v>
      </c>
      <c r="U57" s="46">
        <f>COUNTIF(U33:U52,"Obstáculo")</f>
        <v>0</v>
      </c>
      <c r="Z57" s="46" t="s">
        <v>147</v>
      </c>
      <c r="AA57" s="46">
        <f>COUNTIF(AA33:AA52,"Obstáculo")</f>
        <v>5</v>
      </c>
      <c r="AF57" s="46" t="s">
        <v>147</v>
      </c>
      <c r="AG57" s="46">
        <f>COUNTIF(AG33:AG52,"Obstáculo")</f>
        <v>2</v>
      </c>
      <c r="AL57" s="46" t="s">
        <v>147</v>
      </c>
      <c r="AM57" s="46">
        <f>COUNTIF(AM33:AM52,"Obstáculo")</f>
        <v>0</v>
      </c>
      <c r="AR57" s="46" t="s">
        <v>147</v>
      </c>
      <c r="AS57" s="46">
        <f>COUNTIF(AS33:AS52,"Obstáculo")</f>
        <v>11</v>
      </c>
      <c r="AX57" s="46" t="s">
        <v>147</v>
      </c>
      <c r="AY57" s="46">
        <f>COUNTIF(AY33:AY52,"Obstáculo")</f>
        <v>4</v>
      </c>
      <c r="BD57" s="46" t="s">
        <v>147</v>
      </c>
      <c r="BE57" s="46">
        <f>COUNTIF(BE33:BE52,"Obstáculo")</f>
        <v>2</v>
      </c>
      <c r="BJ57" s="15"/>
      <c r="BK57" s="36" t="s">
        <v>156</v>
      </c>
      <c r="BL57" s="38">
        <f>BL56*20</f>
        <v>40</v>
      </c>
      <c r="BM57" s="38">
        <f t="shared" ref="BM57:BO57" si="24">BM56*20</f>
        <v>60</v>
      </c>
      <c r="BN57" s="38">
        <f t="shared" si="24"/>
        <v>40</v>
      </c>
      <c r="BO57" s="38">
        <f t="shared" si="24"/>
        <v>40</v>
      </c>
      <c r="BP57" s="38">
        <f>BP56*20</f>
        <v>20</v>
      </c>
      <c r="BQ57" s="47"/>
      <c r="BR57" s="15"/>
      <c r="BS57" s="15"/>
      <c r="BT57" s="15"/>
      <c r="BU57" s="15"/>
      <c r="BV57" s="15"/>
      <c r="BW57" s="15"/>
      <c r="BX57" s="15"/>
      <c r="BY57" s="15"/>
      <c r="BZ57" s="15"/>
      <c r="CA57" s="15"/>
      <c r="CB57" s="15"/>
      <c r="CC57" s="15"/>
      <c r="CD57" s="15"/>
      <c r="CE57" s="15"/>
      <c r="CF57" s="15"/>
      <c r="CG57" s="15"/>
    </row>
    <row r="58" spans="1:85" s="43" customFormat="1" x14ac:dyDescent="0.25">
      <c r="B58" s="46" t="s">
        <v>148</v>
      </c>
      <c r="C58" s="46">
        <f>COUNTIF(C33:C52,"Alerta")</f>
        <v>1</v>
      </c>
      <c r="H58" s="46" t="s">
        <v>148</v>
      </c>
      <c r="I58" s="46">
        <f>COUNTIF(I33:I52,"Alerta")</f>
        <v>1</v>
      </c>
      <c r="N58" s="46" t="s">
        <v>148</v>
      </c>
      <c r="O58" s="46">
        <f>COUNTIF(O33:O52,"Alerta")</f>
        <v>2</v>
      </c>
      <c r="T58" s="46" t="s">
        <v>148</v>
      </c>
      <c r="U58" s="46">
        <f>COUNTIF(U33:U52,"Alerta")</f>
        <v>0</v>
      </c>
      <c r="Z58" s="46" t="s">
        <v>148</v>
      </c>
      <c r="AA58" s="46">
        <f>COUNTIF(AA33:AA52,"Alerta")</f>
        <v>1</v>
      </c>
      <c r="AF58" s="46" t="s">
        <v>148</v>
      </c>
      <c r="AG58" s="46">
        <f>COUNTIF(AG33:AG52,"Alerta")</f>
        <v>15</v>
      </c>
      <c r="AL58" s="46" t="s">
        <v>148</v>
      </c>
      <c r="AM58" s="46">
        <f>COUNTIF(AM33:AM52,"Alerta")</f>
        <v>0</v>
      </c>
      <c r="AR58" s="46" t="s">
        <v>148</v>
      </c>
      <c r="AS58" s="46">
        <f>COUNTIF(AS33:AS52,"Alerta")</f>
        <v>0</v>
      </c>
      <c r="AX58" s="46" t="s">
        <v>148</v>
      </c>
      <c r="AY58" s="46">
        <f>COUNTIF(AY33:AY52,"Alerta")</f>
        <v>1</v>
      </c>
      <c r="BD58" s="46" t="s">
        <v>148</v>
      </c>
      <c r="BE58" s="46">
        <f>COUNTIF(BE33:BE52,"Alerta")</f>
        <v>10</v>
      </c>
      <c r="BJ58" s="15"/>
      <c r="BK58" t="s">
        <v>3</v>
      </c>
      <c r="BL58" s="15">
        <v>26</v>
      </c>
      <c r="BM58" s="15">
        <v>24</v>
      </c>
      <c r="BN58" s="15">
        <v>27</v>
      </c>
      <c r="BO58" s="15">
        <v>25</v>
      </c>
      <c r="BP58" s="15">
        <v>15</v>
      </c>
      <c r="BQ58" s="15"/>
      <c r="BR58" s="15"/>
      <c r="BS58" s="15"/>
      <c r="BT58" s="15"/>
      <c r="BU58" s="15"/>
      <c r="BV58" s="15"/>
      <c r="BW58" s="15"/>
      <c r="BX58" s="15"/>
      <c r="BY58" s="15"/>
      <c r="BZ58" s="15"/>
      <c r="CA58" s="15"/>
      <c r="CB58" s="15"/>
      <c r="CC58" s="15"/>
      <c r="CD58" s="15"/>
      <c r="CE58" s="15"/>
      <c r="CF58" s="15"/>
      <c r="CG58" s="15"/>
    </row>
    <row r="59" spans="1:85" s="43" customFormat="1" x14ac:dyDescent="0.25">
      <c r="B59" s="46" t="s">
        <v>149</v>
      </c>
      <c r="C59" s="46">
        <f>COUNTIF(C33:C52,"NãoEntendi")</f>
        <v>0</v>
      </c>
      <c r="H59" s="46" t="s">
        <v>149</v>
      </c>
      <c r="I59" s="46">
        <f>COUNTIF(I33:I52,"NãoEntendi")</f>
        <v>0</v>
      </c>
      <c r="N59" s="46" t="s">
        <v>149</v>
      </c>
      <c r="O59" s="46">
        <f>COUNTIF(O33:O52,"NãoEntendi")</f>
        <v>1</v>
      </c>
      <c r="T59" s="46" t="s">
        <v>149</v>
      </c>
      <c r="U59" s="46">
        <f>COUNTIF(U33:U52,"NãoEntendi")</f>
        <v>0</v>
      </c>
      <c r="Z59" s="46" t="s">
        <v>149</v>
      </c>
      <c r="AA59" s="46">
        <f>COUNTIF(AA33:AA52,"NãoEntendi")</f>
        <v>2</v>
      </c>
      <c r="AF59" s="46" t="s">
        <v>149</v>
      </c>
      <c r="AG59" s="46">
        <f>COUNTIF(AG33:AG52,"NãoEntendi")</f>
        <v>0</v>
      </c>
      <c r="AL59" s="46" t="s">
        <v>149</v>
      </c>
      <c r="AM59" s="46">
        <f>COUNTIF(AM33:AM52,"NãoEntendi")</f>
        <v>0</v>
      </c>
      <c r="AR59" s="46" t="s">
        <v>149</v>
      </c>
      <c r="AS59" s="46">
        <f>COUNTIF(AS33:AS52,"NãoEntendi")</f>
        <v>4</v>
      </c>
      <c r="AX59" s="46" t="s">
        <v>149</v>
      </c>
      <c r="AY59" s="46">
        <f>COUNTIF(AY33:AY52,"NãoEntendi")</f>
        <v>2</v>
      </c>
      <c r="BD59" s="46" t="s">
        <v>149</v>
      </c>
      <c r="BE59" s="46">
        <f>COUNTIF(BE33:BE52,"NãoEntendi")</f>
        <v>4</v>
      </c>
      <c r="BJ59" s="15"/>
      <c r="BK59" s="9" t="s">
        <v>135</v>
      </c>
      <c r="BL59" s="42">
        <f>(100*BL58)/BL57</f>
        <v>65</v>
      </c>
      <c r="BM59" s="42">
        <f t="shared" ref="BM59" si="25">(100*BM58)/BM57</f>
        <v>40</v>
      </c>
      <c r="BN59" s="42">
        <f t="shared" ref="BN59" si="26">(100*BN58)/BN57</f>
        <v>67.5</v>
      </c>
      <c r="BO59" s="42">
        <f t="shared" ref="BO59" si="27">(100*BO58)/BO57</f>
        <v>62.5</v>
      </c>
      <c r="BP59" s="42">
        <f t="shared" ref="BP59" si="28">(100*BP58)/BP57</f>
        <v>75</v>
      </c>
      <c r="BQ59" s="15"/>
      <c r="BR59" s="15"/>
      <c r="BS59" s="15"/>
      <c r="BT59" s="15"/>
      <c r="BU59" s="15"/>
      <c r="BV59" s="15"/>
      <c r="BW59" s="15"/>
      <c r="BX59" s="15"/>
      <c r="BY59" s="15"/>
      <c r="BZ59" s="15"/>
      <c r="CA59" s="15"/>
      <c r="CB59" s="15"/>
      <c r="CC59" s="15"/>
      <c r="CD59" s="15"/>
      <c r="CE59" s="15"/>
      <c r="CF59" s="15"/>
      <c r="CG59" s="15"/>
    </row>
    <row r="61" spans="1:85" ht="15" customHeight="1" x14ac:dyDescent="0.25">
      <c r="A61" s="24"/>
      <c r="B61" s="71" t="s">
        <v>162</v>
      </c>
      <c r="C61" s="71"/>
      <c r="D61" s="71"/>
      <c r="E61" s="71"/>
      <c r="F61" s="71"/>
      <c r="G61" s="71"/>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55"/>
      <c r="BI61" s="55"/>
      <c r="BJ61" s="55"/>
      <c r="BK61" s="55"/>
      <c r="BL61" s="55"/>
      <c r="BM61" s="48"/>
      <c r="BN61" s="48"/>
      <c r="BO61" s="48"/>
      <c r="BP61" s="48"/>
      <c r="BQ61" s="15"/>
      <c r="BR61" s="15"/>
      <c r="BS61" s="15"/>
      <c r="BT61" s="15"/>
      <c r="BU61" s="15"/>
      <c r="BV61" s="15"/>
      <c r="BW61" s="15"/>
      <c r="BX61" s="15"/>
      <c r="BY61" s="15"/>
      <c r="BZ61" s="15"/>
      <c r="CA61" s="15"/>
      <c r="CB61" s="15"/>
      <c r="CC61" s="15"/>
      <c r="CD61" s="15"/>
      <c r="CE61" s="15"/>
      <c r="CF61" s="15"/>
      <c r="CG61" s="15"/>
    </row>
    <row r="62" spans="1:85" s="22" customFormat="1" x14ac:dyDescent="0.25">
      <c r="A62">
        <v>40</v>
      </c>
      <c r="B62" s="16" t="s">
        <v>84</v>
      </c>
      <c r="C62" s="14" t="s">
        <v>88</v>
      </c>
      <c r="D62" s="23" t="b">
        <f t="shared" ref="D62:D80" si="29">EXACT(B62,C62)</f>
        <v>0</v>
      </c>
      <c r="E62" s="16" t="s">
        <v>28</v>
      </c>
      <c r="F62" s="14" t="s">
        <v>8</v>
      </c>
      <c r="G62" s="15"/>
      <c r="H62" s="16" t="s">
        <v>85</v>
      </c>
      <c r="I62" s="14" t="s">
        <v>85</v>
      </c>
      <c r="J62" s="23" t="b">
        <f t="shared" ref="J62:J80" si="30">EXACT(H62,I62)</f>
        <v>1</v>
      </c>
      <c r="K62" s="16" t="s">
        <v>11</v>
      </c>
      <c r="L62" s="14" t="s">
        <v>20</v>
      </c>
      <c r="M62" s="23"/>
      <c r="N62" s="16" t="s">
        <v>86</v>
      </c>
      <c r="O62" s="14" t="s">
        <v>86</v>
      </c>
      <c r="P62" s="23" t="b">
        <f t="shared" ref="P62:P80" si="31">EXACT(N62,O62)</f>
        <v>1</v>
      </c>
      <c r="Q62" s="15" t="s">
        <v>28</v>
      </c>
      <c r="R62" s="14" t="s">
        <v>28</v>
      </c>
      <c r="S62" s="23"/>
      <c r="T62" s="16" t="s">
        <v>87</v>
      </c>
      <c r="U62" s="14" t="s">
        <v>87</v>
      </c>
      <c r="V62" s="23" t="b">
        <f t="shared" ref="V62:V80" si="32">EXACT(T62,U62)</f>
        <v>1</v>
      </c>
      <c r="W62" s="16" t="s">
        <v>102</v>
      </c>
      <c r="X62" s="14" t="s">
        <v>20</v>
      </c>
      <c r="Y62" s="23"/>
      <c r="Z62" s="16" t="s">
        <v>86</v>
      </c>
      <c r="AA62" s="14" t="s">
        <v>86</v>
      </c>
      <c r="AB62" s="23" t="b">
        <f t="shared" ref="AB62:AB80" si="33">EXACT(Z62,AA62)</f>
        <v>1</v>
      </c>
      <c r="AC62" s="16" t="s">
        <v>5</v>
      </c>
      <c r="AD62" s="14" t="s">
        <v>5</v>
      </c>
      <c r="AE62" s="23"/>
      <c r="AF62" s="16" t="s">
        <v>88</v>
      </c>
      <c r="AG62" s="14" t="s">
        <v>85</v>
      </c>
      <c r="AH62" s="23" t="b">
        <f t="shared" ref="AH62:AH80" si="34">EXACT(AF62,AG62)</f>
        <v>0</v>
      </c>
      <c r="AI62" s="16" t="s">
        <v>6</v>
      </c>
      <c r="AJ62" s="14" t="s">
        <v>8</v>
      </c>
      <c r="AK62" s="23"/>
      <c r="AL62" s="16" t="s">
        <v>87</v>
      </c>
      <c r="AM62" s="14" t="s">
        <v>87</v>
      </c>
      <c r="AN62" s="23" t="b">
        <f t="shared" ref="AN62:AN78" si="35">EXACT(AL62,AM62)</f>
        <v>1</v>
      </c>
      <c r="AO62" s="16" t="s">
        <v>14</v>
      </c>
      <c r="AP62" s="14" t="s">
        <v>12</v>
      </c>
      <c r="AQ62" s="23"/>
      <c r="AR62" s="16" t="s">
        <v>84</v>
      </c>
      <c r="AS62" s="14" t="s">
        <v>92</v>
      </c>
      <c r="AT62" s="23" t="b">
        <f t="shared" ref="AT62:AT80" si="36">EXACT(AR62,AS62)</f>
        <v>0</v>
      </c>
      <c r="AU62" s="16" t="s">
        <v>16</v>
      </c>
      <c r="AV62" s="14" t="s">
        <v>8</v>
      </c>
      <c r="AW62" s="23"/>
      <c r="AX62" s="16" t="s">
        <v>85</v>
      </c>
      <c r="AY62" s="14" t="s">
        <v>85</v>
      </c>
      <c r="AZ62" s="23" t="b">
        <f t="shared" ref="AZ62:AZ80" si="37">EXACT(AX62,AY62)</f>
        <v>1</v>
      </c>
      <c r="BA62" s="16" t="s">
        <v>22</v>
      </c>
      <c r="BB62" s="14" t="s">
        <v>4</v>
      </c>
      <c r="BC62" s="23"/>
      <c r="BD62" s="16" t="s">
        <v>86</v>
      </c>
      <c r="BE62" s="14" t="s">
        <v>84</v>
      </c>
      <c r="BF62" s="23" t="b">
        <f t="shared" ref="BF62:BF80" si="38">EXACT(BD62,BE62)</f>
        <v>0</v>
      </c>
      <c r="BG62" s="16" t="s">
        <v>6</v>
      </c>
      <c r="BH62" s="14" t="s">
        <v>6</v>
      </c>
      <c r="BI62" s="23"/>
      <c r="BJ62" s="43">
        <v>0</v>
      </c>
      <c r="BK62" s="43">
        <f t="shared" ref="BK62:BK80" si="39">COUNTIF(B62:BI62,TRUE)</f>
        <v>6</v>
      </c>
      <c r="BL62" s="15"/>
      <c r="BM62" s="15"/>
      <c r="BN62" s="15"/>
      <c r="BO62" s="15"/>
      <c r="BP62" s="15"/>
      <c r="BQ62" s="15"/>
      <c r="BR62" s="15"/>
      <c r="BS62" s="15"/>
      <c r="BT62" s="15"/>
      <c r="BU62" s="15"/>
      <c r="BV62" s="15"/>
      <c r="BW62" s="15"/>
      <c r="BX62" s="15"/>
      <c r="BY62" s="15"/>
      <c r="BZ62" s="15"/>
      <c r="CA62" s="15"/>
      <c r="CB62" s="15"/>
      <c r="CC62" s="15"/>
      <c r="CD62" s="15"/>
      <c r="CE62" s="15"/>
      <c r="CF62" s="15"/>
      <c r="CG62" s="15"/>
    </row>
    <row r="63" spans="1:85" s="22" customFormat="1" x14ac:dyDescent="0.25">
      <c r="A63">
        <v>41</v>
      </c>
      <c r="B63" s="59" t="s">
        <v>84</v>
      </c>
      <c r="C63" s="30"/>
      <c r="D63" s="53" t="b">
        <f t="shared" si="29"/>
        <v>0</v>
      </c>
      <c r="E63" s="59" t="s">
        <v>28</v>
      </c>
      <c r="F63" s="30"/>
      <c r="G63" s="30"/>
      <c r="H63" s="59" t="s">
        <v>85</v>
      </c>
      <c r="I63" s="30"/>
      <c r="J63" s="53" t="b">
        <f t="shared" si="30"/>
        <v>0</v>
      </c>
      <c r="K63" s="59" t="s">
        <v>11</v>
      </c>
      <c r="L63" s="30"/>
      <c r="M63" s="53"/>
      <c r="N63" s="59" t="s">
        <v>86</v>
      </c>
      <c r="O63" s="30"/>
      <c r="P63" s="53" t="b">
        <f t="shared" si="31"/>
        <v>0</v>
      </c>
      <c r="Q63" s="30" t="s">
        <v>28</v>
      </c>
      <c r="R63" s="30"/>
      <c r="S63" s="53"/>
      <c r="T63" s="59" t="s">
        <v>87</v>
      </c>
      <c r="U63" s="30"/>
      <c r="V63" s="53" t="b">
        <f t="shared" si="32"/>
        <v>0</v>
      </c>
      <c r="W63" s="59" t="s">
        <v>102</v>
      </c>
      <c r="X63" s="30"/>
      <c r="Y63" s="53"/>
      <c r="Z63" s="59" t="s">
        <v>86</v>
      </c>
      <c r="AA63" s="30"/>
      <c r="AB63" s="53" t="b">
        <f t="shared" si="33"/>
        <v>0</v>
      </c>
      <c r="AC63" s="59" t="s">
        <v>5</v>
      </c>
      <c r="AD63" s="30"/>
      <c r="AE63" s="53"/>
      <c r="AF63" s="59" t="s">
        <v>88</v>
      </c>
      <c r="AG63" s="30"/>
      <c r="AH63" s="53" t="b">
        <f t="shared" si="34"/>
        <v>0</v>
      </c>
      <c r="AI63" s="59" t="s">
        <v>6</v>
      </c>
      <c r="AJ63" s="30"/>
      <c r="AK63" s="53"/>
      <c r="AL63" s="59" t="s">
        <v>87</v>
      </c>
      <c r="AM63" s="30"/>
      <c r="AN63" s="53" t="b">
        <f t="shared" si="35"/>
        <v>0</v>
      </c>
      <c r="AO63" s="59" t="s">
        <v>14</v>
      </c>
      <c r="AP63" s="30"/>
      <c r="AQ63" s="53"/>
      <c r="AR63" s="59" t="s">
        <v>84</v>
      </c>
      <c r="AS63" s="30"/>
      <c r="AT63" s="53" t="b">
        <f t="shared" si="36"/>
        <v>0</v>
      </c>
      <c r="AU63" s="59" t="s">
        <v>16</v>
      </c>
      <c r="AV63" s="30"/>
      <c r="AW63" s="53"/>
      <c r="AX63" s="59" t="s">
        <v>85</v>
      </c>
      <c r="AY63" s="30"/>
      <c r="AZ63" s="53" t="b">
        <f t="shared" si="37"/>
        <v>0</v>
      </c>
      <c r="BA63" s="59" t="s">
        <v>22</v>
      </c>
      <c r="BB63" s="30"/>
      <c r="BC63" s="53"/>
      <c r="BD63" s="59" t="s">
        <v>86</v>
      </c>
      <c r="BE63" s="30"/>
      <c r="BF63" s="53" t="b">
        <f t="shared" si="38"/>
        <v>0</v>
      </c>
      <c r="BG63" s="59" t="s">
        <v>6</v>
      </c>
      <c r="BH63" s="30"/>
      <c r="BI63" s="53"/>
      <c r="BJ63" s="30">
        <v>0</v>
      </c>
      <c r="BK63" s="30">
        <f t="shared" si="39"/>
        <v>0</v>
      </c>
      <c r="BL63" s="30"/>
      <c r="BM63" s="30"/>
      <c r="BN63" s="30"/>
      <c r="BO63" s="30"/>
      <c r="BP63" s="30"/>
      <c r="BQ63" s="15"/>
      <c r="BR63" s="15"/>
      <c r="BS63" s="15"/>
      <c r="BT63" s="15"/>
      <c r="BU63" s="15"/>
      <c r="BV63" s="15"/>
      <c r="BW63" s="15"/>
      <c r="BX63" s="15"/>
      <c r="BY63" s="15"/>
      <c r="BZ63" s="15"/>
      <c r="CA63" s="15"/>
      <c r="CB63" s="15"/>
      <c r="CC63" s="15"/>
      <c r="CD63" s="15"/>
      <c r="CE63" s="15"/>
      <c r="CF63" s="15"/>
      <c r="CG63" s="15"/>
    </row>
    <row r="64" spans="1:85" s="22" customFormat="1" x14ac:dyDescent="0.25">
      <c r="A64">
        <v>42</v>
      </c>
      <c r="B64" s="16" t="s">
        <v>84</v>
      </c>
      <c r="C64" s="14" t="s">
        <v>84</v>
      </c>
      <c r="D64" s="23" t="b">
        <f t="shared" si="29"/>
        <v>1</v>
      </c>
      <c r="E64" s="16" t="s">
        <v>28</v>
      </c>
      <c r="F64" s="14" t="s">
        <v>28</v>
      </c>
      <c r="G64" s="15"/>
      <c r="H64" s="16" t="s">
        <v>85</v>
      </c>
      <c r="I64" s="14" t="s">
        <v>90</v>
      </c>
      <c r="J64" s="23" t="b">
        <f t="shared" si="30"/>
        <v>0</v>
      </c>
      <c r="K64" s="16" t="s">
        <v>11</v>
      </c>
      <c r="L64" s="14" t="s">
        <v>8</v>
      </c>
      <c r="M64" s="23"/>
      <c r="N64" s="16" t="s">
        <v>86</v>
      </c>
      <c r="O64" s="14" t="s">
        <v>86</v>
      </c>
      <c r="P64" s="23" t="b">
        <f t="shared" si="31"/>
        <v>1</v>
      </c>
      <c r="Q64" s="15" t="s">
        <v>28</v>
      </c>
      <c r="R64" s="14" t="s">
        <v>31</v>
      </c>
      <c r="S64" s="23"/>
      <c r="T64" s="16" t="s">
        <v>87</v>
      </c>
      <c r="U64" s="14" t="s">
        <v>87</v>
      </c>
      <c r="V64" s="23" t="b">
        <f t="shared" si="32"/>
        <v>1</v>
      </c>
      <c r="W64" s="16" t="s">
        <v>102</v>
      </c>
      <c r="X64" s="14" t="s">
        <v>15</v>
      </c>
      <c r="Y64" s="23"/>
      <c r="Z64" s="16" t="s">
        <v>86</v>
      </c>
      <c r="AA64" s="14" t="s">
        <v>88</v>
      </c>
      <c r="AB64" s="23" t="b">
        <f t="shared" si="33"/>
        <v>0</v>
      </c>
      <c r="AC64" s="16" t="s">
        <v>5</v>
      </c>
      <c r="AD64" s="14" t="s">
        <v>8</v>
      </c>
      <c r="AE64" s="23"/>
      <c r="AF64" s="16" t="s">
        <v>88</v>
      </c>
      <c r="AG64" s="14" t="s">
        <v>88</v>
      </c>
      <c r="AH64" s="23" t="b">
        <f t="shared" si="34"/>
        <v>1</v>
      </c>
      <c r="AI64" s="16" t="s">
        <v>6</v>
      </c>
      <c r="AJ64" s="14" t="s">
        <v>8</v>
      </c>
      <c r="AK64" s="23"/>
      <c r="AL64" s="16" t="s">
        <v>87</v>
      </c>
      <c r="AM64" s="14" t="s">
        <v>87</v>
      </c>
      <c r="AN64" s="23" t="b">
        <f t="shared" si="35"/>
        <v>1</v>
      </c>
      <c r="AO64" s="16" t="s">
        <v>14</v>
      </c>
      <c r="AP64" s="14" t="s">
        <v>93</v>
      </c>
      <c r="AQ64" s="23"/>
      <c r="AR64" s="16" t="s">
        <v>84</v>
      </c>
      <c r="AS64" s="14" t="s">
        <v>84</v>
      </c>
      <c r="AT64" s="23" t="b">
        <f t="shared" si="36"/>
        <v>1</v>
      </c>
      <c r="AU64" s="16" t="s">
        <v>16</v>
      </c>
      <c r="AV64" s="14" t="s">
        <v>16</v>
      </c>
      <c r="AW64" s="23"/>
      <c r="AX64" s="16" t="s">
        <v>85</v>
      </c>
      <c r="AY64" s="14" t="s">
        <v>88</v>
      </c>
      <c r="AZ64" s="23" t="b">
        <f t="shared" si="37"/>
        <v>0</v>
      </c>
      <c r="BA64" s="16" t="s">
        <v>22</v>
      </c>
      <c r="BB64" s="14" t="s">
        <v>8</v>
      </c>
      <c r="BC64" s="23"/>
      <c r="BD64" s="16" t="s">
        <v>86</v>
      </c>
      <c r="BE64" s="14" t="s">
        <v>84</v>
      </c>
      <c r="BF64" s="23" t="b">
        <f t="shared" si="38"/>
        <v>0</v>
      </c>
      <c r="BG64" s="16" t="s">
        <v>6</v>
      </c>
      <c r="BH64" s="14" t="s">
        <v>6</v>
      </c>
      <c r="BI64" s="23"/>
      <c r="BJ64" s="43">
        <v>0</v>
      </c>
      <c r="BK64" s="43">
        <f t="shared" si="39"/>
        <v>6</v>
      </c>
      <c r="BL64" s="15"/>
      <c r="BM64" s="15"/>
      <c r="BN64" s="15"/>
      <c r="BO64" s="15"/>
      <c r="BP64" s="15"/>
      <c r="BQ64" s="15"/>
      <c r="BR64" s="15"/>
      <c r="BS64" s="15"/>
      <c r="BT64" s="15"/>
      <c r="BU64" s="15"/>
      <c r="BV64" s="15"/>
      <c r="BW64" s="15"/>
      <c r="BX64" s="15"/>
      <c r="BY64" s="15"/>
      <c r="BZ64" s="15"/>
      <c r="CA64" s="15"/>
      <c r="CB64" s="15"/>
      <c r="CC64" s="15"/>
      <c r="CD64" s="15"/>
      <c r="CE64" s="15"/>
      <c r="CF64" s="15"/>
      <c r="CG64" s="15"/>
    </row>
    <row r="65" spans="1:181" s="22" customFormat="1" x14ac:dyDescent="0.25">
      <c r="A65">
        <v>43</v>
      </c>
      <c r="B65" s="16" t="s">
        <v>84</v>
      </c>
      <c r="C65" s="14" t="s">
        <v>84</v>
      </c>
      <c r="D65" s="23" t="b">
        <f t="shared" si="29"/>
        <v>1</v>
      </c>
      <c r="E65" s="16" t="s">
        <v>28</v>
      </c>
      <c r="F65" s="14" t="s">
        <v>28</v>
      </c>
      <c r="G65" s="15"/>
      <c r="H65" s="16" t="s">
        <v>85</v>
      </c>
      <c r="I65" s="14" t="s">
        <v>85</v>
      </c>
      <c r="J65" s="23" t="b">
        <f t="shared" si="30"/>
        <v>1</v>
      </c>
      <c r="K65" s="16" t="s">
        <v>11</v>
      </c>
      <c r="L65" s="14" t="s">
        <v>11</v>
      </c>
      <c r="M65" s="23"/>
      <c r="N65" s="16" t="s">
        <v>86</v>
      </c>
      <c r="O65" s="14" t="s">
        <v>86</v>
      </c>
      <c r="P65" s="23" t="b">
        <f t="shared" si="31"/>
        <v>1</v>
      </c>
      <c r="Q65" s="15" t="s">
        <v>28</v>
      </c>
      <c r="R65" s="14" t="s">
        <v>31</v>
      </c>
      <c r="S65" s="23"/>
      <c r="T65" s="16" t="s">
        <v>87</v>
      </c>
      <c r="U65" s="14" t="s">
        <v>84</v>
      </c>
      <c r="V65" s="23" t="b">
        <f t="shared" si="32"/>
        <v>0</v>
      </c>
      <c r="W65" s="16" t="s">
        <v>102</v>
      </c>
      <c r="X65" s="14" t="s">
        <v>6</v>
      </c>
      <c r="Y65" s="23"/>
      <c r="Z65" s="16" t="s">
        <v>86</v>
      </c>
      <c r="AA65" s="14" t="s">
        <v>87</v>
      </c>
      <c r="AB65" s="23" t="b">
        <f t="shared" si="33"/>
        <v>0</v>
      </c>
      <c r="AC65" s="16" t="s">
        <v>5</v>
      </c>
      <c r="AD65" s="14" t="s">
        <v>38</v>
      </c>
      <c r="AE65" s="23"/>
      <c r="AF65" s="16" t="s">
        <v>88</v>
      </c>
      <c r="AG65" s="14" t="s">
        <v>88</v>
      </c>
      <c r="AH65" s="23" t="b">
        <f t="shared" si="34"/>
        <v>1</v>
      </c>
      <c r="AI65" s="16" t="s">
        <v>6</v>
      </c>
      <c r="AJ65" s="14" t="s">
        <v>8</v>
      </c>
      <c r="AK65" s="23"/>
      <c r="AL65" s="16" t="s">
        <v>87</v>
      </c>
      <c r="AM65" s="14" t="s">
        <v>84</v>
      </c>
      <c r="AN65" s="23" t="b">
        <f t="shared" si="35"/>
        <v>0</v>
      </c>
      <c r="AO65" s="16" t="s">
        <v>14</v>
      </c>
      <c r="AP65" s="14" t="s">
        <v>12</v>
      </c>
      <c r="AQ65" s="23"/>
      <c r="AR65" s="16" t="s">
        <v>84</v>
      </c>
      <c r="AS65" s="14" t="s">
        <v>84</v>
      </c>
      <c r="AT65" s="23" t="b">
        <f t="shared" si="36"/>
        <v>1</v>
      </c>
      <c r="AU65" s="16" t="s">
        <v>16</v>
      </c>
      <c r="AV65" s="14" t="s">
        <v>16</v>
      </c>
      <c r="AW65" s="23"/>
      <c r="AX65" s="16" t="s">
        <v>85</v>
      </c>
      <c r="AY65" s="14" t="s">
        <v>85</v>
      </c>
      <c r="AZ65" s="23" t="b">
        <f t="shared" si="37"/>
        <v>1</v>
      </c>
      <c r="BA65" s="16" t="s">
        <v>22</v>
      </c>
      <c r="BB65" s="14" t="s">
        <v>8</v>
      </c>
      <c r="BC65" s="23"/>
      <c r="BD65" s="16" t="s">
        <v>86</v>
      </c>
      <c r="BE65" s="14" t="s">
        <v>90</v>
      </c>
      <c r="BF65" s="23" t="b">
        <f t="shared" si="38"/>
        <v>0</v>
      </c>
      <c r="BG65" s="16" t="s">
        <v>6</v>
      </c>
      <c r="BH65" s="14" t="s">
        <v>8</v>
      </c>
      <c r="BI65" s="23"/>
      <c r="BJ65" s="43">
        <v>0</v>
      </c>
      <c r="BK65" s="43">
        <f t="shared" si="39"/>
        <v>6</v>
      </c>
      <c r="BL65" s="15"/>
      <c r="BM65" s="15"/>
      <c r="BN65" s="15"/>
      <c r="BO65" s="15"/>
      <c r="BP65" s="15"/>
      <c r="BQ65" s="15"/>
      <c r="BR65" s="15"/>
      <c r="BS65" s="15"/>
      <c r="BT65" s="15"/>
      <c r="BU65" s="15"/>
      <c r="BV65" s="15"/>
      <c r="BW65" s="15"/>
      <c r="BX65" s="15"/>
      <c r="BY65" s="15"/>
      <c r="BZ65" s="15"/>
      <c r="CA65" s="15"/>
      <c r="CB65" s="15"/>
      <c r="CC65" s="15"/>
      <c r="CD65" s="15"/>
      <c r="CE65" s="15"/>
      <c r="CF65" s="15"/>
      <c r="CG65" s="15"/>
    </row>
    <row r="66" spans="1:181" s="22" customFormat="1" x14ac:dyDescent="0.25">
      <c r="A66">
        <v>44</v>
      </c>
      <c r="B66" s="16" t="s">
        <v>84</v>
      </c>
      <c r="C66" s="14" t="s">
        <v>84</v>
      </c>
      <c r="D66" s="23" t="b">
        <f t="shared" si="29"/>
        <v>1</v>
      </c>
      <c r="E66" s="16" t="s">
        <v>28</v>
      </c>
      <c r="F66" s="14" t="s">
        <v>28</v>
      </c>
      <c r="G66" s="15"/>
      <c r="H66" s="16" t="s">
        <v>85</v>
      </c>
      <c r="I66" s="14" t="s">
        <v>86</v>
      </c>
      <c r="J66" s="23" t="b">
        <f t="shared" si="30"/>
        <v>0</v>
      </c>
      <c r="K66" s="16" t="s">
        <v>11</v>
      </c>
      <c r="L66" s="14" t="s">
        <v>94</v>
      </c>
      <c r="M66" s="23"/>
      <c r="N66" s="16" t="s">
        <v>86</v>
      </c>
      <c r="O66" s="14" t="s">
        <v>86</v>
      </c>
      <c r="P66" s="23" t="b">
        <f t="shared" si="31"/>
        <v>1</v>
      </c>
      <c r="Q66" s="15" t="s">
        <v>28</v>
      </c>
      <c r="R66" s="14" t="s">
        <v>31</v>
      </c>
      <c r="S66" s="23"/>
      <c r="T66" s="16" t="s">
        <v>87</v>
      </c>
      <c r="U66" s="14" t="s">
        <v>90</v>
      </c>
      <c r="V66" s="23" t="b">
        <f t="shared" si="32"/>
        <v>0</v>
      </c>
      <c r="W66" s="16" t="s">
        <v>102</v>
      </c>
      <c r="X66" s="14" t="s">
        <v>8</v>
      </c>
      <c r="Y66" s="23"/>
      <c r="Z66" s="16" t="s">
        <v>86</v>
      </c>
      <c r="AA66" s="14" t="s">
        <v>86</v>
      </c>
      <c r="AB66" s="23" t="b">
        <f t="shared" si="33"/>
        <v>1</v>
      </c>
      <c r="AC66" s="16" t="s">
        <v>5</v>
      </c>
      <c r="AD66" s="14" t="s">
        <v>31</v>
      </c>
      <c r="AE66" s="23"/>
      <c r="AF66" s="16" t="s">
        <v>88</v>
      </c>
      <c r="AG66" s="14" t="s">
        <v>88</v>
      </c>
      <c r="AH66" s="23" t="b">
        <f t="shared" si="34"/>
        <v>1</v>
      </c>
      <c r="AI66" s="16" t="s">
        <v>6</v>
      </c>
      <c r="AJ66" s="14" t="s">
        <v>8</v>
      </c>
      <c r="AK66" s="23"/>
      <c r="AL66" s="16" t="s">
        <v>87</v>
      </c>
      <c r="AM66" s="14" t="s">
        <v>86</v>
      </c>
      <c r="AN66" s="23" t="b">
        <f t="shared" si="35"/>
        <v>0</v>
      </c>
      <c r="AO66" s="16" t="s">
        <v>14</v>
      </c>
      <c r="AP66" s="14" t="s">
        <v>35</v>
      </c>
      <c r="AQ66" s="23"/>
      <c r="AR66" s="16" t="s">
        <v>84</v>
      </c>
      <c r="AS66" s="14" t="s">
        <v>84</v>
      </c>
      <c r="AT66" s="23" t="b">
        <f t="shared" si="36"/>
        <v>1</v>
      </c>
      <c r="AU66" s="16" t="s">
        <v>16</v>
      </c>
      <c r="AV66" s="14" t="s">
        <v>16</v>
      </c>
      <c r="AW66" s="23"/>
      <c r="AX66" s="16" t="s">
        <v>85</v>
      </c>
      <c r="AY66" s="14" t="s">
        <v>85</v>
      </c>
      <c r="AZ66" s="23" t="b">
        <f t="shared" si="37"/>
        <v>1</v>
      </c>
      <c r="BA66" s="16" t="s">
        <v>22</v>
      </c>
      <c r="BB66" s="14" t="s">
        <v>95</v>
      </c>
      <c r="BC66" s="23"/>
      <c r="BD66" s="16" t="s">
        <v>86</v>
      </c>
      <c r="BE66" s="14" t="s">
        <v>86</v>
      </c>
      <c r="BF66" s="23" t="b">
        <f t="shared" si="38"/>
        <v>1</v>
      </c>
      <c r="BG66" s="16" t="s">
        <v>6</v>
      </c>
      <c r="BH66" s="14" t="s">
        <v>8</v>
      </c>
      <c r="BI66" s="23"/>
      <c r="BJ66" s="43">
        <v>0</v>
      </c>
      <c r="BK66" s="43">
        <f t="shared" si="39"/>
        <v>7</v>
      </c>
      <c r="BL66" s="15"/>
      <c r="BM66" s="15"/>
      <c r="BN66" s="15"/>
      <c r="BO66" s="15"/>
      <c r="BP66" s="15"/>
      <c r="BQ66" s="15"/>
      <c r="BR66" s="15"/>
      <c r="BS66" s="15"/>
      <c r="BT66" s="15"/>
      <c r="BU66" s="15"/>
      <c r="BV66" s="15"/>
      <c r="BW66" s="15"/>
      <c r="BX66" s="15"/>
      <c r="BY66" s="15"/>
      <c r="BZ66" s="15"/>
      <c r="CA66" s="15"/>
      <c r="CB66" s="15"/>
      <c r="CC66" s="15"/>
      <c r="CD66" s="15"/>
      <c r="CE66" s="15"/>
      <c r="CF66" s="15"/>
      <c r="CG66" s="15"/>
    </row>
    <row r="67" spans="1:181" s="22" customFormat="1" x14ac:dyDescent="0.25">
      <c r="A67">
        <v>45</v>
      </c>
      <c r="B67" s="16" t="s">
        <v>84</v>
      </c>
      <c r="C67" s="14" t="s">
        <v>86</v>
      </c>
      <c r="D67" s="23" t="b">
        <f t="shared" si="29"/>
        <v>0</v>
      </c>
      <c r="E67" s="16" t="s">
        <v>28</v>
      </c>
      <c r="F67" s="14" t="s">
        <v>28</v>
      </c>
      <c r="G67" s="15"/>
      <c r="H67" s="16" t="s">
        <v>85</v>
      </c>
      <c r="I67" s="14" t="s">
        <v>88</v>
      </c>
      <c r="J67" s="23" t="b">
        <f t="shared" si="30"/>
        <v>0</v>
      </c>
      <c r="K67" s="16" t="s">
        <v>11</v>
      </c>
      <c r="L67" s="14" t="s">
        <v>8</v>
      </c>
      <c r="M67" s="23"/>
      <c r="N67" s="16" t="s">
        <v>86</v>
      </c>
      <c r="O67" s="14" t="s">
        <v>86</v>
      </c>
      <c r="P67" s="23" t="b">
        <f t="shared" si="31"/>
        <v>1</v>
      </c>
      <c r="Q67" s="15" t="s">
        <v>28</v>
      </c>
      <c r="R67" s="14" t="s">
        <v>28</v>
      </c>
      <c r="S67" s="23"/>
      <c r="T67" s="16" t="s">
        <v>87</v>
      </c>
      <c r="U67" s="14" t="s">
        <v>87</v>
      </c>
      <c r="V67" s="23" t="b">
        <f t="shared" si="32"/>
        <v>1</v>
      </c>
      <c r="W67" s="16" t="s">
        <v>102</v>
      </c>
      <c r="X67" s="14" t="s">
        <v>20</v>
      </c>
      <c r="Y67" s="23"/>
      <c r="Z67" s="16" t="s">
        <v>86</v>
      </c>
      <c r="AA67" s="14" t="s">
        <v>85</v>
      </c>
      <c r="AB67" s="23" t="b">
        <f t="shared" si="33"/>
        <v>0</v>
      </c>
      <c r="AC67" s="16" t="s">
        <v>5</v>
      </c>
      <c r="AD67" s="14" t="s">
        <v>38</v>
      </c>
      <c r="AE67" s="23"/>
      <c r="AF67" s="16" t="s">
        <v>88</v>
      </c>
      <c r="AG67" s="14" t="s">
        <v>88</v>
      </c>
      <c r="AH67" s="23" t="b">
        <f t="shared" si="34"/>
        <v>1</v>
      </c>
      <c r="AI67" s="16" t="s">
        <v>6</v>
      </c>
      <c r="AJ67" s="14" t="s">
        <v>8</v>
      </c>
      <c r="AK67" s="23"/>
      <c r="AL67" s="16" t="s">
        <v>87</v>
      </c>
      <c r="AM67" s="14" t="s">
        <v>87</v>
      </c>
      <c r="AN67" s="23" t="b">
        <f t="shared" si="35"/>
        <v>1</v>
      </c>
      <c r="AO67" s="16" t="s">
        <v>14</v>
      </c>
      <c r="AP67" s="14" t="s">
        <v>12</v>
      </c>
      <c r="AQ67" s="23"/>
      <c r="AR67" s="16" t="s">
        <v>84</v>
      </c>
      <c r="AS67" s="14" t="s">
        <v>84</v>
      </c>
      <c r="AT67" s="23" t="b">
        <f t="shared" si="36"/>
        <v>1</v>
      </c>
      <c r="AU67" s="16" t="s">
        <v>16</v>
      </c>
      <c r="AV67" s="14" t="s">
        <v>16</v>
      </c>
      <c r="AW67" s="23"/>
      <c r="AX67" s="16" t="s">
        <v>85</v>
      </c>
      <c r="AY67" s="14" t="s">
        <v>92</v>
      </c>
      <c r="AZ67" s="23" t="b">
        <f t="shared" si="37"/>
        <v>0</v>
      </c>
      <c r="BA67" s="16" t="s">
        <v>22</v>
      </c>
      <c r="BB67" s="14" t="s">
        <v>8</v>
      </c>
      <c r="BC67" s="23"/>
      <c r="BD67" s="16" t="s">
        <v>86</v>
      </c>
      <c r="BE67"/>
      <c r="BF67" s="23" t="b">
        <f t="shared" si="38"/>
        <v>0</v>
      </c>
      <c r="BG67" s="16" t="s">
        <v>6</v>
      </c>
      <c r="BH67" s="14" t="s">
        <v>8</v>
      </c>
      <c r="BI67" s="23"/>
      <c r="BJ67" s="43">
        <v>0</v>
      </c>
      <c r="BK67" s="43">
        <f t="shared" si="39"/>
        <v>5</v>
      </c>
      <c r="BL67" s="15"/>
      <c r="BM67" s="15"/>
      <c r="BN67" s="15"/>
      <c r="BO67" s="15"/>
      <c r="BP67" s="15"/>
      <c r="BQ67" s="15"/>
      <c r="BR67" s="15"/>
      <c r="BS67" s="15"/>
      <c r="BT67" s="15"/>
      <c r="BU67" s="15"/>
      <c r="BV67" s="15"/>
      <c r="BW67" s="15"/>
      <c r="BX67" s="15"/>
      <c r="BY67" s="15"/>
      <c r="BZ67" s="15"/>
      <c r="CA67" s="15"/>
      <c r="CB67" s="15"/>
      <c r="CC67" s="15"/>
      <c r="CD67" s="15"/>
      <c r="CE67" s="15"/>
      <c r="CF67" s="15"/>
      <c r="CG67" s="15"/>
    </row>
    <row r="68" spans="1:181" s="22" customFormat="1" x14ac:dyDescent="0.25">
      <c r="A68">
        <v>46</v>
      </c>
      <c r="B68" s="16" t="s">
        <v>84</v>
      </c>
      <c r="C68" s="14" t="s">
        <v>84</v>
      </c>
      <c r="D68" s="23" t="b">
        <f t="shared" si="29"/>
        <v>1</v>
      </c>
      <c r="E68" s="16" t="s">
        <v>28</v>
      </c>
      <c r="F68" s="14" t="s">
        <v>28</v>
      </c>
      <c r="G68" s="15"/>
      <c r="H68" s="16" t="s">
        <v>85</v>
      </c>
      <c r="I68" s="14" t="s">
        <v>88</v>
      </c>
      <c r="J68" s="23" t="b">
        <f t="shared" si="30"/>
        <v>0</v>
      </c>
      <c r="K68" s="16" t="s">
        <v>11</v>
      </c>
      <c r="L68" s="14" t="s">
        <v>8</v>
      </c>
      <c r="M68" s="23"/>
      <c r="N68" s="16" t="s">
        <v>86</v>
      </c>
      <c r="O68" s="14" t="s">
        <v>87</v>
      </c>
      <c r="P68" s="23" t="b">
        <f t="shared" si="31"/>
        <v>0</v>
      </c>
      <c r="Q68" s="15" t="s">
        <v>28</v>
      </c>
      <c r="R68" s="14" t="s">
        <v>5</v>
      </c>
      <c r="S68" s="23"/>
      <c r="T68" s="16" t="s">
        <v>87</v>
      </c>
      <c r="U68" s="14" t="s">
        <v>87</v>
      </c>
      <c r="V68" s="23" t="b">
        <f t="shared" si="32"/>
        <v>1</v>
      </c>
      <c r="W68" s="16" t="s">
        <v>102</v>
      </c>
      <c r="X68" s="14" t="s">
        <v>8</v>
      </c>
      <c r="Y68" s="23"/>
      <c r="Z68" s="16" t="s">
        <v>86</v>
      </c>
      <c r="AA68" s="14" t="s">
        <v>86</v>
      </c>
      <c r="AB68" s="23" t="b">
        <f t="shared" si="33"/>
        <v>1</v>
      </c>
      <c r="AC68" s="16" t="s">
        <v>5</v>
      </c>
      <c r="AD68" s="14" t="s">
        <v>28</v>
      </c>
      <c r="AE68" s="23"/>
      <c r="AF68" s="16" t="s">
        <v>88</v>
      </c>
      <c r="AG68" s="14" t="s">
        <v>86</v>
      </c>
      <c r="AH68" s="23" t="b">
        <f t="shared" si="34"/>
        <v>0</v>
      </c>
      <c r="AI68" s="16" t="s">
        <v>6</v>
      </c>
      <c r="AJ68" s="14" t="s">
        <v>39</v>
      </c>
      <c r="AK68" s="23"/>
      <c r="AL68" s="16" t="s">
        <v>87</v>
      </c>
      <c r="AM68" s="14" t="s">
        <v>87</v>
      </c>
      <c r="AN68" s="23" t="b">
        <f t="shared" si="35"/>
        <v>1</v>
      </c>
      <c r="AO68" s="16" t="s">
        <v>14</v>
      </c>
      <c r="AP68" s="14" t="s">
        <v>12</v>
      </c>
      <c r="AQ68" s="23"/>
      <c r="AR68" s="16" t="s">
        <v>84</v>
      </c>
      <c r="AS68" s="14" t="s">
        <v>92</v>
      </c>
      <c r="AT68" s="23" t="b">
        <f t="shared" si="36"/>
        <v>0</v>
      </c>
      <c r="AU68" s="16" t="s">
        <v>16</v>
      </c>
      <c r="AV68" s="14" t="s">
        <v>8</v>
      </c>
      <c r="AW68" s="23"/>
      <c r="AX68" s="16" t="s">
        <v>85</v>
      </c>
      <c r="AY68" s="14" t="s">
        <v>86</v>
      </c>
      <c r="AZ68" s="23" t="b">
        <f t="shared" si="37"/>
        <v>0</v>
      </c>
      <c r="BA68" s="16" t="s">
        <v>22</v>
      </c>
      <c r="BB68" s="14" t="s">
        <v>12</v>
      </c>
      <c r="BC68" s="23"/>
      <c r="BD68" s="16" t="s">
        <v>86</v>
      </c>
      <c r="BE68" s="14" t="s">
        <v>87</v>
      </c>
      <c r="BF68" s="23" t="b">
        <f t="shared" si="38"/>
        <v>0</v>
      </c>
      <c r="BG68" s="16" t="s">
        <v>6</v>
      </c>
      <c r="BH68" s="14" t="s">
        <v>6</v>
      </c>
      <c r="BI68" s="23"/>
      <c r="BJ68" s="43">
        <v>0</v>
      </c>
      <c r="BK68" s="43">
        <f t="shared" si="39"/>
        <v>4</v>
      </c>
      <c r="BL68" s="15"/>
      <c r="BM68" s="15"/>
      <c r="BN68" s="15"/>
      <c r="BO68" s="15"/>
      <c r="BP68" s="15"/>
      <c r="BQ68" s="15"/>
      <c r="BR68" s="15"/>
      <c r="BS68" s="15"/>
      <c r="BT68" s="15"/>
      <c r="BU68" s="15"/>
      <c r="BV68" s="15"/>
      <c r="BW68" s="15"/>
      <c r="BX68" s="15"/>
      <c r="BY68" s="15"/>
      <c r="BZ68" s="15"/>
      <c r="CA68" s="15"/>
      <c r="CB68" s="15"/>
      <c r="CC68" s="15"/>
      <c r="CD68" s="15"/>
      <c r="CE68" s="15"/>
      <c r="CF68" s="15"/>
      <c r="CG68" s="15"/>
    </row>
    <row r="69" spans="1:181" s="22" customFormat="1" x14ac:dyDescent="0.25">
      <c r="A69">
        <v>47</v>
      </c>
      <c r="B69" s="16" t="s">
        <v>84</v>
      </c>
      <c r="C69" s="14" t="s">
        <v>84</v>
      </c>
      <c r="D69" s="23" t="b">
        <f t="shared" si="29"/>
        <v>1</v>
      </c>
      <c r="E69" s="16" t="s">
        <v>28</v>
      </c>
      <c r="F69" s="14" t="s">
        <v>28</v>
      </c>
      <c r="G69" s="15"/>
      <c r="H69" s="16" t="s">
        <v>85</v>
      </c>
      <c r="I69" s="14" t="s">
        <v>85</v>
      </c>
      <c r="J69" s="23" t="b">
        <f t="shared" si="30"/>
        <v>1</v>
      </c>
      <c r="K69" s="16" t="s">
        <v>11</v>
      </c>
      <c r="L69" s="14" t="s">
        <v>94</v>
      </c>
      <c r="M69" s="23"/>
      <c r="N69" s="16" t="s">
        <v>86</v>
      </c>
      <c r="O69" s="14" t="s">
        <v>86</v>
      </c>
      <c r="P69" s="23" t="b">
        <f t="shared" si="31"/>
        <v>1</v>
      </c>
      <c r="Q69" s="15" t="s">
        <v>28</v>
      </c>
      <c r="R69" s="14" t="s">
        <v>27</v>
      </c>
      <c r="S69" s="23"/>
      <c r="T69" s="16" t="s">
        <v>87</v>
      </c>
      <c r="U69" s="14" t="s">
        <v>92</v>
      </c>
      <c r="V69" s="23" t="b">
        <f t="shared" si="32"/>
        <v>0</v>
      </c>
      <c r="W69" s="16" t="s">
        <v>102</v>
      </c>
      <c r="X69" s="14" t="s">
        <v>8</v>
      </c>
      <c r="Y69" s="23"/>
      <c r="Z69" s="16" t="s">
        <v>86</v>
      </c>
      <c r="AA69" s="14" t="s">
        <v>87</v>
      </c>
      <c r="AB69" s="23" t="b">
        <f t="shared" si="33"/>
        <v>0</v>
      </c>
      <c r="AC69" s="16" t="s">
        <v>5</v>
      </c>
      <c r="AD69" s="14" t="s">
        <v>8</v>
      </c>
      <c r="AE69" s="23"/>
      <c r="AF69" s="16" t="s">
        <v>88</v>
      </c>
      <c r="AG69" s="14" t="s">
        <v>86</v>
      </c>
      <c r="AH69" s="23" t="b">
        <f t="shared" si="34"/>
        <v>0</v>
      </c>
      <c r="AI69" s="16" t="s">
        <v>6</v>
      </c>
      <c r="AJ69" s="14" t="s">
        <v>11</v>
      </c>
      <c r="AK69" s="23"/>
      <c r="AL69" s="16" t="s">
        <v>87</v>
      </c>
      <c r="AM69" s="14" t="s">
        <v>88</v>
      </c>
      <c r="AN69" s="23" t="b">
        <f t="shared" si="35"/>
        <v>0</v>
      </c>
      <c r="AO69" s="16" t="s">
        <v>14</v>
      </c>
      <c r="AP69" s="14" t="s">
        <v>8</v>
      </c>
      <c r="AQ69" s="23"/>
      <c r="AR69" s="16" t="s">
        <v>84</v>
      </c>
      <c r="AS69" s="14" t="s">
        <v>84</v>
      </c>
      <c r="AT69" s="23" t="b">
        <f t="shared" si="36"/>
        <v>1</v>
      </c>
      <c r="AU69" s="16" t="s">
        <v>16</v>
      </c>
      <c r="AV69" s="14" t="s">
        <v>16</v>
      </c>
      <c r="AW69" s="23"/>
      <c r="AX69" s="16" t="s">
        <v>85</v>
      </c>
      <c r="AY69" s="14" t="s">
        <v>84</v>
      </c>
      <c r="AZ69" s="23" t="b">
        <f t="shared" si="37"/>
        <v>0</v>
      </c>
      <c r="BA69" s="16" t="s">
        <v>22</v>
      </c>
      <c r="BB69" s="14" t="s">
        <v>9</v>
      </c>
      <c r="BC69" s="23"/>
      <c r="BD69" s="16" t="s">
        <v>86</v>
      </c>
      <c r="BE69" s="14" t="s">
        <v>87</v>
      </c>
      <c r="BF69" s="23" t="b">
        <f t="shared" si="38"/>
        <v>0</v>
      </c>
      <c r="BG69" s="16" t="s">
        <v>6</v>
      </c>
      <c r="BH69" s="14" t="s">
        <v>6</v>
      </c>
      <c r="BI69" s="23"/>
      <c r="BJ69" s="43">
        <v>0</v>
      </c>
      <c r="BK69" s="43">
        <f t="shared" si="39"/>
        <v>4</v>
      </c>
      <c r="BL69" s="15"/>
      <c r="BM69" s="15"/>
      <c r="BN69" s="15"/>
      <c r="BO69" s="15"/>
      <c r="BP69" s="15"/>
      <c r="BQ69" s="15"/>
      <c r="BR69" s="15"/>
      <c r="BS69" s="15"/>
      <c r="BT69" s="15"/>
      <c r="BU69" s="15"/>
      <c r="BV69" s="15"/>
      <c r="BW69" s="15"/>
      <c r="BX69" s="15"/>
      <c r="BY69" s="15"/>
      <c r="BZ69" s="15"/>
      <c r="CA69" s="15"/>
      <c r="CB69" s="15"/>
      <c r="CC69" s="15"/>
      <c r="CD69" s="15"/>
      <c r="CE69" s="15"/>
      <c r="CF69" s="15"/>
      <c r="CG69" s="15"/>
    </row>
    <row r="70" spans="1:181" s="22" customFormat="1" x14ac:dyDescent="0.25">
      <c r="A70">
        <v>48</v>
      </c>
      <c r="B70" s="16" t="s">
        <v>84</v>
      </c>
      <c r="C70" s="14" t="s">
        <v>84</v>
      </c>
      <c r="D70" s="23" t="b">
        <f t="shared" si="29"/>
        <v>1</v>
      </c>
      <c r="E70" s="16" t="s">
        <v>28</v>
      </c>
      <c r="F70" s="14" t="s">
        <v>28</v>
      </c>
      <c r="G70" s="15"/>
      <c r="H70" s="16" t="s">
        <v>85</v>
      </c>
      <c r="I70" s="14" t="s">
        <v>85</v>
      </c>
      <c r="J70" s="23" t="b">
        <f t="shared" si="30"/>
        <v>1</v>
      </c>
      <c r="K70" s="16" t="s">
        <v>11</v>
      </c>
      <c r="L70" s="14" t="s">
        <v>11</v>
      </c>
      <c r="M70" s="23"/>
      <c r="N70" s="16" t="s">
        <v>86</v>
      </c>
      <c r="O70" s="14" t="s">
        <v>86</v>
      </c>
      <c r="P70" s="23" t="b">
        <f t="shared" si="31"/>
        <v>1</v>
      </c>
      <c r="Q70" s="15" t="s">
        <v>28</v>
      </c>
      <c r="R70" s="14" t="s">
        <v>6</v>
      </c>
      <c r="S70" s="23"/>
      <c r="T70" s="16" t="s">
        <v>87</v>
      </c>
      <c r="U70" s="14" t="s">
        <v>87</v>
      </c>
      <c r="V70" s="23" t="b">
        <f t="shared" si="32"/>
        <v>1</v>
      </c>
      <c r="W70" s="16" t="s">
        <v>102</v>
      </c>
      <c r="X70" s="14" t="s">
        <v>15</v>
      </c>
      <c r="Y70" s="23"/>
      <c r="Z70" s="16" t="s">
        <v>86</v>
      </c>
      <c r="AA70"/>
      <c r="AB70" s="23" t="b">
        <f t="shared" si="33"/>
        <v>0</v>
      </c>
      <c r="AC70" s="16" t="s">
        <v>5</v>
      </c>
      <c r="AD70" s="14" t="s">
        <v>8</v>
      </c>
      <c r="AE70" s="23"/>
      <c r="AF70" s="16" t="s">
        <v>88</v>
      </c>
      <c r="AG70"/>
      <c r="AH70" s="23" t="b">
        <f t="shared" si="34"/>
        <v>0</v>
      </c>
      <c r="AI70" s="16" t="s">
        <v>6</v>
      </c>
      <c r="AJ70" s="14" t="s">
        <v>8</v>
      </c>
      <c r="AK70" s="23"/>
      <c r="AL70" s="16" t="s">
        <v>87</v>
      </c>
      <c r="AM70" s="14" t="s">
        <v>87</v>
      </c>
      <c r="AN70" s="23" t="b">
        <f t="shared" si="35"/>
        <v>1</v>
      </c>
      <c r="AO70" s="16" t="s">
        <v>14</v>
      </c>
      <c r="AP70" s="14" t="s">
        <v>93</v>
      </c>
      <c r="AQ70" s="23"/>
      <c r="AR70" s="16" t="s">
        <v>84</v>
      </c>
      <c r="AS70" s="14" t="s">
        <v>88</v>
      </c>
      <c r="AT70" s="23" t="b">
        <f t="shared" si="36"/>
        <v>0</v>
      </c>
      <c r="AU70" s="16" t="s">
        <v>16</v>
      </c>
      <c r="AV70" s="14" t="s">
        <v>8</v>
      </c>
      <c r="AW70" s="23"/>
      <c r="AX70" s="16" t="s">
        <v>85</v>
      </c>
      <c r="AY70" s="14" t="s">
        <v>86</v>
      </c>
      <c r="AZ70" s="23" t="b">
        <f t="shared" si="37"/>
        <v>0</v>
      </c>
      <c r="BA70" s="16" t="s">
        <v>22</v>
      </c>
      <c r="BB70" s="14" t="s">
        <v>9</v>
      </c>
      <c r="BC70" s="23"/>
      <c r="BD70" s="16" t="s">
        <v>86</v>
      </c>
      <c r="BE70" s="14" t="s">
        <v>92</v>
      </c>
      <c r="BF70" s="23" t="b">
        <f t="shared" si="38"/>
        <v>0</v>
      </c>
      <c r="BG70" s="16" t="s">
        <v>6</v>
      </c>
      <c r="BH70" s="14" t="s">
        <v>8</v>
      </c>
      <c r="BI70" s="23"/>
      <c r="BJ70" s="43">
        <v>0</v>
      </c>
      <c r="BK70" s="43">
        <f t="shared" si="39"/>
        <v>5</v>
      </c>
      <c r="BL70" s="15"/>
      <c r="BM70" s="15"/>
      <c r="BN70" s="15"/>
      <c r="BO70" s="15"/>
      <c r="BP70" s="15"/>
      <c r="BQ70" s="15"/>
      <c r="BR70" s="15"/>
      <c r="BS70" s="15"/>
      <c r="BT70" s="15"/>
      <c r="BU70" s="15"/>
      <c r="BV70" s="15"/>
      <c r="BW70" s="15"/>
      <c r="BX70" s="15"/>
      <c r="BY70" s="15"/>
      <c r="BZ70" s="15"/>
      <c r="CA70" s="15"/>
      <c r="CB70" s="15"/>
      <c r="CC70" s="15"/>
      <c r="CD70" s="15"/>
      <c r="CE70" s="15"/>
      <c r="CF70" s="15"/>
      <c r="CG70" s="15"/>
    </row>
    <row r="71" spans="1:181" s="22" customFormat="1" x14ac:dyDescent="0.25">
      <c r="A71">
        <v>49</v>
      </c>
      <c r="B71" s="16" t="s">
        <v>84</v>
      </c>
      <c r="C71" s="14" t="s">
        <v>84</v>
      </c>
      <c r="D71" s="23" t="b">
        <f t="shared" si="29"/>
        <v>1</v>
      </c>
      <c r="E71" s="16" t="s">
        <v>28</v>
      </c>
      <c r="F71" s="14" t="s">
        <v>28</v>
      </c>
      <c r="G71" s="15"/>
      <c r="H71" s="16" t="s">
        <v>85</v>
      </c>
      <c r="I71" s="14" t="s">
        <v>85</v>
      </c>
      <c r="J71" s="23" t="b">
        <f t="shared" si="30"/>
        <v>1</v>
      </c>
      <c r="K71" s="16" t="s">
        <v>11</v>
      </c>
      <c r="L71" s="14" t="s">
        <v>20</v>
      </c>
      <c r="M71" s="23"/>
      <c r="N71" s="16" t="s">
        <v>86</v>
      </c>
      <c r="O71" s="14" t="s">
        <v>86</v>
      </c>
      <c r="P71" s="23" t="b">
        <f t="shared" si="31"/>
        <v>1</v>
      </c>
      <c r="Q71" s="15" t="s">
        <v>28</v>
      </c>
      <c r="R71" s="14" t="s">
        <v>31</v>
      </c>
      <c r="S71" s="23"/>
      <c r="T71" s="16" t="s">
        <v>87</v>
      </c>
      <c r="U71" s="14" t="s">
        <v>87</v>
      </c>
      <c r="V71" s="23" t="b">
        <f t="shared" si="32"/>
        <v>1</v>
      </c>
      <c r="W71" s="16" t="s">
        <v>102</v>
      </c>
      <c r="X71" s="14" t="s">
        <v>15</v>
      </c>
      <c r="Y71" s="23"/>
      <c r="Z71" s="16" t="s">
        <v>86</v>
      </c>
      <c r="AA71" s="14" t="s">
        <v>88</v>
      </c>
      <c r="AB71" s="23" t="b">
        <f t="shared" si="33"/>
        <v>0</v>
      </c>
      <c r="AC71" s="16" t="s">
        <v>5</v>
      </c>
      <c r="AD71" s="14" t="s">
        <v>8</v>
      </c>
      <c r="AE71" s="23"/>
      <c r="AF71" s="16" t="s">
        <v>88</v>
      </c>
      <c r="AG71" s="14" t="s">
        <v>88</v>
      </c>
      <c r="AH71" s="23" t="b">
        <f t="shared" si="34"/>
        <v>1</v>
      </c>
      <c r="AI71" s="16" t="s">
        <v>6</v>
      </c>
      <c r="AJ71" s="14" t="s">
        <v>8</v>
      </c>
      <c r="AK71" s="23"/>
      <c r="AL71" s="16" t="s">
        <v>87</v>
      </c>
      <c r="AM71" s="14" t="s">
        <v>87</v>
      </c>
      <c r="AN71" s="23" t="b">
        <f t="shared" si="35"/>
        <v>1</v>
      </c>
      <c r="AO71" s="16" t="s">
        <v>14</v>
      </c>
      <c r="AP71" s="14" t="s">
        <v>93</v>
      </c>
      <c r="AQ71" s="23"/>
      <c r="AR71" s="16" t="s">
        <v>84</v>
      </c>
      <c r="AS71" s="14" t="s">
        <v>84</v>
      </c>
      <c r="AT71" s="23" t="b">
        <f t="shared" si="36"/>
        <v>1</v>
      </c>
      <c r="AU71" s="16" t="s">
        <v>16</v>
      </c>
      <c r="AV71" s="14" t="s">
        <v>16</v>
      </c>
      <c r="AW71" s="23"/>
      <c r="AX71" s="16" t="s">
        <v>85</v>
      </c>
      <c r="AY71" s="14" t="s">
        <v>85</v>
      </c>
      <c r="AZ71" s="23" t="b">
        <f t="shared" si="37"/>
        <v>1</v>
      </c>
      <c r="BA71" s="16" t="s">
        <v>22</v>
      </c>
      <c r="BB71" s="14" t="s">
        <v>95</v>
      </c>
      <c r="BC71" s="23"/>
      <c r="BD71" s="16" t="s">
        <v>86</v>
      </c>
      <c r="BE71" s="14" t="s">
        <v>90</v>
      </c>
      <c r="BF71" s="23" t="b">
        <f t="shared" si="38"/>
        <v>0</v>
      </c>
      <c r="BG71" s="16" t="s">
        <v>6</v>
      </c>
      <c r="BH71" s="14" t="s">
        <v>8</v>
      </c>
      <c r="BI71" s="23"/>
      <c r="BJ71" s="43">
        <v>0</v>
      </c>
      <c r="BK71" s="43">
        <f t="shared" si="39"/>
        <v>8</v>
      </c>
      <c r="BL71" s="15"/>
      <c r="BM71" s="15"/>
      <c r="BN71" s="15"/>
      <c r="BO71" s="15"/>
      <c r="BP71" s="15"/>
      <c r="BQ71" s="15"/>
      <c r="BR71" s="15"/>
      <c r="BS71" s="15"/>
      <c r="BT71" s="15"/>
      <c r="BU71" s="15"/>
      <c r="BV71" s="15"/>
      <c r="BW71" s="15"/>
      <c r="BX71" s="15"/>
      <c r="BY71" s="15"/>
      <c r="BZ71" s="15"/>
      <c r="CA71" s="15"/>
      <c r="CB71" s="15"/>
      <c r="CC71" s="15"/>
      <c r="CD71" s="15"/>
      <c r="CE71" s="15"/>
      <c r="CF71" s="15"/>
      <c r="CG71" s="15"/>
    </row>
    <row r="72" spans="1:181" s="22" customFormat="1" x14ac:dyDescent="0.25">
      <c r="A72">
        <v>50</v>
      </c>
      <c r="B72" s="16" t="s">
        <v>84</v>
      </c>
      <c r="C72" s="14" t="s">
        <v>84</v>
      </c>
      <c r="D72" s="23" t="b">
        <f t="shared" si="29"/>
        <v>1</v>
      </c>
      <c r="E72" s="16" t="s">
        <v>28</v>
      </c>
      <c r="F72" s="14" t="s">
        <v>28</v>
      </c>
      <c r="G72" s="15"/>
      <c r="H72" s="16" t="s">
        <v>85</v>
      </c>
      <c r="I72" s="14" t="s">
        <v>85</v>
      </c>
      <c r="J72" s="23" t="b">
        <f t="shared" si="30"/>
        <v>1</v>
      </c>
      <c r="K72" s="16" t="s">
        <v>11</v>
      </c>
      <c r="L72" s="14" t="s">
        <v>94</v>
      </c>
      <c r="M72" s="23"/>
      <c r="N72" s="16" t="s">
        <v>86</v>
      </c>
      <c r="O72" s="14" t="s">
        <v>86</v>
      </c>
      <c r="P72" s="23" t="b">
        <f t="shared" si="31"/>
        <v>1</v>
      </c>
      <c r="Q72" s="15" t="s">
        <v>28</v>
      </c>
      <c r="R72" s="14" t="s">
        <v>31</v>
      </c>
      <c r="S72" s="23"/>
      <c r="T72" s="16" t="s">
        <v>87</v>
      </c>
      <c r="U72" s="14" t="s">
        <v>87</v>
      </c>
      <c r="V72" s="23" t="b">
        <f t="shared" si="32"/>
        <v>1</v>
      </c>
      <c r="W72" s="16" t="s">
        <v>102</v>
      </c>
      <c r="X72" s="14" t="s">
        <v>15</v>
      </c>
      <c r="Y72" s="23"/>
      <c r="Z72" s="16" t="s">
        <v>86</v>
      </c>
      <c r="AA72" s="14" t="s">
        <v>90</v>
      </c>
      <c r="AB72" s="23" t="b">
        <f t="shared" si="33"/>
        <v>0</v>
      </c>
      <c r="AC72" s="16" t="s">
        <v>5</v>
      </c>
      <c r="AD72" s="14" t="s">
        <v>8</v>
      </c>
      <c r="AE72" s="23"/>
      <c r="AF72" s="16" t="s">
        <v>88</v>
      </c>
      <c r="AG72" s="14" t="s">
        <v>85</v>
      </c>
      <c r="AH72" s="23" t="b">
        <f t="shared" si="34"/>
        <v>0</v>
      </c>
      <c r="AI72" s="16" t="s">
        <v>6</v>
      </c>
      <c r="AJ72" s="14" t="s">
        <v>103</v>
      </c>
      <c r="AK72" s="23"/>
      <c r="AL72" s="16" t="s">
        <v>87</v>
      </c>
      <c r="AM72" s="14" t="s">
        <v>87</v>
      </c>
      <c r="AN72" s="23" t="b">
        <f t="shared" si="35"/>
        <v>1</v>
      </c>
      <c r="AO72" s="16" t="s">
        <v>14</v>
      </c>
      <c r="AP72" s="14" t="s">
        <v>93</v>
      </c>
      <c r="AQ72" s="23"/>
      <c r="AR72" s="16" t="s">
        <v>84</v>
      </c>
      <c r="AS72" s="14" t="s">
        <v>84</v>
      </c>
      <c r="AT72" s="23" t="b">
        <f t="shared" si="36"/>
        <v>1</v>
      </c>
      <c r="AU72" s="16" t="s">
        <v>16</v>
      </c>
      <c r="AV72" s="14" t="s">
        <v>4</v>
      </c>
      <c r="AW72" s="23"/>
      <c r="AX72" s="16" t="s">
        <v>85</v>
      </c>
      <c r="AY72" s="14" t="s">
        <v>85</v>
      </c>
      <c r="AZ72" s="23" t="b">
        <f t="shared" si="37"/>
        <v>1</v>
      </c>
      <c r="BA72" s="16" t="s">
        <v>22</v>
      </c>
      <c r="BB72" s="14" t="s">
        <v>8</v>
      </c>
      <c r="BC72" s="23"/>
      <c r="BD72" s="16" t="s">
        <v>86</v>
      </c>
      <c r="BE72" s="14" t="s">
        <v>92</v>
      </c>
      <c r="BF72" s="23" t="b">
        <f t="shared" si="38"/>
        <v>0</v>
      </c>
      <c r="BG72" s="16" t="s">
        <v>6</v>
      </c>
      <c r="BH72" s="14" t="s">
        <v>8</v>
      </c>
      <c r="BI72" s="23"/>
      <c r="BJ72" s="43">
        <v>0</v>
      </c>
      <c r="BK72" s="43">
        <f t="shared" si="39"/>
        <v>7</v>
      </c>
      <c r="BL72" s="15"/>
      <c r="BM72" s="15"/>
      <c r="BN72" s="15"/>
      <c r="BO72" s="15"/>
      <c r="BP72" s="15"/>
      <c r="BQ72" s="15"/>
      <c r="BR72" s="15"/>
      <c r="BS72" s="15"/>
      <c r="BT72" s="15"/>
      <c r="BU72" s="15"/>
      <c r="BV72" s="15"/>
      <c r="BW72" s="15"/>
      <c r="BX72" s="15"/>
      <c r="BY72" s="15"/>
      <c r="BZ72" s="15"/>
      <c r="CA72" s="15"/>
      <c r="CB72" s="15"/>
      <c r="CC72" s="15"/>
      <c r="CD72" s="15"/>
      <c r="CE72" s="15"/>
      <c r="CF72" s="15"/>
      <c r="CG72" s="15"/>
    </row>
    <row r="73" spans="1:181" s="22" customFormat="1" x14ac:dyDescent="0.25">
      <c r="A73">
        <v>51</v>
      </c>
      <c r="B73" s="16" t="s">
        <v>84</v>
      </c>
      <c r="C73" s="14" t="s">
        <v>90</v>
      </c>
      <c r="D73" s="23" t="b">
        <f t="shared" si="29"/>
        <v>0</v>
      </c>
      <c r="E73" s="16" t="s">
        <v>28</v>
      </c>
      <c r="F73" s="14" t="s">
        <v>8</v>
      </c>
      <c r="G73" s="15"/>
      <c r="H73" s="16" t="s">
        <v>85</v>
      </c>
      <c r="I73" s="14" t="s">
        <v>85</v>
      </c>
      <c r="J73" s="23" t="b">
        <f t="shared" si="30"/>
        <v>1</v>
      </c>
      <c r="K73" s="16" t="s">
        <v>11</v>
      </c>
      <c r="L73" s="14" t="s">
        <v>94</v>
      </c>
      <c r="M73" s="23"/>
      <c r="N73" s="16" t="s">
        <v>86</v>
      </c>
      <c r="O73" s="14" t="s">
        <v>86</v>
      </c>
      <c r="P73" s="23" t="b">
        <f t="shared" si="31"/>
        <v>1</v>
      </c>
      <c r="Q73" s="15" t="s">
        <v>28</v>
      </c>
      <c r="R73" s="14" t="s">
        <v>31</v>
      </c>
      <c r="S73" s="23"/>
      <c r="T73" s="16" t="s">
        <v>87</v>
      </c>
      <c r="U73" s="14" t="s">
        <v>87</v>
      </c>
      <c r="V73" s="23" t="b">
        <f t="shared" si="32"/>
        <v>1</v>
      </c>
      <c r="W73" s="16" t="s">
        <v>102</v>
      </c>
      <c r="X73" s="14" t="s">
        <v>20</v>
      </c>
      <c r="Y73" s="23"/>
      <c r="Z73" s="16" t="s">
        <v>86</v>
      </c>
      <c r="AA73" s="14" t="s">
        <v>86</v>
      </c>
      <c r="AB73" s="23" t="b">
        <f t="shared" si="33"/>
        <v>1</v>
      </c>
      <c r="AC73" s="16" t="s">
        <v>5</v>
      </c>
      <c r="AD73" s="14" t="s">
        <v>28</v>
      </c>
      <c r="AE73" s="23"/>
      <c r="AF73" s="16" t="s">
        <v>88</v>
      </c>
      <c r="AG73" s="14" t="s">
        <v>88</v>
      </c>
      <c r="AH73" s="23" t="b">
        <f t="shared" si="34"/>
        <v>1</v>
      </c>
      <c r="AI73" s="16" t="s">
        <v>6</v>
      </c>
      <c r="AJ73" s="14" t="s">
        <v>8</v>
      </c>
      <c r="AK73" s="23"/>
      <c r="AL73" s="16" t="s">
        <v>87</v>
      </c>
      <c r="AM73" s="14" t="s">
        <v>87</v>
      </c>
      <c r="AN73" s="23" t="b">
        <f t="shared" si="35"/>
        <v>1</v>
      </c>
      <c r="AO73" s="16" t="s">
        <v>14</v>
      </c>
      <c r="AP73" s="14" t="s">
        <v>12</v>
      </c>
      <c r="AQ73" s="23"/>
      <c r="AR73" s="16" t="s">
        <v>84</v>
      </c>
      <c r="AS73" s="14" t="s">
        <v>92</v>
      </c>
      <c r="AT73" s="23" t="b">
        <f t="shared" si="36"/>
        <v>0</v>
      </c>
      <c r="AU73" s="16" t="s">
        <v>16</v>
      </c>
      <c r="AV73" s="14" t="s">
        <v>8</v>
      </c>
      <c r="AW73" s="23"/>
      <c r="AX73" s="16" t="s">
        <v>85</v>
      </c>
      <c r="AY73" s="14" t="s">
        <v>85</v>
      </c>
      <c r="AZ73" s="23" t="b">
        <f t="shared" si="37"/>
        <v>1</v>
      </c>
      <c r="BA73" s="16" t="s">
        <v>22</v>
      </c>
      <c r="BB73" s="14" t="s">
        <v>94</v>
      </c>
      <c r="BC73" s="23"/>
      <c r="BD73" s="16" t="s">
        <v>86</v>
      </c>
      <c r="BE73" s="14" t="s">
        <v>84</v>
      </c>
      <c r="BF73" s="23" t="b">
        <f t="shared" si="38"/>
        <v>0</v>
      </c>
      <c r="BG73" s="16" t="s">
        <v>6</v>
      </c>
      <c r="BH73" s="14" t="s">
        <v>8</v>
      </c>
      <c r="BI73" s="23"/>
      <c r="BJ73" s="43">
        <v>0</v>
      </c>
      <c r="BK73" s="43">
        <f t="shared" si="39"/>
        <v>7</v>
      </c>
      <c r="BL73" s="15"/>
      <c r="BM73" s="15"/>
      <c r="BN73" s="15"/>
      <c r="BO73" s="15"/>
      <c r="BP73" s="15"/>
      <c r="BQ73" s="15"/>
      <c r="BR73" s="15"/>
      <c r="BS73" s="15"/>
      <c r="BT73" s="15"/>
      <c r="BU73" s="15"/>
      <c r="BV73" s="15"/>
      <c r="BW73" s="15"/>
      <c r="BX73" s="15"/>
    </row>
    <row r="74" spans="1:181" s="22" customFormat="1" x14ac:dyDescent="0.25">
      <c r="A74">
        <v>52</v>
      </c>
      <c r="B74" s="16" t="s">
        <v>84</v>
      </c>
      <c r="C74" s="14" t="s">
        <v>84</v>
      </c>
      <c r="D74" s="23" t="b">
        <f t="shared" si="29"/>
        <v>1</v>
      </c>
      <c r="E74" s="16" t="s">
        <v>28</v>
      </c>
      <c r="F74" s="14" t="s">
        <v>28</v>
      </c>
      <c r="G74" s="15"/>
      <c r="H74" s="16" t="s">
        <v>85</v>
      </c>
      <c r="I74" s="14" t="s">
        <v>86</v>
      </c>
      <c r="J74" s="23" t="b">
        <f t="shared" si="30"/>
        <v>0</v>
      </c>
      <c r="K74" s="16" t="s">
        <v>11</v>
      </c>
      <c r="L74" s="14" t="s">
        <v>15</v>
      </c>
      <c r="M74" s="23"/>
      <c r="N74" s="16" t="s">
        <v>86</v>
      </c>
      <c r="O74" s="14" t="s">
        <v>88</v>
      </c>
      <c r="P74" s="23" t="b">
        <f t="shared" si="31"/>
        <v>0</v>
      </c>
      <c r="Q74" s="15" t="s">
        <v>28</v>
      </c>
      <c r="R74" s="14" t="s">
        <v>8</v>
      </c>
      <c r="S74" s="23"/>
      <c r="T74" s="16" t="s">
        <v>87</v>
      </c>
      <c r="U74" s="14" t="s">
        <v>87</v>
      </c>
      <c r="V74" s="23" t="b">
        <f t="shared" si="32"/>
        <v>1</v>
      </c>
      <c r="W74" s="16" t="s">
        <v>102</v>
      </c>
      <c r="X74" s="14" t="s">
        <v>15</v>
      </c>
      <c r="Y74" s="23"/>
      <c r="Z74" s="16" t="s">
        <v>86</v>
      </c>
      <c r="AA74" s="14" t="s">
        <v>90</v>
      </c>
      <c r="AB74" s="23" t="b">
        <f t="shared" si="33"/>
        <v>0</v>
      </c>
      <c r="AC74" s="16" t="s">
        <v>5</v>
      </c>
      <c r="AD74" s="14" t="s">
        <v>8</v>
      </c>
      <c r="AE74" s="23"/>
      <c r="AF74" s="16" t="s">
        <v>88</v>
      </c>
      <c r="AG74" s="14" t="s">
        <v>88</v>
      </c>
      <c r="AH74" s="23" t="b">
        <f t="shared" si="34"/>
        <v>1</v>
      </c>
      <c r="AI74" s="16" t="s">
        <v>6</v>
      </c>
      <c r="AJ74" s="14" t="s">
        <v>8</v>
      </c>
      <c r="AK74" s="23"/>
      <c r="AL74" s="16" t="s">
        <v>87</v>
      </c>
      <c r="AM74" s="14" t="s">
        <v>87</v>
      </c>
      <c r="AN74" s="23" t="b">
        <f t="shared" si="35"/>
        <v>1</v>
      </c>
      <c r="AO74" s="16" t="s">
        <v>14</v>
      </c>
      <c r="AP74" s="14" t="s">
        <v>93</v>
      </c>
      <c r="AQ74" s="23"/>
      <c r="AR74" s="16" t="s">
        <v>84</v>
      </c>
      <c r="AS74" s="14" t="s">
        <v>85</v>
      </c>
      <c r="AT74" s="23" t="b">
        <f t="shared" si="36"/>
        <v>0</v>
      </c>
      <c r="AU74" s="16" t="s">
        <v>16</v>
      </c>
      <c r="AV74" s="14" t="s">
        <v>8</v>
      </c>
      <c r="AW74" s="23"/>
      <c r="AX74" s="16" t="s">
        <v>85</v>
      </c>
      <c r="AY74" s="14" t="s">
        <v>85</v>
      </c>
      <c r="AZ74" s="23" t="b">
        <f t="shared" si="37"/>
        <v>1</v>
      </c>
      <c r="BA74" s="16" t="s">
        <v>22</v>
      </c>
      <c r="BB74" s="14" t="s">
        <v>18</v>
      </c>
      <c r="BC74" s="23"/>
      <c r="BD74" s="16" t="s">
        <v>86</v>
      </c>
      <c r="BE74" s="14" t="s">
        <v>88</v>
      </c>
      <c r="BF74" s="23" t="b">
        <f t="shared" si="38"/>
        <v>0</v>
      </c>
      <c r="BG74" s="16" t="s">
        <v>6</v>
      </c>
      <c r="BH74" s="14" t="s">
        <v>8</v>
      </c>
      <c r="BI74" s="23"/>
      <c r="BJ74" s="43">
        <v>0</v>
      </c>
      <c r="BK74" s="43">
        <f t="shared" si="39"/>
        <v>5</v>
      </c>
      <c r="BL74" s="15"/>
      <c r="BM74" s="15"/>
      <c r="BN74" s="15"/>
      <c r="BO74" s="15"/>
      <c r="BP74" s="15"/>
      <c r="BQ74" s="15"/>
      <c r="BR74" s="15"/>
      <c r="BS74" s="15"/>
      <c r="BT74" s="15"/>
      <c r="BU74" s="15"/>
      <c r="BV74" s="15"/>
      <c r="BW74" s="15"/>
      <c r="BX74" s="15"/>
    </row>
    <row r="75" spans="1:181" s="22" customFormat="1" x14ac:dyDescent="0.25">
      <c r="A75">
        <v>53</v>
      </c>
      <c r="B75" s="16" t="s">
        <v>84</v>
      </c>
      <c r="C75" s="14" t="s">
        <v>84</v>
      </c>
      <c r="D75" s="23" t="b">
        <f t="shared" si="29"/>
        <v>1</v>
      </c>
      <c r="E75" s="16" t="s">
        <v>28</v>
      </c>
      <c r="F75" s="14" t="s">
        <v>28</v>
      </c>
      <c r="G75" s="15"/>
      <c r="H75" s="16" t="s">
        <v>85</v>
      </c>
      <c r="I75" s="14" t="s">
        <v>85</v>
      </c>
      <c r="J75" s="23" t="b">
        <f t="shared" si="30"/>
        <v>1</v>
      </c>
      <c r="K75" s="16" t="s">
        <v>11</v>
      </c>
      <c r="L75" s="14" t="s">
        <v>94</v>
      </c>
      <c r="M75" s="23"/>
      <c r="N75" s="16" t="s">
        <v>86</v>
      </c>
      <c r="O75" s="14" t="s">
        <v>86</v>
      </c>
      <c r="P75" s="23" t="b">
        <f t="shared" si="31"/>
        <v>1</v>
      </c>
      <c r="Q75" s="15" t="s">
        <v>28</v>
      </c>
      <c r="R75" s="14" t="s">
        <v>8</v>
      </c>
      <c r="S75" s="23"/>
      <c r="T75" s="16" t="s">
        <v>87</v>
      </c>
      <c r="U75" s="14" t="s">
        <v>87</v>
      </c>
      <c r="V75" s="23" t="b">
        <f t="shared" si="32"/>
        <v>1</v>
      </c>
      <c r="W75" s="16" t="s">
        <v>102</v>
      </c>
      <c r="X75" s="14" t="s">
        <v>20</v>
      </c>
      <c r="Y75" s="23"/>
      <c r="Z75" s="16" t="s">
        <v>86</v>
      </c>
      <c r="AA75" s="14" t="s">
        <v>86</v>
      </c>
      <c r="AB75" s="23" t="b">
        <f t="shared" si="33"/>
        <v>1</v>
      </c>
      <c r="AC75" s="16" t="s">
        <v>5</v>
      </c>
      <c r="AD75" s="14" t="s">
        <v>8</v>
      </c>
      <c r="AE75" s="23"/>
      <c r="AF75" s="16" t="s">
        <v>88</v>
      </c>
      <c r="AG75" s="14" t="s">
        <v>88</v>
      </c>
      <c r="AH75" s="23" t="b">
        <f t="shared" si="34"/>
        <v>1</v>
      </c>
      <c r="AI75" s="16" t="s">
        <v>6</v>
      </c>
      <c r="AJ75" s="14" t="s">
        <v>8</v>
      </c>
      <c r="AK75" s="23"/>
      <c r="AL75" s="16" t="s">
        <v>87</v>
      </c>
      <c r="AM75" s="14" t="s">
        <v>87</v>
      </c>
      <c r="AN75" s="23" t="b">
        <f t="shared" si="35"/>
        <v>1</v>
      </c>
      <c r="AO75" s="16" t="s">
        <v>14</v>
      </c>
      <c r="AP75" s="14" t="s">
        <v>8</v>
      </c>
      <c r="AQ75" s="23"/>
      <c r="AR75" s="16" t="s">
        <v>84</v>
      </c>
      <c r="AS75" s="14" t="s">
        <v>84</v>
      </c>
      <c r="AT75" s="23" t="b">
        <f t="shared" si="36"/>
        <v>1</v>
      </c>
      <c r="AU75" s="16" t="s">
        <v>16</v>
      </c>
      <c r="AV75" s="14" t="s">
        <v>16</v>
      </c>
      <c r="AW75" s="23"/>
      <c r="AX75" s="16" t="s">
        <v>85</v>
      </c>
      <c r="AY75" s="14" t="s">
        <v>85</v>
      </c>
      <c r="AZ75" s="23" t="b">
        <f t="shared" si="37"/>
        <v>1</v>
      </c>
      <c r="BA75" s="16" t="s">
        <v>22</v>
      </c>
      <c r="BB75" s="14" t="s">
        <v>8</v>
      </c>
      <c r="BC75" s="23"/>
      <c r="BD75" s="16" t="s">
        <v>86</v>
      </c>
      <c r="BE75" s="14" t="s">
        <v>90</v>
      </c>
      <c r="BF75" s="23" t="b">
        <f t="shared" si="38"/>
        <v>0</v>
      </c>
      <c r="BG75" s="16" t="s">
        <v>6</v>
      </c>
      <c r="BH75" s="14" t="s">
        <v>8</v>
      </c>
      <c r="BI75" s="23"/>
      <c r="BJ75" s="43">
        <v>0</v>
      </c>
      <c r="BK75" s="43">
        <f t="shared" si="39"/>
        <v>9</v>
      </c>
      <c r="BL75" s="15"/>
      <c r="BM75" s="15"/>
      <c r="BN75" s="15"/>
      <c r="BO75" s="15"/>
      <c r="BP75" s="15"/>
      <c r="BQ75" s="15"/>
      <c r="BR75" s="15"/>
      <c r="BS75" s="15"/>
      <c r="BT75" s="15"/>
      <c r="BU75" s="15"/>
      <c r="BV75" s="15"/>
      <c r="BW75" s="15"/>
      <c r="BX75" s="15"/>
    </row>
    <row r="76" spans="1:181" s="22" customFormat="1" x14ac:dyDescent="0.25">
      <c r="A76">
        <v>54</v>
      </c>
      <c r="B76" s="16" t="s">
        <v>84</v>
      </c>
      <c r="C76" s="14" t="s">
        <v>84</v>
      </c>
      <c r="D76" s="23" t="b">
        <f t="shared" si="29"/>
        <v>1</v>
      </c>
      <c r="E76" s="16" t="s">
        <v>28</v>
      </c>
      <c r="F76" s="14" t="s">
        <v>28</v>
      </c>
      <c r="G76" s="15"/>
      <c r="H76" s="16" t="s">
        <v>85</v>
      </c>
      <c r="I76" s="14" t="s">
        <v>84</v>
      </c>
      <c r="J76" s="23" t="b">
        <f t="shared" si="30"/>
        <v>0</v>
      </c>
      <c r="K76" s="16" t="s">
        <v>11</v>
      </c>
      <c r="L76" s="14" t="s">
        <v>20</v>
      </c>
      <c r="M76" s="23"/>
      <c r="N76" s="16" t="s">
        <v>86</v>
      </c>
      <c r="O76" s="14" t="s">
        <v>88</v>
      </c>
      <c r="P76" s="23" t="b">
        <f t="shared" si="31"/>
        <v>0</v>
      </c>
      <c r="Q76" s="15" t="s">
        <v>28</v>
      </c>
      <c r="R76" s="14" t="s">
        <v>8</v>
      </c>
      <c r="S76" s="23"/>
      <c r="T76" s="16" t="s">
        <v>87</v>
      </c>
      <c r="U76" s="14" t="s">
        <v>86</v>
      </c>
      <c r="V76" s="23" t="b">
        <f t="shared" si="32"/>
        <v>0</v>
      </c>
      <c r="W76" s="16" t="s">
        <v>102</v>
      </c>
      <c r="X76" s="14" t="s">
        <v>15</v>
      </c>
      <c r="Y76" s="23"/>
      <c r="Z76" s="16" t="s">
        <v>86</v>
      </c>
      <c r="AA76" s="14" t="s">
        <v>88</v>
      </c>
      <c r="AB76" s="23" t="b">
        <f t="shared" si="33"/>
        <v>0</v>
      </c>
      <c r="AC76" s="16" t="s">
        <v>5</v>
      </c>
      <c r="AD76" s="14" t="s">
        <v>8</v>
      </c>
      <c r="AE76" s="23"/>
      <c r="AF76" s="16" t="s">
        <v>88</v>
      </c>
      <c r="AG76" s="14" t="s">
        <v>88</v>
      </c>
      <c r="AH76" s="23" t="b">
        <f t="shared" si="34"/>
        <v>1</v>
      </c>
      <c r="AI76" s="16" t="s">
        <v>6</v>
      </c>
      <c r="AJ76" s="14" t="s">
        <v>8</v>
      </c>
      <c r="AK76" s="23"/>
      <c r="AL76" s="16" t="s">
        <v>87</v>
      </c>
      <c r="AM76" s="14" t="s">
        <v>86</v>
      </c>
      <c r="AN76" s="23" t="b">
        <f t="shared" si="35"/>
        <v>0</v>
      </c>
      <c r="AO76" s="16" t="s">
        <v>14</v>
      </c>
      <c r="AP76" s="14" t="s">
        <v>93</v>
      </c>
      <c r="AQ76" s="23"/>
      <c r="AR76" s="16" t="s">
        <v>84</v>
      </c>
      <c r="AS76" s="14" t="s">
        <v>84</v>
      </c>
      <c r="AT76" s="23" t="b">
        <f t="shared" si="36"/>
        <v>1</v>
      </c>
      <c r="AU76" s="16" t="s">
        <v>16</v>
      </c>
      <c r="AV76" s="14" t="s">
        <v>16</v>
      </c>
      <c r="AW76" s="23"/>
      <c r="AX76" s="16" t="s">
        <v>85</v>
      </c>
      <c r="AY76" s="14" t="s">
        <v>85</v>
      </c>
      <c r="AZ76" s="23" t="b">
        <f t="shared" si="37"/>
        <v>1</v>
      </c>
      <c r="BA76" s="16" t="s">
        <v>22</v>
      </c>
      <c r="BB76" s="14" t="s">
        <v>95</v>
      </c>
      <c r="BC76" s="23"/>
      <c r="BD76" s="16" t="s">
        <v>86</v>
      </c>
      <c r="BE76" s="14" t="s">
        <v>92</v>
      </c>
      <c r="BF76" s="23" t="b">
        <f t="shared" si="38"/>
        <v>0</v>
      </c>
      <c r="BG76" s="16" t="s">
        <v>6</v>
      </c>
      <c r="BH76" s="14" t="s">
        <v>8</v>
      </c>
      <c r="BI76" s="23"/>
      <c r="BJ76" s="43">
        <v>0</v>
      </c>
      <c r="BK76" s="43">
        <f t="shared" si="39"/>
        <v>4</v>
      </c>
      <c r="BL76" s="15"/>
      <c r="BM76" s="15"/>
      <c r="BN76" s="15"/>
      <c r="BO76" s="15"/>
      <c r="BP76" s="15"/>
      <c r="BQ76" s="15"/>
      <c r="BR76" s="15"/>
      <c r="BS76" s="15"/>
      <c r="BT76" s="15"/>
      <c r="BU76" s="15"/>
      <c r="BV76" s="15"/>
      <c r="BW76" s="15"/>
      <c r="BX76" s="15"/>
    </row>
    <row r="77" spans="1:181" s="22" customFormat="1" x14ac:dyDescent="0.25">
      <c r="A77">
        <v>55</v>
      </c>
      <c r="B77" s="16" t="s">
        <v>84</v>
      </c>
      <c r="C77" s="14" t="s">
        <v>84</v>
      </c>
      <c r="D77" s="23" t="b">
        <f t="shared" si="29"/>
        <v>1</v>
      </c>
      <c r="E77" s="16" t="s">
        <v>28</v>
      </c>
      <c r="F77" s="14" t="s">
        <v>28</v>
      </c>
      <c r="G77" s="15"/>
      <c r="H77" s="16" t="s">
        <v>85</v>
      </c>
      <c r="I77" s="14" t="s">
        <v>90</v>
      </c>
      <c r="J77" s="23" t="b">
        <f t="shared" si="30"/>
        <v>0</v>
      </c>
      <c r="K77" s="16" t="s">
        <v>11</v>
      </c>
      <c r="L77" s="14" t="s">
        <v>8</v>
      </c>
      <c r="M77" s="23"/>
      <c r="N77" s="16" t="s">
        <v>86</v>
      </c>
      <c r="O77" s="14" t="s">
        <v>86</v>
      </c>
      <c r="P77" s="23" t="b">
        <f t="shared" si="31"/>
        <v>1</v>
      </c>
      <c r="Q77" s="15" t="s">
        <v>28</v>
      </c>
      <c r="R77" s="14" t="s">
        <v>31</v>
      </c>
      <c r="S77" s="23"/>
      <c r="T77" s="16" t="s">
        <v>87</v>
      </c>
      <c r="U77" s="14" t="s">
        <v>87</v>
      </c>
      <c r="V77" s="23" t="b">
        <f t="shared" si="32"/>
        <v>1</v>
      </c>
      <c r="W77" s="16" t="s">
        <v>102</v>
      </c>
      <c r="X77" s="14" t="s">
        <v>15</v>
      </c>
      <c r="Y77" s="23"/>
      <c r="Z77" s="16" t="s">
        <v>86</v>
      </c>
      <c r="AA77" s="14" t="s">
        <v>86</v>
      </c>
      <c r="AB77" s="23" t="b">
        <f t="shared" si="33"/>
        <v>1</v>
      </c>
      <c r="AC77" s="16" t="s">
        <v>5</v>
      </c>
      <c r="AD77" s="14" t="s">
        <v>38</v>
      </c>
      <c r="AE77" s="23"/>
      <c r="AF77" s="16" t="s">
        <v>88</v>
      </c>
      <c r="AG77" s="14" t="s">
        <v>88</v>
      </c>
      <c r="AH77" s="23" t="b">
        <f t="shared" si="34"/>
        <v>1</v>
      </c>
      <c r="AI77" s="16" t="s">
        <v>6</v>
      </c>
      <c r="AJ77" s="14" t="s">
        <v>8</v>
      </c>
      <c r="AK77" s="23"/>
      <c r="AL77" s="16" t="s">
        <v>87</v>
      </c>
      <c r="AM77" s="14" t="s">
        <v>87</v>
      </c>
      <c r="AN77" s="23" t="b">
        <f t="shared" si="35"/>
        <v>1</v>
      </c>
      <c r="AO77" s="16" t="s">
        <v>14</v>
      </c>
      <c r="AP77" s="14" t="s">
        <v>93</v>
      </c>
      <c r="AQ77" s="23"/>
      <c r="AR77" s="16" t="s">
        <v>84</v>
      </c>
      <c r="AS77" s="14" t="s">
        <v>84</v>
      </c>
      <c r="AT77" s="23" t="b">
        <f t="shared" si="36"/>
        <v>1</v>
      </c>
      <c r="AU77" s="16" t="s">
        <v>16</v>
      </c>
      <c r="AV77" s="14" t="s">
        <v>16</v>
      </c>
      <c r="AW77" s="23"/>
      <c r="AX77" s="16" t="s">
        <v>85</v>
      </c>
      <c r="AY77" s="14" t="s">
        <v>85</v>
      </c>
      <c r="AZ77" s="23" t="b">
        <f t="shared" si="37"/>
        <v>1</v>
      </c>
      <c r="BA77" s="16" t="s">
        <v>22</v>
      </c>
      <c r="BB77" s="14" t="s">
        <v>8</v>
      </c>
      <c r="BC77" s="23"/>
      <c r="BD77" s="16" t="s">
        <v>86</v>
      </c>
      <c r="BE77" s="14" t="s">
        <v>87</v>
      </c>
      <c r="BF77" s="23" t="b">
        <f t="shared" si="38"/>
        <v>0</v>
      </c>
      <c r="BG77" s="16" t="s">
        <v>6</v>
      </c>
      <c r="BH77" s="14" t="s">
        <v>6</v>
      </c>
      <c r="BI77" s="23"/>
      <c r="BJ77" s="43">
        <v>0</v>
      </c>
      <c r="BK77" s="43">
        <f t="shared" si="39"/>
        <v>8</v>
      </c>
      <c r="BL77" s="15"/>
      <c r="BM77" s="15"/>
      <c r="BN77" s="15"/>
      <c r="BO77" s="15"/>
      <c r="BP77" s="15"/>
      <c r="BQ77" s="15"/>
      <c r="BR77" s="15"/>
      <c r="BS77" s="15"/>
      <c r="BT77" s="15"/>
      <c r="BU77" s="15"/>
      <c r="BV77" s="15"/>
      <c r="BW77" s="15"/>
      <c r="BX77" s="15"/>
    </row>
    <row r="78" spans="1:181" s="22" customFormat="1" x14ac:dyDescent="0.25">
      <c r="A78">
        <v>56</v>
      </c>
      <c r="B78" s="16" t="s">
        <v>84</v>
      </c>
      <c r="C78" s="14" t="s">
        <v>84</v>
      </c>
      <c r="D78" s="23" t="b">
        <f t="shared" si="29"/>
        <v>1</v>
      </c>
      <c r="E78" s="16" t="s">
        <v>28</v>
      </c>
      <c r="F78" s="14" t="s">
        <v>28</v>
      </c>
      <c r="G78" s="15"/>
      <c r="H78" s="16" t="s">
        <v>85</v>
      </c>
      <c r="I78" s="14" t="s">
        <v>86</v>
      </c>
      <c r="J78" s="23" t="b">
        <f t="shared" si="30"/>
        <v>0</v>
      </c>
      <c r="K78" s="16" t="s">
        <v>11</v>
      </c>
      <c r="L78" s="14" t="s">
        <v>8</v>
      </c>
      <c r="M78" s="23"/>
      <c r="N78" s="16" t="s">
        <v>86</v>
      </c>
      <c r="O78" s="14" t="s">
        <v>88</v>
      </c>
      <c r="P78" s="23" t="b">
        <f t="shared" si="31"/>
        <v>0</v>
      </c>
      <c r="Q78" s="15" t="s">
        <v>28</v>
      </c>
      <c r="R78" s="14" t="s">
        <v>8</v>
      </c>
      <c r="S78" s="23"/>
      <c r="T78" s="16" t="s">
        <v>87</v>
      </c>
      <c r="U78" s="14" t="s">
        <v>84</v>
      </c>
      <c r="V78" s="23" t="b">
        <f t="shared" si="32"/>
        <v>0</v>
      </c>
      <c r="W78" s="16" t="s">
        <v>102</v>
      </c>
      <c r="X78" s="14" t="s">
        <v>20</v>
      </c>
      <c r="Y78" s="23"/>
      <c r="Z78" s="16" t="s">
        <v>86</v>
      </c>
      <c r="AA78" s="14" t="s">
        <v>85</v>
      </c>
      <c r="AB78" s="23" t="b">
        <f t="shared" si="33"/>
        <v>0</v>
      </c>
      <c r="AC78" s="16" t="s">
        <v>5</v>
      </c>
      <c r="AD78" s="14" t="s">
        <v>5</v>
      </c>
      <c r="AE78" s="23"/>
      <c r="AF78" s="16" t="s">
        <v>88</v>
      </c>
      <c r="AG78" s="14" t="s">
        <v>87</v>
      </c>
      <c r="AH78" s="23" t="b">
        <f t="shared" si="34"/>
        <v>0</v>
      </c>
      <c r="AI78" s="16" t="s">
        <v>6</v>
      </c>
      <c r="AJ78" s="14" t="s">
        <v>8</v>
      </c>
      <c r="AK78" s="23"/>
      <c r="AL78" s="16" t="s">
        <v>87</v>
      </c>
      <c r="AM78" s="14" t="s">
        <v>87</v>
      </c>
      <c r="AN78" s="23" t="b">
        <f t="shared" si="35"/>
        <v>1</v>
      </c>
      <c r="AO78" s="16" t="s">
        <v>14</v>
      </c>
      <c r="AP78" s="14" t="s">
        <v>12</v>
      </c>
      <c r="AQ78" s="23"/>
      <c r="AR78" s="16" t="s">
        <v>84</v>
      </c>
      <c r="AS78" s="14" t="s">
        <v>84</v>
      </c>
      <c r="AT78" s="23" t="b">
        <f t="shared" si="36"/>
        <v>1</v>
      </c>
      <c r="AU78" s="16" t="s">
        <v>16</v>
      </c>
      <c r="AV78" s="14" t="s">
        <v>16</v>
      </c>
      <c r="AW78" s="23"/>
      <c r="AX78" s="16" t="s">
        <v>85</v>
      </c>
      <c r="AY78" s="14" t="s">
        <v>86</v>
      </c>
      <c r="AZ78" s="23" t="b">
        <f t="shared" si="37"/>
        <v>0</v>
      </c>
      <c r="BA78" s="16" t="s">
        <v>22</v>
      </c>
      <c r="BB78" s="14" t="s">
        <v>8</v>
      </c>
      <c r="BC78" s="23"/>
      <c r="BD78" s="16" t="s">
        <v>86</v>
      </c>
      <c r="BE78" s="14" t="s">
        <v>92</v>
      </c>
      <c r="BF78" s="23" t="b">
        <f t="shared" si="38"/>
        <v>0</v>
      </c>
      <c r="BG78" s="16" t="s">
        <v>6</v>
      </c>
      <c r="BH78" s="14" t="s">
        <v>8</v>
      </c>
      <c r="BI78" s="23"/>
      <c r="BJ78" s="43">
        <v>0</v>
      </c>
      <c r="BK78" s="43">
        <f t="shared" si="39"/>
        <v>3</v>
      </c>
      <c r="BL78" s="15"/>
      <c r="BM78" s="15"/>
      <c r="BN78" s="15"/>
      <c r="BO78" s="15"/>
      <c r="BP78" s="15"/>
      <c r="BQ78" s="15"/>
      <c r="BR78" s="15"/>
      <c r="BS78" s="15"/>
      <c r="BT78" s="15"/>
      <c r="BU78" s="15"/>
      <c r="BV78" s="15"/>
      <c r="BW78" s="15"/>
      <c r="BX78" s="15"/>
    </row>
    <row r="79" spans="1:181" s="22" customFormat="1" x14ac:dyDescent="0.25">
      <c r="A79">
        <v>57</v>
      </c>
      <c r="B79" s="16" t="s">
        <v>84</v>
      </c>
      <c r="C79" s="14" t="s">
        <v>86</v>
      </c>
      <c r="D79" s="23" t="b">
        <f t="shared" si="29"/>
        <v>0</v>
      </c>
      <c r="E79" s="16" t="s">
        <v>28</v>
      </c>
      <c r="F79" s="14" t="s">
        <v>28</v>
      </c>
      <c r="G79" s="15"/>
      <c r="H79" s="16" t="s">
        <v>85</v>
      </c>
      <c r="I79" s="14" t="s">
        <v>85</v>
      </c>
      <c r="J79" s="23" t="b">
        <f t="shared" si="30"/>
        <v>1</v>
      </c>
      <c r="K79" s="16" t="s">
        <v>11</v>
      </c>
      <c r="L79" s="14" t="s">
        <v>20</v>
      </c>
      <c r="M79" s="23"/>
      <c r="N79" s="16" t="s">
        <v>86</v>
      </c>
      <c r="O79" s="14" t="s">
        <v>90</v>
      </c>
      <c r="P79" s="23" t="b">
        <f t="shared" si="31"/>
        <v>0</v>
      </c>
      <c r="Q79" s="15" t="s">
        <v>28</v>
      </c>
      <c r="R79" s="14" t="s">
        <v>8</v>
      </c>
      <c r="S79" s="23"/>
      <c r="T79" s="16" t="s">
        <v>87</v>
      </c>
      <c r="U79" s="14" t="s">
        <v>87</v>
      </c>
      <c r="V79" s="23" t="b">
        <f t="shared" si="32"/>
        <v>1</v>
      </c>
      <c r="W79" s="16" t="s">
        <v>102</v>
      </c>
      <c r="X79" s="14" t="s">
        <v>15</v>
      </c>
      <c r="Y79" s="23"/>
      <c r="Z79" s="16" t="s">
        <v>86</v>
      </c>
      <c r="AA79" s="14" t="s">
        <v>88</v>
      </c>
      <c r="AB79" s="23" t="b">
        <f t="shared" si="33"/>
        <v>0</v>
      </c>
      <c r="AC79" s="16" t="s">
        <v>5</v>
      </c>
      <c r="AD79" s="14" t="s">
        <v>8</v>
      </c>
      <c r="AE79" s="23"/>
      <c r="AF79" s="16" t="s">
        <v>88</v>
      </c>
      <c r="AG79" s="14" t="s">
        <v>84</v>
      </c>
      <c r="AH79" s="23" t="b">
        <f t="shared" si="34"/>
        <v>0</v>
      </c>
      <c r="AI79" s="16" t="s">
        <v>6</v>
      </c>
      <c r="AJ79" s="14" t="s">
        <v>6</v>
      </c>
      <c r="AK79" s="23"/>
      <c r="AL79" s="16" t="s">
        <v>87</v>
      </c>
      <c r="AM79" s="14" t="s">
        <v>87</v>
      </c>
      <c r="AN79" s="23" t="b">
        <f>EXACT(AL79,AM79)</f>
        <v>1</v>
      </c>
      <c r="AO79" s="16" t="s">
        <v>14</v>
      </c>
      <c r="AP79" s="14" t="s">
        <v>93</v>
      </c>
      <c r="AQ79" s="23"/>
      <c r="AR79" s="16" t="s">
        <v>84</v>
      </c>
      <c r="AS79" s="14" t="s">
        <v>84</v>
      </c>
      <c r="AT79" s="23" t="b">
        <f t="shared" si="36"/>
        <v>1</v>
      </c>
      <c r="AU79" s="16" t="s">
        <v>16</v>
      </c>
      <c r="AV79" s="14" t="s">
        <v>46</v>
      </c>
      <c r="AW79" s="23"/>
      <c r="AX79" s="16" t="s">
        <v>85</v>
      </c>
      <c r="AY79" s="14" t="s">
        <v>84</v>
      </c>
      <c r="AZ79" s="23" t="b">
        <f t="shared" si="37"/>
        <v>0</v>
      </c>
      <c r="BA79" s="16" t="s">
        <v>22</v>
      </c>
      <c r="BB79" s="14" t="s">
        <v>18</v>
      </c>
      <c r="BC79" s="23"/>
      <c r="BD79" s="16" t="s">
        <v>86</v>
      </c>
      <c r="BE79" s="14" t="s">
        <v>90</v>
      </c>
      <c r="BF79" s="23" t="b">
        <f t="shared" si="38"/>
        <v>0</v>
      </c>
      <c r="BG79" s="16" t="s">
        <v>6</v>
      </c>
      <c r="BH79" s="14" t="s">
        <v>8</v>
      </c>
      <c r="BI79" s="23"/>
      <c r="BJ79" s="43">
        <v>0</v>
      </c>
      <c r="BK79" s="43">
        <f t="shared" si="39"/>
        <v>4</v>
      </c>
      <c r="BL79" s="15"/>
      <c r="BM79" s="15"/>
      <c r="BN79" s="15"/>
      <c r="BO79" s="15"/>
      <c r="BP79" s="15"/>
      <c r="BQ79" s="15"/>
      <c r="BR79" s="15"/>
      <c r="BS79" s="15"/>
      <c r="BT79" s="15"/>
      <c r="BU79" s="15"/>
      <c r="BV79" s="15"/>
      <c r="BW79" s="15"/>
      <c r="BX79" s="15"/>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22" customFormat="1" x14ac:dyDescent="0.25">
      <c r="A80">
        <v>58</v>
      </c>
      <c r="B80" s="16" t="s">
        <v>84</v>
      </c>
      <c r="C80" s="14" t="s">
        <v>84</v>
      </c>
      <c r="D80" s="23" t="b">
        <f t="shared" si="29"/>
        <v>1</v>
      </c>
      <c r="E80" s="16" t="s">
        <v>28</v>
      </c>
      <c r="F80" s="14" t="s">
        <v>28</v>
      </c>
      <c r="G80" s="15"/>
      <c r="H80" s="16" t="s">
        <v>85</v>
      </c>
      <c r="I80" s="16"/>
      <c r="J80" s="23" t="b">
        <f t="shared" si="30"/>
        <v>0</v>
      </c>
      <c r="K80" s="16" t="s">
        <v>11</v>
      </c>
      <c r="L80" s="14" t="s">
        <v>8</v>
      </c>
      <c r="M80" s="23"/>
      <c r="N80" s="16" t="s">
        <v>86</v>
      </c>
      <c r="O80" s="16"/>
      <c r="P80" s="23" t="b">
        <f t="shared" si="31"/>
        <v>0</v>
      </c>
      <c r="Q80" s="15" t="s">
        <v>28</v>
      </c>
      <c r="R80" s="14" t="s">
        <v>8</v>
      </c>
      <c r="S80" s="23"/>
      <c r="T80" s="16" t="s">
        <v>87</v>
      </c>
      <c r="U80" s="14" t="s">
        <v>87</v>
      </c>
      <c r="V80" s="23" t="b">
        <f t="shared" si="32"/>
        <v>1</v>
      </c>
      <c r="W80" s="16" t="s">
        <v>102</v>
      </c>
      <c r="X80" s="14" t="s">
        <v>15</v>
      </c>
      <c r="Y80" s="23"/>
      <c r="Z80" s="16" t="s">
        <v>86</v>
      </c>
      <c r="AA80" s="14" t="s">
        <v>87</v>
      </c>
      <c r="AB80" s="23" t="b">
        <f t="shared" si="33"/>
        <v>0</v>
      </c>
      <c r="AC80" s="16" t="s">
        <v>5</v>
      </c>
      <c r="AD80" s="14" t="s">
        <v>38</v>
      </c>
      <c r="AE80" s="23"/>
      <c r="AF80" s="16" t="s">
        <v>88</v>
      </c>
      <c r="AG80" s="14" t="s">
        <v>88</v>
      </c>
      <c r="AH80" s="23" t="b">
        <f t="shared" si="34"/>
        <v>1</v>
      </c>
      <c r="AI80" s="16" t="s">
        <v>6</v>
      </c>
      <c r="AJ80" s="14" t="s">
        <v>8</v>
      </c>
      <c r="AK80" s="23"/>
      <c r="AL80" s="16" t="s">
        <v>87</v>
      </c>
      <c r="AM80" s="14" t="s">
        <v>87</v>
      </c>
      <c r="AN80" s="23" t="b">
        <f>EXACT(AL80,AM80)</f>
        <v>1</v>
      </c>
      <c r="AO80" s="16" t="s">
        <v>14</v>
      </c>
      <c r="AP80" s="14" t="s">
        <v>93</v>
      </c>
      <c r="AQ80" s="23"/>
      <c r="AR80" s="16" t="s">
        <v>84</v>
      </c>
      <c r="AS80" s="16"/>
      <c r="AT80" s="23" t="b">
        <f t="shared" si="36"/>
        <v>0</v>
      </c>
      <c r="AU80" s="16" t="s">
        <v>16</v>
      </c>
      <c r="AV80" s="14" t="s">
        <v>8</v>
      </c>
      <c r="AW80" s="23"/>
      <c r="AX80" s="16" t="s">
        <v>85</v>
      </c>
      <c r="AY80" s="14" t="s">
        <v>85</v>
      </c>
      <c r="AZ80" s="23" t="b">
        <f t="shared" si="37"/>
        <v>1</v>
      </c>
      <c r="BA80" s="16" t="s">
        <v>22</v>
      </c>
      <c r="BB80" s="14" t="s">
        <v>45</v>
      </c>
      <c r="BC80" s="23"/>
      <c r="BD80" s="16" t="s">
        <v>86</v>
      </c>
      <c r="BE80" s="14" t="s">
        <v>88</v>
      </c>
      <c r="BF80" s="23" t="b">
        <f t="shared" si="38"/>
        <v>0</v>
      </c>
      <c r="BG80" s="16" t="s">
        <v>6</v>
      </c>
      <c r="BH80" s="14" t="s">
        <v>8</v>
      </c>
      <c r="BI80" s="23"/>
      <c r="BJ80" s="43">
        <v>0</v>
      </c>
      <c r="BK80" s="43">
        <f t="shared" si="39"/>
        <v>5</v>
      </c>
      <c r="BL80" s="15"/>
      <c r="BM80" s="15"/>
      <c r="BN80" s="15"/>
      <c r="BO80" s="15"/>
      <c r="BP80" s="15"/>
      <c r="BQ80" s="15"/>
      <c r="BR80" s="15"/>
      <c r="BS80" s="15"/>
      <c r="BT80" s="15"/>
      <c r="BU80" s="15"/>
      <c r="BV80" s="15"/>
      <c r="BW80" s="15"/>
      <c r="BX80" s="15"/>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22" customFormat="1" x14ac:dyDescent="0.25">
      <c r="A81" s="15"/>
      <c r="B81" s="16"/>
      <c r="C81" s="16"/>
      <c r="D81" s="23"/>
      <c r="E81" s="16"/>
      <c r="F81" s="16"/>
      <c r="G81" s="15"/>
      <c r="H81" s="16"/>
      <c r="I81" s="16"/>
      <c r="J81" s="23"/>
      <c r="K81" s="16"/>
      <c r="L81" s="16"/>
      <c r="M81" s="23"/>
      <c r="N81" s="16"/>
      <c r="O81" s="16"/>
      <c r="P81" s="23"/>
      <c r="Q81" s="15"/>
      <c r="R81" s="16"/>
      <c r="S81" s="23"/>
      <c r="T81" s="16"/>
      <c r="U81" s="16"/>
      <c r="V81" s="23"/>
      <c r="W81" s="16"/>
      <c r="X81" s="16"/>
      <c r="Y81" s="23"/>
      <c r="Z81" s="16"/>
      <c r="AA81" s="16"/>
      <c r="AB81" s="23"/>
      <c r="AC81" s="16"/>
      <c r="AD81" s="16"/>
      <c r="AE81" s="23"/>
      <c r="AF81" s="16"/>
      <c r="AG81" s="16"/>
      <c r="AH81" s="23"/>
      <c r="AI81" s="16"/>
      <c r="AJ81" s="16"/>
      <c r="AK81" s="23"/>
      <c r="AL81" s="16"/>
      <c r="AM81" s="16"/>
      <c r="AN81" s="23"/>
      <c r="AO81" s="16"/>
      <c r="AP81" s="16"/>
      <c r="AQ81" s="23"/>
      <c r="AR81" s="16"/>
      <c r="AS81" s="16"/>
      <c r="AT81" s="23"/>
      <c r="AU81" s="16"/>
      <c r="AV81" s="16"/>
      <c r="AW81" s="23"/>
      <c r="AX81" s="16"/>
      <c r="AY81" s="16"/>
      <c r="AZ81" s="23"/>
      <c r="BA81" s="16"/>
      <c r="BB81" s="16"/>
      <c r="BC81" s="23"/>
      <c r="BD81" s="16"/>
      <c r="BE81" s="16"/>
      <c r="BF81" s="23"/>
      <c r="BG81" s="16"/>
      <c r="BH81" s="16"/>
      <c r="BI81" s="23"/>
      <c r="BJ81" s="43"/>
      <c r="BK81" s="43"/>
      <c r="BL81" s="15"/>
      <c r="BM81" s="15"/>
      <c r="BN81" s="15"/>
      <c r="BO81" s="15"/>
      <c r="BP81" s="15"/>
      <c r="BQ81" s="15"/>
      <c r="BR81" s="15"/>
      <c r="BS81" s="15"/>
      <c r="BT81" s="15"/>
      <c r="BU81" s="15"/>
      <c r="BV81" s="15"/>
      <c r="BW81" s="15"/>
      <c r="BX81" s="15"/>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3" customFormat="1" x14ac:dyDescent="0.25">
      <c r="B82" s="43" t="s">
        <v>3</v>
      </c>
      <c r="D82" s="43">
        <f>COUNTIF(D62:D81,TRUE)</f>
        <v>14</v>
      </c>
      <c r="J82" s="43">
        <f>COUNTIF(J62:J81,TRUE)</f>
        <v>9</v>
      </c>
      <c r="P82" s="43">
        <f>COUNTIF(P62:P81,TRUE)</f>
        <v>12</v>
      </c>
      <c r="V82" s="43">
        <f>COUNTIF(V62:V81,TRUE)</f>
        <v>13</v>
      </c>
      <c r="AB82" s="43">
        <f>COUNTIF(AB62:AB81,TRUE)</f>
        <v>6</v>
      </c>
      <c r="AH82" s="43">
        <f>COUNTIF(AH62:AH81,TRUE)</f>
        <v>11</v>
      </c>
      <c r="AN82" s="43">
        <f>COUNTIF(AN62:AN81,TRUE)</f>
        <v>14</v>
      </c>
      <c r="AT82" s="43">
        <f>COUNTIF(AT62:AT81,TRUE)</f>
        <v>12</v>
      </c>
      <c r="AZ82" s="43">
        <f>COUNTIF(AZ62:AZ81,TRUE)</f>
        <v>11</v>
      </c>
      <c r="BF82" s="43">
        <f>COUNTIF(BF62:BF81,TRUE)</f>
        <v>1</v>
      </c>
      <c r="BJ82" s="15"/>
      <c r="BK82" s="50">
        <f>MEDIAN(BK62:BK81)</f>
        <v>5</v>
      </c>
      <c r="BL82" s="15">
        <f>_xlfn.STDEV.S(BK62:BK81)</f>
        <v>2.090076805438398</v>
      </c>
      <c r="BM82" s="15"/>
      <c r="BN82" s="15"/>
      <c r="BO82" s="15"/>
      <c r="BP82" s="15"/>
      <c r="BQ82" s="15"/>
      <c r="BR82" s="15"/>
      <c r="BS82" s="15"/>
      <c r="BT82" s="15"/>
      <c r="BU82" s="15"/>
      <c r="BV82" s="15"/>
      <c r="BW82" s="15"/>
      <c r="BX82" s="15"/>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3" customFormat="1" x14ac:dyDescent="0.25">
      <c r="B83" s="46" t="s">
        <v>144</v>
      </c>
      <c r="C83" s="46">
        <f>COUNTIF(C62:C81,"Fluxo")</f>
        <v>0</v>
      </c>
      <c r="H83" s="46" t="s">
        <v>144</v>
      </c>
      <c r="I83" s="46">
        <f>COUNTIF(I62:I81,"Fluxo")</f>
        <v>9</v>
      </c>
      <c r="N83" s="46" t="s">
        <v>144</v>
      </c>
      <c r="O83" s="46">
        <f>COUNTIF(O62:O81,"Fluxo")</f>
        <v>0</v>
      </c>
      <c r="T83" s="46" t="s">
        <v>144</v>
      </c>
      <c r="U83" s="46">
        <f>COUNTIF(U62:U81,"Fluxo")</f>
        <v>0</v>
      </c>
      <c r="Z83" s="46" t="s">
        <v>144</v>
      </c>
      <c r="AA83" s="46">
        <f>COUNTIF(AA62:AA81,"Fluxo")</f>
        <v>2</v>
      </c>
      <c r="AF83" s="46" t="s">
        <v>144</v>
      </c>
      <c r="AG83" s="46">
        <f>COUNTIF(AG62:AG81,"Fluxo")</f>
        <v>2</v>
      </c>
      <c r="AL83" s="46" t="s">
        <v>144</v>
      </c>
      <c r="AM83" s="46">
        <f>COUNTIF(AM62:AM81,"Fluxo")</f>
        <v>0</v>
      </c>
      <c r="AR83" s="46" t="s">
        <v>144</v>
      </c>
      <c r="AS83" s="46">
        <f>COUNTIF(AS62:AS81,"Fluxo")</f>
        <v>1</v>
      </c>
      <c r="AX83" s="46" t="s">
        <v>144</v>
      </c>
      <c r="AY83" s="46">
        <f>COUNTIF(AY62:AY81,"Fluxo")</f>
        <v>11</v>
      </c>
      <c r="BD83" s="46" t="s">
        <v>144</v>
      </c>
      <c r="BE83" s="46">
        <f>COUNTIF(BE62:BE81,"Fluxo")</f>
        <v>0</v>
      </c>
      <c r="BJ83" s="15"/>
      <c r="BR83" s="15"/>
      <c r="BS83" s="15"/>
      <c r="BT83" s="15"/>
      <c r="BU83" s="15"/>
      <c r="BV83" s="15"/>
      <c r="BW83" s="15"/>
      <c r="BX83" s="15"/>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3" customFormat="1" x14ac:dyDescent="0.25">
      <c r="B84" s="46" t="s">
        <v>145</v>
      </c>
      <c r="C84" s="46">
        <f>COUNTIF(C62:C81,"Destino")</f>
        <v>2</v>
      </c>
      <c r="H84" s="46" t="s">
        <v>145</v>
      </c>
      <c r="I84" s="46">
        <f>COUNTIF(I62:I81,"Destino")</f>
        <v>3</v>
      </c>
      <c r="N84" s="46" t="s">
        <v>145</v>
      </c>
      <c r="O84" s="46">
        <f>COUNTIF(O62:O81,"Destino")</f>
        <v>12</v>
      </c>
      <c r="T84" s="46" t="s">
        <v>145</v>
      </c>
      <c r="U84" s="46">
        <f>COUNTIF(U62:U81,"Destino")</f>
        <v>1</v>
      </c>
      <c r="Z84" s="46" t="s">
        <v>145</v>
      </c>
      <c r="AA84" s="46">
        <f>COUNTIF(AA62:AA81,"Destino")</f>
        <v>6</v>
      </c>
      <c r="AF84" s="46" t="s">
        <v>145</v>
      </c>
      <c r="AG84" s="46">
        <f>COUNTIF(AG62:AG81,"Destino")</f>
        <v>2</v>
      </c>
      <c r="AL84" s="46" t="s">
        <v>145</v>
      </c>
      <c r="AM84" s="46">
        <f>COUNTIF(AM62:AM81,"Destino")</f>
        <v>2</v>
      </c>
      <c r="AR84" s="46" t="s">
        <v>145</v>
      </c>
      <c r="AS84" s="46">
        <f>COUNTIF(AS62:AS81,"Destino")</f>
        <v>0</v>
      </c>
      <c r="AX84" s="46" t="s">
        <v>145</v>
      </c>
      <c r="AY84" s="46">
        <f>COUNTIF(AY62:AY81,"Destino")</f>
        <v>3</v>
      </c>
      <c r="BD84" s="46" t="s">
        <v>145</v>
      </c>
      <c r="BE84" s="46">
        <f>COUNTIF(BE62:BE81,"Destino")</f>
        <v>1</v>
      </c>
      <c r="BJ84" s="15"/>
      <c r="BK84"/>
      <c r="BL84" s="47" t="s">
        <v>144</v>
      </c>
      <c r="BM84" s="47" t="s">
        <v>150</v>
      </c>
      <c r="BN84" s="47" t="s">
        <v>151</v>
      </c>
      <c r="BO84" s="47" t="s">
        <v>152</v>
      </c>
      <c r="BP84" s="47" t="s">
        <v>153</v>
      </c>
      <c r="BQ84" s="47" t="s">
        <v>154</v>
      </c>
      <c r="BR84" s="15"/>
      <c r="BS84" s="15"/>
      <c r="BT84" s="15"/>
      <c r="BU84" s="15"/>
      <c r="BV84" s="15"/>
      <c r="BW84" s="15"/>
      <c r="BX84" s="15"/>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3" customFormat="1" x14ac:dyDescent="0.25">
      <c r="B85" s="46" t="s">
        <v>146</v>
      </c>
      <c r="C85" s="46">
        <f>COUNTIF(C62:C81,"Itinerário")</f>
        <v>0</v>
      </c>
      <c r="H85" s="46" t="s">
        <v>146</v>
      </c>
      <c r="I85" s="46">
        <f>COUNTIF(I62:I81,"Itinerário")</f>
        <v>0</v>
      </c>
      <c r="N85" s="46" t="s">
        <v>146</v>
      </c>
      <c r="O85" s="46">
        <f>COUNTIF(O62:O81,"Itinerário")</f>
        <v>1</v>
      </c>
      <c r="T85" s="46" t="s">
        <v>146</v>
      </c>
      <c r="U85" s="46">
        <f>COUNTIF(U62:U81,"Itinerário")</f>
        <v>13</v>
      </c>
      <c r="Z85" s="46" t="s">
        <v>146</v>
      </c>
      <c r="AA85" s="46">
        <f>COUNTIF(AA62:AA81,"Itinerário")</f>
        <v>3</v>
      </c>
      <c r="AF85" s="46" t="s">
        <v>146</v>
      </c>
      <c r="AG85" s="46">
        <f>COUNTIF(AG62:AG81,"Itinerário")</f>
        <v>1</v>
      </c>
      <c r="AL85" s="46" t="s">
        <v>146</v>
      </c>
      <c r="AM85" s="46">
        <f>COUNTIF(AM62:AM81,"Itinerário")</f>
        <v>14</v>
      </c>
      <c r="AR85" s="46" t="s">
        <v>146</v>
      </c>
      <c r="AS85" s="46">
        <f>COUNTIF(AS62:AS81,"Itinerário")</f>
        <v>0</v>
      </c>
      <c r="AX85" s="46" t="s">
        <v>146</v>
      </c>
      <c r="AY85" s="46">
        <f>COUNTIF(AY62:AY81,"Itinerário")</f>
        <v>0</v>
      </c>
      <c r="BD85" s="46" t="s">
        <v>146</v>
      </c>
      <c r="BE85" s="46">
        <f>COUNTIF(BE62:BE81,"Itinerário")</f>
        <v>3</v>
      </c>
      <c r="BJ85" s="15"/>
      <c r="BK85" s="36" t="s">
        <v>155</v>
      </c>
      <c r="BL85" s="47"/>
      <c r="BM85" s="47"/>
      <c r="BN85" s="47"/>
      <c r="BO85" s="47"/>
      <c r="BP85" s="47"/>
      <c r="BQ85" s="47"/>
      <c r="BR85" s="15"/>
      <c r="BS85" s="15"/>
      <c r="BT85" s="15"/>
      <c r="BU85" s="15"/>
      <c r="BV85" s="15"/>
      <c r="BW85" s="15"/>
      <c r="BX85" s="1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3" customFormat="1" x14ac:dyDescent="0.25">
      <c r="B86" s="46" t="s">
        <v>147</v>
      </c>
      <c r="C86" s="46">
        <f>COUNTIF(C62:C81,"Obstáculo")</f>
        <v>14</v>
      </c>
      <c r="H86" s="46" t="s">
        <v>147</v>
      </c>
      <c r="I86" s="46">
        <f>COUNTIF(I62:I81,"Obstáculo")</f>
        <v>1</v>
      </c>
      <c r="N86" s="46" t="s">
        <v>147</v>
      </c>
      <c r="O86" s="46">
        <f>COUNTIF(O62:O81,"Obstáculo")</f>
        <v>0</v>
      </c>
      <c r="T86" s="46" t="s">
        <v>147</v>
      </c>
      <c r="U86" s="46">
        <f>COUNTIF(U62:U81,"Obstáculo")</f>
        <v>2</v>
      </c>
      <c r="Z86" s="46" t="s">
        <v>147</v>
      </c>
      <c r="AA86" s="46">
        <f>COUNTIF(AA62:AA81,"Obstáculo")</f>
        <v>0</v>
      </c>
      <c r="AF86" s="46" t="s">
        <v>147</v>
      </c>
      <c r="AG86" s="46">
        <f>COUNTIF(AG62:AG81,"Obstáculo")</f>
        <v>1</v>
      </c>
      <c r="AL86" s="46" t="s">
        <v>147</v>
      </c>
      <c r="AM86" s="46">
        <f>COUNTIF(AM62:AM81,"Obstáculo")</f>
        <v>1</v>
      </c>
      <c r="AR86" s="46" t="s">
        <v>147</v>
      </c>
      <c r="AS86" s="46">
        <f>COUNTIF(AS62:AS81,"Obstáculo")</f>
        <v>12</v>
      </c>
      <c r="AX86" s="46" t="s">
        <v>147</v>
      </c>
      <c r="AY86" s="46">
        <f>COUNTIF(AY62:AY81,"Obstáculo")</f>
        <v>2</v>
      </c>
      <c r="BD86" s="46" t="s">
        <v>147</v>
      </c>
      <c r="BE86" s="46">
        <f>COUNTIF(BE62:BE81,"Obstáculo")</f>
        <v>3</v>
      </c>
      <c r="BJ86" s="15"/>
      <c r="BK86" s="36" t="s">
        <v>156</v>
      </c>
      <c r="BL86" s="38"/>
      <c r="BM86" s="38"/>
      <c r="BN86" s="38"/>
      <c r="BO86" s="38"/>
      <c r="BP86" s="38"/>
      <c r="BQ86" s="47"/>
      <c r="BR86" s="15"/>
      <c r="BS86" s="15"/>
      <c r="BT86" s="15"/>
      <c r="BU86" s="15"/>
      <c r="BV86" s="15"/>
      <c r="BW86" s="15"/>
      <c r="BX86" s="15"/>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3" customFormat="1" x14ac:dyDescent="0.25">
      <c r="B87" s="46" t="s">
        <v>148</v>
      </c>
      <c r="C87" s="46">
        <f>COUNTIF(C62:C81,"Alerta")</f>
        <v>1</v>
      </c>
      <c r="H87" s="46" t="s">
        <v>148</v>
      </c>
      <c r="I87" s="46">
        <f>COUNTIF(I62:I81,"Alerta")</f>
        <v>2</v>
      </c>
      <c r="N87" s="46" t="s">
        <v>148</v>
      </c>
      <c r="O87" s="46">
        <f>COUNTIF(O62:O81,"Alerta")</f>
        <v>3</v>
      </c>
      <c r="T87" s="46" t="s">
        <v>148</v>
      </c>
      <c r="U87" s="46">
        <f>COUNTIF(U62:U81,"Alerta")</f>
        <v>0</v>
      </c>
      <c r="Z87" s="46" t="s">
        <v>148</v>
      </c>
      <c r="AA87" s="46">
        <f>COUNTIF(AA62:AA81,"Alerta")</f>
        <v>4</v>
      </c>
      <c r="AF87" s="46" t="s">
        <v>148</v>
      </c>
      <c r="AG87" s="46">
        <f>COUNTIF(AG62:AG81,"Alerta")</f>
        <v>11</v>
      </c>
      <c r="AL87" s="46" t="s">
        <v>148</v>
      </c>
      <c r="AM87" s="46">
        <f>COUNTIF(AM62:AM81,"Alerta")</f>
        <v>1</v>
      </c>
      <c r="AR87" s="46" t="s">
        <v>148</v>
      </c>
      <c r="AS87" s="46">
        <f>COUNTIF(AS62:AS81,"Alerta")</f>
        <v>1</v>
      </c>
      <c r="AX87" s="46" t="s">
        <v>148</v>
      </c>
      <c r="AY87" s="46">
        <f>COUNTIF(AY62:AY81,"Alerta")</f>
        <v>1</v>
      </c>
      <c r="BD87" s="46" t="s">
        <v>148</v>
      </c>
      <c r="BE87" s="46">
        <f>COUNTIF(BE62:BE81,"Alerta")</f>
        <v>2</v>
      </c>
      <c r="BJ87" s="15"/>
      <c r="BK87" t="s">
        <v>3</v>
      </c>
      <c r="BL87" s="15"/>
      <c r="BM87" s="15"/>
      <c r="BN87" s="15"/>
      <c r="BO87" s="15"/>
      <c r="BP87" s="15"/>
      <c r="BQ87" s="15"/>
      <c r="BR87" s="15"/>
      <c r="BS87" s="15"/>
      <c r="BT87" s="15"/>
      <c r="BU87" s="15"/>
      <c r="BV87" s="15"/>
      <c r="BW87" s="15"/>
      <c r="BX87" s="15"/>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3" customFormat="1" x14ac:dyDescent="0.25">
      <c r="B88" s="46" t="s">
        <v>149</v>
      </c>
      <c r="C88" s="46">
        <f>COUNTIF(C62:C81,"NãoEntendi")</f>
        <v>0</v>
      </c>
      <c r="H88" s="46" t="s">
        <v>149</v>
      </c>
      <c r="I88" s="46">
        <f>COUNTIF(I62:I81,"NãoEntendi")</f>
        <v>0</v>
      </c>
      <c r="N88" s="46" t="s">
        <v>149</v>
      </c>
      <c r="O88" s="46">
        <f>COUNTIF(O62:O81,"NãoEntendi")</f>
        <v>0</v>
      </c>
      <c r="T88" s="46" t="s">
        <v>149</v>
      </c>
      <c r="U88" s="46">
        <f>COUNTIF(U62:U81,"NãoEntendi")</f>
        <v>1</v>
      </c>
      <c r="Z88" s="46" t="s">
        <v>149</v>
      </c>
      <c r="AA88" s="46">
        <f>COUNTIF(AA62:AA81,"NãoEntendi")</f>
        <v>0</v>
      </c>
      <c r="AF88" s="46" t="s">
        <v>149</v>
      </c>
      <c r="AG88" s="46">
        <f>COUNTIF(AG62:AG81,"NãoEntendi")</f>
        <v>0</v>
      </c>
      <c r="AL88" s="46" t="s">
        <v>149</v>
      </c>
      <c r="AM88" s="46">
        <f>COUNTIF(AM62:AM81,"NãoEntendi")</f>
        <v>0</v>
      </c>
      <c r="AR88" s="46" t="s">
        <v>149</v>
      </c>
      <c r="AS88" s="46">
        <f>COUNTIF(AS62:AS81,"NãoEntendi")</f>
        <v>3</v>
      </c>
      <c r="AX88" s="46" t="s">
        <v>149</v>
      </c>
      <c r="AY88" s="46">
        <f>COUNTIF(AY62:AY81,"NãoEntendi")</f>
        <v>1</v>
      </c>
      <c r="BD88" s="46" t="s">
        <v>149</v>
      </c>
      <c r="BE88" s="46">
        <f>COUNTIF(BE62:BE81,"NãoEntendi")</f>
        <v>4</v>
      </c>
      <c r="BJ88" s="15"/>
      <c r="BK88" s="9" t="s">
        <v>135</v>
      </c>
      <c r="BL88" s="42"/>
      <c r="BM88" s="42"/>
      <c r="BN88" s="42"/>
      <c r="BO88" s="42"/>
      <c r="BP88" s="42"/>
      <c r="BQ88" s="15"/>
      <c r="BR88" s="15"/>
      <c r="BS88" s="15"/>
      <c r="BT88" s="15"/>
      <c r="BU88" s="15"/>
      <c r="BV88" s="15"/>
      <c r="BW88" s="15"/>
      <c r="BX88" s="15"/>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sheetData>
  <mergeCells count="78">
    <mergeCell ref="B61:G61"/>
    <mergeCell ref="AF1:AK1"/>
    <mergeCell ref="AL1:AQ1"/>
    <mergeCell ref="AR1:AW1"/>
    <mergeCell ref="N1:S1"/>
    <mergeCell ref="T1:Y1"/>
    <mergeCell ref="Z1:AE1"/>
    <mergeCell ref="B2:B3"/>
    <mergeCell ref="C2:C3"/>
    <mergeCell ref="D2:D3"/>
    <mergeCell ref="E2:E3"/>
    <mergeCell ref="B4:G4"/>
    <mergeCell ref="B32:G32"/>
    <mergeCell ref="Q2:Q3"/>
    <mergeCell ref="R2:R3"/>
    <mergeCell ref="S2:S3"/>
    <mergeCell ref="A1:A3"/>
    <mergeCell ref="B1:G1"/>
    <mergeCell ref="H1:M1"/>
    <mergeCell ref="AX1:BC1"/>
    <mergeCell ref="U2:U3"/>
    <mergeCell ref="V2:V3"/>
    <mergeCell ref="W2:W3"/>
    <mergeCell ref="X2:X3"/>
    <mergeCell ref="Y2:Y3"/>
    <mergeCell ref="AJ2:AJ3"/>
    <mergeCell ref="Z2:Z3"/>
    <mergeCell ref="AA2:AA3"/>
    <mergeCell ref="AB2:AB3"/>
    <mergeCell ref="AC2:AC3"/>
    <mergeCell ref="AD2:AD3"/>
    <mergeCell ref="P2:P3"/>
    <mergeCell ref="T2:T3"/>
    <mergeCell ref="O2:O3"/>
    <mergeCell ref="F2:F3"/>
    <mergeCell ref="G2:G3"/>
    <mergeCell ref="H2:H3"/>
    <mergeCell ref="I2:I3"/>
    <mergeCell ref="J2:J3"/>
    <mergeCell ref="K2:K3"/>
    <mergeCell ref="L2:L3"/>
    <mergeCell ref="M2:M3"/>
    <mergeCell ref="N2:N3"/>
    <mergeCell ref="AP2:AP3"/>
    <mergeCell ref="AQ2:AQ3"/>
    <mergeCell ref="AR2:AR3"/>
    <mergeCell ref="AS2:AS3"/>
    <mergeCell ref="AE2:AE3"/>
    <mergeCell ref="AF2:AF3"/>
    <mergeCell ref="AG2:AG3"/>
    <mergeCell ref="AH2:AH3"/>
    <mergeCell ref="AI2:AI3"/>
    <mergeCell ref="AK2:AK3"/>
    <mergeCell ref="AL2:AL3"/>
    <mergeCell ref="AM2:AM3"/>
    <mergeCell ref="AN2:AN3"/>
    <mergeCell ref="AO2:AO3"/>
    <mergeCell ref="AZ2:AZ3"/>
    <mergeCell ref="BA2:BA3"/>
    <mergeCell ref="BB2:BB3"/>
    <mergeCell ref="BC2:BC3"/>
    <mergeCell ref="AT2:AT3"/>
    <mergeCell ref="AU2:AU3"/>
    <mergeCell ref="AV2:AV3"/>
    <mergeCell ref="AW2:AW3"/>
    <mergeCell ref="AX2:AX3"/>
    <mergeCell ref="AY2:AY3"/>
    <mergeCell ref="BJ1:BP1"/>
    <mergeCell ref="BL2:BP2"/>
    <mergeCell ref="BJ2:BJ3"/>
    <mergeCell ref="BK2:BK3"/>
    <mergeCell ref="BE2:BE3"/>
    <mergeCell ref="BF2:BF3"/>
    <mergeCell ref="BG2:BG3"/>
    <mergeCell ref="BH2:BH3"/>
    <mergeCell ref="BI2:BI3"/>
    <mergeCell ref="BD1:BI1"/>
    <mergeCell ref="BD2:BD3"/>
  </mergeCells>
  <conditionalFormatting sqref="A1:BJ1 A31:BQ31 A4:B4 A32 H32:BQ32 B53:BI53 D59:G59 A59 A54:BI57 A58:G58 J58:M59 P58:S59 V58:Y59 AB58:AE59 AH58:AK59 AN58:AQ59 AT58:AW59 AZ58:BC59 BF58:BI59 CH53:XFD59 BK26:BQ26 BK29:BQ29 BL27:BQ27 BQ28 BK30 BQ30 CB5:XFD10 CA16:XFD16 BZ18:BZ22 BZ32:XFD33 CC31:XFD31 BX30:BZ30 CC17:XFD23 BR16:BZ17 A5:BI23 BL16:BQ18 BL5:BQ14 A33:BI52 BM33:BQ52 A2:BK3 A89:XFD1048576 A60:BQ60 BR60:XFD61 BR11:XFD14 H4:XFD4 BR34:XFD52 BL15:XFD15 BQ1:XFD3 BR63:XFD78 BR79:BX81 FZ79:XFD88">
    <cfRule type="containsText" dxfId="114" priority="233" operator="containsText" text="00000000">
      <formula>NOT(ISERROR(SEARCH("00000000",A1)))</formula>
    </cfRule>
  </conditionalFormatting>
  <conditionalFormatting sqref="B32">
    <cfRule type="containsText" dxfId="113" priority="232" operator="containsText" text="00000000">
      <formula>NOT(ISERROR(SEARCH("00000000",B32)))</formula>
    </cfRule>
  </conditionalFormatting>
  <conditionalFormatting sqref="D53">
    <cfRule type="containsText" dxfId="112" priority="229" operator="containsText" text="00000000">
      <formula>NOT(ISERROR(SEARCH("00000000",D53)))</formula>
    </cfRule>
  </conditionalFormatting>
  <conditionalFormatting sqref="J53">
    <cfRule type="containsText" dxfId="111" priority="228" operator="containsText" text="00000000">
      <formula>NOT(ISERROR(SEARCH("00000000",J53)))</formula>
    </cfRule>
  </conditionalFormatting>
  <conditionalFormatting sqref="P53">
    <cfRule type="containsText" dxfId="110" priority="227" operator="containsText" text="00000000">
      <formula>NOT(ISERROR(SEARCH("00000000",P53)))</formula>
    </cfRule>
  </conditionalFormatting>
  <conditionalFormatting sqref="V53">
    <cfRule type="containsText" dxfId="109" priority="226" operator="containsText" text="00000000">
      <formula>NOT(ISERROR(SEARCH("00000000",V53)))</formula>
    </cfRule>
  </conditionalFormatting>
  <conditionalFormatting sqref="AB53">
    <cfRule type="containsText" dxfId="108" priority="225" operator="containsText" text="00000000">
      <formula>NOT(ISERROR(SEARCH("00000000",AB53)))</formula>
    </cfRule>
  </conditionalFormatting>
  <conditionalFormatting sqref="AH53">
    <cfRule type="containsText" dxfId="107" priority="224" operator="containsText" text="00000000">
      <formula>NOT(ISERROR(SEARCH("00000000",AH53)))</formula>
    </cfRule>
  </conditionalFormatting>
  <conditionalFormatting sqref="AN53">
    <cfRule type="containsText" dxfId="106" priority="223" operator="containsText" text="00000000">
      <formula>NOT(ISERROR(SEARCH("00000000",AN53)))</formula>
    </cfRule>
  </conditionalFormatting>
  <conditionalFormatting sqref="AT53">
    <cfRule type="containsText" dxfId="105" priority="222" operator="containsText" text="00000000">
      <formula>NOT(ISERROR(SEARCH("00000000",AT53)))</formula>
    </cfRule>
  </conditionalFormatting>
  <conditionalFormatting sqref="AZ53">
    <cfRule type="containsText" dxfId="104" priority="221" operator="containsText" text="00000000">
      <formula>NOT(ISERROR(SEARCH("00000000",AZ53)))</formula>
    </cfRule>
  </conditionalFormatting>
  <conditionalFormatting sqref="BF53">
    <cfRule type="containsText" dxfId="103" priority="220" operator="containsText" text="00000000">
      <formula>NOT(ISERROR(SEARCH("00000000",BF53)))</formula>
    </cfRule>
  </conditionalFormatting>
  <conditionalFormatting sqref="AX58:AY58">
    <cfRule type="containsText" dxfId="102" priority="192" operator="containsText" text="00000000">
      <formula>NOT(ISERROR(SEARCH("00000000",AX58)))</formula>
    </cfRule>
  </conditionalFormatting>
  <conditionalFormatting sqref="A54:C57 A58">
    <cfRule type="containsText" dxfId="101" priority="217" operator="containsText" text="00000000">
      <formula>NOT(ISERROR(SEARCH("00000000",A54)))</formula>
    </cfRule>
  </conditionalFormatting>
  <conditionalFormatting sqref="H54:I57">
    <cfRule type="containsText" dxfId="100" priority="216" operator="containsText" text="00000000">
      <formula>NOT(ISERROR(SEARCH("00000000",H54)))</formula>
    </cfRule>
  </conditionalFormatting>
  <conditionalFormatting sqref="N54:O57">
    <cfRule type="containsText" dxfId="99" priority="215" operator="containsText" text="00000000">
      <formula>NOT(ISERROR(SEARCH("00000000",N54)))</formula>
    </cfRule>
  </conditionalFormatting>
  <conditionalFormatting sqref="T54:U57">
    <cfRule type="containsText" dxfId="98" priority="214" operator="containsText" text="00000000">
      <formula>NOT(ISERROR(SEARCH("00000000",T54)))</formula>
    </cfRule>
  </conditionalFormatting>
  <conditionalFormatting sqref="Z54:AA57">
    <cfRule type="containsText" dxfId="97" priority="213" operator="containsText" text="00000000">
      <formula>NOT(ISERROR(SEARCH("00000000",Z54)))</formula>
    </cfRule>
  </conditionalFormatting>
  <conditionalFormatting sqref="AF54:AG57">
    <cfRule type="containsText" dxfId="96" priority="212" operator="containsText" text="00000000">
      <formula>NOT(ISERROR(SEARCH("00000000",AF54)))</formula>
    </cfRule>
  </conditionalFormatting>
  <conditionalFormatting sqref="AL54:AM57">
    <cfRule type="containsText" dxfId="95" priority="211" operator="containsText" text="00000000">
      <formula>NOT(ISERROR(SEARCH("00000000",AL54)))</formula>
    </cfRule>
  </conditionalFormatting>
  <conditionalFormatting sqref="AR54:AS57">
    <cfRule type="containsText" dxfId="94" priority="210" operator="containsText" text="00000000">
      <formula>NOT(ISERROR(SEARCH("00000000",AR54)))</formula>
    </cfRule>
  </conditionalFormatting>
  <conditionalFormatting sqref="AX54:AY57">
    <cfRule type="containsText" dxfId="93" priority="209" operator="containsText" text="00000000">
      <formula>NOT(ISERROR(SEARCH("00000000",AX54)))</formula>
    </cfRule>
  </conditionalFormatting>
  <conditionalFormatting sqref="BD54:BE57">
    <cfRule type="containsText" dxfId="92" priority="208" operator="containsText" text="00000000">
      <formula>NOT(ISERROR(SEARCH("00000000",BD54)))</formula>
    </cfRule>
  </conditionalFormatting>
  <conditionalFormatting sqref="B59:C59">
    <cfRule type="containsText" dxfId="91" priority="207" operator="containsText" text="00000000">
      <formula>NOT(ISERROR(SEARCH("00000000",B59)))</formula>
    </cfRule>
  </conditionalFormatting>
  <conditionalFormatting sqref="H58:I58">
    <cfRule type="containsText" dxfId="90" priority="206" operator="containsText" text="00000000">
      <formula>NOT(ISERROR(SEARCH("00000000",H58)))</formula>
    </cfRule>
  </conditionalFormatting>
  <conditionalFormatting sqref="H59:I59">
    <cfRule type="containsText" dxfId="89" priority="205" operator="containsText" text="00000000">
      <formula>NOT(ISERROR(SEARCH("00000000",H59)))</formula>
    </cfRule>
  </conditionalFormatting>
  <conditionalFormatting sqref="N58:O58">
    <cfRule type="containsText" dxfId="88" priority="204" operator="containsText" text="00000000">
      <formula>NOT(ISERROR(SEARCH("00000000",N58)))</formula>
    </cfRule>
  </conditionalFormatting>
  <conditionalFormatting sqref="N59:O59">
    <cfRule type="containsText" dxfId="87" priority="203" operator="containsText" text="00000000">
      <formula>NOT(ISERROR(SEARCH("00000000",N59)))</formula>
    </cfRule>
  </conditionalFormatting>
  <conditionalFormatting sqref="T58:U58">
    <cfRule type="containsText" dxfId="86" priority="202" operator="containsText" text="00000000">
      <formula>NOT(ISERROR(SEARCH("00000000",T58)))</formula>
    </cfRule>
  </conditionalFormatting>
  <conditionalFormatting sqref="T59:U59">
    <cfRule type="containsText" dxfId="85" priority="201" operator="containsText" text="00000000">
      <formula>NOT(ISERROR(SEARCH("00000000",T59)))</formula>
    </cfRule>
  </conditionalFormatting>
  <conditionalFormatting sqref="Z58:AA58">
    <cfRule type="containsText" dxfId="84" priority="200" operator="containsText" text="00000000">
      <formula>NOT(ISERROR(SEARCH("00000000",Z58)))</formula>
    </cfRule>
  </conditionalFormatting>
  <conditionalFormatting sqref="Z59:AA59">
    <cfRule type="containsText" dxfId="83" priority="199" operator="containsText" text="00000000">
      <formula>NOT(ISERROR(SEARCH("00000000",Z59)))</formula>
    </cfRule>
  </conditionalFormatting>
  <conditionalFormatting sqref="AF58:AG58">
    <cfRule type="containsText" dxfId="82" priority="198" operator="containsText" text="00000000">
      <formula>NOT(ISERROR(SEARCH("00000000",AF58)))</formula>
    </cfRule>
  </conditionalFormatting>
  <conditionalFormatting sqref="AF59:AG59">
    <cfRule type="containsText" dxfId="81" priority="197" operator="containsText" text="00000000">
      <formula>NOT(ISERROR(SEARCH("00000000",AF59)))</formula>
    </cfRule>
  </conditionalFormatting>
  <conditionalFormatting sqref="AL58:AM58">
    <cfRule type="containsText" dxfId="80" priority="196" operator="containsText" text="00000000">
      <formula>NOT(ISERROR(SEARCH("00000000",AL58)))</formula>
    </cfRule>
  </conditionalFormatting>
  <conditionalFormatting sqref="AL59:AM59">
    <cfRule type="containsText" dxfId="79" priority="195" operator="containsText" text="00000000">
      <formula>NOT(ISERROR(SEARCH("00000000",AL59)))</formula>
    </cfRule>
  </conditionalFormatting>
  <conditionalFormatting sqref="AR58:AS58">
    <cfRule type="containsText" dxfId="78" priority="194" operator="containsText" text="00000000">
      <formula>NOT(ISERROR(SEARCH("00000000",AR58)))</formula>
    </cfRule>
  </conditionalFormatting>
  <conditionalFormatting sqref="AR59:AS59">
    <cfRule type="containsText" dxfId="77" priority="193" operator="containsText" text="00000000">
      <formula>NOT(ISERROR(SEARCH("00000000",AR59)))</formula>
    </cfRule>
  </conditionalFormatting>
  <conditionalFormatting sqref="AX59:AY59">
    <cfRule type="containsText" dxfId="76" priority="191" operator="containsText" text="00000000">
      <formula>NOT(ISERROR(SEARCH("00000000",AX59)))</formula>
    </cfRule>
  </conditionalFormatting>
  <conditionalFormatting sqref="BD58:BE58">
    <cfRule type="containsText" dxfId="75" priority="190" operator="containsText" text="00000000">
      <formula>NOT(ISERROR(SEARCH("00000000",BD58)))</formula>
    </cfRule>
  </conditionalFormatting>
  <conditionalFormatting sqref="BD59:BE59">
    <cfRule type="containsText" dxfId="74" priority="189" operator="containsText" text="00000000">
      <formula>NOT(ISERROR(SEARCH("00000000",BD59)))</formula>
    </cfRule>
  </conditionalFormatting>
  <conditionalFormatting sqref="BK27">
    <cfRule type="containsText" dxfId="73" priority="187" operator="containsText" text="00000000">
      <formula>NOT(ISERROR(SEARCH("00000000",BK27)))</formula>
    </cfRule>
  </conditionalFormatting>
  <conditionalFormatting sqref="BK27">
    <cfRule type="containsText" dxfId="72" priority="234" operator="containsText" text="FALSO">
      <formula>NOT(ISERROR(SEARCH("FALSO",BK27)))</formula>
    </cfRule>
  </conditionalFormatting>
  <conditionalFormatting sqref="BK28:BP28">
    <cfRule type="containsText" dxfId="71" priority="185" operator="containsText" text="00000000">
      <formula>NOT(ISERROR(SEARCH("00000000",BK28)))</formula>
    </cfRule>
  </conditionalFormatting>
  <conditionalFormatting sqref="BK28:BP28">
    <cfRule type="containsText" dxfId="70" priority="184" operator="containsText" text="FALSO">
      <formula>NOT(ISERROR(SEARCH("FALSO",BK28)))</formula>
    </cfRule>
  </conditionalFormatting>
  <conditionalFormatting sqref="BL30:BP30">
    <cfRule type="containsText" dxfId="69" priority="183" operator="containsText" text="00000000">
      <formula>NOT(ISERROR(SEARCH("00000000",BL30)))</formula>
    </cfRule>
  </conditionalFormatting>
  <conditionalFormatting sqref="BL30:BP30">
    <cfRule type="containsText" dxfId="68" priority="182" operator="containsText" text="FALSO">
      <formula>NOT(ISERROR(SEARCH("FALSO",BL30)))</formula>
    </cfRule>
  </conditionalFormatting>
  <conditionalFormatting sqref="BR5:CA10">
    <cfRule type="containsText" dxfId="67" priority="163" operator="containsText" text="00000000">
      <formula>NOT(ISERROR(SEARCH("00000000",BR5)))</formula>
    </cfRule>
  </conditionalFormatting>
  <conditionalFormatting sqref="BK55:BQ55 BK58:BQ58 BL56:BQ56 BQ57 BK59 BQ59">
    <cfRule type="containsText" dxfId="66" priority="141" operator="containsText" text="00000000">
      <formula>NOT(ISERROR(SEARCH("00000000",BK55)))</formula>
    </cfRule>
  </conditionalFormatting>
  <conditionalFormatting sqref="BK56">
    <cfRule type="containsText" dxfId="65" priority="140" operator="containsText" text="00000000">
      <formula>NOT(ISERROR(SEARCH("00000000",BK56)))</formula>
    </cfRule>
  </conditionalFormatting>
  <conditionalFormatting sqref="BK57:BP57">
    <cfRule type="containsText" dxfId="64" priority="139" operator="containsText" text="00000000">
      <formula>NOT(ISERROR(SEARCH("00000000",BK57)))</formula>
    </cfRule>
  </conditionalFormatting>
  <conditionalFormatting sqref="BK57:BP57">
    <cfRule type="containsText" dxfId="63" priority="138" operator="containsText" text="FALSO">
      <formula>NOT(ISERROR(SEARCH("FALSO",BK57)))</formula>
    </cfRule>
  </conditionalFormatting>
  <conditionalFormatting sqref="BL59:BP59">
    <cfRule type="containsText" dxfId="62" priority="137" operator="containsText" text="00000000">
      <formula>NOT(ISERROR(SEARCH("00000000",BL59)))</formula>
    </cfRule>
  </conditionalFormatting>
  <conditionalFormatting sqref="BL59:BP59">
    <cfRule type="containsText" dxfId="61" priority="136" operator="containsText" text="FALSO">
      <formula>NOT(ISERROR(SEARCH("FALSO",BL59)))</formula>
    </cfRule>
  </conditionalFormatting>
  <conditionalFormatting sqref="BJ33:BL52 BK53">
    <cfRule type="containsText" dxfId="60" priority="108" operator="containsText" text="00000000">
      <formula>NOT(ISERROR(SEARCH("00000000",BJ33)))</formula>
    </cfRule>
  </conditionalFormatting>
  <conditionalFormatting sqref="BL3:BP3">
    <cfRule type="containsText" dxfId="59" priority="107" operator="containsText" text="00000000">
      <formula>NOT(ISERROR(SEARCH("00000000",BL3)))</formula>
    </cfRule>
  </conditionalFormatting>
  <conditionalFormatting sqref="A61:B61 H61:BQ61">
    <cfRule type="containsText" dxfId="58" priority="105" operator="containsText" text="00000000">
      <formula>NOT(ISERROR(SEARCH("00000000",A61)))</formula>
    </cfRule>
  </conditionalFormatting>
  <conditionalFormatting sqref="D88:G88 A88 A83:BI86 A87:G87 J87:M88 P87:S88 V87:Y88 AB87:AE88 AH87:AK88 AN87:AQ88 AT87:AW88 AZ87:BC88 BF87:BI88 BZ62:XFD62 B81:BI82 BM62:BQ81 G62:H79 M62:N79 Y62:Z79 AE62:AF79 AK62:AL79 AQ62:AR79 AW62:AX79 BC62:BD79 BI62:BI79 AT62:AU74 D62:E79 J62:K79 P62:Q79 V62:W79 AB62:AC79 AH62:AI79 AN62:AO79 AZ62:BA79 BF62:BG79 B62:B80 S62:T80 V80:Z80 D80:Q80 AB80:AF80 AN80:AS80 AU80:AX80 AU75:AU79 AT75:AT80 AH80:AL80 AZ80:BD80 BF80:BI80">
    <cfRule type="containsText" dxfId="57" priority="73" operator="containsText" text="00000000">
      <formula>NOT(ISERROR(SEARCH("00000000",A62)))</formula>
    </cfRule>
  </conditionalFormatting>
  <conditionalFormatting sqref="D82">
    <cfRule type="containsText" dxfId="56" priority="72" operator="containsText" text="00000000">
      <formula>NOT(ISERROR(SEARCH("00000000",D82)))</formula>
    </cfRule>
  </conditionalFormatting>
  <conditionalFormatting sqref="J82">
    <cfRule type="containsText" dxfId="55" priority="71" operator="containsText" text="00000000">
      <formula>NOT(ISERROR(SEARCH("00000000",J82)))</formula>
    </cfRule>
  </conditionalFormatting>
  <conditionalFormatting sqref="P82">
    <cfRule type="containsText" dxfId="54" priority="70" operator="containsText" text="00000000">
      <formula>NOT(ISERROR(SEARCH("00000000",P82)))</formula>
    </cfRule>
  </conditionalFormatting>
  <conditionalFormatting sqref="V82">
    <cfRule type="containsText" dxfId="53" priority="69" operator="containsText" text="00000000">
      <formula>NOT(ISERROR(SEARCH("00000000",V82)))</formula>
    </cfRule>
  </conditionalFormatting>
  <conditionalFormatting sqref="AB82">
    <cfRule type="containsText" dxfId="52" priority="68" operator="containsText" text="00000000">
      <formula>NOT(ISERROR(SEARCH("00000000",AB82)))</formula>
    </cfRule>
  </conditionalFormatting>
  <conditionalFormatting sqref="AH82">
    <cfRule type="containsText" dxfId="51" priority="67" operator="containsText" text="00000000">
      <formula>NOT(ISERROR(SEARCH("00000000",AH82)))</formula>
    </cfRule>
  </conditionalFormatting>
  <conditionalFormatting sqref="AN82">
    <cfRule type="containsText" dxfId="50" priority="66" operator="containsText" text="00000000">
      <formula>NOT(ISERROR(SEARCH("00000000",AN82)))</formula>
    </cfRule>
  </conditionalFormatting>
  <conditionalFormatting sqref="AT82">
    <cfRule type="containsText" dxfId="49" priority="65" operator="containsText" text="00000000">
      <formula>NOT(ISERROR(SEARCH("00000000",AT82)))</formula>
    </cfRule>
  </conditionalFormatting>
  <conditionalFormatting sqref="AZ82">
    <cfRule type="containsText" dxfId="48" priority="64" operator="containsText" text="00000000">
      <formula>NOT(ISERROR(SEARCH("00000000",AZ82)))</formula>
    </cfRule>
  </conditionalFormatting>
  <conditionalFormatting sqref="BF82">
    <cfRule type="containsText" dxfId="47" priority="63" operator="containsText" text="00000000">
      <formula>NOT(ISERROR(SEARCH("00000000",BF82)))</formula>
    </cfRule>
  </conditionalFormatting>
  <conditionalFormatting sqref="AX87:AY87">
    <cfRule type="containsText" dxfId="46" priority="37" operator="containsText" text="00000000">
      <formula>NOT(ISERROR(SEARCH("00000000",AX87)))</formula>
    </cfRule>
  </conditionalFormatting>
  <conditionalFormatting sqref="A83:C86 A87">
    <cfRule type="containsText" dxfId="45" priority="62" operator="containsText" text="00000000">
      <formula>NOT(ISERROR(SEARCH("00000000",A83)))</formula>
    </cfRule>
  </conditionalFormatting>
  <conditionalFormatting sqref="H83:I86">
    <cfRule type="containsText" dxfId="44" priority="61" operator="containsText" text="00000000">
      <formula>NOT(ISERROR(SEARCH("00000000",H83)))</formula>
    </cfRule>
  </conditionalFormatting>
  <conditionalFormatting sqref="N83:O86">
    <cfRule type="containsText" dxfId="43" priority="60" operator="containsText" text="00000000">
      <formula>NOT(ISERROR(SEARCH("00000000",N83)))</formula>
    </cfRule>
  </conditionalFormatting>
  <conditionalFormatting sqref="T83:U86">
    <cfRule type="containsText" dxfId="42" priority="59" operator="containsText" text="00000000">
      <formula>NOT(ISERROR(SEARCH("00000000",T83)))</formula>
    </cfRule>
  </conditionalFormatting>
  <conditionalFormatting sqref="Z83:AA86">
    <cfRule type="containsText" dxfId="41" priority="58" operator="containsText" text="00000000">
      <formula>NOT(ISERROR(SEARCH("00000000",Z83)))</formula>
    </cfRule>
  </conditionalFormatting>
  <conditionalFormatting sqref="AF83:AG86">
    <cfRule type="containsText" dxfId="40" priority="57" operator="containsText" text="00000000">
      <formula>NOT(ISERROR(SEARCH("00000000",AF83)))</formula>
    </cfRule>
  </conditionalFormatting>
  <conditionalFormatting sqref="AL83:AM86">
    <cfRule type="containsText" dxfId="39" priority="56" operator="containsText" text="00000000">
      <formula>NOT(ISERROR(SEARCH("00000000",AL83)))</formula>
    </cfRule>
  </conditionalFormatting>
  <conditionalFormatting sqref="AR83:AS86">
    <cfRule type="containsText" dxfId="38" priority="55" operator="containsText" text="00000000">
      <formula>NOT(ISERROR(SEARCH("00000000",AR83)))</formula>
    </cfRule>
  </conditionalFormatting>
  <conditionalFormatting sqref="AX83:AY86">
    <cfRule type="containsText" dxfId="37" priority="54" operator="containsText" text="00000000">
      <formula>NOT(ISERROR(SEARCH("00000000",AX83)))</formula>
    </cfRule>
  </conditionalFormatting>
  <conditionalFormatting sqref="BD83:BE86">
    <cfRule type="containsText" dxfId="36" priority="53" operator="containsText" text="00000000">
      <formula>NOT(ISERROR(SEARCH("00000000",BD83)))</formula>
    </cfRule>
  </conditionalFormatting>
  <conditionalFormatting sqref="B88:C88">
    <cfRule type="containsText" dxfId="35" priority="52" operator="containsText" text="00000000">
      <formula>NOT(ISERROR(SEARCH("00000000",B88)))</formula>
    </cfRule>
  </conditionalFormatting>
  <conditionalFormatting sqref="H87:I87">
    <cfRule type="containsText" dxfId="34" priority="51" operator="containsText" text="00000000">
      <formula>NOT(ISERROR(SEARCH("00000000",H87)))</formula>
    </cfRule>
  </conditionalFormatting>
  <conditionalFormatting sqref="H88:I88">
    <cfRule type="containsText" dxfId="33" priority="50" operator="containsText" text="00000000">
      <formula>NOT(ISERROR(SEARCH("00000000",H88)))</formula>
    </cfRule>
  </conditionalFormatting>
  <conditionalFormatting sqref="N87:O87">
    <cfRule type="containsText" dxfId="32" priority="49" operator="containsText" text="00000000">
      <formula>NOT(ISERROR(SEARCH("00000000",N87)))</formula>
    </cfRule>
  </conditionalFormatting>
  <conditionalFormatting sqref="N88:O88">
    <cfRule type="containsText" dxfId="31" priority="48" operator="containsText" text="00000000">
      <formula>NOT(ISERROR(SEARCH("00000000",N88)))</formula>
    </cfRule>
  </conditionalFormatting>
  <conditionalFormatting sqref="T87:U87">
    <cfRule type="containsText" dxfId="30" priority="47" operator="containsText" text="00000000">
      <formula>NOT(ISERROR(SEARCH("00000000",T87)))</formula>
    </cfRule>
  </conditionalFormatting>
  <conditionalFormatting sqref="T88:U88">
    <cfRule type="containsText" dxfId="29" priority="46" operator="containsText" text="00000000">
      <formula>NOT(ISERROR(SEARCH("00000000",T88)))</formula>
    </cfRule>
  </conditionalFormatting>
  <conditionalFormatting sqref="Z87:AA87">
    <cfRule type="containsText" dxfId="28" priority="45" operator="containsText" text="00000000">
      <formula>NOT(ISERROR(SEARCH("00000000",Z87)))</formula>
    </cfRule>
  </conditionalFormatting>
  <conditionalFormatting sqref="Z88:AA88">
    <cfRule type="containsText" dxfId="27" priority="44" operator="containsText" text="00000000">
      <formula>NOT(ISERROR(SEARCH("00000000",Z88)))</formula>
    </cfRule>
  </conditionalFormatting>
  <conditionalFormatting sqref="AF87:AG87">
    <cfRule type="containsText" dxfId="26" priority="43" operator="containsText" text="00000000">
      <formula>NOT(ISERROR(SEARCH("00000000",AF87)))</formula>
    </cfRule>
  </conditionalFormatting>
  <conditionalFormatting sqref="AF88:AG88">
    <cfRule type="containsText" dxfId="25" priority="42" operator="containsText" text="00000000">
      <formula>NOT(ISERROR(SEARCH("00000000",AF88)))</formula>
    </cfRule>
  </conditionalFormatting>
  <conditionalFormatting sqref="AL87:AM87">
    <cfRule type="containsText" dxfId="24" priority="41" operator="containsText" text="00000000">
      <formula>NOT(ISERROR(SEARCH("00000000",AL87)))</formula>
    </cfRule>
  </conditionalFormatting>
  <conditionalFormatting sqref="AL88:AM88">
    <cfRule type="containsText" dxfId="23" priority="40" operator="containsText" text="00000000">
      <formula>NOT(ISERROR(SEARCH("00000000",AL88)))</formula>
    </cfRule>
  </conditionalFormatting>
  <conditionalFormatting sqref="AR87:AS87">
    <cfRule type="containsText" dxfId="22" priority="39" operator="containsText" text="00000000">
      <formula>NOT(ISERROR(SEARCH("00000000",AR87)))</formula>
    </cfRule>
  </conditionalFormatting>
  <conditionalFormatting sqref="AR88:AS88">
    <cfRule type="containsText" dxfId="21" priority="38" operator="containsText" text="00000000">
      <formula>NOT(ISERROR(SEARCH("00000000",AR88)))</formula>
    </cfRule>
  </conditionalFormatting>
  <conditionalFormatting sqref="AX88:AY88">
    <cfRule type="containsText" dxfId="20" priority="36" operator="containsText" text="00000000">
      <formula>NOT(ISERROR(SEARCH("00000000",AX88)))</formula>
    </cfRule>
  </conditionalFormatting>
  <conditionalFormatting sqref="BD87:BE87">
    <cfRule type="containsText" dxfId="19" priority="35" operator="containsText" text="00000000">
      <formula>NOT(ISERROR(SEARCH("00000000",BD87)))</formula>
    </cfRule>
  </conditionalFormatting>
  <conditionalFormatting sqref="BD88:BE88">
    <cfRule type="containsText" dxfId="18" priority="34" operator="containsText" text="00000000">
      <formula>NOT(ISERROR(SEARCH("00000000",BD88)))</formula>
    </cfRule>
  </conditionalFormatting>
  <conditionalFormatting sqref="BK84:BQ84 BK87:BQ87 BL85:BQ85 BQ86 BK88 BQ88">
    <cfRule type="containsText" dxfId="17" priority="28" operator="containsText" text="00000000">
      <formula>NOT(ISERROR(SEARCH("00000000",BK84)))</formula>
    </cfRule>
  </conditionalFormatting>
  <conditionalFormatting sqref="BK85">
    <cfRule type="containsText" dxfId="16" priority="27" operator="containsText" text="00000000">
      <formula>NOT(ISERROR(SEARCH("00000000",BK85)))</formula>
    </cfRule>
  </conditionalFormatting>
  <conditionalFormatting sqref="BK86:BP86">
    <cfRule type="containsText" dxfId="15" priority="26" operator="containsText" text="00000000">
      <formula>NOT(ISERROR(SEARCH("00000000",BK86)))</formula>
    </cfRule>
  </conditionalFormatting>
  <conditionalFormatting sqref="BK86:BP86">
    <cfRule type="containsText" dxfId="14" priority="25" operator="containsText" text="FALSO">
      <formula>NOT(ISERROR(SEARCH("FALSO",BK86)))</formula>
    </cfRule>
  </conditionalFormatting>
  <conditionalFormatting sqref="BL88:BP88">
    <cfRule type="containsText" dxfId="13" priority="24" operator="containsText" text="00000000">
      <formula>NOT(ISERROR(SEARCH("00000000",BL88)))</formula>
    </cfRule>
  </conditionalFormatting>
  <conditionalFormatting sqref="BL88:BP88">
    <cfRule type="containsText" dxfId="12" priority="23" operator="containsText" text="FALSO">
      <formula>NOT(ISERROR(SEARCH("FALSO",BL88)))</formula>
    </cfRule>
  </conditionalFormatting>
  <conditionalFormatting sqref="BJ62:BL81 BK82">
    <cfRule type="containsText" dxfId="11" priority="6" operator="containsText" text="00000000">
      <formula>NOT(ISERROR(SEARCH("00000000",BJ62)))</formula>
    </cfRule>
  </conditionalFormatting>
  <conditionalFormatting sqref="A81">
    <cfRule type="containsText" dxfId="10" priority="5" operator="containsText" text="00000000">
      <formula>NOT(ISERROR(SEARCH("00000000",A81)))</formula>
    </cfRule>
  </conditionalFormatting>
  <conditionalFormatting sqref="A81">
    <cfRule type="containsText" dxfId="9" priority="4" operator="containsText" text="FALSO">
      <formula>NOT(ISERROR(SEARCH("FALSO",A81)))</formula>
    </cfRule>
  </conditionalFormatting>
  <conditionalFormatting sqref="A62:A80">
    <cfRule type="containsText" dxfId="8" priority="2" operator="containsText" text="00000000">
      <formula>NOT(ISERROR(SEARCH("00000000",A62)))</formula>
    </cfRule>
  </conditionalFormatting>
  <conditionalFormatting sqref="A62:A80">
    <cfRule type="containsText" dxfId="7" priority="1" operator="containsText" text="FALSO">
      <formula>NOT(ISERROR(SEARCH("FALSO",A62)))</formula>
    </cfRule>
  </conditionalFormatting>
  <pageMargins left="0.511811024" right="0.511811024" top="0.78740157499999996" bottom="0.78740157499999996" header="0.31496062000000002" footer="0.31496062000000002"/>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118"/>
  <sheetViews>
    <sheetView workbookViewId="0">
      <pane ySplit="3" topLeftCell="A4" activePane="bottomLeft" state="frozen"/>
      <selection pane="bottomLeft" activeCell="H16" sqref="H16"/>
    </sheetView>
  </sheetViews>
  <sheetFormatPr defaultColWidth="8.85546875" defaultRowHeight="15" x14ac:dyDescent="0.25"/>
  <cols>
    <col min="2" max="2" width="9.140625" style="70" customWidth="1"/>
    <col min="3" max="7" width="5.42578125" customWidth="1"/>
    <col min="13" max="13" width="8.85546875" style="70"/>
    <col min="14" max="18" width="5.42578125" customWidth="1"/>
    <col min="24" max="24" width="8.85546875" style="70"/>
    <col min="25" max="29" width="5.42578125" customWidth="1"/>
    <col min="35" max="35" width="8.85546875" style="70"/>
    <col min="36" max="40" width="5.42578125" customWidth="1"/>
    <col min="47" max="47" width="9.28515625" bestFit="1" customWidth="1"/>
  </cols>
  <sheetData>
    <row r="1" spans="1:77" x14ac:dyDescent="0.25">
      <c r="A1" s="93" t="s">
        <v>76</v>
      </c>
      <c r="B1" s="90" t="s">
        <v>106</v>
      </c>
      <c r="C1" s="91"/>
      <c r="D1" s="91"/>
      <c r="E1" s="91"/>
      <c r="F1" s="91"/>
      <c r="G1" s="91"/>
      <c r="H1" s="91"/>
      <c r="I1" s="91"/>
      <c r="J1" s="91"/>
      <c r="K1" s="91"/>
      <c r="L1" s="92"/>
      <c r="M1" s="90" t="s">
        <v>107</v>
      </c>
      <c r="N1" s="91"/>
      <c r="O1" s="91"/>
      <c r="P1" s="91"/>
      <c r="Q1" s="91"/>
      <c r="R1" s="91"/>
      <c r="S1" s="91"/>
      <c r="T1" s="91"/>
      <c r="U1" s="91"/>
      <c r="V1" s="91"/>
      <c r="W1" s="92"/>
      <c r="X1" s="90" t="s">
        <v>108</v>
      </c>
      <c r="Y1" s="91"/>
      <c r="Z1" s="91"/>
      <c r="AA1" s="91"/>
      <c r="AB1" s="91"/>
      <c r="AC1" s="91"/>
      <c r="AD1" s="91"/>
      <c r="AE1" s="91"/>
      <c r="AF1" s="91"/>
      <c r="AG1" s="91"/>
      <c r="AH1" s="92"/>
      <c r="AI1" s="90" t="s">
        <v>109</v>
      </c>
      <c r="AJ1" s="91"/>
      <c r="AK1" s="91"/>
      <c r="AL1" s="91"/>
      <c r="AM1" s="91"/>
      <c r="AN1" s="91"/>
      <c r="AO1" s="91"/>
      <c r="AP1" s="91"/>
      <c r="AQ1" s="91"/>
      <c r="AR1" s="91"/>
      <c r="AS1" s="92"/>
      <c r="AT1" s="96" t="s">
        <v>60</v>
      </c>
      <c r="AU1" s="97"/>
      <c r="AV1" s="98"/>
    </row>
    <row r="2" spans="1:77" x14ac:dyDescent="0.25">
      <c r="A2" s="93"/>
      <c r="B2" s="79" t="s">
        <v>110</v>
      </c>
      <c r="C2" s="72" t="s">
        <v>111</v>
      </c>
      <c r="D2" s="72"/>
      <c r="E2" s="72"/>
      <c r="F2" s="72"/>
      <c r="G2" s="72"/>
      <c r="H2" s="72" t="s">
        <v>112</v>
      </c>
      <c r="I2" s="72" t="s">
        <v>113</v>
      </c>
      <c r="J2" s="72" t="s">
        <v>114</v>
      </c>
      <c r="K2" s="72" t="s">
        <v>115</v>
      </c>
      <c r="L2" s="93" t="s">
        <v>116</v>
      </c>
      <c r="M2" s="79" t="s">
        <v>110</v>
      </c>
      <c r="N2" s="72" t="s">
        <v>111</v>
      </c>
      <c r="O2" s="72"/>
      <c r="P2" s="72"/>
      <c r="Q2" s="72"/>
      <c r="R2" s="72"/>
      <c r="S2" s="72" t="s">
        <v>112</v>
      </c>
      <c r="T2" s="72" t="s">
        <v>113</v>
      </c>
      <c r="U2" s="72" t="s">
        <v>114</v>
      </c>
      <c r="V2" s="72" t="s">
        <v>115</v>
      </c>
      <c r="W2" s="93" t="s">
        <v>116</v>
      </c>
      <c r="X2" s="79" t="s">
        <v>110</v>
      </c>
      <c r="Y2" s="72" t="s">
        <v>111</v>
      </c>
      <c r="Z2" s="72"/>
      <c r="AA2" s="72"/>
      <c r="AB2" s="72"/>
      <c r="AC2" s="72"/>
      <c r="AD2" s="72" t="s">
        <v>112</v>
      </c>
      <c r="AE2" s="72" t="s">
        <v>113</v>
      </c>
      <c r="AF2" s="72" t="s">
        <v>114</v>
      </c>
      <c r="AG2" s="72" t="s">
        <v>115</v>
      </c>
      <c r="AH2" s="93" t="s">
        <v>116</v>
      </c>
      <c r="AI2" s="79" t="s">
        <v>110</v>
      </c>
      <c r="AJ2" s="72" t="s">
        <v>111</v>
      </c>
      <c r="AK2" s="72"/>
      <c r="AL2" s="72"/>
      <c r="AM2" s="72"/>
      <c r="AN2" s="72"/>
      <c r="AO2" s="72" t="s">
        <v>112</v>
      </c>
      <c r="AP2" s="72" t="s">
        <v>113</v>
      </c>
      <c r="AQ2" s="72" t="s">
        <v>114</v>
      </c>
      <c r="AR2" s="72" t="s">
        <v>115</v>
      </c>
      <c r="AS2" s="93" t="s">
        <v>116</v>
      </c>
      <c r="AT2" s="89" t="s">
        <v>82</v>
      </c>
      <c r="AU2" s="89" t="s">
        <v>114</v>
      </c>
      <c r="AV2" s="89" t="s">
        <v>115</v>
      </c>
    </row>
    <row r="3" spans="1:77" x14ac:dyDescent="0.25">
      <c r="A3" s="94"/>
      <c r="B3" s="80"/>
      <c r="C3" s="69" t="s">
        <v>117</v>
      </c>
      <c r="D3" s="69" t="s">
        <v>118</v>
      </c>
      <c r="E3" s="69" t="s">
        <v>119</v>
      </c>
      <c r="F3" s="69" t="s">
        <v>120</v>
      </c>
      <c r="G3" s="69" t="s">
        <v>121</v>
      </c>
      <c r="H3" s="73"/>
      <c r="I3" s="73"/>
      <c r="J3" s="73"/>
      <c r="K3" s="73"/>
      <c r="L3" s="94"/>
      <c r="M3" s="80"/>
      <c r="N3" s="69" t="s">
        <v>117</v>
      </c>
      <c r="O3" s="69" t="s">
        <v>118</v>
      </c>
      <c r="P3" s="69" t="s">
        <v>119</v>
      </c>
      <c r="Q3" s="69" t="s">
        <v>120</v>
      </c>
      <c r="R3" s="69" t="s">
        <v>121</v>
      </c>
      <c r="S3" s="73"/>
      <c r="T3" s="73"/>
      <c r="U3" s="73"/>
      <c r="V3" s="73"/>
      <c r="W3" s="94"/>
      <c r="X3" s="80"/>
      <c r="Y3" s="69" t="s">
        <v>117</v>
      </c>
      <c r="Z3" s="69" t="s">
        <v>118</v>
      </c>
      <c r="AA3" s="69" t="s">
        <v>119</v>
      </c>
      <c r="AB3" s="69" t="s">
        <v>120</v>
      </c>
      <c r="AC3" s="69" t="s">
        <v>121</v>
      </c>
      <c r="AD3" s="73"/>
      <c r="AE3" s="73"/>
      <c r="AF3" s="73"/>
      <c r="AG3" s="73"/>
      <c r="AH3" s="94"/>
      <c r="AI3" s="80"/>
      <c r="AJ3" s="69" t="s">
        <v>117</v>
      </c>
      <c r="AK3" s="69" t="s">
        <v>118</v>
      </c>
      <c r="AL3" s="69" t="s">
        <v>119</v>
      </c>
      <c r="AM3" s="69" t="s">
        <v>120</v>
      </c>
      <c r="AN3" s="69" t="s">
        <v>121</v>
      </c>
      <c r="AO3" s="73"/>
      <c r="AP3" s="73"/>
      <c r="AQ3" s="73"/>
      <c r="AR3" s="73"/>
      <c r="AS3" s="94"/>
      <c r="AT3" s="95"/>
      <c r="AU3" s="95"/>
      <c r="AV3" s="95"/>
    </row>
    <row r="4" spans="1:77" ht="15" customHeight="1" x14ac:dyDescent="0.25">
      <c r="A4" s="24"/>
      <c r="B4" s="71" t="s">
        <v>104</v>
      </c>
      <c r="C4" s="71"/>
      <c r="D4" s="71"/>
      <c r="E4" s="71"/>
      <c r="F4" s="71"/>
      <c r="G4" s="71"/>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6"/>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row>
    <row r="5" spans="1:77" x14ac:dyDescent="0.25">
      <c r="A5">
        <v>5</v>
      </c>
      <c r="B5" t="s">
        <v>122</v>
      </c>
      <c r="C5">
        <v>1</v>
      </c>
      <c r="D5">
        <v>0</v>
      </c>
      <c r="E5">
        <v>0</v>
      </c>
      <c r="F5">
        <v>0</v>
      </c>
      <c r="G5">
        <v>0</v>
      </c>
      <c r="H5">
        <v>0.11934027777777778</v>
      </c>
      <c r="I5">
        <v>0.12113425925925925</v>
      </c>
      <c r="J5">
        <f t="shared" ref="J5:J23" si="0">I5-H5</f>
        <v>1.7939814814814659E-3</v>
      </c>
      <c r="K5">
        <v>1639</v>
      </c>
      <c r="M5" t="s">
        <v>123</v>
      </c>
      <c r="N5">
        <v>1</v>
      </c>
      <c r="O5">
        <v>1</v>
      </c>
      <c r="P5">
        <v>0</v>
      </c>
      <c r="Q5">
        <v>0</v>
      </c>
      <c r="R5">
        <v>0</v>
      </c>
      <c r="S5">
        <v>0.12123842592592593</v>
      </c>
      <c r="T5">
        <v>0.12302083333333334</v>
      </c>
      <c r="U5">
        <f t="shared" ref="U5:U23" si="1">T5-S5</f>
        <v>1.7824074074074131E-3</v>
      </c>
      <c r="V5">
        <v>204</v>
      </c>
      <c r="X5" s="99" t="s">
        <v>124</v>
      </c>
      <c r="Y5" s="99">
        <v>1</v>
      </c>
      <c r="Z5" s="99">
        <v>1</v>
      </c>
      <c r="AA5" s="99">
        <v>1</v>
      </c>
      <c r="AB5" s="99">
        <v>1</v>
      </c>
      <c r="AC5" s="99">
        <v>0</v>
      </c>
      <c r="AD5" s="99"/>
      <c r="AE5" s="99"/>
      <c r="AF5" s="99"/>
      <c r="AG5" s="99"/>
      <c r="AH5" s="99"/>
      <c r="AI5" s="99" t="s">
        <v>125</v>
      </c>
      <c r="AJ5" s="99">
        <v>1</v>
      </c>
      <c r="AK5" s="99">
        <v>1</v>
      </c>
      <c r="AL5" s="99">
        <v>1</v>
      </c>
      <c r="AM5" s="99">
        <v>1</v>
      </c>
      <c r="AN5" s="99">
        <v>1</v>
      </c>
      <c r="AO5" s="99"/>
      <c r="AP5" s="99"/>
      <c r="AQ5" s="99"/>
      <c r="AR5" s="99"/>
      <c r="AS5" s="99"/>
      <c r="AT5">
        <v>0</v>
      </c>
      <c r="AU5">
        <f>T5-H5</f>
        <v>3.6805555555555619E-3</v>
      </c>
      <c r="AV5">
        <f>K5+V5+AG5+AR5</f>
        <v>1843</v>
      </c>
    </row>
    <row r="6" spans="1:77" x14ac:dyDescent="0.25">
      <c r="A6">
        <v>6</v>
      </c>
      <c r="B6" t="s">
        <v>122</v>
      </c>
      <c r="C6">
        <v>1</v>
      </c>
      <c r="D6">
        <v>0</v>
      </c>
      <c r="E6">
        <v>0</v>
      </c>
      <c r="F6">
        <v>0</v>
      </c>
      <c r="G6">
        <v>0</v>
      </c>
      <c r="H6">
        <v>0.15677083333333333</v>
      </c>
      <c r="I6">
        <v>0.16195601851851851</v>
      </c>
      <c r="J6">
        <f t="shared" si="0"/>
        <v>5.1851851851851816E-3</v>
      </c>
      <c r="K6">
        <v>490</v>
      </c>
      <c r="M6" t="s">
        <v>123</v>
      </c>
      <c r="N6">
        <v>1</v>
      </c>
      <c r="O6">
        <v>1</v>
      </c>
      <c r="P6">
        <v>0</v>
      </c>
      <c r="Q6">
        <v>0</v>
      </c>
      <c r="R6">
        <v>0</v>
      </c>
      <c r="S6">
        <v>0.16217592592592592</v>
      </c>
      <c r="T6">
        <v>0.16528935185185187</v>
      </c>
      <c r="U6">
        <f t="shared" si="1"/>
        <v>3.11342592592595E-3</v>
      </c>
      <c r="V6">
        <v>42</v>
      </c>
      <c r="X6" t="s">
        <v>124</v>
      </c>
      <c r="Y6">
        <v>1</v>
      </c>
      <c r="Z6">
        <v>1</v>
      </c>
      <c r="AA6">
        <v>0</v>
      </c>
      <c r="AB6">
        <v>0</v>
      </c>
      <c r="AC6">
        <v>1</v>
      </c>
      <c r="AD6">
        <v>0.17541666666666667</v>
      </c>
      <c r="AE6">
        <v>0.17829861111111112</v>
      </c>
      <c r="AF6">
        <f>AE6-AD6</f>
        <v>2.8819444444444509E-3</v>
      </c>
      <c r="AG6">
        <v>67</v>
      </c>
      <c r="AI6" t="s">
        <v>125</v>
      </c>
      <c r="AJ6">
        <v>1</v>
      </c>
      <c r="AK6">
        <v>1</v>
      </c>
      <c r="AL6">
        <v>1</v>
      </c>
      <c r="AM6">
        <v>1</v>
      </c>
      <c r="AN6">
        <v>1</v>
      </c>
      <c r="AO6">
        <v>0.17840277777777777</v>
      </c>
      <c r="AP6">
        <v>0.18013888888888888</v>
      </c>
      <c r="AQ6">
        <f t="shared" ref="AQ6:AQ22" si="2">AP6-AO6</f>
        <v>1.7361111111111049E-3</v>
      </c>
      <c r="AR6">
        <v>0</v>
      </c>
      <c r="AT6">
        <v>0</v>
      </c>
      <c r="AU6">
        <f>AP6-H6</f>
        <v>2.3368055555555545E-2</v>
      </c>
      <c r="AV6">
        <f t="shared" ref="AV6:AV22" si="3">K6+V6+AG6+AR6</f>
        <v>599</v>
      </c>
    </row>
    <row r="7" spans="1:77" x14ac:dyDescent="0.25">
      <c r="A7">
        <v>7</v>
      </c>
      <c r="B7" t="s">
        <v>122</v>
      </c>
      <c r="C7">
        <v>1</v>
      </c>
      <c r="D7">
        <v>0</v>
      </c>
      <c r="E7">
        <v>0</v>
      </c>
      <c r="F7">
        <v>0</v>
      </c>
      <c r="G7">
        <v>0</v>
      </c>
      <c r="H7">
        <v>0.37436342592592592</v>
      </c>
      <c r="I7">
        <v>0.37828703703703703</v>
      </c>
      <c r="J7">
        <f t="shared" si="0"/>
        <v>3.9236111111111138E-3</v>
      </c>
      <c r="K7">
        <v>291</v>
      </c>
      <c r="M7" t="s">
        <v>123</v>
      </c>
      <c r="N7">
        <v>1</v>
      </c>
      <c r="O7">
        <v>0</v>
      </c>
      <c r="P7">
        <v>1</v>
      </c>
      <c r="Q7">
        <v>1</v>
      </c>
      <c r="R7">
        <v>0</v>
      </c>
      <c r="S7">
        <v>0.37840277777777781</v>
      </c>
      <c r="T7">
        <v>0.38059027777777782</v>
      </c>
      <c r="U7">
        <f t="shared" si="1"/>
        <v>2.1875000000000089E-3</v>
      </c>
      <c r="V7">
        <v>0</v>
      </c>
      <c r="X7" s="99" t="s">
        <v>124</v>
      </c>
      <c r="Y7" s="99">
        <v>1</v>
      </c>
      <c r="Z7" s="99">
        <v>1</v>
      </c>
      <c r="AA7" s="99">
        <v>1</v>
      </c>
      <c r="AB7" s="99">
        <v>1</v>
      </c>
      <c r="AC7" s="99">
        <v>0</v>
      </c>
      <c r="AD7" s="99"/>
      <c r="AE7" s="99"/>
      <c r="AF7" s="99"/>
      <c r="AG7" s="99"/>
      <c r="AH7" s="99"/>
      <c r="AI7" t="s">
        <v>125</v>
      </c>
      <c r="AJ7">
        <v>1</v>
      </c>
      <c r="AK7">
        <v>1</v>
      </c>
      <c r="AL7">
        <v>1</v>
      </c>
      <c r="AM7">
        <v>1</v>
      </c>
      <c r="AN7">
        <v>1</v>
      </c>
      <c r="AO7">
        <v>0.38268518518518518</v>
      </c>
      <c r="AP7">
        <v>0.38518518518518513</v>
      </c>
      <c r="AQ7">
        <f t="shared" si="2"/>
        <v>2.4999999999999467E-3</v>
      </c>
      <c r="AR7">
        <v>0</v>
      </c>
      <c r="AT7">
        <v>0</v>
      </c>
      <c r="AU7">
        <f>AP7-H7</f>
        <v>1.0821759259259212E-2</v>
      </c>
      <c r="AV7">
        <f>K7+V7+AG7+AR7</f>
        <v>291</v>
      </c>
    </row>
    <row r="8" spans="1:77" x14ac:dyDescent="0.25">
      <c r="A8">
        <v>8</v>
      </c>
      <c r="B8" t="s">
        <v>122</v>
      </c>
      <c r="C8">
        <v>1</v>
      </c>
      <c r="D8">
        <v>0</v>
      </c>
      <c r="E8">
        <v>0</v>
      </c>
      <c r="F8">
        <v>0</v>
      </c>
      <c r="G8">
        <v>0</v>
      </c>
      <c r="H8">
        <v>0.41711805555555559</v>
      </c>
      <c r="I8">
        <v>0.41900462962962964</v>
      </c>
      <c r="J8">
        <f t="shared" si="0"/>
        <v>1.8865740740740544E-3</v>
      </c>
      <c r="K8">
        <v>1208</v>
      </c>
      <c r="M8" t="s">
        <v>123</v>
      </c>
      <c r="N8">
        <v>1</v>
      </c>
      <c r="O8">
        <v>0</v>
      </c>
      <c r="P8">
        <v>1</v>
      </c>
      <c r="Q8">
        <v>1</v>
      </c>
      <c r="R8">
        <v>0</v>
      </c>
      <c r="S8">
        <v>0.41909722222222223</v>
      </c>
      <c r="T8">
        <v>0.42180555555555554</v>
      </c>
      <c r="U8">
        <f t="shared" si="1"/>
        <v>2.7083333333333126E-3</v>
      </c>
      <c r="V8">
        <v>22</v>
      </c>
      <c r="X8" t="s">
        <v>124</v>
      </c>
      <c r="Y8">
        <v>1</v>
      </c>
      <c r="Z8">
        <v>0</v>
      </c>
      <c r="AA8">
        <v>1</v>
      </c>
      <c r="AB8">
        <v>1</v>
      </c>
      <c r="AC8">
        <v>1</v>
      </c>
      <c r="AD8">
        <v>0.42184027777777783</v>
      </c>
      <c r="AE8">
        <v>0.42416666666666664</v>
      </c>
      <c r="AF8">
        <f t="shared" ref="AF8:AF23" si="4">AE8-AD8</f>
        <v>2.3263888888888085E-3</v>
      </c>
      <c r="AG8">
        <v>711</v>
      </c>
      <c r="AI8" t="s">
        <v>125</v>
      </c>
      <c r="AJ8">
        <v>1</v>
      </c>
      <c r="AK8">
        <v>1</v>
      </c>
      <c r="AL8">
        <v>1</v>
      </c>
      <c r="AM8">
        <v>1</v>
      </c>
      <c r="AN8">
        <v>1</v>
      </c>
      <c r="AO8">
        <v>0.42422453703703705</v>
      </c>
      <c r="AP8">
        <v>0.42549768518518521</v>
      </c>
      <c r="AQ8">
        <f t="shared" si="2"/>
        <v>1.2731481481481621E-3</v>
      </c>
      <c r="AR8">
        <v>12</v>
      </c>
      <c r="AT8">
        <v>0</v>
      </c>
      <c r="AU8">
        <f>AP8-H8</f>
        <v>8.3796296296296258E-3</v>
      </c>
      <c r="AV8">
        <f t="shared" si="3"/>
        <v>1953</v>
      </c>
    </row>
    <row r="9" spans="1:77" x14ac:dyDescent="0.25">
      <c r="A9">
        <v>9</v>
      </c>
      <c r="B9" t="s">
        <v>122</v>
      </c>
      <c r="C9">
        <v>1</v>
      </c>
      <c r="D9">
        <v>0</v>
      </c>
      <c r="E9">
        <v>0</v>
      </c>
      <c r="F9">
        <v>0</v>
      </c>
      <c r="G9">
        <v>0</v>
      </c>
      <c r="H9">
        <v>0.44741898148148151</v>
      </c>
      <c r="I9">
        <v>0.45119212962962968</v>
      </c>
      <c r="J9">
        <f t="shared" si="0"/>
        <v>3.7731481481481643E-3</v>
      </c>
      <c r="K9">
        <v>175</v>
      </c>
      <c r="M9" t="s">
        <v>123</v>
      </c>
      <c r="N9">
        <v>1</v>
      </c>
      <c r="O9">
        <v>0</v>
      </c>
      <c r="P9">
        <v>0</v>
      </c>
      <c r="Q9">
        <v>0</v>
      </c>
      <c r="R9">
        <v>1</v>
      </c>
      <c r="S9">
        <v>0.45130787037037035</v>
      </c>
      <c r="T9">
        <v>0.45274305555555555</v>
      </c>
      <c r="U9">
        <f t="shared" si="1"/>
        <v>1.435185185185206E-3</v>
      </c>
      <c r="V9">
        <v>0</v>
      </c>
      <c r="X9" t="s">
        <v>124</v>
      </c>
      <c r="Y9">
        <v>1</v>
      </c>
      <c r="Z9">
        <v>1</v>
      </c>
      <c r="AA9">
        <v>0</v>
      </c>
      <c r="AB9">
        <v>0</v>
      </c>
      <c r="AC9">
        <v>1</v>
      </c>
      <c r="AD9">
        <v>0.45278935185185182</v>
      </c>
      <c r="AE9">
        <v>0.45535879629629633</v>
      </c>
      <c r="AF9">
        <f t="shared" si="4"/>
        <v>2.569444444444513E-3</v>
      </c>
      <c r="AG9">
        <v>0</v>
      </c>
      <c r="AI9" s="99" t="s">
        <v>125</v>
      </c>
      <c r="AJ9" s="99">
        <v>1</v>
      </c>
      <c r="AK9" s="99">
        <v>1</v>
      </c>
      <c r="AL9" s="99">
        <v>1</v>
      </c>
      <c r="AM9" s="99">
        <v>1</v>
      </c>
      <c r="AN9" s="99">
        <v>1</v>
      </c>
      <c r="AO9" s="99"/>
      <c r="AP9" s="99"/>
      <c r="AQ9" s="99"/>
      <c r="AR9" s="99"/>
      <c r="AS9" s="99"/>
      <c r="AT9">
        <v>0</v>
      </c>
      <c r="AU9">
        <f>AE9-H9</f>
        <v>7.9398148148148162E-3</v>
      </c>
      <c r="AV9">
        <f>K9+V9+AG9+AR9</f>
        <v>175</v>
      </c>
    </row>
    <row r="10" spans="1:77" x14ac:dyDescent="0.25">
      <c r="A10">
        <v>15</v>
      </c>
      <c r="B10" t="s">
        <v>122</v>
      </c>
      <c r="C10">
        <v>1</v>
      </c>
      <c r="D10">
        <v>0</v>
      </c>
      <c r="E10">
        <v>0</v>
      </c>
      <c r="F10">
        <v>0</v>
      </c>
      <c r="G10">
        <v>0</v>
      </c>
      <c r="H10">
        <v>0.4548611111111111</v>
      </c>
      <c r="I10">
        <v>0.46376157407407409</v>
      </c>
      <c r="J10">
        <f t="shared" si="0"/>
        <v>8.900462962962985E-3</v>
      </c>
      <c r="K10">
        <v>68</v>
      </c>
      <c r="M10" t="s">
        <v>123</v>
      </c>
      <c r="N10">
        <v>1</v>
      </c>
      <c r="O10">
        <v>0</v>
      </c>
      <c r="P10">
        <v>0</v>
      </c>
      <c r="Q10">
        <v>0</v>
      </c>
      <c r="R10">
        <v>1</v>
      </c>
      <c r="S10">
        <v>0.46406249999999999</v>
      </c>
      <c r="T10">
        <v>0.46756944444444448</v>
      </c>
      <c r="U10">
        <f t="shared" si="1"/>
        <v>3.506944444444493E-3</v>
      </c>
      <c r="V10">
        <v>10</v>
      </c>
      <c r="X10" t="s">
        <v>125</v>
      </c>
      <c r="Y10">
        <v>1</v>
      </c>
      <c r="Z10">
        <v>0</v>
      </c>
      <c r="AA10">
        <v>1</v>
      </c>
      <c r="AB10">
        <v>1</v>
      </c>
      <c r="AC10">
        <v>1</v>
      </c>
      <c r="AD10">
        <v>0.46826388888888887</v>
      </c>
      <c r="AE10">
        <v>0.47259259259259262</v>
      </c>
      <c r="AF10">
        <f t="shared" si="4"/>
        <v>4.3287037037037512E-3</v>
      </c>
      <c r="AG10">
        <v>0</v>
      </c>
      <c r="AI10" t="s">
        <v>124</v>
      </c>
      <c r="AJ10">
        <v>1</v>
      </c>
      <c r="AK10">
        <v>1</v>
      </c>
      <c r="AL10">
        <v>1</v>
      </c>
      <c r="AM10">
        <v>1</v>
      </c>
      <c r="AN10">
        <v>1</v>
      </c>
      <c r="AO10">
        <v>0.47677083333333337</v>
      </c>
      <c r="AP10">
        <v>0.48032407407407413</v>
      </c>
      <c r="AQ10">
        <f t="shared" si="2"/>
        <v>3.5532407407407596E-3</v>
      </c>
      <c r="AR10">
        <v>48</v>
      </c>
      <c r="AS10">
        <f>AP11-AO11</f>
        <v>9.3749999999999944E-3</v>
      </c>
      <c r="AT10">
        <v>0</v>
      </c>
      <c r="AU10">
        <f t="shared" ref="AU10:AU23" si="5">AP10-H10</f>
        <v>2.5462962962963021E-2</v>
      </c>
      <c r="AV10">
        <f t="shared" si="3"/>
        <v>126</v>
      </c>
    </row>
    <row r="11" spans="1:77" x14ac:dyDescent="0.25">
      <c r="A11">
        <v>16</v>
      </c>
      <c r="B11" t="s">
        <v>122</v>
      </c>
      <c r="C11">
        <v>1</v>
      </c>
      <c r="D11">
        <v>0</v>
      </c>
      <c r="E11">
        <v>0</v>
      </c>
      <c r="F11">
        <v>0</v>
      </c>
      <c r="G11">
        <v>0</v>
      </c>
      <c r="H11">
        <v>0.1325462962962963</v>
      </c>
      <c r="I11">
        <v>0.13473379629629631</v>
      </c>
      <c r="J11">
        <f t="shared" si="0"/>
        <v>2.1875000000000089E-3</v>
      </c>
      <c r="K11">
        <v>147</v>
      </c>
      <c r="M11" t="s">
        <v>123</v>
      </c>
      <c r="N11">
        <v>1</v>
      </c>
      <c r="O11">
        <v>1</v>
      </c>
      <c r="P11">
        <v>0</v>
      </c>
      <c r="Q11">
        <v>0</v>
      </c>
      <c r="R11">
        <v>0</v>
      </c>
      <c r="S11">
        <v>0.13486111111111113</v>
      </c>
      <c r="T11">
        <v>0.13628472222222224</v>
      </c>
      <c r="U11">
        <f t="shared" si="1"/>
        <v>1.4236111111111116E-3</v>
      </c>
      <c r="V11">
        <v>0</v>
      </c>
      <c r="X11" t="s">
        <v>125</v>
      </c>
      <c r="Y11">
        <v>1</v>
      </c>
      <c r="Z11">
        <v>1</v>
      </c>
      <c r="AA11">
        <v>1</v>
      </c>
      <c r="AB11">
        <v>1</v>
      </c>
      <c r="AC11">
        <v>0</v>
      </c>
      <c r="AD11">
        <v>0.13636574074074073</v>
      </c>
      <c r="AE11">
        <v>0.13983796296296297</v>
      </c>
      <c r="AF11">
        <f t="shared" si="4"/>
        <v>3.4722222222222376E-3</v>
      </c>
      <c r="AG11">
        <v>73</v>
      </c>
      <c r="AI11" t="s">
        <v>124</v>
      </c>
      <c r="AJ11">
        <v>1</v>
      </c>
      <c r="AK11">
        <v>1</v>
      </c>
      <c r="AL11">
        <v>1</v>
      </c>
      <c r="AM11">
        <v>1</v>
      </c>
      <c r="AN11">
        <v>1</v>
      </c>
      <c r="AO11">
        <v>0.13993055555555556</v>
      </c>
      <c r="AP11">
        <v>0.14930555555555555</v>
      </c>
      <c r="AS11">
        <v>743</v>
      </c>
      <c r="AT11">
        <v>0</v>
      </c>
      <c r="AU11">
        <f t="shared" si="5"/>
        <v>1.6759259259259252E-2</v>
      </c>
      <c r="AV11">
        <f>K11+V11+AG11+AS11</f>
        <v>963</v>
      </c>
    </row>
    <row r="12" spans="1:77" x14ac:dyDescent="0.25">
      <c r="A12">
        <v>17</v>
      </c>
      <c r="B12" t="s">
        <v>122</v>
      </c>
      <c r="C12">
        <v>1</v>
      </c>
      <c r="D12">
        <v>0</v>
      </c>
      <c r="E12">
        <v>0</v>
      </c>
      <c r="F12">
        <v>0</v>
      </c>
      <c r="G12">
        <v>0</v>
      </c>
      <c r="H12">
        <v>0.16979166666666667</v>
      </c>
      <c r="I12">
        <v>0.17331018518518518</v>
      </c>
      <c r="J12">
        <f t="shared" si="0"/>
        <v>3.5185185185185042E-3</v>
      </c>
      <c r="K12">
        <v>455</v>
      </c>
      <c r="M12" t="s">
        <v>123</v>
      </c>
      <c r="N12">
        <v>1</v>
      </c>
      <c r="O12">
        <v>1</v>
      </c>
      <c r="P12">
        <v>0</v>
      </c>
      <c r="Q12">
        <v>0</v>
      </c>
      <c r="R12">
        <v>0</v>
      </c>
      <c r="S12">
        <v>0.17339120370370373</v>
      </c>
      <c r="T12">
        <v>0.17489583333333333</v>
      </c>
      <c r="U12">
        <f t="shared" si="1"/>
        <v>1.5046296296296058E-3</v>
      </c>
      <c r="V12">
        <v>25</v>
      </c>
      <c r="X12" t="s">
        <v>125</v>
      </c>
      <c r="Y12">
        <v>1</v>
      </c>
      <c r="Z12">
        <v>1</v>
      </c>
      <c r="AA12">
        <v>0</v>
      </c>
      <c r="AB12">
        <v>0</v>
      </c>
      <c r="AC12">
        <v>1</v>
      </c>
      <c r="AD12">
        <v>0.17505787037037038</v>
      </c>
      <c r="AE12">
        <v>0.17652777777777776</v>
      </c>
      <c r="AF12">
        <f t="shared" si="4"/>
        <v>1.4699074074073781E-3</v>
      </c>
      <c r="AG12">
        <v>0</v>
      </c>
      <c r="AI12" t="s">
        <v>124</v>
      </c>
      <c r="AJ12">
        <v>1</v>
      </c>
      <c r="AK12">
        <v>1</v>
      </c>
      <c r="AL12">
        <v>1</v>
      </c>
      <c r="AM12">
        <v>1</v>
      </c>
      <c r="AN12">
        <v>1</v>
      </c>
      <c r="AO12">
        <v>0.17660879629629631</v>
      </c>
      <c r="AP12">
        <v>0.17873842592592593</v>
      </c>
      <c r="AQ12">
        <f t="shared" si="2"/>
        <v>2.1296296296296202E-3</v>
      </c>
      <c r="AR12">
        <v>1</v>
      </c>
      <c r="AS12">
        <f>AP13-AO13</f>
        <v>4.9421296296296158E-3</v>
      </c>
      <c r="AT12">
        <v>0</v>
      </c>
      <c r="AU12">
        <f t="shared" si="5"/>
        <v>8.9467592592592515E-3</v>
      </c>
      <c r="AV12">
        <f t="shared" si="3"/>
        <v>481</v>
      </c>
    </row>
    <row r="13" spans="1:77" x14ac:dyDescent="0.25">
      <c r="A13">
        <v>18</v>
      </c>
      <c r="B13" t="s">
        <v>122</v>
      </c>
      <c r="C13">
        <v>1</v>
      </c>
      <c r="D13">
        <v>0</v>
      </c>
      <c r="E13">
        <v>0</v>
      </c>
      <c r="F13">
        <v>0</v>
      </c>
      <c r="G13">
        <v>0</v>
      </c>
      <c r="H13">
        <v>0.20143518518518519</v>
      </c>
      <c r="I13">
        <v>0.20425925925925925</v>
      </c>
      <c r="J13">
        <f t="shared" si="0"/>
        <v>2.8240740740740622E-3</v>
      </c>
      <c r="K13">
        <v>3501</v>
      </c>
      <c r="M13" t="s">
        <v>123</v>
      </c>
      <c r="N13">
        <v>1</v>
      </c>
      <c r="O13">
        <v>0</v>
      </c>
      <c r="P13">
        <v>1</v>
      </c>
      <c r="Q13">
        <v>1</v>
      </c>
      <c r="R13">
        <v>0</v>
      </c>
      <c r="S13">
        <v>0.20434027777777777</v>
      </c>
      <c r="T13">
        <v>0.20618055555555556</v>
      </c>
      <c r="U13">
        <f t="shared" si="1"/>
        <v>1.8402777777777879E-3</v>
      </c>
      <c r="V13">
        <v>0</v>
      </c>
      <c r="X13" t="s">
        <v>125</v>
      </c>
      <c r="Y13">
        <v>1</v>
      </c>
      <c r="Z13">
        <v>1</v>
      </c>
      <c r="AA13">
        <v>1</v>
      </c>
      <c r="AB13">
        <v>1</v>
      </c>
      <c r="AC13">
        <v>0</v>
      </c>
      <c r="AD13">
        <v>0.20623842592592592</v>
      </c>
      <c r="AE13">
        <v>0.20771990740740742</v>
      </c>
      <c r="AF13">
        <f t="shared" si="4"/>
        <v>1.4814814814815003E-3</v>
      </c>
      <c r="AG13">
        <v>0</v>
      </c>
      <c r="AI13" t="s">
        <v>124</v>
      </c>
      <c r="AJ13">
        <v>1</v>
      </c>
      <c r="AK13">
        <v>1</v>
      </c>
      <c r="AL13">
        <v>1</v>
      </c>
      <c r="AM13">
        <v>1</v>
      </c>
      <c r="AN13">
        <v>1</v>
      </c>
      <c r="AO13">
        <v>0.20778935185185185</v>
      </c>
      <c r="AP13">
        <v>0.21273148148148147</v>
      </c>
      <c r="AS13">
        <v>433</v>
      </c>
      <c r="AT13">
        <v>0</v>
      </c>
      <c r="AU13">
        <f t="shared" si="5"/>
        <v>1.1296296296296277E-2</v>
      </c>
      <c r="AV13">
        <f>K13+V13+AG13+AS13</f>
        <v>3934</v>
      </c>
    </row>
    <row r="14" spans="1:77" x14ac:dyDescent="0.25">
      <c r="A14">
        <v>19</v>
      </c>
      <c r="B14" t="s">
        <v>122</v>
      </c>
      <c r="C14">
        <v>1</v>
      </c>
      <c r="D14">
        <v>0</v>
      </c>
      <c r="E14">
        <v>0</v>
      </c>
      <c r="F14">
        <v>0</v>
      </c>
      <c r="G14">
        <v>0</v>
      </c>
      <c r="H14">
        <v>0.44562499999999999</v>
      </c>
      <c r="I14">
        <v>0.45263888888888887</v>
      </c>
      <c r="J14">
        <f t="shared" si="0"/>
        <v>7.0138888888888751E-3</v>
      </c>
      <c r="K14">
        <v>7529</v>
      </c>
      <c r="M14" t="s">
        <v>123</v>
      </c>
      <c r="N14">
        <v>1</v>
      </c>
      <c r="O14">
        <v>0</v>
      </c>
      <c r="P14">
        <v>1</v>
      </c>
      <c r="Q14">
        <v>1</v>
      </c>
      <c r="R14">
        <v>0</v>
      </c>
      <c r="S14">
        <v>0.45284722222222223</v>
      </c>
      <c r="T14">
        <v>0.45803240740740742</v>
      </c>
      <c r="U14">
        <f t="shared" si="1"/>
        <v>5.1851851851851816E-3</v>
      </c>
      <c r="V14">
        <v>227</v>
      </c>
      <c r="X14" t="s">
        <v>125</v>
      </c>
      <c r="Y14">
        <v>1</v>
      </c>
      <c r="Z14">
        <v>0</v>
      </c>
      <c r="AA14">
        <v>1</v>
      </c>
      <c r="AB14">
        <v>1</v>
      </c>
      <c r="AC14">
        <v>1</v>
      </c>
      <c r="AD14">
        <v>0.45821759259259259</v>
      </c>
      <c r="AE14">
        <v>0.46100694444444446</v>
      </c>
      <c r="AF14">
        <f t="shared" si="4"/>
        <v>2.7893518518518623E-3</v>
      </c>
      <c r="AG14">
        <v>0</v>
      </c>
      <c r="AI14" t="s">
        <v>124</v>
      </c>
      <c r="AJ14">
        <v>1</v>
      </c>
      <c r="AK14">
        <v>1</v>
      </c>
      <c r="AL14">
        <v>1</v>
      </c>
      <c r="AM14">
        <v>1</v>
      </c>
      <c r="AN14">
        <v>1</v>
      </c>
      <c r="AO14">
        <v>0.46108796296296295</v>
      </c>
      <c r="AP14">
        <v>0.46341435185185187</v>
      </c>
      <c r="AQ14">
        <f t="shared" si="2"/>
        <v>2.3263888888889195E-3</v>
      </c>
      <c r="AR14">
        <v>42</v>
      </c>
      <c r="AT14">
        <v>0</v>
      </c>
      <c r="AU14">
        <f t="shared" si="5"/>
        <v>1.7789351851851876E-2</v>
      </c>
      <c r="AV14">
        <f>K14+V14+AG14+AR14</f>
        <v>7798</v>
      </c>
    </row>
    <row r="15" spans="1:77" x14ac:dyDescent="0.25">
      <c r="A15">
        <v>25</v>
      </c>
      <c r="B15" t="s">
        <v>122</v>
      </c>
      <c r="C15">
        <v>1</v>
      </c>
      <c r="D15">
        <v>0</v>
      </c>
      <c r="E15">
        <v>0</v>
      </c>
      <c r="F15">
        <v>0</v>
      </c>
      <c r="G15">
        <v>0</v>
      </c>
      <c r="H15">
        <v>0.40053240740740742</v>
      </c>
      <c r="I15">
        <v>0.40493055555555557</v>
      </c>
      <c r="J15">
        <f t="shared" si="0"/>
        <v>4.398148148148151E-3</v>
      </c>
      <c r="K15">
        <v>97</v>
      </c>
      <c r="M15" t="s">
        <v>124</v>
      </c>
      <c r="N15">
        <v>1</v>
      </c>
      <c r="O15">
        <v>0</v>
      </c>
      <c r="P15">
        <v>0</v>
      </c>
      <c r="Q15">
        <v>0</v>
      </c>
      <c r="R15">
        <v>1</v>
      </c>
      <c r="S15">
        <v>0.4057986111111111</v>
      </c>
      <c r="T15">
        <v>0.41266203703703702</v>
      </c>
      <c r="U15">
        <f t="shared" si="1"/>
        <v>6.8634259259259256E-3</v>
      </c>
      <c r="V15">
        <v>72</v>
      </c>
      <c r="X15" t="s">
        <v>123</v>
      </c>
      <c r="Y15">
        <v>1</v>
      </c>
      <c r="Z15">
        <v>1</v>
      </c>
      <c r="AA15">
        <v>0</v>
      </c>
      <c r="AB15">
        <v>0</v>
      </c>
      <c r="AC15">
        <v>1</v>
      </c>
      <c r="AD15">
        <v>0.41275462962962961</v>
      </c>
      <c r="AE15">
        <v>0.4148958333333333</v>
      </c>
      <c r="AF15">
        <f t="shared" si="4"/>
        <v>2.1412037037036868E-3</v>
      </c>
      <c r="AG15">
        <v>0</v>
      </c>
      <c r="AI15" t="s">
        <v>125</v>
      </c>
      <c r="AJ15">
        <v>1</v>
      </c>
      <c r="AK15">
        <v>1</v>
      </c>
      <c r="AL15">
        <v>1</v>
      </c>
      <c r="AM15">
        <v>1</v>
      </c>
      <c r="AN15">
        <v>1</v>
      </c>
      <c r="AO15">
        <v>0.41495370370370371</v>
      </c>
      <c r="AP15">
        <v>0.41706018518518517</v>
      </c>
      <c r="AQ15">
        <f t="shared" si="2"/>
        <v>2.1064814814814592E-3</v>
      </c>
      <c r="AR15">
        <v>0</v>
      </c>
      <c r="AT15">
        <v>0</v>
      </c>
      <c r="AU15">
        <f t="shared" si="5"/>
        <v>1.6527777777777752E-2</v>
      </c>
      <c r="AV15">
        <f t="shared" si="3"/>
        <v>169</v>
      </c>
    </row>
    <row r="16" spans="1:77" x14ac:dyDescent="0.25">
      <c r="A16">
        <v>26</v>
      </c>
      <c r="B16" t="s">
        <v>122</v>
      </c>
      <c r="C16">
        <v>1</v>
      </c>
      <c r="D16">
        <v>0</v>
      </c>
      <c r="E16">
        <v>0</v>
      </c>
      <c r="F16">
        <v>0</v>
      </c>
      <c r="G16">
        <v>0</v>
      </c>
      <c r="H16">
        <v>0.45061342592592596</v>
      </c>
      <c r="I16">
        <v>0.4571412037037037</v>
      </c>
      <c r="J16">
        <f t="shared" si="0"/>
        <v>6.5277777777777435E-3</v>
      </c>
      <c r="K16">
        <v>8089</v>
      </c>
      <c r="M16" t="s">
        <v>124</v>
      </c>
      <c r="N16">
        <v>1</v>
      </c>
      <c r="O16">
        <v>0</v>
      </c>
      <c r="P16">
        <v>0</v>
      </c>
      <c r="Q16">
        <v>0</v>
      </c>
      <c r="R16">
        <v>1</v>
      </c>
      <c r="S16">
        <v>0.45844907407407409</v>
      </c>
      <c r="T16">
        <v>0.46056712962962965</v>
      </c>
      <c r="U16">
        <f t="shared" si="1"/>
        <v>2.1180555555555536E-3</v>
      </c>
      <c r="V16">
        <v>58</v>
      </c>
      <c r="X16" t="s">
        <v>123</v>
      </c>
      <c r="Y16">
        <v>1</v>
      </c>
      <c r="Z16">
        <v>0</v>
      </c>
      <c r="AA16">
        <v>1</v>
      </c>
      <c r="AB16">
        <v>1</v>
      </c>
      <c r="AC16">
        <v>1</v>
      </c>
      <c r="AD16">
        <v>0.4607175925925926</v>
      </c>
      <c r="AE16">
        <v>0.46253472222222225</v>
      </c>
      <c r="AF16">
        <f t="shared" si="4"/>
        <v>1.8171296296296546E-3</v>
      </c>
      <c r="AG16">
        <v>0</v>
      </c>
      <c r="AI16" t="s">
        <v>125</v>
      </c>
      <c r="AJ16">
        <v>1</v>
      </c>
      <c r="AK16">
        <v>1</v>
      </c>
      <c r="AL16">
        <v>1</v>
      </c>
      <c r="AM16">
        <v>1</v>
      </c>
      <c r="AN16">
        <v>1</v>
      </c>
      <c r="AO16">
        <v>0.46266203703703707</v>
      </c>
      <c r="AP16">
        <v>0.46410879629629626</v>
      </c>
      <c r="AQ16">
        <f t="shared" si="2"/>
        <v>1.4467592592591894E-3</v>
      </c>
      <c r="AR16">
        <v>0</v>
      </c>
      <c r="AT16">
        <v>0</v>
      </c>
      <c r="AU16">
        <f t="shared" si="5"/>
        <v>1.3495370370370297E-2</v>
      </c>
      <c r="AV16">
        <f>K16+V16+AG16+AR16</f>
        <v>8147</v>
      </c>
    </row>
    <row r="17" spans="1:77" x14ac:dyDescent="0.25">
      <c r="A17">
        <v>27</v>
      </c>
      <c r="B17" t="s">
        <v>122</v>
      </c>
      <c r="C17">
        <v>1</v>
      </c>
      <c r="D17">
        <v>0</v>
      </c>
      <c r="E17">
        <v>0</v>
      </c>
      <c r="F17">
        <v>0</v>
      </c>
      <c r="G17">
        <v>0</v>
      </c>
      <c r="H17">
        <v>0.50325231481481481</v>
      </c>
      <c r="I17">
        <v>0.50701388888888888</v>
      </c>
      <c r="J17">
        <f t="shared" si="0"/>
        <v>3.76157407407407E-3</v>
      </c>
      <c r="K17">
        <v>124</v>
      </c>
      <c r="M17" t="s">
        <v>124</v>
      </c>
      <c r="N17">
        <v>1</v>
      </c>
      <c r="O17">
        <v>1</v>
      </c>
      <c r="P17">
        <v>0</v>
      </c>
      <c r="Q17">
        <v>0</v>
      </c>
      <c r="R17">
        <v>0</v>
      </c>
      <c r="S17">
        <v>0.50725694444444447</v>
      </c>
      <c r="T17">
        <v>0.51027777777777772</v>
      </c>
      <c r="U17">
        <f t="shared" si="1"/>
        <v>3.0208333333332504E-3</v>
      </c>
      <c r="V17">
        <v>35</v>
      </c>
      <c r="X17" t="s">
        <v>123</v>
      </c>
      <c r="Y17">
        <v>1</v>
      </c>
      <c r="Z17">
        <v>1</v>
      </c>
      <c r="AA17">
        <v>1</v>
      </c>
      <c r="AB17">
        <v>1</v>
      </c>
      <c r="AC17">
        <v>0</v>
      </c>
      <c r="AD17">
        <v>0.5105439814814815</v>
      </c>
      <c r="AE17">
        <v>0.51222222222222225</v>
      </c>
      <c r="AF17">
        <f t="shared" si="4"/>
        <v>1.678240740740744E-3</v>
      </c>
      <c r="AG17">
        <v>0</v>
      </c>
      <c r="AI17" t="s">
        <v>125</v>
      </c>
      <c r="AJ17">
        <v>1</v>
      </c>
      <c r="AK17">
        <v>1</v>
      </c>
      <c r="AL17">
        <v>1</v>
      </c>
      <c r="AM17">
        <v>1</v>
      </c>
      <c r="AN17">
        <v>1</v>
      </c>
      <c r="AO17">
        <v>0.51236111111111116</v>
      </c>
      <c r="AP17">
        <v>0.51347222222222222</v>
      </c>
      <c r="AQ17">
        <f t="shared" si="2"/>
        <v>1.1111111111110628E-3</v>
      </c>
      <c r="AR17">
        <v>0</v>
      </c>
      <c r="AT17">
        <v>0</v>
      </c>
      <c r="AU17">
        <f t="shared" si="5"/>
        <v>1.0219907407407414E-2</v>
      </c>
      <c r="AV17">
        <f t="shared" si="3"/>
        <v>159</v>
      </c>
    </row>
    <row r="18" spans="1:77" x14ac:dyDescent="0.25">
      <c r="A18">
        <v>28</v>
      </c>
      <c r="B18" t="s">
        <v>122</v>
      </c>
      <c r="C18">
        <v>1</v>
      </c>
      <c r="D18">
        <v>0</v>
      </c>
      <c r="E18">
        <v>0</v>
      </c>
      <c r="F18">
        <v>0</v>
      </c>
      <c r="G18">
        <v>0</v>
      </c>
      <c r="H18">
        <v>8.3634259259259255E-2</v>
      </c>
      <c r="I18">
        <v>8.6064814814814816E-2</v>
      </c>
      <c r="J18">
        <f t="shared" si="0"/>
        <v>2.4305555555555608E-3</v>
      </c>
      <c r="K18">
        <v>2723</v>
      </c>
      <c r="M18" t="s">
        <v>124</v>
      </c>
      <c r="N18">
        <v>1</v>
      </c>
      <c r="O18">
        <v>1</v>
      </c>
      <c r="P18">
        <v>0</v>
      </c>
      <c r="Q18">
        <v>0</v>
      </c>
      <c r="R18">
        <v>0</v>
      </c>
      <c r="S18">
        <v>8.6168981481481485E-2</v>
      </c>
      <c r="T18">
        <v>8.8217592592592597E-2</v>
      </c>
      <c r="U18">
        <f t="shared" si="1"/>
        <v>2.0486111111111122E-3</v>
      </c>
      <c r="V18">
        <v>13</v>
      </c>
      <c r="X18" t="s">
        <v>123</v>
      </c>
      <c r="Y18">
        <v>1</v>
      </c>
      <c r="Z18">
        <v>1</v>
      </c>
      <c r="AA18">
        <v>0</v>
      </c>
      <c r="AB18">
        <v>0</v>
      </c>
      <c r="AC18">
        <v>1</v>
      </c>
      <c r="AD18">
        <v>8.8310185185185186E-2</v>
      </c>
      <c r="AE18">
        <v>8.9374999999999996E-2</v>
      </c>
      <c r="AF18">
        <f t="shared" si="4"/>
        <v>1.0648148148148101E-3</v>
      </c>
      <c r="AG18">
        <v>0</v>
      </c>
      <c r="AI18" t="s">
        <v>125</v>
      </c>
      <c r="AJ18">
        <v>1</v>
      </c>
      <c r="AK18">
        <v>1</v>
      </c>
      <c r="AL18">
        <v>1</v>
      </c>
      <c r="AM18">
        <v>1</v>
      </c>
      <c r="AN18">
        <v>1</v>
      </c>
      <c r="AO18">
        <v>8.9432870370370357E-2</v>
      </c>
      <c r="AP18">
        <v>9.1238425925925917E-2</v>
      </c>
      <c r="AQ18">
        <f t="shared" si="2"/>
        <v>1.8055555555555602E-3</v>
      </c>
      <c r="AR18">
        <v>19</v>
      </c>
      <c r="AT18">
        <v>0</v>
      </c>
      <c r="AU18">
        <f t="shared" si="5"/>
        <v>7.6041666666666619E-3</v>
      </c>
      <c r="AV18">
        <f t="shared" si="3"/>
        <v>2755</v>
      </c>
    </row>
    <row r="19" spans="1:77" x14ac:dyDescent="0.25">
      <c r="A19">
        <v>29</v>
      </c>
      <c r="B19" t="s">
        <v>122</v>
      </c>
      <c r="C19">
        <v>1</v>
      </c>
      <c r="D19">
        <v>0</v>
      </c>
      <c r="E19">
        <v>0</v>
      </c>
      <c r="F19">
        <v>0</v>
      </c>
      <c r="G19">
        <v>0</v>
      </c>
      <c r="H19">
        <v>0.12068287037037036</v>
      </c>
      <c r="I19">
        <v>0.12253472222222223</v>
      </c>
      <c r="J19">
        <f t="shared" si="0"/>
        <v>1.8518518518518684E-3</v>
      </c>
      <c r="K19">
        <v>25</v>
      </c>
      <c r="M19" t="s">
        <v>124</v>
      </c>
      <c r="N19">
        <v>1</v>
      </c>
      <c r="O19">
        <v>0</v>
      </c>
      <c r="P19">
        <v>1</v>
      </c>
      <c r="Q19">
        <v>1</v>
      </c>
      <c r="R19">
        <v>0</v>
      </c>
      <c r="S19">
        <v>0.12266203703703704</v>
      </c>
      <c r="T19">
        <v>0.12898148148148147</v>
      </c>
      <c r="U19">
        <f t="shared" si="1"/>
        <v>6.3194444444444331E-3</v>
      </c>
      <c r="V19">
        <v>13</v>
      </c>
      <c r="X19" t="s">
        <v>123</v>
      </c>
      <c r="Y19">
        <v>1</v>
      </c>
      <c r="Z19">
        <v>1</v>
      </c>
      <c r="AA19">
        <v>1</v>
      </c>
      <c r="AB19">
        <v>1</v>
      </c>
      <c r="AC19">
        <v>0</v>
      </c>
      <c r="AD19">
        <v>0.12913194444444445</v>
      </c>
      <c r="AE19">
        <v>0.13062499999999999</v>
      </c>
      <c r="AF19">
        <f t="shared" si="4"/>
        <v>1.4930555555555391E-3</v>
      </c>
      <c r="AG19">
        <v>0</v>
      </c>
      <c r="AI19" t="s">
        <v>125</v>
      </c>
      <c r="AJ19">
        <v>1</v>
      </c>
      <c r="AK19">
        <v>1</v>
      </c>
      <c r="AL19">
        <v>1</v>
      </c>
      <c r="AM19">
        <v>1</v>
      </c>
      <c r="AN19">
        <v>1</v>
      </c>
      <c r="AO19">
        <v>0.13072916666666667</v>
      </c>
      <c r="AP19">
        <v>0.13355324074074074</v>
      </c>
      <c r="AQ19">
        <f t="shared" si="2"/>
        <v>2.8240740740740622E-3</v>
      </c>
      <c r="AR19">
        <v>0</v>
      </c>
      <c r="AT19">
        <v>0</v>
      </c>
      <c r="AU19">
        <f t="shared" si="5"/>
        <v>1.2870370370370379E-2</v>
      </c>
      <c r="AV19">
        <f t="shared" si="3"/>
        <v>38</v>
      </c>
    </row>
    <row r="20" spans="1:77" x14ac:dyDescent="0.25">
      <c r="A20">
        <v>35</v>
      </c>
      <c r="B20" t="s">
        <v>122</v>
      </c>
      <c r="C20">
        <v>1</v>
      </c>
      <c r="D20">
        <v>0</v>
      </c>
      <c r="E20">
        <v>0</v>
      </c>
      <c r="F20">
        <v>0</v>
      </c>
      <c r="G20">
        <v>0</v>
      </c>
      <c r="H20">
        <v>0.50914351851851858</v>
      </c>
      <c r="I20">
        <v>0.51219907407407406</v>
      </c>
      <c r="J20">
        <f t="shared" si="0"/>
        <v>3.0555555555554781E-3</v>
      </c>
      <c r="K20">
        <v>36</v>
      </c>
      <c r="M20" t="s">
        <v>124</v>
      </c>
      <c r="N20">
        <v>1</v>
      </c>
      <c r="O20">
        <v>0</v>
      </c>
      <c r="P20">
        <v>1</v>
      </c>
      <c r="Q20">
        <v>1</v>
      </c>
      <c r="R20">
        <v>0</v>
      </c>
      <c r="S20">
        <v>0.51298611111111114</v>
      </c>
      <c r="T20">
        <v>0.52090277777777783</v>
      </c>
      <c r="U20">
        <f t="shared" si="1"/>
        <v>7.9166666666666829E-3</v>
      </c>
      <c r="V20">
        <v>128</v>
      </c>
      <c r="X20" t="s">
        <v>125</v>
      </c>
      <c r="Y20">
        <v>1</v>
      </c>
      <c r="Z20">
        <v>0</v>
      </c>
      <c r="AA20">
        <v>1</v>
      </c>
      <c r="AB20">
        <v>1</v>
      </c>
      <c r="AC20">
        <v>1</v>
      </c>
      <c r="AD20">
        <v>0.52177083333333341</v>
      </c>
      <c r="AE20">
        <v>0.52478009259259262</v>
      </c>
      <c r="AF20">
        <f t="shared" si="4"/>
        <v>3.0092592592592116E-3</v>
      </c>
      <c r="AG20">
        <v>0</v>
      </c>
      <c r="AI20" t="s">
        <v>123</v>
      </c>
      <c r="AJ20">
        <v>1</v>
      </c>
      <c r="AK20">
        <v>1</v>
      </c>
      <c r="AL20">
        <v>1</v>
      </c>
      <c r="AM20">
        <v>1</v>
      </c>
      <c r="AN20">
        <v>1</v>
      </c>
      <c r="AO20">
        <v>0.52493055555555557</v>
      </c>
      <c r="AP20">
        <v>0.52762731481481484</v>
      </c>
      <c r="AQ20">
        <f t="shared" si="2"/>
        <v>2.6967592592592737E-3</v>
      </c>
      <c r="AR20">
        <v>0</v>
      </c>
      <c r="AT20">
        <v>0</v>
      </c>
      <c r="AU20">
        <f t="shared" si="5"/>
        <v>1.8483796296296262E-2</v>
      </c>
      <c r="AV20">
        <f t="shared" si="3"/>
        <v>164</v>
      </c>
    </row>
    <row r="21" spans="1:77" x14ac:dyDescent="0.25">
      <c r="A21">
        <v>36</v>
      </c>
      <c r="B21" t="s">
        <v>122</v>
      </c>
      <c r="C21">
        <v>1</v>
      </c>
      <c r="D21">
        <v>0</v>
      </c>
      <c r="E21">
        <v>0</v>
      </c>
      <c r="F21">
        <v>0</v>
      </c>
      <c r="G21">
        <v>0</v>
      </c>
      <c r="H21">
        <v>8.160879629629629E-2</v>
      </c>
      <c r="I21">
        <v>8.6018518518518508E-2</v>
      </c>
      <c r="J21">
        <f t="shared" si="0"/>
        <v>4.4097222222222177E-3</v>
      </c>
      <c r="K21">
        <v>939</v>
      </c>
      <c r="M21" t="s">
        <v>124</v>
      </c>
      <c r="N21">
        <v>1</v>
      </c>
      <c r="O21">
        <v>0</v>
      </c>
      <c r="P21">
        <v>0</v>
      </c>
      <c r="Q21">
        <v>0</v>
      </c>
      <c r="R21">
        <v>1</v>
      </c>
      <c r="S21">
        <v>8.6168981481481485E-2</v>
      </c>
      <c r="T21">
        <v>9.3217592592592588E-2</v>
      </c>
      <c r="U21">
        <f t="shared" si="1"/>
        <v>7.0486111111111027E-3</v>
      </c>
      <c r="V21">
        <v>526</v>
      </c>
      <c r="X21" t="s">
        <v>125</v>
      </c>
      <c r="Y21">
        <v>1</v>
      </c>
      <c r="Z21">
        <v>1</v>
      </c>
      <c r="AA21">
        <v>0</v>
      </c>
      <c r="AB21">
        <v>0</v>
      </c>
      <c r="AC21">
        <v>1</v>
      </c>
      <c r="AD21">
        <v>9.4004629629629632E-2</v>
      </c>
      <c r="AE21">
        <v>9.521990740740742E-2</v>
      </c>
      <c r="AF21">
        <f t="shared" si="4"/>
        <v>1.2152777777777873E-3</v>
      </c>
      <c r="AG21">
        <v>0</v>
      </c>
      <c r="AI21" t="s">
        <v>123</v>
      </c>
      <c r="AJ21">
        <v>1</v>
      </c>
      <c r="AK21">
        <v>1</v>
      </c>
      <c r="AL21">
        <v>1</v>
      </c>
      <c r="AM21">
        <v>1</v>
      </c>
      <c r="AN21">
        <v>1</v>
      </c>
      <c r="AO21">
        <v>9.5312500000000008E-2</v>
      </c>
      <c r="AP21">
        <v>9.7905092592592599E-2</v>
      </c>
      <c r="AQ21">
        <f t="shared" si="2"/>
        <v>2.5925925925925908E-3</v>
      </c>
      <c r="AR21">
        <v>0</v>
      </c>
      <c r="AT21">
        <v>0</v>
      </c>
      <c r="AU21">
        <f t="shared" si="5"/>
        <v>1.6296296296296309E-2</v>
      </c>
      <c r="AV21">
        <f t="shared" si="3"/>
        <v>1465</v>
      </c>
    </row>
    <row r="22" spans="1:77" x14ac:dyDescent="0.25">
      <c r="A22">
        <v>37</v>
      </c>
      <c r="B22" t="s">
        <v>122</v>
      </c>
      <c r="C22">
        <v>1</v>
      </c>
      <c r="D22">
        <v>0</v>
      </c>
      <c r="E22">
        <v>0</v>
      </c>
      <c r="F22">
        <v>0</v>
      </c>
      <c r="G22">
        <v>0</v>
      </c>
      <c r="H22">
        <v>0.12</v>
      </c>
      <c r="I22">
        <v>0.12163194444444443</v>
      </c>
      <c r="J22">
        <f t="shared" si="0"/>
        <v>1.6319444444444359E-3</v>
      </c>
      <c r="K22">
        <v>31</v>
      </c>
      <c r="M22" t="s">
        <v>124</v>
      </c>
      <c r="N22">
        <v>1</v>
      </c>
      <c r="O22">
        <v>0</v>
      </c>
      <c r="P22">
        <v>0</v>
      </c>
      <c r="Q22">
        <v>0</v>
      </c>
      <c r="R22">
        <v>1</v>
      </c>
      <c r="S22">
        <v>0.12296296296296295</v>
      </c>
      <c r="T22">
        <v>0.12822916666666667</v>
      </c>
      <c r="U22">
        <f t="shared" si="1"/>
        <v>5.2662037037037174E-3</v>
      </c>
      <c r="V22">
        <v>40</v>
      </c>
      <c r="X22" t="s">
        <v>125</v>
      </c>
      <c r="Y22">
        <v>1</v>
      </c>
      <c r="Z22">
        <v>0</v>
      </c>
      <c r="AA22">
        <v>1</v>
      </c>
      <c r="AB22">
        <v>1</v>
      </c>
      <c r="AC22">
        <v>1</v>
      </c>
      <c r="AD22">
        <v>0.12865740740740741</v>
      </c>
      <c r="AE22">
        <v>0.13376157407407407</v>
      </c>
      <c r="AF22">
        <f t="shared" si="4"/>
        <v>5.1041666666666596E-3</v>
      </c>
      <c r="AG22">
        <v>585</v>
      </c>
      <c r="AI22" t="s">
        <v>123</v>
      </c>
      <c r="AJ22">
        <v>1</v>
      </c>
      <c r="AK22">
        <v>1</v>
      </c>
      <c r="AL22">
        <v>1</v>
      </c>
      <c r="AM22">
        <v>1</v>
      </c>
      <c r="AN22">
        <v>1</v>
      </c>
      <c r="AO22">
        <v>0.13390046296296296</v>
      </c>
      <c r="AP22">
        <v>0.13672453703703705</v>
      </c>
      <c r="AQ22">
        <f t="shared" si="2"/>
        <v>2.8240740740740899E-3</v>
      </c>
      <c r="AR22">
        <v>52</v>
      </c>
      <c r="AS22">
        <f>AP23-AO23</f>
        <v>8.900462962962985E-3</v>
      </c>
      <c r="AT22">
        <v>0</v>
      </c>
      <c r="AU22">
        <f t="shared" si="5"/>
        <v>1.6724537037037052E-2</v>
      </c>
      <c r="AV22">
        <f t="shared" si="3"/>
        <v>708</v>
      </c>
    </row>
    <row r="23" spans="1:77" x14ac:dyDescent="0.25">
      <c r="A23">
        <v>38</v>
      </c>
      <c r="B23" t="s">
        <v>122</v>
      </c>
      <c r="C23">
        <v>1</v>
      </c>
      <c r="D23">
        <v>0</v>
      </c>
      <c r="E23">
        <v>0</v>
      </c>
      <c r="F23">
        <v>0</v>
      </c>
      <c r="G23">
        <v>0</v>
      </c>
      <c r="H23">
        <v>0.20092592592592592</v>
      </c>
      <c r="I23">
        <v>0.20745370370370372</v>
      </c>
      <c r="J23">
        <f t="shared" si="0"/>
        <v>6.527777777777799E-3</v>
      </c>
      <c r="K23">
        <v>1451</v>
      </c>
      <c r="M23" t="s">
        <v>124</v>
      </c>
      <c r="N23">
        <v>1</v>
      </c>
      <c r="O23">
        <v>1</v>
      </c>
      <c r="P23">
        <v>0</v>
      </c>
      <c r="Q23">
        <v>0</v>
      </c>
      <c r="R23">
        <v>0</v>
      </c>
      <c r="S23">
        <v>0.20795138888888889</v>
      </c>
      <c r="T23">
        <v>0.21751157407407407</v>
      </c>
      <c r="U23">
        <f t="shared" si="1"/>
        <v>9.5601851851851716E-3</v>
      </c>
      <c r="V23">
        <v>501</v>
      </c>
      <c r="X23" t="s">
        <v>125</v>
      </c>
      <c r="Y23">
        <v>1</v>
      </c>
      <c r="Z23">
        <v>1</v>
      </c>
      <c r="AA23">
        <v>1</v>
      </c>
      <c r="AB23">
        <v>1</v>
      </c>
      <c r="AC23">
        <v>0</v>
      </c>
      <c r="AD23">
        <v>0.21815972222222224</v>
      </c>
      <c r="AE23">
        <v>0.22552083333333331</v>
      </c>
      <c r="AF23">
        <f t="shared" si="4"/>
        <v>7.3611111111110683E-3</v>
      </c>
      <c r="AG23">
        <v>35</v>
      </c>
      <c r="AI23" t="s">
        <v>123</v>
      </c>
      <c r="AJ23">
        <v>1</v>
      </c>
      <c r="AK23">
        <v>1</v>
      </c>
      <c r="AL23">
        <v>1</v>
      </c>
      <c r="AM23">
        <v>1</v>
      </c>
      <c r="AN23">
        <v>1</v>
      </c>
      <c r="AO23">
        <v>0.22600694444444444</v>
      </c>
      <c r="AP23">
        <v>0.23490740740740743</v>
      </c>
      <c r="AS23">
        <v>43</v>
      </c>
      <c r="AT23">
        <v>0</v>
      </c>
      <c r="AU23">
        <f t="shared" si="5"/>
        <v>3.3981481481481501E-2</v>
      </c>
      <c r="AV23">
        <f>K23+V23+AG23+AS23</f>
        <v>2030</v>
      </c>
    </row>
    <row r="24" spans="1:77" x14ac:dyDescent="0.25">
      <c r="B24"/>
      <c r="M24"/>
      <c r="X24"/>
      <c r="AI24"/>
    </row>
    <row r="25" spans="1:77" x14ac:dyDescent="0.25">
      <c r="X25" s="54"/>
      <c r="Y25" s="15"/>
      <c r="Z25" s="15"/>
      <c r="AA25" s="15"/>
      <c r="AB25" s="15"/>
      <c r="AC25" s="15"/>
      <c r="AD25" s="15"/>
      <c r="AE25" s="15"/>
      <c r="AF25" s="15"/>
      <c r="AG25" s="15"/>
      <c r="AH25" s="15"/>
      <c r="AI25" s="54"/>
      <c r="AJ25" s="15"/>
      <c r="AK25" s="15"/>
      <c r="AL25" s="15"/>
      <c r="AM25" s="15"/>
      <c r="AN25" s="15"/>
      <c r="AO25" s="15"/>
      <c r="AP25" s="15"/>
      <c r="AQ25" s="31"/>
      <c r="AR25" s="23"/>
      <c r="AS25" s="15"/>
      <c r="AV25" s="15"/>
    </row>
    <row r="26" spans="1:77" x14ac:dyDescent="0.25">
      <c r="A26" s="27"/>
      <c r="B26" s="71" t="s">
        <v>105</v>
      </c>
      <c r="C26" s="71"/>
      <c r="D26" s="71"/>
      <c r="E26" s="71"/>
      <c r="F26" s="71"/>
      <c r="G26" s="71"/>
      <c r="H26" s="28"/>
      <c r="I26" s="28"/>
      <c r="J26" s="28"/>
      <c r="K26" s="28"/>
      <c r="L26" s="28"/>
      <c r="M26" s="28"/>
      <c r="N26" s="28"/>
      <c r="O26" s="28"/>
      <c r="P26" s="28"/>
      <c r="Q26" s="28"/>
      <c r="R26" s="28"/>
      <c r="S26" s="28"/>
      <c r="T26" s="28"/>
      <c r="U26" s="28"/>
      <c r="V26" s="28"/>
      <c r="W26" s="28"/>
      <c r="X26" s="49"/>
      <c r="Y26" s="49"/>
      <c r="Z26" s="49"/>
      <c r="AA26" s="49"/>
      <c r="AB26" s="49"/>
      <c r="AC26" s="49"/>
      <c r="AD26" s="49"/>
      <c r="AE26" s="49"/>
      <c r="AF26" s="49"/>
      <c r="AG26" s="49"/>
      <c r="AH26" s="49"/>
      <c r="AI26" s="49"/>
      <c r="AJ26" s="49"/>
      <c r="AK26" s="49"/>
      <c r="AL26" s="49"/>
      <c r="AM26" s="49"/>
      <c r="AN26" s="49"/>
      <c r="AO26" s="49"/>
      <c r="AP26" s="49"/>
      <c r="AQ26" s="49"/>
      <c r="AR26" s="49"/>
      <c r="AS26" s="49"/>
      <c r="AT26" s="28"/>
      <c r="AU26" s="28"/>
      <c r="AV26" s="28"/>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row>
    <row r="27" spans="1:77" x14ac:dyDescent="0.25">
      <c r="A27">
        <v>1</v>
      </c>
      <c r="B27" t="s">
        <v>122</v>
      </c>
      <c r="C27">
        <v>1</v>
      </c>
      <c r="D27">
        <v>0</v>
      </c>
      <c r="E27">
        <v>0</v>
      </c>
      <c r="F27">
        <v>0</v>
      </c>
      <c r="G27">
        <v>0</v>
      </c>
      <c r="H27">
        <v>7.6493055555555564E-2</v>
      </c>
      <c r="I27">
        <v>7.9317129629629626E-2</v>
      </c>
      <c r="J27">
        <f t="shared" ref="J27:J46" si="6">I27-H27</f>
        <v>2.8240740740740622E-3</v>
      </c>
      <c r="K27">
        <v>1931</v>
      </c>
      <c r="M27" t="s">
        <v>123</v>
      </c>
      <c r="N27">
        <v>1</v>
      </c>
      <c r="O27">
        <v>1</v>
      </c>
      <c r="P27">
        <v>0</v>
      </c>
      <c r="Q27">
        <v>0</v>
      </c>
      <c r="R27">
        <v>0</v>
      </c>
      <c r="S27">
        <v>7.9421296296296295E-2</v>
      </c>
      <c r="T27">
        <v>8.1331018518518525E-2</v>
      </c>
      <c r="U27">
        <f t="shared" ref="U27:U33" si="7">T27-S27</f>
        <v>1.9097222222222293E-3</v>
      </c>
      <c r="V27">
        <v>0</v>
      </c>
      <c r="X27" t="s">
        <v>124</v>
      </c>
      <c r="Y27">
        <v>1</v>
      </c>
      <c r="Z27">
        <v>1</v>
      </c>
      <c r="AA27">
        <v>0</v>
      </c>
      <c r="AB27">
        <v>0</v>
      </c>
      <c r="AC27">
        <v>1</v>
      </c>
      <c r="AD27">
        <v>8.1365740740740738E-2</v>
      </c>
      <c r="AE27">
        <v>8.5081018518518514E-2</v>
      </c>
      <c r="AF27">
        <f t="shared" ref="AF27:AF33" si="8">AE27-AD27</f>
        <v>3.7152777777777757E-3</v>
      </c>
      <c r="AG27">
        <v>784</v>
      </c>
      <c r="AI27" t="s">
        <v>125</v>
      </c>
      <c r="AJ27">
        <v>1</v>
      </c>
      <c r="AK27">
        <v>1</v>
      </c>
      <c r="AL27">
        <v>1</v>
      </c>
      <c r="AM27">
        <v>1</v>
      </c>
      <c r="AN27">
        <v>1</v>
      </c>
      <c r="AO27">
        <v>8.5185185185185183E-2</v>
      </c>
      <c r="AP27">
        <v>8.671296296296295E-2</v>
      </c>
      <c r="AQ27">
        <f>AP27-AO27</f>
        <v>1.5277777777777668E-3</v>
      </c>
      <c r="AR27">
        <v>16</v>
      </c>
      <c r="AT27">
        <v>1</v>
      </c>
      <c r="AU27">
        <f>AP27-H27</f>
        <v>1.0219907407407386E-2</v>
      </c>
      <c r="AV27">
        <f>K27+V27+AG27+AR27</f>
        <v>2731</v>
      </c>
    </row>
    <row r="28" spans="1:77" x14ac:dyDescent="0.25">
      <c r="A28">
        <v>2</v>
      </c>
      <c r="B28" t="s">
        <v>122</v>
      </c>
      <c r="C28">
        <v>1</v>
      </c>
      <c r="D28">
        <v>0</v>
      </c>
      <c r="E28">
        <v>0</v>
      </c>
      <c r="F28">
        <v>0</v>
      </c>
      <c r="G28">
        <v>0</v>
      </c>
      <c r="H28">
        <v>0.40822916666666664</v>
      </c>
      <c r="I28">
        <v>0.41182870370370367</v>
      </c>
      <c r="J28">
        <f t="shared" si="6"/>
        <v>3.5995370370370261E-3</v>
      </c>
      <c r="K28">
        <v>887</v>
      </c>
      <c r="M28" t="s">
        <v>123</v>
      </c>
      <c r="N28">
        <v>1</v>
      </c>
      <c r="O28">
        <v>0</v>
      </c>
      <c r="P28">
        <v>1</v>
      </c>
      <c r="Q28">
        <v>1</v>
      </c>
      <c r="R28">
        <v>0</v>
      </c>
      <c r="S28">
        <v>0.41197916666666662</v>
      </c>
      <c r="T28">
        <v>0.41359953703703706</v>
      </c>
      <c r="U28">
        <f t="shared" si="7"/>
        <v>1.6203703703704386E-3</v>
      </c>
      <c r="V28">
        <v>0</v>
      </c>
      <c r="X28" t="s">
        <v>124</v>
      </c>
      <c r="Y28">
        <v>1</v>
      </c>
      <c r="Z28">
        <v>1</v>
      </c>
      <c r="AA28">
        <v>1</v>
      </c>
      <c r="AB28">
        <v>1</v>
      </c>
      <c r="AC28">
        <v>0</v>
      </c>
      <c r="AD28">
        <v>0.41379629629629627</v>
      </c>
      <c r="AE28">
        <v>0.41612268518518519</v>
      </c>
      <c r="AF28">
        <f t="shared" si="8"/>
        <v>2.3263888888889195E-3</v>
      </c>
      <c r="AG28">
        <v>10</v>
      </c>
      <c r="AI28" t="s">
        <v>125</v>
      </c>
      <c r="AJ28">
        <v>1</v>
      </c>
      <c r="AK28">
        <v>1</v>
      </c>
      <c r="AL28">
        <v>1</v>
      </c>
      <c r="AM28">
        <v>1</v>
      </c>
      <c r="AN28">
        <v>1</v>
      </c>
      <c r="AO28">
        <v>0.41621527777777773</v>
      </c>
      <c r="AP28">
        <v>0.41775462962962967</v>
      </c>
      <c r="AQ28">
        <f>AP28-AO28</f>
        <v>1.5393518518519445E-3</v>
      </c>
      <c r="AR28">
        <v>0</v>
      </c>
      <c r="AT28">
        <v>1</v>
      </c>
      <c r="AU28">
        <f>AP28-H28</f>
        <v>9.5254629629630272E-3</v>
      </c>
      <c r="AV28">
        <f t="shared" ref="AV28:AV46" si="9">K28+V28+AG28+AR28</f>
        <v>897</v>
      </c>
    </row>
    <row r="29" spans="1:77" x14ac:dyDescent="0.25">
      <c r="A29">
        <v>3</v>
      </c>
      <c r="B29" t="s">
        <v>122</v>
      </c>
      <c r="C29">
        <v>1</v>
      </c>
      <c r="D29">
        <v>0</v>
      </c>
      <c r="E29">
        <v>0</v>
      </c>
      <c r="F29">
        <v>0</v>
      </c>
      <c r="G29">
        <v>0</v>
      </c>
      <c r="H29">
        <v>0.45155092592592588</v>
      </c>
      <c r="I29">
        <v>0.45556712962962959</v>
      </c>
      <c r="J29">
        <f t="shared" si="6"/>
        <v>4.0162037037037024E-3</v>
      </c>
      <c r="K29">
        <v>257</v>
      </c>
      <c r="M29" t="s">
        <v>123</v>
      </c>
      <c r="N29">
        <v>1</v>
      </c>
      <c r="O29">
        <v>0</v>
      </c>
      <c r="P29">
        <v>1</v>
      </c>
      <c r="Q29">
        <v>1</v>
      </c>
      <c r="R29">
        <v>0</v>
      </c>
      <c r="S29">
        <v>0.45567129629629632</v>
      </c>
      <c r="T29">
        <v>0.45752314814814815</v>
      </c>
      <c r="U29">
        <f t="shared" si="7"/>
        <v>1.8518518518518268E-3</v>
      </c>
      <c r="V29">
        <v>0</v>
      </c>
      <c r="X29" t="s">
        <v>124</v>
      </c>
      <c r="Y29">
        <v>1</v>
      </c>
      <c r="Z29">
        <v>0</v>
      </c>
      <c r="AA29">
        <v>1</v>
      </c>
      <c r="AB29">
        <v>1</v>
      </c>
      <c r="AC29">
        <v>1</v>
      </c>
      <c r="AD29">
        <v>0.45758101851851851</v>
      </c>
      <c r="AE29">
        <v>0.46060185185185182</v>
      </c>
      <c r="AF29">
        <f t="shared" si="8"/>
        <v>3.0208333333333059E-3</v>
      </c>
      <c r="AG29">
        <v>112</v>
      </c>
      <c r="AI29" s="99" t="s">
        <v>125</v>
      </c>
      <c r="AJ29" s="99">
        <v>1</v>
      </c>
      <c r="AK29" s="99">
        <v>1</v>
      </c>
      <c r="AL29" s="99">
        <v>1</v>
      </c>
      <c r="AM29" s="99">
        <v>1</v>
      </c>
      <c r="AN29" s="99">
        <v>1</v>
      </c>
      <c r="AO29" s="99"/>
      <c r="AP29" s="99"/>
      <c r="AQ29" s="99"/>
      <c r="AR29" s="99"/>
      <c r="AS29" s="99"/>
      <c r="AT29">
        <v>1</v>
      </c>
      <c r="AU29">
        <f>AE29-H29</f>
        <v>9.0509259259259345E-3</v>
      </c>
      <c r="AV29">
        <f>K29+V29+AG29+AR29</f>
        <v>369</v>
      </c>
    </row>
    <row r="30" spans="1:77" x14ac:dyDescent="0.25">
      <c r="A30">
        <v>4</v>
      </c>
      <c r="B30" t="s">
        <v>122</v>
      </c>
      <c r="C30">
        <v>1</v>
      </c>
      <c r="D30">
        <v>0</v>
      </c>
      <c r="E30">
        <v>0</v>
      </c>
      <c r="F30">
        <v>0</v>
      </c>
      <c r="G30">
        <v>0</v>
      </c>
      <c r="H30">
        <v>8.5023148148148153E-2</v>
      </c>
      <c r="I30">
        <v>9.1631944444444446E-2</v>
      </c>
      <c r="J30">
        <f t="shared" si="6"/>
        <v>6.6087962962962932E-3</v>
      </c>
      <c r="K30">
        <v>2568</v>
      </c>
      <c r="M30" t="s">
        <v>123</v>
      </c>
      <c r="N30">
        <v>1</v>
      </c>
      <c r="O30">
        <v>0</v>
      </c>
      <c r="P30">
        <v>0</v>
      </c>
      <c r="Q30">
        <v>0</v>
      </c>
      <c r="R30">
        <v>1</v>
      </c>
      <c r="S30">
        <v>9.1736111111111115E-2</v>
      </c>
      <c r="T30">
        <v>9.4108796296296301E-2</v>
      </c>
      <c r="U30">
        <f t="shared" si="7"/>
        <v>2.372685185185186E-3</v>
      </c>
      <c r="V30">
        <v>0</v>
      </c>
      <c r="X30" t="s">
        <v>124</v>
      </c>
      <c r="Y30">
        <v>1</v>
      </c>
      <c r="Z30">
        <v>1</v>
      </c>
      <c r="AA30">
        <v>0</v>
      </c>
      <c r="AB30">
        <v>0</v>
      </c>
      <c r="AC30">
        <v>1</v>
      </c>
      <c r="AD30">
        <v>9.4166666666666662E-2</v>
      </c>
      <c r="AE30">
        <v>9.707175925925926E-2</v>
      </c>
      <c r="AF30">
        <f t="shared" si="8"/>
        <v>2.905092592592598E-3</v>
      </c>
      <c r="AG30">
        <v>241</v>
      </c>
      <c r="AI30" t="s">
        <v>125</v>
      </c>
      <c r="AJ30">
        <v>1</v>
      </c>
      <c r="AK30">
        <v>1</v>
      </c>
      <c r="AL30">
        <v>1</v>
      </c>
      <c r="AM30">
        <v>1</v>
      </c>
      <c r="AN30">
        <v>1</v>
      </c>
      <c r="AO30">
        <v>9.7129629629629635E-2</v>
      </c>
      <c r="AP30">
        <v>9.8553240740740747E-2</v>
      </c>
      <c r="AQ30">
        <f>AP30-AO30</f>
        <v>1.4236111111111116E-3</v>
      </c>
      <c r="AR30">
        <v>60</v>
      </c>
      <c r="AS30">
        <f>AP31-AO31</f>
        <v>6.3425925925926774E-3</v>
      </c>
      <c r="AT30">
        <v>1</v>
      </c>
      <c r="AU30">
        <f>AP30-H30</f>
        <v>1.3530092592592594E-2</v>
      </c>
      <c r="AV30">
        <f>K30+V30+AG30+AR30</f>
        <v>2869</v>
      </c>
    </row>
    <row r="31" spans="1:77" x14ac:dyDescent="0.25">
      <c r="A31">
        <v>10</v>
      </c>
      <c r="B31" t="s">
        <v>122</v>
      </c>
      <c r="C31">
        <v>1</v>
      </c>
      <c r="D31">
        <v>0</v>
      </c>
      <c r="E31">
        <v>0</v>
      </c>
      <c r="F31">
        <v>0</v>
      </c>
      <c r="G31">
        <v>0</v>
      </c>
      <c r="H31">
        <v>0.48917824074074073</v>
      </c>
      <c r="I31">
        <v>0.49144675925925929</v>
      </c>
      <c r="J31">
        <f t="shared" si="6"/>
        <v>2.2685185185185586E-3</v>
      </c>
      <c r="K31">
        <v>523</v>
      </c>
      <c r="M31" t="s">
        <v>123</v>
      </c>
      <c r="N31">
        <v>1</v>
      </c>
      <c r="O31">
        <v>0</v>
      </c>
      <c r="P31">
        <v>0</v>
      </c>
      <c r="Q31">
        <v>0</v>
      </c>
      <c r="R31">
        <v>1</v>
      </c>
      <c r="S31">
        <v>0.49157407407407411</v>
      </c>
      <c r="T31">
        <v>0.49571759259259257</v>
      </c>
      <c r="U31">
        <f t="shared" si="7"/>
        <v>4.1435185185184631E-3</v>
      </c>
      <c r="V31">
        <v>0</v>
      </c>
      <c r="X31" t="s">
        <v>125</v>
      </c>
      <c r="Y31">
        <v>1</v>
      </c>
      <c r="Z31">
        <v>0</v>
      </c>
      <c r="AA31">
        <v>1</v>
      </c>
      <c r="AB31">
        <v>1</v>
      </c>
      <c r="AC31">
        <v>1</v>
      </c>
      <c r="AD31">
        <v>0.49586805555555552</v>
      </c>
      <c r="AE31">
        <v>0.49690972222222224</v>
      </c>
      <c r="AF31">
        <f t="shared" si="8"/>
        <v>1.0416666666667185E-3</v>
      </c>
      <c r="AG31">
        <v>12</v>
      </c>
      <c r="AI31" t="s">
        <v>124</v>
      </c>
      <c r="AJ31">
        <v>1</v>
      </c>
      <c r="AK31">
        <v>1</v>
      </c>
      <c r="AL31">
        <v>1</v>
      </c>
      <c r="AM31">
        <v>1</v>
      </c>
      <c r="AN31">
        <v>1</v>
      </c>
      <c r="AO31">
        <v>0.497037037037037</v>
      </c>
      <c r="AP31">
        <v>0.50337962962962968</v>
      </c>
      <c r="AS31">
        <v>551</v>
      </c>
      <c r="AT31">
        <v>1</v>
      </c>
      <c r="AU31">
        <f>AP31-H31</f>
        <v>1.4201388888888944E-2</v>
      </c>
      <c r="AV31">
        <f>K31+V31+AG31+AS31</f>
        <v>1086</v>
      </c>
    </row>
    <row r="32" spans="1:77" x14ac:dyDescent="0.25">
      <c r="A32">
        <v>11</v>
      </c>
      <c r="B32" t="s">
        <v>122</v>
      </c>
      <c r="C32">
        <v>1</v>
      </c>
      <c r="D32">
        <v>0</v>
      </c>
      <c r="E32">
        <v>0</v>
      </c>
      <c r="F32">
        <v>0</v>
      </c>
      <c r="G32">
        <v>0</v>
      </c>
      <c r="H32">
        <v>7.7812499999999993E-2</v>
      </c>
      <c r="I32">
        <v>8.0601851851851855E-2</v>
      </c>
      <c r="J32">
        <f t="shared" si="6"/>
        <v>2.7893518518518623E-3</v>
      </c>
      <c r="K32">
        <v>451</v>
      </c>
      <c r="M32" t="s">
        <v>123</v>
      </c>
      <c r="N32">
        <v>1</v>
      </c>
      <c r="O32">
        <v>1</v>
      </c>
      <c r="P32">
        <v>0</v>
      </c>
      <c r="Q32">
        <v>0</v>
      </c>
      <c r="R32">
        <v>0</v>
      </c>
      <c r="S32">
        <v>8.0694444444444444E-2</v>
      </c>
      <c r="T32">
        <v>8.216435185185185E-2</v>
      </c>
      <c r="U32">
        <f t="shared" si="7"/>
        <v>1.4699074074074059E-3</v>
      </c>
      <c r="V32">
        <v>32</v>
      </c>
      <c r="X32" t="s">
        <v>125</v>
      </c>
      <c r="Y32">
        <v>1</v>
      </c>
      <c r="Z32">
        <v>1</v>
      </c>
      <c r="AA32">
        <v>1</v>
      </c>
      <c r="AB32">
        <v>1</v>
      </c>
      <c r="AC32">
        <v>0</v>
      </c>
      <c r="AD32">
        <v>8.2210648148148144E-2</v>
      </c>
      <c r="AE32">
        <v>8.4641203703703705E-2</v>
      </c>
      <c r="AF32">
        <f t="shared" si="8"/>
        <v>2.4305555555555608E-3</v>
      </c>
      <c r="AG32">
        <v>57</v>
      </c>
      <c r="AI32" t="s">
        <v>124</v>
      </c>
      <c r="AJ32">
        <v>1</v>
      </c>
      <c r="AK32">
        <v>1</v>
      </c>
      <c r="AL32">
        <v>1</v>
      </c>
      <c r="AM32">
        <v>1</v>
      </c>
      <c r="AN32">
        <v>1</v>
      </c>
      <c r="AO32">
        <v>8.4710648148148146E-2</v>
      </c>
      <c r="AP32">
        <v>8.6400462962962957E-2</v>
      </c>
      <c r="AQ32">
        <f>AP32-AO32</f>
        <v>1.6898148148148107E-3</v>
      </c>
      <c r="AR32">
        <v>22</v>
      </c>
      <c r="AS32">
        <f>AP33-AO33</f>
        <v>5.6944444444444464E-3</v>
      </c>
      <c r="AT32">
        <v>1</v>
      </c>
      <c r="AU32">
        <f>AP32-H32</f>
        <v>8.5879629629629639E-3</v>
      </c>
      <c r="AV32">
        <f t="shared" si="9"/>
        <v>562</v>
      </c>
    </row>
    <row r="33" spans="1:48" x14ac:dyDescent="0.25">
      <c r="A33">
        <v>12</v>
      </c>
      <c r="B33" t="s">
        <v>122</v>
      </c>
      <c r="C33">
        <v>1</v>
      </c>
      <c r="D33">
        <v>0</v>
      </c>
      <c r="E33">
        <v>0</v>
      </c>
      <c r="F33">
        <v>0</v>
      </c>
      <c r="G33">
        <v>0</v>
      </c>
      <c r="H33">
        <v>0.12865740740740741</v>
      </c>
      <c r="I33">
        <v>0.13636574074074073</v>
      </c>
      <c r="J33">
        <f t="shared" si="6"/>
        <v>7.7083333333333171E-3</v>
      </c>
      <c r="K33">
        <v>343</v>
      </c>
      <c r="M33" t="s">
        <v>123</v>
      </c>
      <c r="N33">
        <v>1</v>
      </c>
      <c r="O33">
        <v>1</v>
      </c>
      <c r="P33">
        <v>0</v>
      </c>
      <c r="Q33">
        <v>0</v>
      </c>
      <c r="R33">
        <v>0</v>
      </c>
      <c r="S33">
        <v>0.13663194444444446</v>
      </c>
      <c r="T33">
        <v>0.13870370370370369</v>
      </c>
      <c r="U33">
        <f t="shared" si="7"/>
        <v>2.0717592592592315E-3</v>
      </c>
      <c r="V33">
        <v>0</v>
      </c>
      <c r="X33" t="s">
        <v>125</v>
      </c>
      <c r="Y33">
        <v>1</v>
      </c>
      <c r="Z33">
        <v>1</v>
      </c>
      <c r="AA33">
        <v>0</v>
      </c>
      <c r="AB33">
        <v>0</v>
      </c>
      <c r="AC33">
        <v>1</v>
      </c>
      <c r="AD33">
        <v>0.13883101851851851</v>
      </c>
      <c r="AE33">
        <v>0.14024305555555555</v>
      </c>
      <c r="AF33">
        <f t="shared" si="8"/>
        <v>1.412037037037045E-3</v>
      </c>
      <c r="AG33">
        <v>0</v>
      </c>
      <c r="AI33" t="s">
        <v>124</v>
      </c>
      <c r="AJ33">
        <v>1</v>
      </c>
      <c r="AK33">
        <v>1</v>
      </c>
      <c r="AL33">
        <v>1</v>
      </c>
      <c r="AM33">
        <v>1</v>
      </c>
      <c r="AN33">
        <v>1</v>
      </c>
      <c r="AO33">
        <v>0.14133101851851851</v>
      </c>
      <c r="AP33">
        <v>0.14702546296296296</v>
      </c>
      <c r="AS33">
        <v>31</v>
      </c>
      <c r="AT33">
        <v>1</v>
      </c>
      <c r="AU33">
        <f>AP33-H33</f>
        <v>1.836805555555554E-2</v>
      </c>
      <c r="AV33">
        <f>K33+V33+AG33+AS33</f>
        <v>374</v>
      </c>
    </row>
    <row r="34" spans="1:48" x14ac:dyDescent="0.25">
      <c r="A34">
        <v>13</v>
      </c>
      <c r="B34" t="s">
        <v>122</v>
      </c>
      <c r="C34">
        <v>1</v>
      </c>
      <c r="D34">
        <v>0</v>
      </c>
      <c r="E34">
        <v>0</v>
      </c>
      <c r="F34">
        <v>0</v>
      </c>
      <c r="G34">
        <v>0</v>
      </c>
      <c r="H34">
        <v>0.17276620370370369</v>
      </c>
      <c r="I34">
        <v>0.17685185185185184</v>
      </c>
      <c r="J34">
        <f t="shared" si="6"/>
        <v>4.0856481481481577E-3</v>
      </c>
      <c r="K34">
        <v>81</v>
      </c>
      <c r="M34" s="99" t="s">
        <v>123</v>
      </c>
      <c r="N34" s="99">
        <v>1</v>
      </c>
      <c r="O34" s="99">
        <v>0</v>
      </c>
      <c r="P34" s="99">
        <v>1</v>
      </c>
      <c r="Q34" s="99">
        <v>1</v>
      </c>
      <c r="R34" s="99">
        <v>0</v>
      </c>
      <c r="S34" s="99"/>
      <c r="T34" s="99"/>
      <c r="U34" s="99"/>
      <c r="V34" s="99"/>
      <c r="W34" s="99"/>
      <c r="X34" s="99" t="s">
        <v>125</v>
      </c>
      <c r="Y34" s="99">
        <v>1</v>
      </c>
      <c r="Z34" s="99">
        <v>1</v>
      </c>
      <c r="AA34" s="99">
        <v>1</v>
      </c>
      <c r="AB34" s="99">
        <v>1</v>
      </c>
      <c r="AC34" s="99">
        <v>0</v>
      </c>
      <c r="AD34" s="99"/>
      <c r="AE34" s="99"/>
      <c r="AF34" s="99"/>
      <c r="AG34" s="99"/>
      <c r="AH34" s="99"/>
      <c r="AI34" s="99" t="s">
        <v>124</v>
      </c>
      <c r="AJ34" s="99">
        <v>1</v>
      </c>
      <c r="AK34" s="99">
        <v>1</v>
      </c>
      <c r="AL34" s="99">
        <v>1</v>
      </c>
      <c r="AM34" s="99">
        <v>1</v>
      </c>
      <c r="AN34" s="99">
        <v>1</v>
      </c>
      <c r="AO34" s="99"/>
      <c r="AP34" s="99"/>
      <c r="AQ34" s="99"/>
      <c r="AR34" s="99"/>
      <c r="AS34" s="99">
        <f>AP35-AO35</f>
        <v>6.4930555555555713E-3</v>
      </c>
      <c r="AT34">
        <v>1</v>
      </c>
      <c r="AU34">
        <f>I34-H34</f>
        <v>4.0856481481481577E-3</v>
      </c>
      <c r="AV34">
        <f>K34+V34+AG34+AR34</f>
        <v>81</v>
      </c>
    </row>
    <row r="35" spans="1:48" x14ac:dyDescent="0.25">
      <c r="A35">
        <v>14</v>
      </c>
      <c r="B35" t="s">
        <v>122</v>
      </c>
      <c r="C35">
        <v>1</v>
      </c>
      <c r="D35">
        <v>0</v>
      </c>
      <c r="E35">
        <v>0</v>
      </c>
      <c r="F35">
        <v>0</v>
      </c>
      <c r="G35">
        <v>0</v>
      </c>
      <c r="H35">
        <v>0.19710648148148149</v>
      </c>
      <c r="I35">
        <v>0.20171296296296296</v>
      </c>
      <c r="J35">
        <f t="shared" si="6"/>
        <v>4.6064814814814614E-3</v>
      </c>
      <c r="K35">
        <v>426</v>
      </c>
      <c r="M35" t="s">
        <v>123</v>
      </c>
      <c r="N35">
        <v>1</v>
      </c>
      <c r="O35">
        <v>0</v>
      </c>
      <c r="P35">
        <v>1</v>
      </c>
      <c r="Q35">
        <v>1</v>
      </c>
      <c r="R35">
        <v>0</v>
      </c>
      <c r="S35">
        <v>0.20328703703703702</v>
      </c>
      <c r="T35">
        <v>0.20623842592592592</v>
      </c>
      <c r="U35">
        <f>T35-S35</f>
        <v>2.9513888888889062E-3</v>
      </c>
      <c r="V35">
        <v>0</v>
      </c>
      <c r="X35" t="s">
        <v>125</v>
      </c>
      <c r="Y35">
        <v>1</v>
      </c>
      <c r="Z35">
        <v>1</v>
      </c>
      <c r="AA35">
        <v>1</v>
      </c>
      <c r="AB35">
        <v>1</v>
      </c>
      <c r="AC35">
        <v>0</v>
      </c>
      <c r="AD35">
        <v>0.20629629629629631</v>
      </c>
      <c r="AE35">
        <v>0.2086689814814815</v>
      </c>
      <c r="AF35">
        <f>AE35-AD35</f>
        <v>2.372685185185186E-3</v>
      </c>
      <c r="AG35">
        <v>0</v>
      </c>
      <c r="AI35" t="s">
        <v>124</v>
      </c>
      <c r="AJ35">
        <v>1</v>
      </c>
      <c r="AK35">
        <v>1</v>
      </c>
      <c r="AL35">
        <v>1</v>
      </c>
      <c r="AM35">
        <v>1</v>
      </c>
      <c r="AN35">
        <v>1</v>
      </c>
      <c r="AO35">
        <v>0.20873842592592592</v>
      </c>
      <c r="AP35">
        <v>0.2152314814814815</v>
      </c>
      <c r="AS35">
        <v>97</v>
      </c>
      <c r="AT35">
        <v>1</v>
      </c>
      <c r="AU35">
        <f>AP35-H35</f>
        <v>1.8125000000000002E-2</v>
      </c>
      <c r="AV35">
        <f>K35+V35+AG35+AS35</f>
        <v>523</v>
      </c>
    </row>
    <row r="36" spans="1:48" x14ac:dyDescent="0.25">
      <c r="A36">
        <v>20</v>
      </c>
      <c r="B36" t="s">
        <v>122</v>
      </c>
      <c r="C36">
        <v>1</v>
      </c>
      <c r="D36">
        <v>0</v>
      </c>
      <c r="E36">
        <v>0</v>
      </c>
      <c r="F36">
        <v>0</v>
      </c>
      <c r="G36">
        <v>0</v>
      </c>
      <c r="H36">
        <v>0.53549768518518526</v>
      </c>
      <c r="I36">
        <v>0.54010416666666672</v>
      </c>
      <c r="J36">
        <f t="shared" si="6"/>
        <v>4.6064814814814614E-3</v>
      </c>
      <c r="K36">
        <v>390</v>
      </c>
      <c r="M36" t="s">
        <v>124</v>
      </c>
      <c r="N36">
        <v>1</v>
      </c>
      <c r="O36">
        <v>0</v>
      </c>
      <c r="P36">
        <v>0</v>
      </c>
      <c r="Q36">
        <v>0</v>
      </c>
      <c r="R36">
        <v>1</v>
      </c>
      <c r="S36">
        <v>4.2465277777777775E-2</v>
      </c>
      <c r="T36">
        <v>4.7476851851851853E-2</v>
      </c>
      <c r="U36">
        <f>T36-S36</f>
        <v>5.011574074074078E-3</v>
      </c>
      <c r="V36">
        <v>77</v>
      </c>
      <c r="X36" t="s">
        <v>123</v>
      </c>
      <c r="Y36">
        <v>1</v>
      </c>
      <c r="Z36">
        <v>1</v>
      </c>
      <c r="AA36">
        <v>0</v>
      </c>
      <c r="AB36">
        <v>0</v>
      </c>
      <c r="AC36">
        <v>1</v>
      </c>
      <c r="AD36">
        <v>4.7569444444444442E-2</v>
      </c>
      <c r="AE36">
        <v>4.9178240740740738E-2</v>
      </c>
      <c r="AF36">
        <f>AE36-AD36</f>
        <v>1.6087962962962957E-3</v>
      </c>
      <c r="AG36">
        <v>0</v>
      </c>
      <c r="AI36" t="s">
        <v>125</v>
      </c>
      <c r="AJ36">
        <v>1</v>
      </c>
      <c r="AK36">
        <v>1</v>
      </c>
      <c r="AL36">
        <v>1</v>
      </c>
      <c r="AM36">
        <v>1</v>
      </c>
      <c r="AN36">
        <v>1</v>
      </c>
      <c r="AO36">
        <v>4.9247685185185186E-2</v>
      </c>
      <c r="AP36">
        <v>5.1666666666666666E-2</v>
      </c>
      <c r="AQ36">
        <f>AP36-AO36</f>
        <v>2.4189814814814803E-3</v>
      </c>
      <c r="AR36">
        <v>64</v>
      </c>
      <c r="AT36">
        <v>1</v>
      </c>
      <c r="AU36">
        <v>1.6168981481481482E-2</v>
      </c>
      <c r="AV36">
        <f t="shared" si="9"/>
        <v>531</v>
      </c>
    </row>
    <row r="37" spans="1:48" x14ac:dyDescent="0.25">
      <c r="A37">
        <v>21</v>
      </c>
      <c r="B37" t="s">
        <v>122</v>
      </c>
      <c r="C37">
        <v>1</v>
      </c>
      <c r="D37">
        <v>0</v>
      </c>
      <c r="E37">
        <v>0</v>
      </c>
      <c r="F37">
        <v>0</v>
      </c>
      <c r="G37">
        <v>0</v>
      </c>
      <c r="H37">
        <v>7.2835648148148149E-2</v>
      </c>
      <c r="I37">
        <v>7.5451388888888887E-2</v>
      </c>
      <c r="J37">
        <f t="shared" si="6"/>
        <v>2.6157407407407379E-3</v>
      </c>
      <c r="K37">
        <v>41</v>
      </c>
      <c r="M37" t="s">
        <v>124</v>
      </c>
      <c r="N37">
        <v>1</v>
      </c>
      <c r="O37">
        <v>0</v>
      </c>
      <c r="P37">
        <v>0</v>
      </c>
      <c r="Q37">
        <v>0</v>
      </c>
      <c r="R37">
        <v>1</v>
      </c>
      <c r="S37">
        <v>7.5567129629629637E-2</v>
      </c>
      <c r="T37">
        <v>8.1064814814814812E-2</v>
      </c>
      <c r="U37">
        <f>T37-S37</f>
        <v>5.4976851851851749E-3</v>
      </c>
      <c r="V37">
        <v>32</v>
      </c>
      <c r="X37" t="s">
        <v>123</v>
      </c>
      <c r="Y37">
        <v>1</v>
      </c>
      <c r="Z37">
        <v>0</v>
      </c>
      <c r="AA37">
        <v>1</v>
      </c>
      <c r="AB37">
        <v>1</v>
      </c>
      <c r="AC37">
        <v>1</v>
      </c>
      <c r="AD37">
        <v>8.1134259259259267E-2</v>
      </c>
      <c r="AE37">
        <v>8.3530092592592586E-2</v>
      </c>
      <c r="AF37">
        <f>AE37-AD37</f>
        <v>2.3958333333333193E-3</v>
      </c>
      <c r="AG37">
        <v>0</v>
      </c>
      <c r="AI37" t="s">
        <v>125</v>
      </c>
      <c r="AJ37">
        <v>1</v>
      </c>
      <c r="AK37">
        <v>1</v>
      </c>
      <c r="AL37">
        <v>1</v>
      </c>
      <c r="AM37">
        <v>1</v>
      </c>
      <c r="AN37">
        <v>1</v>
      </c>
      <c r="AO37">
        <v>8.3645833333333322E-2</v>
      </c>
      <c r="AP37">
        <v>8.4976851851851845E-2</v>
      </c>
      <c r="AQ37">
        <f>AP37-AO37</f>
        <v>1.331018518518523E-3</v>
      </c>
      <c r="AR37">
        <v>0</v>
      </c>
      <c r="AS37">
        <f>AP38-AO38</f>
        <v>1.840277777777774E-3</v>
      </c>
      <c r="AT37">
        <v>1</v>
      </c>
      <c r="AU37">
        <f>AP37-H37</f>
        <v>1.2141203703703696E-2</v>
      </c>
      <c r="AV37">
        <f t="shared" si="9"/>
        <v>73</v>
      </c>
    </row>
    <row r="38" spans="1:48" x14ac:dyDescent="0.25">
      <c r="A38">
        <v>22</v>
      </c>
      <c r="B38" t="s">
        <v>122</v>
      </c>
      <c r="C38">
        <v>1</v>
      </c>
      <c r="D38">
        <v>0</v>
      </c>
      <c r="E38">
        <v>0</v>
      </c>
      <c r="F38">
        <v>0</v>
      </c>
      <c r="G38">
        <v>0</v>
      </c>
      <c r="H38">
        <v>0.11456018518518518</v>
      </c>
      <c r="I38">
        <v>0.11831018518518517</v>
      </c>
      <c r="J38">
        <f t="shared" si="6"/>
        <v>3.7499999999999895E-3</v>
      </c>
      <c r="K38">
        <v>836</v>
      </c>
      <c r="M38" t="s">
        <v>124</v>
      </c>
      <c r="N38">
        <v>1</v>
      </c>
      <c r="O38">
        <v>1</v>
      </c>
      <c r="P38">
        <v>0</v>
      </c>
      <c r="Q38">
        <v>0</v>
      </c>
      <c r="R38">
        <v>0</v>
      </c>
      <c r="S38">
        <v>0.11900462962962964</v>
      </c>
      <c r="T38">
        <v>0.12028935185185186</v>
      </c>
      <c r="U38">
        <f>T38-S38</f>
        <v>1.2847222222222149E-3</v>
      </c>
      <c r="V38">
        <v>0</v>
      </c>
      <c r="X38" t="s">
        <v>123</v>
      </c>
      <c r="Y38">
        <v>1</v>
      </c>
      <c r="Z38">
        <v>1</v>
      </c>
      <c r="AA38">
        <v>1</v>
      </c>
      <c r="AB38">
        <v>1</v>
      </c>
      <c r="AC38">
        <v>0</v>
      </c>
      <c r="AD38">
        <v>0.12201388888888888</v>
      </c>
      <c r="AE38">
        <v>0.1237037037037037</v>
      </c>
      <c r="AF38">
        <f>AE38-AD38</f>
        <v>1.6898148148148245E-3</v>
      </c>
      <c r="AG38">
        <v>0</v>
      </c>
      <c r="AI38" t="s">
        <v>125</v>
      </c>
      <c r="AJ38">
        <v>1</v>
      </c>
      <c r="AK38">
        <v>1</v>
      </c>
      <c r="AL38">
        <v>1</v>
      </c>
      <c r="AM38">
        <v>1</v>
      </c>
      <c r="AN38">
        <v>1</v>
      </c>
      <c r="AO38">
        <v>0.12375000000000001</v>
      </c>
      <c r="AP38">
        <v>0.12559027777777779</v>
      </c>
      <c r="AS38">
        <v>415</v>
      </c>
      <c r="AT38">
        <v>1</v>
      </c>
      <c r="AU38">
        <f>AP38-H38</f>
        <v>1.1030092592592605E-2</v>
      </c>
      <c r="AV38">
        <f>K38+V38+AG38+AS38</f>
        <v>1251</v>
      </c>
    </row>
    <row r="39" spans="1:48" x14ac:dyDescent="0.25">
      <c r="A39">
        <v>23</v>
      </c>
      <c r="B39" t="s">
        <v>122</v>
      </c>
      <c r="C39">
        <v>1</v>
      </c>
      <c r="D39">
        <v>0</v>
      </c>
      <c r="E39">
        <v>0</v>
      </c>
      <c r="F39">
        <v>0</v>
      </c>
      <c r="G39">
        <v>0</v>
      </c>
      <c r="H39">
        <v>0.20674768518518519</v>
      </c>
      <c r="I39">
        <v>0.20972222222222223</v>
      </c>
      <c r="J39">
        <f t="shared" si="6"/>
        <v>2.9745370370370394E-3</v>
      </c>
      <c r="K39">
        <v>1634</v>
      </c>
      <c r="M39" s="99" t="s">
        <v>124</v>
      </c>
      <c r="N39" s="99">
        <v>1</v>
      </c>
      <c r="O39" s="99">
        <v>1</v>
      </c>
      <c r="P39" s="99">
        <v>0</v>
      </c>
      <c r="Q39" s="99">
        <v>0</v>
      </c>
      <c r="R39" s="99">
        <v>0</v>
      </c>
      <c r="S39" s="99"/>
      <c r="T39" s="99"/>
      <c r="U39" s="99"/>
      <c r="V39" s="99"/>
      <c r="W39" s="99"/>
      <c r="X39" s="99" t="s">
        <v>123</v>
      </c>
      <c r="Y39" s="99">
        <v>1</v>
      </c>
      <c r="Z39" s="99">
        <v>1</v>
      </c>
      <c r="AA39" s="99">
        <v>0</v>
      </c>
      <c r="AB39" s="99">
        <v>0</v>
      </c>
      <c r="AC39" s="99">
        <v>1</v>
      </c>
      <c r="AD39" s="99"/>
      <c r="AE39" s="99"/>
      <c r="AF39" s="99"/>
      <c r="AG39" s="99"/>
      <c r="AH39" s="99"/>
      <c r="AI39" s="99" t="s">
        <v>125</v>
      </c>
      <c r="AJ39" s="99">
        <v>1</v>
      </c>
      <c r="AK39" s="99">
        <v>1</v>
      </c>
      <c r="AL39" s="99">
        <v>1</v>
      </c>
      <c r="AM39" s="99">
        <v>1</v>
      </c>
      <c r="AN39" s="99">
        <v>1</v>
      </c>
      <c r="AO39" s="99"/>
      <c r="AP39" s="99"/>
      <c r="AQ39" s="99"/>
      <c r="AR39" s="99"/>
      <c r="AS39" s="99"/>
      <c r="AT39">
        <v>1</v>
      </c>
      <c r="AU39">
        <f>I39-H39</f>
        <v>2.9745370370370394E-3</v>
      </c>
      <c r="AV39">
        <f>K39+V39+AG39+AR39</f>
        <v>1634</v>
      </c>
    </row>
    <row r="40" spans="1:48" x14ac:dyDescent="0.25">
      <c r="A40">
        <v>24</v>
      </c>
      <c r="B40" t="s">
        <v>122</v>
      </c>
      <c r="C40">
        <v>1</v>
      </c>
      <c r="D40">
        <v>0</v>
      </c>
      <c r="E40">
        <v>0</v>
      </c>
      <c r="F40">
        <v>0</v>
      </c>
      <c r="G40">
        <v>0</v>
      </c>
      <c r="H40">
        <v>0.24377314814814813</v>
      </c>
      <c r="I40">
        <v>0.25113425925925925</v>
      </c>
      <c r="J40">
        <f t="shared" si="6"/>
        <v>7.3611111111111238E-3</v>
      </c>
      <c r="K40">
        <v>413</v>
      </c>
      <c r="M40" t="s">
        <v>124</v>
      </c>
      <c r="N40">
        <v>1</v>
      </c>
      <c r="O40">
        <v>0</v>
      </c>
      <c r="P40">
        <v>1</v>
      </c>
      <c r="Q40">
        <v>1</v>
      </c>
      <c r="R40">
        <v>0</v>
      </c>
      <c r="S40">
        <v>0.25188657407407405</v>
      </c>
      <c r="T40">
        <v>0.25747685185185182</v>
      </c>
      <c r="U40">
        <f t="shared" ref="U40:U46" si="10">T40-S40</f>
        <v>5.5902777777777635E-3</v>
      </c>
      <c r="V40">
        <v>58</v>
      </c>
      <c r="X40" t="s">
        <v>123</v>
      </c>
      <c r="Y40">
        <v>1</v>
      </c>
      <c r="Z40">
        <v>1</v>
      </c>
      <c r="AA40">
        <v>1</v>
      </c>
      <c r="AB40">
        <v>1</v>
      </c>
      <c r="AC40">
        <v>0</v>
      </c>
      <c r="AD40">
        <v>0.25774305555555554</v>
      </c>
      <c r="AE40">
        <v>0.25975694444444447</v>
      </c>
      <c r="AF40">
        <f t="shared" ref="AF40:AF46" si="11">AE40-AD40</f>
        <v>2.0138888888889261E-3</v>
      </c>
      <c r="AG40">
        <v>0</v>
      </c>
      <c r="AI40" t="s">
        <v>125</v>
      </c>
      <c r="AJ40">
        <v>1</v>
      </c>
      <c r="AK40">
        <v>1</v>
      </c>
      <c r="AL40">
        <v>1</v>
      </c>
      <c r="AM40">
        <v>1</v>
      </c>
      <c r="AN40">
        <v>1</v>
      </c>
      <c r="AO40">
        <v>0.25983796296296297</v>
      </c>
      <c r="AP40">
        <v>0.26114583333333335</v>
      </c>
      <c r="AQ40">
        <f t="shared" ref="AQ40:AQ46" si="12">AP40-AO40</f>
        <v>1.3078703703703898E-3</v>
      </c>
      <c r="AR40">
        <v>0</v>
      </c>
      <c r="AT40">
        <v>1</v>
      </c>
      <c r="AU40">
        <f t="shared" ref="AU40:AU46" si="13">AP40-H40</f>
        <v>1.7372685185185227E-2</v>
      </c>
      <c r="AV40">
        <f t="shared" si="9"/>
        <v>471</v>
      </c>
    </row>
    <row r="41" spans="1:48" x14ac:dyDescent="0.25">
      <c r="A41">
        <v>30</v>
      </c>
      <c r="B41" t="s">
        <v>122</v>
      </c>
      <c r="C41">
        <v>1</v>
      </c>
      <c r="D41">
        <v>0</v>
      </c>
      <c r="E41">
        <v>0</v>
      </c>
      <c r="F41">
        <v>0</v>
      </c>
      <c r="G41">
        <v>0</v>
      </c>
      <c r="H41">
        <v>0.1602662037037037</v>
      </c>
      <c r="I41">
        <v>0.16491898148148149</v>
      </c>
      <c r="J41">
        <f t="shared" si="6"/>
        <v>4.6527777777777835E-3</v>
      </c>
      <c r="K41">
        <v>263</v>
      </c>
      <c r="M41" t="s">
        <v>124</v>
      </c>
      <c r="N41">
        <v>1</v>
      </c>
      <c r="O41">
        <v>0</v>
      </c>
      <c r="P41">
        <v>1</v>
      </c>
      <c r="Q41">
        <v>1</v>
      </c>
      <c r="R41">
        <v>0</v>
      </c>
      <c r="S41">
        <v>0.16568287037037036</v>
      </c>
      <c r="T41">
        <v>0.1779398148148148</v>
      </c>
      <c r="U41">
        <f t="shared" si="10"/>
        <v>1.2256944444444445E-2</v>
      </c>
      <c r="V41">
        <v>482</v>
      </c>
      <c r="X41" t="s">
        <v>125</v>
      </c>
      <c r="Y41">
        <v>1</v>
      </c>
      <c r="Z41">
        <v>0</v>
      </c>
      <c r="AA41">
        <v>1</v>
      </c>
      <c r="AB41">
        <v>1</v>
      </c>
      <c r="AC41">
        <v>1</v>
      </c>
      <c r="AD41">
        <v>0.17819444444444443</v>
      </c>
      <c r="AE41">
        <v>0.18023148148148149</v>
      </c>
      <c r="AF41">
        <f t="shared" si="11"/>
        <v>2.0370370370370594E-3</v>
      </c>
      <c r="AG41">
        <v>46</v>
      </c>
      <c r="AI41" t="s">
        <v>123</v>
      </c>
      <c r="AJ41">
        <v>1</v>
      </c>
      <c r="AK41">
        <v>1</v>
      </c>
      <c r="AL41">
        <v>1</v>
      </c>
      <c r="AM41">
        <v>1</v>
      </c>
      <c r="AN41">
        <v>1</v>
      </c>
      <c r="AO41">
        <v>0.18039351851851851</v>
      </c>
      <c r="AP41">
        <v>0.18255787037037038</v>
      </c>
      <c r="AQ41">
        <f t="shared" si="12"/>
        <v>2.1643518518518756E-3</v>
      </c>
      <c r="AR41">
        <v>1</v>
      </c>
      <c r="AT41">
        <v>1</v>
      </c>
      <c r="AU41">
        <f t="shared" si="13"/>
        <v>2.2291666666666682E-2</v>
      </c>
      <c r="AV41">
        <f t="shared" si="9"/>
        <v>792</v>
      </c>
    </row>
    <row r="42" spans="1:48" x14ac:dyDescent="0.25">
      <c r="A42">
        <v>31</v>
      </c>
      <c r="B42" t="s">
        <v>122</v>
      </c>
      <c r="C42">
        <v>1</v>
      </c>
      <c r="D42">
        <v>0</v>
      </c>
      <c r="E42">
        <v>0</v>
      </c>
      <c r="F42">
        <v>0</v>
      </c>
      <c r="G42">
        <v>0</v>
      </c>
      <c r="H42">
        <v>0.2048726851851852</v>
      </c>
      <c r="I42">
        <v>0.20947916666666666</v>
      </c>
      <c r="J42">
        <f t="shared" si="6"/>
        <v>4.6064814814814614E-3</v>
      </c>
      <c r="K42">
        <v>56</v>
      </c>
      <c r="M42" t="s">
        <v>124</v>
      </c>
      <c r="N42">
        <v>1</v>
      </c>
      <c r="O42">
        <v>0</v>
      </c>
      <c r="P42">
        <v>0</v>
      </c>
      <c r="Q42">
        <v>0</v>
      </c>
      <c r="R42">
        <v>1</v>
      </c>
      <c r="S42">
        <v>0.20989583333333331</v>
      </c>
      <c r="T42">
        <v>0.22370370370370371</v>
      </c>
      <c r="U42">
        <f t="shared" si="10"/>
        <v>1.3807870370370401E-2</v>
      </c>
      <c r="V42">
        <v>244</v>
      </c>
      <c r="X42" t="s">
        <v>125</v>
      </c>
      <c r="Y42">
        <v>1</v>
      </c>
      <c r="Z42">
        <v>1</v>
      </c>
      <c r="AA42">
        <v>0</v>
      </c>
      <c r="AB42">
        <v>0</v>
      </c>
      <c r="AC42">
        <v>1</v>
      </c>
      <c r="AD42">
        <v>0.22556712962962963</v>
      </c>
      <c r="AE42">
        <v>0.22702546296296297</v>
      </c>
      <c r="AF42">
        <f t="shared" si="11"/>
        <v>1.4583333333333393E-3</v>
      </c>
      <c r="AG42">
        <v>49</v>
      </c>
      <c r="AI42" t="s">
        <v>123</v>
      </c>
      <c r="AJ42">
        <v>1</v>
      </c>
      <c r="AK42">
        <v>1</v>
      </c>
      <c r="AL42">
        <v>1</v>
      </c>
      <c r="AM42">
        <v>1</v>
      </c>
      <c r="AN42">
        <v>1</v>
      </c>
      <c r="AO42">
        <v>0.22719907407407405</v>
      </c>
      <c r="AP42">
        <v>0.22931712962962961</v>
      </c>
      <c r="AQ42">
        <f t="shared" si="12"/>
        <v>2.1180555555555536E-3</v>
      </c>
      <c r="AR42">
        <v>0</v>
      </c>
      <c r="AT42">
        <v>1</v>
      </c>
      <c r="AU42">
        <f t="shared" si="13"/>
        <v>2.4444444444444408E-2</v>
      </c>
      <c r="AV42">
        <f t="shared" si="9"/>
        <v>349</v>
      </c>
    </row>
    <row r="43" spans="1:48" x14ac:dyDescent="0.25">
      <c r="A43">
        <v>32</v>
      </c>
      <c r="B43" t="s">
        <v>122</v>
      </c>
      <c r="C43">
        <v>1</v>
      </c>
      <c r="D43">
        <v>0</v>
      </c>
      <c r="E43">
        <v>0</v>
      </c>
      <c r="F43">
        <v>0</v>
      </c>
      <c r="G43">
        <v>0</v>
      </c>
      <c r="H43">
        <v>0.24984953703703705</v>
      </c>
      <c r="I43">
        <v>0.2525</v>
      </c>
      <c r="J43">
        <f t="shared" si="6"/>
        <v>2.6504629629629517E-3</v>
      </c>
      <c r="K43">
        <v>260</v>
      </c>
      <c r="M43" t="s">
        <v>124</v>
      </c>
      <c r="N43">
        <v>1</v>
      </c>
      <c r="O43">
        <v>0</v>
      </c>
      <c r="P43">
        <v>0</v>
      </c>
      <c r="Q43">
        <v>0</v>
      </c>
      <c r="R43">
        <v>1</v>
      </c>
      <c r="S43">
        <v>0.25260416666666669</v>
      </c>
      <c r="T43">
        <v>0.25740740740740742</v>
      </c>
      <c r="U43">
        <f t="shared" si="10"/>
        <v>4.8032407407407329E-3</v>
      </c>
      <c r="V43">
        <v>423</v>
      </c>
      <c r="X43" t="s">
        <v>125</v>
      </c>
      <c r="Y43">
        <v>1</v>
      </c>
      <c r="Z43">
        <v>0</v>
      </c>
      <c r="AA43">
        <v>1</v>
      </c>
      <c r="AB43">
        <v>1</v>
      </c>
      <c r="AC43">
        <v>1</v>
      </c>
      <c r="AD43">
        <v>0.25972222222222224</v>
      </c>
      <c r="AE43">
        <v>0.26592592592592595</v>
      </c>
      <c r="AF43">
        <f t="shared" si="11"/>
        <v>6.2037037037037113E-3</v>
      </c>
      <c r="AG43">
        <v>19</v>
      </c>
      <c r="AI43" t="s">
        <v>123</v>
      </c>
      <c r="AJ43">
        <v>1</v>
      </c>
      <c r="AK43">
        <v>1</v>
      </c>
      <c r="AL43">
        <v>1</v>
      </c>
      <c r="AM43">
        <v>1</v>
      </c>
      <c r="AN43">
        <v>1</v>
      </c>
      <c r="AO43">
        <v>0.26599537037037035</v>
      </c>
      <c r="AP43">
        <v>0.26856481481481481</v>
      </c>
      <c r="AQ43">
        <f t="shared" si="12"/>
        <v>2.5694444444444575E-3</v>
      </c>
      <c r="AR43">
        <v>38</v>
      </c>
      <c r="AT43">
        <v>1</v>
      </c>
      <c r="AU43">
        <f t="shared" si="13"/>
        <v>1.8715277777777761E-2</v>
      </c>
      <c r="AV43">
        <f t="shared" si="9"/>
        <v>740</v>
      </c>
    </row>
    <row r="44" spans="1:48" x14ac:dyDescent="0.25">
      <c r="A44">
        <v>33</v>
      </c>
      <c r="B44" t="s">
        <v>122</v>
      </c>
      <c r="C44">
        <v>1</v>
      </c>
      <c r="D44">
        <v>0</v>
      </c>
      <c r="E44">
        <v>0</v>
      </c>
      <c r="F44">
        <v>0</v>
      </c>
      <c r="G44">
        <v>0</v>
      </c>
      <c r="H44">
        <v>0.42178240740740741</v>
      </c>
      <c r="I44">
        <v>0.42692129629629627</v>
      </c>
      <c r="J44">
        <f t="shared" si="6"/>
        <v>5.1388888888888595E-3</v>
      </c>
      <c r="K44">
        <v>669</v>
      </c>
      <c r="M44" t="s">
        <v>124</v>
      </c>
      <c r="N44">
        <v>1</v>
      </c>
      <c r="O44">
        <v>1</v>
      </c>
      <c r="P44">
        <v>0</v>
      </c>
      <c r="Q44">
        <v>0</v>
      </c>
      <c r="R44">
        <v>0</v>
      </c>
      <c r="S44">
        <v>0.43011574074074077</v>
      </c>
      <c r="T44">
        <v>0.43201388888888892</v>
      </c>
      <c r="U44">
        <f t="shared" si="10"/>
        <v>1.8981481481481488E-3</v>
      </c>
      <c r="V44">
        <v>707</v>
      </c>
      <c r="X44" t="s">
        <v>125</v>
      </c>
      <c r="Y44">
        <v>1</v>
      </c>
      <c r="Z44">
        <v>1</v>
      </c>
      <c r="AA44">
        <v>1</v>
      </c>
      <c r="AB44">
        <v>1</v>
      </c>
      <c r="AC44">
        <v>0</v>
      </c>
      <c r="AD44">
        <v>0.43215277777777777</v>
      </c>
      <c r="AE44">
        <v>0.43359953703703707</v>
      </c>
      <c r="AF44">
        <f t="shared" si="11"/>
        <v>1.4467592592593004E-3</v>
      </c>
      <c r="AG44">
        <v>0</v>
      </c>
      <c r="AI44" t="s">
        <v>123</v>
      </c>
      <c r="AJ44">
        <v>1</v>
      </c>
      <c r="AK44">
        <v>1</v>
      </c>
      <c r="AL44">
        <v>1</v>
      </c>
      <c r="AM44">
        <v>1</v>
      </c>
      <c r="AN44">
        <v>1</v>
      </c>
      <c r="AO44">
        <v>0.43373842592592587</v>
      </c>
      <c r="AP44">
        <v>0.43543981481481481</v>
      </c>
      <c r="AQ44">
        <f t="shared" si="12"/>
        <v>1.7013888888889328E-3</v>
      </c>
      <c r="AR44">
        <v>0</v>
      </c>
      <c r="AT44">
        <v>1</v>
      </c>
      <c r="AU44">
        <f t="shared" si="13"/>
        <v>1.3657407407407396E-2</v>
      </c>
      <c r="AV44">
        <f t="shared" si="9"/>
        <v>1376</v>
      </c>
    </row>
    <row r="45" spans="1:48" x14ac:dyDescent="0.25">
      <c r="A45">
        <v>34</v>
      </c>
      <c r="B45" t="s">
        <v>122</v>
      </c>
      <c r="C45">
        <v>1</v>
      </c>
      <c r="D45">
        <v>0</v>
      </c>
      <c r="E45">
        <v>0</v>
      </c>
      <c r="F45">
        <v>0</v>
      </c>
      <c r="G45">
        <v>0</v>
      </c>
      <c r="H45">
        <v>0.46197916666666666</v>
      </c>
      <c r="I45">
        <v>0.47513888888888883</v>
      </c>
      <c r="J45">
        <f t="shared" si="6"/>
        <v>1.315972222222217E-2</v>
      </c>
      <c r="K45">
        <v>399</v>
      </c>
      <c r="M45" t="s">
        <v>124</v>
      </c>
      <c r="N45">
        <v>1</v>
      </c>
      <c r="O45">
        <v>1</v>
      </c>
      <c r="P45">
        <v>0</v>
      </c>
      <c r="Q45">
        <v>0</v>
      </c>
      <c r="R45">
        <v>0</v>
      </c>
      <c r="S45">
        <v>0.47535879629629635</v>
      </c>
      <c r="T45">
        <v>0.48215277777777782</v>
      </c>
      <c r="U45">
        <f t="shared" si="10"/>
        <v>6.7939814814814703E-3</v>
      </c>
      <c r="V45">
        <v>113</v>
      </c>
      <c r="X45" t="s">
        <v>125</v>
      </c>
      <c r="Y45">
        <v>1</v>
      </c>
      <c r="Z45">
        <v>1</v>
      </c>
      <c r="AA45">
        <v>0</v>
      </c>
      <c r="AB45">
        <v>0</v>
      </c>
      <c r="AC45">
        <v>1</v>
      </c>
      <c r="AD45">
        <v>0.48223379629629631</v>
      </c>
      <c r="AE45">
        <v>0.48408564814814814</v>
      </c>
      <c r="AF45">
        <f t="shared" si="11"/>
        <v>1.8518518518518268E-3</v>
      </c>
      <c r="AG45">
        <v>0</v>
      </c>
      <c r="AI45" t="s">
        <v>123</v>
      </c>
      <c r="AJ45">
        <v>1</v>
      </c>
      <c r="AK45">
        <v>1</v>
      </c>
      <c r="AL45">
        <v>1</v>
      </c>
      <c r="AM45">
        <v>1</v>
      </c>
      <c r="AN45">
        <v>1</v>
      </c>
      <c r="AO45">
        <v>0.48430555555555554</v>
      </c>
      <c r="AP45">
        <v>0.48623842592592598</v>
      </c>
      <c r="AQ45">
        <f t="shared" si="12"/>
        <v>1.932870370370432E-3</v>
      </c>
      <c r="AR45">
        <v>12</v>
      </c>
      <c r="AT45">
        <v>1</v>
      </c>
      <c r="AU45">
        <f t="shared" si="13"/>
        <v>2.4259259259259314E-2</v>
      </c>
      <c r="AV45">
        <f t="shared" si="9"/>
        <v>524</v>
      </c>
    </row>
    <row r="46" spans="1:48" x14ac:dyDescent="0.25">
      <c r="A46">
        <v>39</v>
      </c>
      <c r="B46" t="s">
        <v>122</v>
      </c>
      <c r="C46">
        <v>1</v>
      </c>
      <c r="D46">
        <v>0</v>
      </c>
      <c r="E46">
        <v>0</v>
      </c>
      <c r="F46">
        <v>0</v>
      </c>
      <c r="G46">
        <v>0</v>
      </c>
      <c r="H46">
        <v>0.14634259259259261</v>
      </c>
      <c r="I46">
        <v>0.15262731481481481</v>
      </c>
      <c r="J46">
        <f t="shared" si="6"/>
        <v>6.2847222222222054E-3</v>
      </c>
      <c r="K46">
        <v>56</v>
      </c>
      <c r="M46" t="s">
        <v>125</v>
      </c>
      <c r="N46">
        <v>1</v>
      </c>
      <c r="O46">
        <v>0</v>
      </c>
      <c r="P46">
        <v>1</v>
      </c>
      <c r="Q46">
        <v>1</v>
      </c>
      <c r="R46">
        <v>0</v>
      </c>
      <c r="S46">
        <v>0.15270833333333333</v>
      </c>
      <c r="T46">
        <v>0.15606481481481482</v>
      </c>
      <c r="U46">
        <f t="shared" si="10"/>
        <v>3.3564814814814881E-3</v>
      </c>
      <c r="V46">
        <v>0</v>
      </c>
      <c r="X46" t="s">
        <v>123</v>
      </c>
      <c r="Y46">
        <v>1</v>
      </c>
      <c r="Z46">
        <v>1</v>
      </c>
      <c r="AA46">
        <v>1</v>
      </c>
      <c r="AB46">
        <v>1</v>
      </c>
      <c r="AC46">
        <v>0</v>
      </c>
      <c r="AD46">
        <v>0.15622685185185184</v>
      </c>
      <c r="AE46">
        <v>0.15908564814814816</v>
      </c>
      <c r="AF46">
        <f t="shared" si="11"/>
        <v>2.8587962962963176E-3</v>
      </c>
      <c r="AG46">
        <v>0</v>
      </c>
      <c r="AI46" t="s">
        <v>124</v>
      </c>
      <c r="AJ46">
        <v>1</v>
      </c>
      <c r="AK46">
        <v>1</v>
      </c>
      <c r="AL46">
        <v>1</v>
      </c>
      <c r="AM46">
        <v>1</v>
      </c>
      <c r="AN46">
        <v>1</v>
      </c>
      <c r="AO46">
        <v>0.15995370370370371</v>
      </c>
      <c r="AP46">
        <v>0.1633449074074074</v>
      </c>
      <c r="AQ46">
        <f t="shared" si="12"/>
        <v>3.391203703703688E-3</v>
      </c>
      <c r="AR46">
        <v>18</v>
      </c>
      <c r="AT46">
        <v>1</v>
      </c>
      <c r="AU46">
        <f t="shared" si="13"/>
        <v>1.700231481481479E-2</v>
      </c>
      <c r="AV46">
        <f t="shared" si="9"/>
        <v>74</v>
      </c>
    </row>
    <row r="47" spans="1:48" x14ac:dyDescent="0.25">
      <c r="AF47" s="29"/>
      <c r="AI47" s="54"/>
      <c r="AJ47" s="15"/>
      <c r="AK47" s="15"/>
      <c r="AL47" s="15"/>
      <c r="AM47" s="15"/>
      <c r="AN47" s="15"/>
      <c r="AO47" s="15"/>
      <c r="AP47" s="15"/>
      <c r="AQ47" s="31"/>
      <c r="AR47" s="23"/>
      <c r="AS47" s="15"/>
      <c r="AV47" s="15"/>
    </row>
    <row r="48" spans="1:48" x14ac:dyDescent="0.25">
      <c r="AI48" s="54"/>
      <c r="AJ48" s="15"/>
      <c r="AK48" s="15"/>
      <c r="AL48" s="15"/>
      <c r="AM48" s="15"/>
      <c r="AN48" s="15"/>
      <c r="AO48" s="15"/>
      <c r="AP48" s="15"/>
      <c r="AQ48" s="31"/>
      <c r="AR48" s="23"/>
      <c r="AS48" s="15"/>
      <c r="AV48" s="15"/>
    </row>
    <row r="49" spans="1:77" x14ac:dyDescent="0.25">
      <c r="A49" s="27"/>
      <c r="B49" s="71" t="s">
        <v>162</v>
      </c>
      <c r="C49" s="71"/>
      <c r="D49" s="71"/>
      <c r="E49" s="71"/>
      <c r="F49" s="71"/>
      <c r="G49" s="71"/>
      <c r="H49" s="28"/>
      <c r="I49" s="28"/>
      <c r="J49" s="28"/>
      <c r="K49" s="28"/>
      <c r="L49" s="28"/>
      <c r="M49" s="28"/>
      <c r="N49" s="28"/>
      <c r="O49" s="28"/>
      <c r="P49" s="28"/>
      <c r="Q49" s="28"/>
      <c r="R49" s="28"/>
      <c r="S49" s="28"/>
      <c r="T49" s="28"/>
      <c r="U49" s="28"/>
      <c r="V49" s="28"/>
      <c r="W49" s="28"/>
      <c r="X49" s="49"/>
      <c r="Y49" s="49"/>
      <c r="Z49" s="49"/>
      <c r="AA49" s="49"/>
      <c r="AB49" s="49"/>
      <c r="AC49" s="49"/>
      <c r="AD49" s="49"/>
      <c r="AE49" s="49"/>
      <c r="AF49" s="49"/>
      <c r="AG49" s="49"/>
      <c r="AH49" s="49"/>
      <c r="AI49" s="49"/>
      <c r="AJ49" s="49"/>
      <c r="AK49" s="49"/>
      <c r="AL49" s="49"/>
      <c r="AM49" s="49"/>
      <c r="AN49" s="49"/>
      <c r="AO49" s="49"/>
      <c r="AP49" s="49"/>
      <c r="AQ49" s="49"/>
      <c r="AR49" s="49"/>
      <c r="AS49" s="49"/>
      <c r="AT49" s="28"/>
      <c r="AU49" s="28"/>
      <c r="AV49" s="28"/>
      <c r="AW49" s="15"/>
      <c r="AX49" s="15"/>
      <c r="AY49" s="15"/>
      <c r="AZ49" s="15"/>
      <c r="BA49" s="15"/>
      <c r="BB49" s="15"/>
      <c r="BC49" s="15"/>
      <c r="BD49" s="15"/>
      <c r="BE49" s="15"/>
      <c r="BF49" s="15"/>
      <c r="BG49" s="15"/>
      <c r="BH49" s="15"/>
      <c r="BI49" s="15"/>
      <c r="BJ49" s="15"/>
      <c r="BK49" s="15"/>
      <c r="BL49" s="15"/>
      <c r="BM49" s="15"/>
      <c r="BN49" s="15"/>
      <c r="BO49" s="15"/>
      <c r="BP49" s="15"/>
      <c r="BQ49" s="15"/>
      <c r="BR49" s="15"/>
      <c r="BS49" s="15"/>
      <c r="BT49" s="15"/>
      <c r="BU49" s="15"/>
      <c r="BV49" s="15"/>
      <c r="BW49" s="15"/>
      <c r="BX49" s="15"/>
      <c r="BY49" s="15"/>
    </row>
    <row r="50" spans="1:77" x14ac:dyDescent="0.25">
      <c r="A50">
        <v>40</v>
      </c>
      <c r="B50" t="s">
        <v>122</v>
      </c>
      <c r="C50">
        <v>1</v>
      </c>
      <c r="D50">
        <v>0</v>
      </c>
      <c r="E50">
        <v>0</v>
      </c>
      <c r="F50">
        <v>0</v>
      </c>
      <c r="G50">
        <v>0</v>
      </c>
      <c r="H50">
        <v>0.41241898148148143</v>
      </c>
      <c r="I50">
        <v>0.41582175925925924</v>
      </c>
      <c r="J50">
        <f t="shared" ref="J50" si="14">I50-H50</f>
        <v>3.4027777777778101E-3</v>
      </c>
      <c r="K50">
        <v>1</v>
      </c>
      <c r="M50" t="s">
        <v>123</v>
      </c>
      <c r="N50">
        <v>1</v>
      </c>
      <c r="O50">
        <v>0</v>
      </c>
      <c r="P50">
        <v>0</v>
      </c>
      <c r="Q50">
        <v>0</v>
      </c>
      <c r="R50">
        <v>1</v>
      </c>
      <c r="S50">
        <v>0.41591435185185183</v>
      </c>
      <c r="T50">
        <v>0.41749999999999998</v>
      </c>
      <c r="U50">
        <f t="shared" ref="U50" si="15">T50-S50</f>
        <v>1.5856481481481555E-3</v>
      </c>
      <c r="V50">
        <v>0</v>
      </c>
      <c r="X50" t="s">
        <v>124</v>
      </c>
      <c r="Y50">
        <v>1</v>
      </c>
      <c r="Z50">
        <v>1</v>
      </c>
      <c r="AA50">
        <v>0</v>
      </c>
      <c r="AB50">
        <v>0</v>
      </c>
      <c r="AC50">
        <v>1</v>
      </c>
      <c r="AD50">
        <v>0.41915509259259259</v>
      </c>
      <c r="AE50">
        <v>0.42318287037037039</v>
      </c>
      <c r="AF50">
        <f t="shared" ref="AF50:AF68" si="16">AE50-AD50</f>
        <v>4.0277777777777968E-3</v>
      </c>
      <c r="AG50">
        <v>11</v>
      </c>
      <c r="AI50" t="s">
        <v>125</v>
      </c>
      <c r="AJ50">
        <v>1</v>
      </c>
      <c r="AK50">
        <v>1</v>
      </c>
      <c r="AL50">
        <v>1</v>
      </c>
      <c r="AM50">
        <v>1</v>
      </c>
      <c r="AN50">
        <v>1</v>
      </c>
      <c r="AO50">
        <v>0.42395833333333338</v>
      </c>
      <c r="AP50">
        <v>0.42546296296296293</v>
      </c>
      <c r="AQ50">
        <f>AP50-AO50</f>
        <v>1.5046296296295503E-3</v>
      </c>
      <c r="AR50">
        <v>0</v>
      </c>
      <c r="AT50">
        <v>1</v>
      </c>
      <c r="AU50">
        <f>AP50-H50</f>
        <v>1.3043981481481504E-2</v>
      </c>
      <c r="AV50">
        <f t="shared" ref="AV50" si="17">K50+V50+AG50+AR50</f>
        <v>12</v>
      </c>
    </row>
    <row r="51" spans="1:77" x14ac:dyDescent="0.25">
      <c r="A51">
        <v>41</v>
      </c>
      <c r="B51" t="s">
        <v>122</v>
      </c>
      <c r="C51">
        <v>1</v>
      </c>
      <c r="D51">
        <v>0</v>
      </c>
      <c r="E51">
        <v>0</v>
      </c>
      <c r="F51">
        <v>0</v>
      </c>
      <c r="G51">
        <v>0</v>
      </c>
      <c r="H51">
        <v>0.12982638888888889</v>
      </c>
      <c r="I51">
        <v>0.13313657407407406</v>
      </c>
      <c r="J51">
        <f t="shared" ref="J51:J68" si="18">I51-H51</f>
        <v>3.310185185185166E-3</v>
      </c>
      <c r="K51">
        <v>429</v>
      </c>
      <c r="L51">
        <v>20</v>
      </c>
      <c r="M51" t="s">
        <v>123</v>
      </c>
      <c r="N51">
        <v>1</v>
      </c>
      <c r="O51">
        <v>1</v>
      </c>
      <c r="P51">
        <v>0</v>
      </c>
      <c r="Q51">
        <v>0</v>
      </c>
      <c r="R51">
        <v>0</v>
      </c>
      <c r="S51">
        <v>0.13464120370370372</v>
      </c>
      <c r="T51">
        <v>0.13641203703703705</v>
      </c>
      <c r="U51">
        <f t="shared" ref="U51:U68" si="19">T51-S51</f>
        <v>1.7708333333333326E-3</v>
      </c>
      <c r="V51">
        <v>0</v>
      </c>
      <c r="X51" t="s">
        <v>124</v>
      </c>
      <c r="Y51">
        <v>1</v>
      </c>
      <c r="Z51">
        <v>1</v>
      </c>
      <c r="AA51">
        <v>1</v>
      </c>
      <c r="AB51">
        <v>1</v>
      </c>
      <c r="AC51">
        <v>0</v>
      </c>
      <c r="AD51">
        <v>0.13662037037037036</v>
      </c>
      <c r="AE51">
        <v>0.14016203703703703</v>
      </c>
      <c r="AF51">
        <f t="shared" si="16"/>
        <v>3.5416666666666652E-3</v>
      </c>
      <c r="AG51">
        <v>59</v>
      </c>
      <c r="AH51">
        <v>4</v>
      </c>
      <c r="AI51" t="s">
        <v>125</v>
      </c>
      <c r="AJ51">
        <v>1</v>
      </c>
      <c r="AK51">
        <v>1</v>
      </c>
      <c r="AL51">
        <v>1</v>
      </c>
      <c r="AM51">
        <v>1</v>
      </c>
      <c r="AN51">
        <v>1</v>
      </c>
      <c r="AO51">
        <v>0.14031250000000001</v>
      </c>
      <c r="AP51">
        <v>0.1423611111111111</v>
      </c>
      <c r="AQ51">
        <f t="shared" ref="AQ51:AQ68" si="20">AP51-AO51</f>
        <v>2.0486111111110983E-3</v>
      </c>
      <c r="AR51">
        <v>395</v>
      </c>
      <c r="AS51">
        <v>13</v>
      </c>
      <c r="AT51">
        <v>1</v>
      </c>
      <c r="AU51">
        <f>T51-H51</f>
        <v>6.5856481481481599E-3</v>
      </c>
      <c r="AV51">
        <f t="shared" ref="AV51:AV56" si="21">K51+V51+AG51+AR51</f>
        <v>883</v>
      </c>
    </row>
    <row r="52" spans="1:77" x14ac:dyDescent="0.25">
      <c r="A52">
        <v>42</v>
      </c>
      <c r="B52" t="s">
        <v>122</v>
      </c>
      <c r="C52">
        <v>1</v>
      </c>
      <c r="D52">
        <v>0</v>
      </c>
      <c r="E52">
        <v>0</v>
      </c>
      <c r="F52">
        <v>0</v>
      </c>
      <c r="G52">
        <v>0</v>
      </c>
      <c r="H52">
        <v>0.23630787037037038</v>
      </c>
      <c r="I52">
        <v>0.23931712962962962</v>
      </c>
      <c r="J52">
        <f t="shared" si="18"/>
        <v>3.0092592592592393E-3</v>
      </c>
      <c r="K52">
        <v>145</v>
      </c>
      <c r="L52">
        <v>11</v>
      </c>
      <c r="M52" t="s">
        <v>123</v>
      </c>
      <c r="N52">
        <v>1</v>
      </c>
      <c r="O52">
        <v>1</v>
      </c>
      <c r="P52">
        <v>0</v>
      </c>
      <c r="Q52">
        <v>0</v>
      </c>
      <c r="R52">
        <v>0</v>
      </c>
      <c r="S52">
        <v>0.24127314814814815</v>
      </c>
      <c r="T52">
        <v>0.24363425925925927</v>
      </c>
      <c r="U52">
        <f t="shared" si="19"/>
        <v>2.3611111111111194E-3</v>
      </c>
      <c r="V52">
        <v>0</v>
      </c>
      <c r="X52" t="s">
        <v>124</v>
      </c>
      <c r="Y52">
        <v>1</v>
      </c>
      <c r="Z52">
        <v>1</v>
      </c>
      <c r="AA52">
        <v>0</v>
      </c>
      <c r="AB52">
        <v>0</v>
      </c>
      <c r="AC52">
        <v>1</v>
      </c>
      <c r="AD52">
        <v>0.24372685185185183</v>
      </c>
      <c r="AE52">
        <v>0.24626157407407409</v>
      </c>
      <c r="AF52">
        <f t="shared" si="16"/>
        <v>2.5347222222222576E-3</v>
      </c>
      <c r="AG52">
        <v>0</v>
      </c>
      <c r="AI52" t="s">
        <v>125</v>
      </c>
      <c r="AJ52">
        <v>1</v>
      </c>
      <c r="AK52">
        <v>1</v>
      </c>
      <c r="AL52">
        <v>1</v>
      </c>
      <c r="AM52">
        <v>1</v>
      </c>
      <c r="AN52">
        <v>1</v>
      </c>
      <c r="AO52">
        <v>0.24637731481481481</v>
      </c>
      <c r="AP52">
        <v>0.24853009259259259</v>
      </c>
      <c r="AQ52">
        <f t="shared" si="20"/>
        <v>2.1527777777777812E-3</v>
      </c>
      <c r="AR52">
        <v>0</v>
      </c>
      <c r="AT52">
        <v>1</v>
      </c>
      <c r="AU52">
        <f>AP52-H52</f>
        <v>1.2222222222222218E-2</v>
      </c>
      <c r="AV52">
        <f t="shared" si="21"/>
        <v>145</v>
      </c>
    </row>
    <row r="53" spans="1:77" x14ac:dyDescent="0.25">
      <c r="A53">
        <v>43</v>
      </c>
      <c r="B53" t="s">
        <v>122</v>
      </c>
      <c r="C53">
        <v>1</v>
      </c>
      <c r="D53">
        <v>0</v>
      </c>
      <c r="E53">
        <v>0</v>
      </c>
      <c r="F53">
        <v>0</v>
      </c>
      <c r="G53">
        <v>0</v>
      </c>
      <c r="H53">
        <v>0.37026620370370367</v>
      </c>
      <c r="I53">
        <v>0.3732523148148148</v>
      </c>
      <c r="J53">
        <f t="shared" si="18"/>
        <v>2.9861111111111338E-3</v>
      </c>
      <c r="K53">
        <v>241</v>
      </c>
      <c r="L53">
        <v>17</v>
      </c>
      <c r="M53" t="s">
        <v>123</v>
      </c>
      <c r="N53">
        <v>1</v>
      </c>
      <c r="O53">
        <v>0</v>
      </c>
      <c r="P53">
        <v>1</v>
      </c>
      <c r="Q53">
        <v>1</v>
      </c>
      <c r="R53">
        <v>0</v>
      </c>
      <c r="S53">
        <v>0.37350694444444449</v>
      </c>
      <c r="T53">
        <v>0.37719907407407405</v>
      </c>
      <c r="U53">
        <f t="shared" si="19"/>
        <v>3.6921296296295592E-3</v>
      </c>
      <c r="V53">
        <v>30</v>
      </c>
      <c r="W53">
        <v>1</v>
      </c>
      <c r="X53" t="s">
        <v>124</v>
      </c>
      <c r="Y53">
        <v>1</v>
      </c>
      <c r="Z53">
        <v>1</v>
      </c>
      <c r="AA53">
        <v>1</v>
      </c>
      <c r="AB53">
        <v>1</v>
      </c>
      <c r="AC53">
        <v>0</v>
      </c>
      <c r="AD53">
        <v>0.37729166666666664</v>
      </c>
      <c r="AE53">
        <v>0.38240740740740736</v>
      </c>
      <c r="AF53">
        <f t="shared" si="16"/>
        <v>5.1157407407407263E-3</v>
      </c>
      <c r="AG53">
        <v>108</v>
      </c>
      <c r="AH53">
        <v>8</v>
      </c>
      <c r="AI53" t="s">
        <v>125</v>
      </c>
      <c r="AJ53">
        <v>1</v>
      </c>
      <c r="AK53">
        <v>1</v>
      </c>
      <c r="AL53">
        <v>1</v>
      </c>
      <c r="AM53">
        <v>1</v>
      </c>
      <c r="AN53">
        <v>1</v>
      </c>
      <c r="AO53">
        <v>0.38290509259259259</v>
      </c>
      <c r="AP53">
        <v>0.38457175925925924</v>
      </c>
      <c r="AQ53">
        <f t="shared" si="20"/>
        <v>1.6666666666666496E-3</v>
      </c>
      <c r="AR53">
        <v>0</v>
      </c>
      <c r="AT53">
        <v>1</v>
      </c>
      <c r="AU53">
        <f>AP53-H53</f>
        <v>1.4305555555555571E-2</v>
      </c>
      <c r="AV53">
        <f t="shared" si="21"/>
        <v>379</v>
      </c>
    </row>
    <row r="54" spans="1:77" x14ac:dyDescent="0.25">
      <c r="A54">
        <v>44</v>
      </c>
      <c r="B54" t="s">
        <v>122</v>
      </c>
      <c r="C54">
        <v>1</v>
      </c>
      <c r="D54">
        <v>0</v>
      </c>
      <c r="E54">
        <v>0</v>
      </c>
      <c r="F54">
        <v>0</v>
      </c>
      <c r="G54">
        <v>0</v>
      </c>
      <c r="H54">
        <v>0.4601041666666667</v>
      </c>
      <c r="I54">
        <v>0.4676967592592593</v>
      </c>
      <c r="J54">
        <f t="shared" si="18"/>
        <v>7.5925925925925952E-3</v>
      </c>
      <c r="K54">
        <v>104</v>
      </c>
      <c r="L54">
        <v>6</v>
      </c>
      <c r="M54" t="s">
        <v>123</v>
      </c>
      <c r="N54">
        <v>1</v>
      </c>
      <c r="O54">
        <v>0</v>
      </c>
      <c r="P54">
        <v>1</v>
      </c>
      <c r="Q54">
        <v>1</v>
      </c>
      <c r="R54">
        <v>0</v>
      </c>
      <c r="S54">
        <v>0.46810185185185182</v>
      </c>
      <c r="T54">
        <v>0.47050925925925924</v>
      </c>
      <c r="U54">
        <f t="shared" si="19"/>
        <v>2.4074074074074137E-3</v>
      </c>
      <c r="V54">
        <v>0</v>
      </c>
      <c r="X54" t="s">
        <v>124</v>
      </c>
      <c r="Y54">
        <v>1</v>
      </c>
      <c r="Z54">
        <v>0</v>
      </c>
      <c r="AA54">
        <v>1</v>
      </c>
      <c r="AB54">
        <v>1</v>
      </c>
      <c r="AC54">
        <v>1</v>
      </c>
      <c r="AD54">
        <v>0.47083333333333338</v>
      </c>
      <c r="AE54">
        <v>0.48131944444444441</v>
      </c>
      <c r="AF54">
        <f t="shared" si="16"/>
        <v>1.0486111111111029E-2</v>
      </c>
      <c r="AG54">
        <v>615</v>
      </c>
      <c r="AH54">
        <v>11</v>
      </c>
      <c r="AI54" t="s">
        <v>125</v>
      </c>
      <c r="AJ54">
        <v>1</v>
      </c>
      <c r="AK54">
        <v>1</v>
      </c>
      <c r="AL54">
        <v>1</v>
      </c>
      <c r="AM54">
        <v>1</v>
      </c>
      <c r="AN54">
        <v>1</v>
      </c>
      <c r="AO54">
        <v>0.48181712962962964</v>
      </c>
      <c r="AP54">
        <v>0.48387731481481483</v>
      </c>
      <c r="AQ54">
        <f t="shared" si="20"/>
        <v>2.0601851851851927E-3</v>
      </c>
      <c r="AR54">
        <v>11</v>
      </c>
      <c r="AS54">
        <v>1</v>
      </c>
      <c r="AT54">
        <v>1</v>
      </c>
      <c r="AU54">
        <f>AP54-H54</f>
        <v>2.3773148148148127E-2</v>
      </c>
      <c r="AV54">
        <f t="shared" si="21"/>
        <v>730</v>
      </c>
    </row>
    <row r="55" spans="1:77" x14ac:dyDescent="0.25">
      <c r="A55">
        <v>45</v>
      </c>
      <c r="B55" t="s">
        <v>122</v>
      </c>
      <c r="C55">
        <v>1</v>
      </c>
      <c r="D55">
        <v>0</v>
      </c>
      <c r="E55">
        <v>0</v>
      </c>
      <c r="F55">
        <v>0</v>
      </c>
      <c r="G55">
        <v>0</v>
      </c>
      <c r="H55">
        <v>0.42089120370370375</v>
      </c>
      <c r="I55">
        <v>0.42447916666666669</v>
      </c>
      <c r="J55">
        <f t="shared" si="18"/>
        <v>3.5879629629629317E-3</v>
      </c>
      <c r="K55">
        <v>167</v>
      </c>
      <c r="L55">
        <v>9</v>
      </c>
      <c r="M55" t="s">
        <v>123</v>
      </c>
      <c r="N55">
        <v>1</v>
      </c>
      <c r="O55">
        <v>0</v>
      </c>
      <c r="P55">
        <v>0</v>
      </c>
      <c r="Q55">
        <v>0</v>
      </c>
      <c r="R55">
        <v>1</v>
      </c>
      <c r="S55">
        <v>0.42478009259259258</v>
      </c>
      <c r="T55">
        <v>0.42908564814814815</v>
      </c>
      <c r="U55">
        <f t="shared" si="19"/>
        <v>4.3055555555555625E-3</v>
      </c>
      <c r="V55">
        <v>0</v>
      </c>
      <c r="X55" t="s">
        <v>124</v>
      </c>
      <c r="Y55">
        <v>1</v>
      </c>
      <c r="Z55">
        <v>1</v>
      </c>
      <c r="AA55">
        <v>0</v>
      </c>
      <c r="AB55">
        <v>0</v>
      </c>
      <c r="AC55">
        <v>1</v>
      </c>
      <c r="AD55">
        <v>0.43070601851851853</v>
      </c>
      <c r="AE55">
        <v>0.43677083333333333</v>
      </c>
      <c r="AF55">
        <f t="shared" si="16"/>
        <v>6.0648148148148007E-3</v>
      </c>
      <c r="AG55">
        <v>17</v>
      </c>
      <c r="AH55">
        <v>1</v>
      </c>
      <c r="AI55" t="s">
        <v>125</v>
      </c>
      <c r="AJ55">
        <v>1</v>
      </c>
      <c r="AK55">
        <v>1</v>
      </c>
      <c r="AL55">
        <v>1</v>
      </c>
      <c r="AM55">
        <v>1</v>
      </c>
      <c r="AN55">
        <v>1</v>
      </c>
      <c r="AO55">
        <v>0.43709490740740736</v>
      </c>
      <c r="AP55">
        <v>0.4394675925925926</v>
      </c>
      <c r="AQ55">
        <f t="shared" si="20"/>
        <v>2.3726851851852415E-3</v>
      </c>
      <c r="AR55">
        <v>0</v>
      </c>
      <c r="AT55">
        <v>1</v>
      </c>
      <c r="AU55">
        <f>AE55-H55</f>
        <v>1.5879629629629577E-2</v>
      </c>
      <c r="AV55">
        <f t="shared" si="21"/>
        <v>184</v>
      </c>
    </row>
    <row r="56" spans="1:77" x14ac:dyDescent="0.25">
      <c r="A56">
        <v>46</v>
      </c>
      <c r="B56" t="s">
        <v>122</v>
      </c>
      <c r="C56">
        <v>1</v>
      </c>
      <c r="D56">
        <v>0</v>
      </c>
      <c r="E56">
        <v>0</v>
      </c>
      <c r="F56">
        <v>0</v>
      </c>
      <c r="G56">
        <v>0</v>
      </c>
      <c r="H56">
        <v>0.46098379629629632</v>
      </c>
      <c r="I56">
        <v>0.4638194444444444</v>
      </c>
      <c r="J56">
        <f t="shared" si="18"/>
        <v>2.8356481481480733E-3</v>
      </c>
      <c r="K56">
        <v>1986</v>
      </c>
      <c r="L56">
        <v>11</v>
      </c>
      <c r="M56" t="s">
        <v>123</v>
      </c>
      <c r="N56">
        <v>1</v>
      </c>
      <c r="O56">
        <v>0</v>
      </c>
      <c r="P56">
        <v>0</v>
      </c>
      <c r="Q56">
        <v>0</v>
      </c>
      <c r="R56">
        <v>1</v>
      </c>
      <c r="S56">
        <v>0.4642013888888889</v>
      </c>
      <c r="T56">
        <v>0.46645833333333336</v>
      </c>
      <c r="U56">
        <f t="shared" si="19"/>
        <v>2.2569444444444642E-3</v>
      </c>
      <c r="V56">
        <v>7</v>
      </c>
      <c r="W56">
        <v>1</v>
      </c>
      <c r="X56" t="s">
        <v>125</v>
      </c>
      <c r="Y56">
        <v>1</v>
      </c>
      <c r="Z56">
        <v>0</v>
      </c>
      <c r="AA56">
        <v>1</v>
      </c>
      <c r="AB56">
        <v>1</v>
      </c>
      <c r="AC56">
        <v>1</v>
      </c>
      <c r="AD56">
        <v>0.46704861111111112</v>
      </c>
      <c r="AE56">
        <v>0.47162037037037036</v>
      </c>
      <c r="AF56">
        <f t="shared" si="16"/>
        <v>4.5717592592592338E-3</v>
      </c>
      <c r="AG56">
        <v>79</v>
      </c>
      <c r="AH56">
        <v>5</v>
      </c>
      <c r="AI56" t="s">
        <v>124</v>
      </c>
      <c r="AJ56">
        <v>1</v>
      </c>
      <c r="AK56">
        <v>1</v>
      </c>
      <c r="AL56">
        <v>1</v>
      </c>
      <c r="AM56">
        <v>1</v>
      </c>
      <c r="AN56">
        <v>1</v>
      </c>
      <c r="AO56">
        <v>0.47222222222222227</v>
      </c>
      <c r="AP56">
        <v>0.47467592592592595</v>
      </c>
      <c r="AQ56">
        <f t="shared" si="20"/>
        <v>2.4537037037036802E-3</v>
      </c>
      <c r="AR56">
        <v>12</v>
      </c>
      <c r="AS56">
        <v>1</v>
      </c>
      <c r="AT56">
        <v>1</v>
      </c>
      <c r="AU56">
        <f t="shared" ref="AU56:AU68" si="22">AP56-H56</f>
        <v>1.3692129629629624E-2</v>
      </c>
      <c r="AV56">
        <f t="shared" si="21"/>
        <v>2084</v>
      </c>
    </row>
    <row r="57" spans="1:77" x14ac:dyDescent="0.25">
      <c r="A57">
        <v>47</v>
      </c>
      <c r="B57" t="s">
        <v>122</v>
      </c>
      <c r="C57">
        <v>1</v>
      </c>
      <c r="D57">
        <v>0</v>
      </c>
      <c r="E57">
        <v>0</v>
      </c>
      <c r="F57">
        <v>0</v>
      </c>
      <c r="G57">
        <v>0</v>
      </c>
      <c r="H57">
        <v>8.5243055555555558E-2</v>
      </c>
      <c r="I57">
        <v>8.7754629629629641E-2</v>
      </c>
      <c r="J57">
        <f t="shared" si="18"/>
        <v>2.5115740740740827E-3</v>
      </c>
      <c r="K57">
        <v>225</v>
      </c>
      <c r="L57">
        <v>12</v>
      </c>
      <c r="M57" t="s">
        <v>123</v>
      </c>
      <c r="N57">
        <v>1</v>
      </c>
      <c r="O57">
        <v>1</v>
      </c>
      <c r="P57">
        <v>0</v>
      </c>
      <c r="Q57">
        <v>0</v>
      </c>
      <c r="R57">
        <v>0</v>
      </c>
      <c r="S57">
        <v>8.7870370370370376E-2</v>
      </c>
      <c r="T57">
        <v>8.9756944444444445E-2</v>
      </c>
      <c r="U57">
        <f t="shared" si="19"/>
        <v>1.8865740740740683E-3</v>
      </c>
      <c r="V57">
        <v>0</v>
      </c>
      <c r="X57" t="s">
        <v>125</v>
      </c>
      <c r="Y57">
        <v>1</v>
      </c>
      <c r="Z57">
        <v>1</v>
      </c>
      <c r="AA57">
        <v>1</v>
      </c>
      <c r="AB57">
        <v>1</v>
      </c>
      <c r="AC57">
        <v>0</v>
      </c>
      <c r="AD57">
        <v>9.0555555555555556E-2</v>
      </c>
      <c r="AE57">
        <v>9.2581018518518521E-2</v>
      </c>
      <c r="AF57">
        <f t="shared" si="16"/>
        <v>2.025462962962965E-3</v>
      </c>
      <c r="AG57">
        <v>46</v>
      </c>
      <c r="AH57">
        <v>2</v>
      </c>
      <c r="AI57" t="s">
        <v>124</v>
      </c>
      <c r="AJ57">
        <v>1</v>
      </c>
      <c r="AK57">
        <v>1</v>
      </c>
      <c r="AL57">
        <v>1</v>
      </c>
      <c r="AM57">
        <v>1</v>
      </c>
      <c r="AN57">
        <v>1</v>
      </c>
      <c r="AO57">
        <v>9.2835648148148153E-2</v>
      </c>
      <c r="AP57">
        <v>9.3831018518518508E-2</v>
      </c>
      <c r="AQ57">
        <f t="shared" si="20"/>
        <v>9.9537037037035481E-4</v>
      </c>
      <c r="AR57">
        <v>18</v>
      </c>
      <c r="AS57">
        <v>1</v>
      </c>
      <c r="AT57">
        <v>1</v>
      </c>
      <c r="AU57">
        <f t="shared" si="22"/>
        <v>8.58796296296295E-3</v>
      </c>
      <c r="AV57">
        <f>K57+V57+AG57+AS57</f>
        <v>272</v>
      </c>
    </row>
    <row r="58" spans="1:77" x14ac:dyDescent="0.25">
      <c r="A58">
        <v>48</v>
      </c>
      <c r="B58" t="s">
        <v>122</v>
      </c>
      <c r="C58">
        <v>1</v>
      </c>
      <c r="D58">
        <v>0</v>
      </c>
      <c r="E58">
        <v>0</v>
      </c>
      <c r="F58">
        <v>0</v>
      </c>
      <c r="G58">
        <v>0</v>
      </c>
      <c r="H58">
        <v>0.12339120370370371</v>
      </c>
      <c r="I58">
        <v>0.12797453703703704</v>
      </c>
      <c r="J58">
        <f t="shared" si="18"/>
        <v>4.5833333333333282E-3</v>
      </c>
      <c r="K58">
        <v>6697</v>
      </c>
      <c r="L58">
        <v>107</v>
      </c>
      <c r="M58" s="99" t="s">
        <v>123</v>
      </c>
      <c r="N58" s="99">
        <v>1</v>
      </c>
      <c r="O58" s="99">
        <v>1</v>
      </c>
      <c r="P58" s="99">
        <v>0</v>
      </c>
      <c r="Q58" s="99">
        <v>0</v>
      </c>
      <c r="R58" s="99">
        <v>0</v>
      </c>
      <c r="S58" s="99"/>
      <c r="T58" s="99"/>
      <c r="U58" s="99">
        <f t="shared" si="19"/>
        <v>0</v>
      </c>
      <c r="V58" s="99"/>
      <c r="W58" s="99"/>
      <c r="X58" s="99" t="s">
        <v>125</v>
      </c>
      <c r="Y58" s="99">
        <v>1</v>
      </c>
      <c r="Z58" s="99">
        <v>1</v>
      </c>
      <c r="AA58" s="99">
        <v>0</v>
      </c>
      <c r="AB58" s="99">
        <v>0</v>
      </c>
      <c r="AC58" s="99">
        <v>1</v>
      </c>
      <c r="AD58" s="99"/>
      <c r="AE58" s="99"/>
      <c r="AF58" s="99">
        <f t="shared" si="16"/>
        <v>0</v>
      </c>
      <c r="AG58" s="99"/>
      <c r="AH58" s="99"/>
      <c r="AI58" s="99" t="s">
        <v>124</v>
      </c>
      <c r="AJ58" s="99">
        <v>1</v>
      </c>
      <c r="AK58" s="99">
        <v>1</v>
      </c>
      <c r="AL58" s="99">
        <v>1</v>
      </c>
      <c r="AM58" s="99">
        <v>1</v>
      </c>
      <c r="AN58" s="99">
        <v>1</v>
      </c>
      <c r="AO58" s="99"/>
      <c r="AP58" s="99"/>
      <c r="AQ58" s="99">
        <f t="shared" si="20"/>
        <v>0</v>
      </c>
      <c r="AR58" s="99"/>
      <c r="AS58" s="99"/>
      <c r="AT58">
        <v>1</v>
      </c>
      <c r="AU58">
        <v>4.5833333333333334E-3</v>
      </c>
      <c r="AV58">
        <f>K58+V58+AG58+AR58</f>
        <v>6697</v>
      </c>
    </row>
    <row r="59" spans="1:77" x14ac:dyDescent="0.25">
      <c r="A59">
        <v>49</v>
      </c>
      <c r="B59" t="s">
        <v>122</v>
      </c>
      <c r="C59">
        <v>1</v>
      </c>
      <c r="D59">
        <v>0</v>
      </c>
      <c r="E59">
        <v>0</v>
      </c>
      <c r="F59">
        <v>0</v>
      </c>
      <c r="G59">
        <v>0</v>
      </c>
      <c r="H59">
        <v>0.16055555555555556</v>
      </c>
      <c r="I59">
        <v>0.1620601851851852</v>
      </c>
      <c r="J59">
        <f t="shared" si="18"/>
        <v>1.5046296296296335E-3</v>
      </c>
      <c r="K59">
        <v>33</v>
      </c>
      <c r="L59">
        <v>2</v>
      </c>
      <c r="M59" t="s">
        <v>123</v>
      </c>
      <c r="N59">
        <v>1</v>
      </c>
      <c r="O59">
        <v>0</v>
      </c>
      <c r="P59">
        <v>1</v>
      </c>
      <c r="Q59">
        <v>1</v>
      </c>
      <c r="R59">
        <v>0</v>
      </c>
      <c r="S59">
        <v>0.16216435185185185</v>
      </c>
      <c r="T59">
        <v>0.16418981481481482</v>
      </c>
      <c r="U59">
        <f t="shared" si="19"/>
        <v>2.025462962962965E-3</v>
      </c>
      <c r="V59">
        <v>12</v>
      </c>
      <c r="W59">
        <v>1</v>
      </c>
      <c r="X59" t="s">
        <v>125</v>
      </c>
      <c r="Y59">
        <v>1</v>
      </c>
      <c r="Z59">
        <v>1</v>
      </c>
      <c r="AA59">
        <v>1</v>
      </c>
      <c r="AB59">
        <v>1</v>
      </c>
      <c r="AC59">
        <v>0</v>
      </c>
      <c r="AD59">
        <v>0.16445601851851852</v>
      </c>
      <c r="AE59">
        <v>0.16627314814814814</v>
      </c>
      <c r="AF59">
        <f t="shared" si="16"/>
        <v>1.8171296296296269E-3</v>
      </c>
      <c r="AG59">
        <v>0</v>
      </c>
      <c r="AI59" t="s">
        <v>124</v>
      </c>
      <c r="AJ59">
        <v>1</v>
      </c>
      <c r="AK59">
        <v>1</v>
      </c>
      <c r="AL59">
        <v>1</v>
      </c>
      <c r="AM59">
        <v>1</v>
      </c>
      <c r="AN59">
        <v>1</v>
      </c>
      <c r="AO59">
        <v>0.16817129629629632</v>
      </c>
      <c r="AP59">
        <v>0.16967592592592592</v>
      </c>
      <c r="AQ59">
        <f t="shared" si="20"/>
        <v>1.5046296296296058E-3</v>
      </c>
      <c r="AR59">
        <v>0</v>
      </c>
      <c r="AT59">
        <v>1</v>
      </c>
      <c r="AU59">
        <f t="shared" si="22"/>
        <v>9.120370370370362E-3</v>
      </c>
      <c r="AV59">
        <f>K59+V59+AG59+AS59</f>
        <v>45</v>
      </c>
    </row>
    <row r="60" spans="1:77" x14ac:dyDescent="0.25">
      <c r="A60">
        <v>50</v>
      </c>
      <c r="B60" t="s">
        <v>122</v>
      </c>
      <c r="C60">
        <v>1</v>
      </c>
      <c r="D60">
        <v>0</v>
      </c>
      <c r="E60">
        <v>0</v>
      </c>
      <c r="F60">
        <v>0</v>
      </c>
      <c r="G60">
        <v>0</v>
      </c>
      <c r="H60">
        <v>0.2850462962962963</v>
      </c>
      <c r="I60">
        <v>0.29282407407407407</v>
      </c>
      <c r="J60">
        <f t="shared" si="18"/>
        <v>7.7777777777777724E-3</v>
      </c>
      <c r="K60">
        <v>172</v>
      </c>
      <c r="L60">
        <v>5</v>
      </c>
      <c r="M60" t="s">
        <v>123</v>
      </c>
      <c r="N60">
        <v>1</v>
      </c>
      <c r="O60">
        <v>0</v>
      </c>
      <c r="P60">
        <v>1</v>
      </c>
      <c r="Q60">
        <v>1</v>
      </c>
      <c r="R60">
        <v>0</v>
      </c>
      <c r="S60">
        <v>0.29438657407407409</v>
      </c>
      <c r="T60">
        <v>0.30634259259259261</v>
      </c>
      <c r="U60">
        <f t="shared" si="19"/>
        <v>1.1956018518518519E-2</v>
      </c>
      <c r="V60">
        <v>0</v>
      </c>
      <c r="X60" t="s">
        <v>125</v>
      </c>
      <c r="Y60">
        <v>1</v>
      </c>
      <c r="Z60">
        <v>0</v>
      </c>
      <c r="AA60">
        <v>1</v>
      </c>
      <c r="AB60">
        <v>1</v>
      </c>
      <c r="AC60">
        <v>1</v>
      </c>
      <c r="AD60">
        <v>0.31806712962962963</v>
      </c>
      <c r="AE60">
        <v>0.32276620370370374</v>
      </c>
      <c r="AF60">
        <f t="shared" si="16"/>
        <v>4.6990740740741055E-3</v>
      </c>
      <c r="AG60">
        <v>0</v>
      </c>
      <c r="AI60" t="s">
        <v>124</v>
      </c>
      <c r="AJ60">
        <v>1</v>
      </c>
      <c r="AK60">
        <v>1</v>
      </c>
      <c r="AL60">
        <v>1</v>
      </c>
      <c r="AM60">
        <v>1</v>
      </c>
      <c r="AN60">
        <v>1</v>
      </c>
      <c r="AO60">
        <v>0.32315972222222222</v>
      </c>
      <c r="AP60">
        <v>0.33383101851851849</v>
      </c>
      <c r="AQ60">
        <f t="shared" si="20"/>
        <v>1.0671296296296262E-2</v>
      </c>
      <c r="AR60">
        <v>30</v>
      </c>
      <c r="AS60">
        <v>5</v>
      </c>
      <c r="AT60">
        <v>1</v>
      </c>
      <c r="AU60">
        <f t="shared" si="22"/>
        <v>4.8784722222222188E-2</v>
      </c>
      <c r="AV60">
        <f>K60+V60+AG60+AR60</f>
        <v>202</v>
      </c>
    </row>
    <row r="61" spans="1:77" x14ac:dyDescent="0.25">
      <c r="A61">
        <v>51</v>
      </c>
      <c r="B61" t="s">
        <v>122</v>
      </c>
      <c r="C61">
        <v>1</v>
      </c>
      <c r="D61">
        <v>0</v>
      </c>
      <c r="E61">
        <v>0</v>
      </c>
      <c r="F61">
        <v>0</v>
      </c>
      <c r="G61">
        <v>0</v>
      </c>
      <c r="H61">
        <v>0.35488425925925932</v>
      </c>
      <c r="I61">
        <v>0.35865740740740742</v>
      </c>
      <c r="J61">
        <f t="shared" si="18"/>
        <v>3.7731481481481088E-3</v>
      </c>
      <c r="K61">
        <v>164</v>
      </c>
      <c r="L61">
        <v>11</v>
      </c>
      <c r="M61" t="s">
        <v>124</v>
      </c>
      <c r="N61">
        <v>1</v>
      </c>
      <c r="O61">
        <v>0</v>
      </c>
      <c r="P61">
        <v>0</v>
      </c>
      <c r="Q61">
        <v>0</v>
      </c>
      <c r="R61">
        <v>1</v>
      </c>
      <c r="S61">
        <v>0.35981481481481481</v>
      </c>
      <c r="T61">
        <v>0.36749999999999999</v>
      </c>
      <c r="U61">
        <f t="shared" si="19"/>
        <v>7.6851851851851838E-3</v>
      </c>
      <c r="V61">
        <v>23</v>
      </c>
      <c r="W61">
        <v>1</v>
      </c>
      <c r="X61" t="s">
        <v>123</v>
      </c>
      <c r="Y61">
        <v>1</v>
      </c>
      <c r="Z61">
        <v>1</v>
      </c>
      <c r="AA61">
        <v>0</v>
      </c>
      <c r="AB61">
        <v>0</v>
      </c>
      <c r="AC61">
        <v>1</v>
      </c>
      <c r="AD61">
        <v>0.36844907407407407</v>
      </c>
      <c r="AE61">
        <v>0.36982638888888886</v>
      </c>
      <c r="AF61">
        <f t="shared" si="16"/>
        <v>1.3773148148147896E-3</v>
      </c>
      <c r="AG61">
        <v>0</v>
      </c>
      <c r="AI61" t="s">
        <v>125</v>
      </c>
      <c r="AJ61">
        <v>1</v>
      </c>
      <c r="AK61">
        <v>1</v>
      </c>
      <c r="AL61">
        <v>1</v>
      </c>
      <c r="AM61">
        <v>1</v>
      </c>
      <c r="AN61">
        <v>1</v>
      </c>
      <c r="AO61">
        <v>0.37002314814814818</v>
      </c>
      <c r="AP61">
        <v>0.37175925925925929</v>
      </c>
      <c r="AQ61">
        <f t="shared" si="20"/>
        <v>1.7361111111111049E-3</v>
      </c>
      <c r="AR61">
        <v>0</v>
      </c>
      <c r="AT61">
        <v>1</v>
      </c>
      <c r="AU61">
        <f t="shared" si="22"/>
        <v>1.6874999999999973E-2</v>
      </c>
      <c r="AV61">
        <f t="shared" ref="AV61:AV68" si="23">K61+V61+AG61+AR61</f>
        <v>187</v>
      </c>
    </row>
    <row r="62" spans="1:77" x14ac:dyDescent="0.25">
      <c r="A62">
        <v>52</v>
      </c>
      <c r="B62" t="s">
        <v>122</v>
      </c>
      <c r="C62">
        <v>1</v>
      </c>
      <c r="D62">
        <v>0</v>
      </c>
      <c r="E62">
        <v>0</v>
      </c>
      <c r="F62">
        <v>0</v>
      </c>
      <c r="G62">
        <v>0</v>
      </c>
      <c r="H62">
        <v>8.2395833333333335E-2</v>
      </c>
      <c r="I62">
        <v>8.700231481481481E-2</v>
      </c>
      <c r="J62">
        <f t="shared" si="18"/>
        <v>4.6064814814814753E-3</v>
      </c>
      <c r="K62">
        <v>700</v>
      </c>
      <c r="L62">
        <v>40</v>
      </c>
      <c r="M62" t="s">
        <v>124</v>
      </c>
      <c r="N62">
        <v>1</v>
      </c>
      <c r="O62">
        <v>0</v>
      </c>
      <c r="P62">
        <v>0</v>
      </c>
      <c r="Q62">
        <v>0</v>
      </c>
      <c r="R62">
        <v>1</v>
      </c>
      <c r="S62">
        <v>8.8680555555555554E-2</v>
      </c>
      <c r="T62">
        <v>9.2222222222222219E-2</v>
      </c>
      <c r="U62">
        <f t="shared" si="19"/>
        <v>3.5416666666666652E-3</v>
      </c>
      <c r="V62">
        <v>412</v>
      </c>
      <c r="W62">
        <v>15</v>
      </c>
      <c r="X62" t="s">
        <v>123</v>
      </c>
      <c r="Y62">
        <v>1</v>
      </c>
      <c r="Z62">
        <v>0</v>
      </c>
      <c r="AA62">
        <v>1</v>
      </c>
      <c r="AB62">
        <v>1</v>
      </c>
      <c r="AC62">
        <v>1</v>
      </c>
      <c r="AD62">
        <v>9.4236111111111118E-2</v>
      </c>
      <c r="AE62">
        <v>9.6134259259259267E-2</v>
      </c>
      <c r="AF62">
        <f t="shared" si="16"/>
        <v>1.8981481481481488E-3</v>
      </c>
      <c r="AG62">
        <v>42</v>
      </c>
      <c r="AH62">
        <v>2</v>
      </c>
      <c r="AI62" t="s">
        <v>125</v>
      </c>
      <c r="AJ62">
        <v>1</v>
      </c>
      <c r="AK62">
        <v>1</v>
      </c>
      <c r="AL62">
        <v>1</v>
      </c>
      <c r="AM62">
        <v>1</v>
      </c>
      <c r="AN62">
        <v>1</v>
      </c>
      <c r="AO62">
        <v>9.6273148148148149E-2</v>
      </c>
      <c r="AP62">
        <v>9.8182870370370365E-2</v>
      </c>
      <c r="AQ62">
        <f t="shared" si="20"/>
        <v>1.9097222222222154E-3</v>
      </c>
      <c r="AR62">
        <v>0</v>
      </c>
      <c r="AT62">
        <v>1</v>
      </c>
      <c r="AU62">
        <f t="shared" si="22"/>
        <v>1.578703703703703E-2</v>
      </c>
      <c r="AV62">
        <f t="shared" si="23"/>
        <v>1154</v>
      </c>
    </row>
    <row r="63" spans="1:77" x14ac:dyDescent="0.25">
      <c r="A63">
        <v>53</v>
      </c>
      <c r="B63" t="s">
        <v>122</v>
      </c>
      <c r="C63">
        <v>1</v>
      </c>
      <c r="D63">
        <v>0</v>
      </c>
      <c r="E63">
        <v>0</v>
      </c>
      <c r="F63">
        <v>0</v>
      </c>
      <c r="G63">
        <v>0</v>
      </c>
      <c r="H63">
        <v>0.44085648148148149</v>
      </c>
      <c r="I63">
        <v>0.44376157407407407</v>
      </c>
      <c r="J63">
        <f t="shared" si="18"/>
        <v>2.9050925925925841E-3</v>
      </c>
      <c r="K63">
        <v>601</v>
      </c>
      <c r="L63">
        <v>31</v>
      </c>
      <c r="M63" t="s">
        <v>124</v>
      </c>
      <c r="N63">
        <v>1</v>
      </c>
      <c r="O63">
        <v>1</v>
      </c>
      <c r="P63">
        <v>0</v>
      </c>
      <c r="Q63">
        <v>0</v>
      </c>
      <c r="R63">
        <v>0</v>
      </c>
      <c r="S63">
        <v>0.44394675925925925</v>
      </c>
      <c r="T63">
        <v>0.44733796296296297</v>
      </c>
      <c r="U63">
        <f t="shared" si="19"/>
        <v>3.3912037037037157E-3</v>
      </c>
      <c r="V63">
        <v>158</v>
      </c>
      <c r="W63">
        <v>7</v>
      </c>
      <c r="X63" t="s">
        <v>123</v>
      </c>
      <c r="Y63">
        <v>1</v>
      </c>
      <c r="Z63">
        <v>1</v>
      </c>
      <c r="AA63">
        <v>1</v>
      </c>
      <c r="AB63">
        <v>1</v>
      </c>
      <c r="AC63">
        <v>0</v>
      </c>
      <c r="AD63">
        <v>0.44762731481481483</v>
      </c>
      <c r="AE63">
        <v>0.45112268518518522</v>
      </c>
      <c r="AF63">
        <f t="shared" si="16"/>
        <v>3.4953703703703987E-3</v>
      </c>
      <c r="AG63">
        <v>22</v>
      </c>
      <c r="AH63">
        <v>1</v>
      </c>
      <c r="AI63" t="s">
        <v>125</v>
      </c>
      <c r="AJ63">
        <v>1</v>
      </c>
      <c r="AK63">
        <v>1</v>
      </c>
      <c r="AL63">
        <v>1</v>
      </c>
      <c r="AM63">
        <v>1</v>
      </c>
      <c r="AN63">
        <v>1</v>
      </c>
      <c r="AO63">
        <v>0.45116898148148149</v>
      </c>
      <c r="AP63">
        <v>0.45321759259259259</v>
      </c>
      <c r="AQ63">
        <f t="shared" si="20"/>
        <v>2.0486111111110983E-3</v>
      </c>
      <c r="AR63">
        <v>0</v>
      </c>
      <c r="AT63">
        <v>1</v>
      </c>
      <c r="AU63">
        <f t="shared" si="22"/>
        <v>1.2361111111111101E-2</v>
      </c>
      <c r="AV63">
        <f t="shared" si="23"/>
        <v>781</v>
      </c>
    </row>
    <row r="64" spans="1:77" x14ac:dyDescent="0.25">
      <c r="A64">
        <v>54</v>
      </c>
      <c r="B64" t="s">
        <v>122</v>
      </c>
      <c r="C64">
        <v>1</v>
      </c>
      <c r="D64">
        <v>0</v>
      </c>
      <c r="E64">
        <v>0</v>
      </c>
      <c r="F64">
        <v>0</v>
      </c>
      <c r="G64">
        <v>0</v>
      </c>
      <c r="H64">
        <v>8.5451388888888882E-2</v>
      </c>
      <c r="I64">
        <v>8.8715277777777782E-2</v>
      </c>
      <c r="J64">
        <f t="shared" si="18"/>
        <v>3.2638888888888995E-3</v>
      </c>
      <c r="K64">
        <v>1141</v>
      </c>
      <c r="L64">
        <v>21</v>
      </c>
      <c r="M64" t="s">
        <v>124</v>
      </c>
      <c r="N64">
        <v>1</v>
      </c>
      <c r="O64">
        <v>1</v>
      </c>
      <c r="P64">
        <v>0</v>
      </c>
      <c r="Q64">
        <v>0</v>
      </c>
      <c r="R64">
        <v>0</v>
      </c>
      <c r="S64">
        <v>8.9895833333333341E-2</v>
      </c>
      <c r="T64">
        <v>9.3321759259259271E-2</v>
      </c>
      <c r="U64">
        <f t="shared" si="19"/>
        <v>3.4259259259259295E-3</v>
      </c>
      <c r="V64">
        <v>94</v>
      </c>
      <c r="W64">
        <v>2</v>
      </c>
      <c r="X64" t="s">
        <v>123</v>
      </c>
      <c r="Y64">
        <v>1</v>
      </c>
      <c r="Z64">
        <v>1</v>
      </c>
      <c r="AA64">
        <v>0</v>
      </c>
      <c r="AB64">
        <v>0</v>
      </c>
      <c r="AC64">
        <v>1</v>
      </c>
      <c r="AD64">
        <v>9.420138888888889E-2</v>
      </c>
      <c r="AE64">
        <v>9.7384259259259254E-2</v>
      </c>
      <c r="AF64">
        <f t="shared" si="16"/>
        <v>3.1828703703703637E-3</v>
      </c>
      <c r="AG64">
        <v>0</v>
      </c>
      <c r="AI64" t="s">
        <v>125</v>
      </c>
      <c r="AJ64">
        <v>1</v>
      </c>
      <c r="AK64">
        <v>1</v>
      </c>
      <c r="AL64">
        <v>1</v>
      </c>
      <c r="AM64">
        <v>1</v>
      </c>
      <c r="AN64">
        <v>1</v>
      </c>
      <c r="AO64">
        <v>9.8275462962962967E-2</v>
      </c>
      <c r="AP64">
        <v>0.10068287037037038</v>
      </c>
      <c r="AQ64">
        <f t="shared" si="20"/>
        <v>2.4074074074074137E-3</v>
      </c>
      <c r="AR64">
        <v>85</v>
      </c>
      <c r="AS64">
        <v>5</v>
      </c>
      <c r="AT64">
        <v>1</v>
      </c>
      <c r="AU64">
        <f t="shared" si="22"/>
        <v>1.5231481481481499E-2</v>
      </c>
      <c r="AV64">
        <f t="shared" si="23"/>
        <v>1320</v>
      </c>
    </row>
    <row r="65" spans="1:48" x14ac:dyDescent="0.25">
      <c r="A65">
        <v>55</v>
      </c>
      <c r="B65" t="s">
        <v>122</v>
      </c>
      <c r="C65">
        <v>1</v>
      </c>
      <c r="D65">
        <v>0</v>
      </c>
      <c r="E65">
        <v>0</v>
      </c>
      <c r="F65">
        <v>0</v>
      </c>
      <c r="G65">
        <v>0</v>
      </c>
      <c r="H65">
        <v>0.13422453703703704</v>
      </c>
      <c r="I65">
        <v>0.13752314814814814</v>
      </c>
      <c r="J65">
        <f t="shared" si="18"/>
        <v>3.2986111111110994E-3</v>
      </c>
      <c r="K65">
        <v>0</v>
      </c>
      <c r="M65" t="s">
        <v>124</v>
      </c>
      <c r="N65">
        <v>1</v>
      </c>
      <c r="O65">
        <v>1</v>
      </c>
      <c r="P65">
        <v>0</v>
      </c>
      <c r="Q65">
        <v>0</v>
      </c>
      <c r="R65">
        <v>0</v>
      </c>
      <c r="S65">
        <v>0.13782407407407407</v>
      </c>
      <c r="T65">
        <v>0.14409722222222224</v>
      </c>
      <c r="U65">
        <f t="shared" si="19"/>
        <v>6.2731481481481666E-3</v>
      </c>
      <c r="V65">
        <v>39</v>
      </c>
      <c r="W65">
        <v>1</v>
      </c>
      <c r="X65" t="s">
        <v>123</v>
      </c>
      <c r="Y65">
        <v>1</v>
      </c>
      <c r="Z65">
        <v>1</v>
      </c>
      <c r="AA65">
        <v>0</v>
      </c>
      <c r="AB65">
        <v>0</v>
      </c>
      <c r="AC65">
        <v>1</v>
      </c>
      <c r="AD65">
        <v>0.14486111111111111</v>
      </c>
      <c r="AE65">
        <v>0.14822916666666666</v>
      </c>
      <c r="AF65">
        <f t="shared" si="16"/>
        <v>3.3680555555555547E-3</v>
      </c>
      <c r="AG65">
        <v>0</v>
      </c>
      <c r="AI65" t="s">
        <v>125</v>
      </c>
      <c r="AJ65">
        <v>1</v>
      </c>
      <c r="AK65">
        <v>1</v>
      </c>
      <c r="AL65">
        <v>1</v>
      </c>
      <c r="AM65">
        <v>1</v>
      </c>
      <c r="AN65">
        <v>1</v>
      </c>
      <c r="AO65">
        <v>0.14834490740740741</v>
      </c>
      <c r="AP65">
        <v>0.15079861111111112</v>
      </c>
      <c r="AQ65">
        <f t="shared" si="20"/>
        <v>2.4537037037037079E-3</v>
      </c>
      <c r="AR65">
        <v>0</v>
      </c>
      <c r="AT65">
        <v>1</v>
      </c>
      <c r="AU65">
        <f t="shared" si="22"/>
        <v>1.6574074074074074E-2</v>
      </c>
      <c r="AV65">
        <f t="shared" si="23"/>
        <v>39</v>
      </c>
    </row>
    <row r="66" spans="1:48" x14ac:dyDescent="0.25">
      <c r="A66">
        <v>56</v>
      </c>
      <c r="B66" t="s">
        <v>122</v>
      </c>
      <c r="C66">
        <v>1</v>
      </c>
      <c r="D66">
        <v>0</v>
      </c>
      <c r="E66">
        <v>0</v>
      </c>
      <c r="F66">
        <v>0</v>
      </c>
      <c r="G66">
        <v>0</v>
      </c>
      <c r="H66">
        <v>0.18234953703703705</v>
      </c>
      <c r="I66">
        <v>0.18460648148148148</v>
      </c>
      <c r="J66">
        <f t="shared" si="18"/>
        <v>2.2569444444444364E-3</v>
      </c>
      <c r="K66">
        <v>100</v>
      </c>
      <c r="L66">
        <v>3</v>
      </c>
      <c r="M66" t="s">
        <v>125</v>
      </c>
      <c r="N66">
        <v>1</v>
      </c>
      <c r="O66">
        <v>0</v>
      </c>
      <c r="P66">
        <v>1</v>
      </c>
      <c r="Q66">
        <v>1</v>
      </c>
      <c r="R66">
        <v>0</v>
      </c>
      <c r="S66">
        <v>0.18487268518518518</v>
      </c>
      <c r="T66">
        <v>0.19019675925925927</v>
      </c>
      <c r="U66">
        <f t="shared" si="19"/>
        <v>5.3240740740740922E-3</v>
      </c>
      <c r="V66">
        <v>0</v>
      </c>
      <c r="X66" t="s">
        <v>123</v>
      </c>
      <c r="Y66">
        <v>1</v>
      </c>
      <c r="Z66">
        <v>1</v>
      </c>
      <c r="AA66">
        <v>1</v>
      </c>
      <c r="AB66">
        <v>1</v>
      </c>
      <c r="AC66">
        <v>0</v>
      </c>
      <c r="AD66">
        <v>0.19032407407407406</v>
      </c>
      <c r="AE66">
        <v>0.19652777777777777</v>
      </c>
      <c r="AF66">
        <f t="shared" si="16"/>
        <v>6.2037037037037113E-3</v>
      </c>
      <c r="AG66">
        <v>102</v>
      </c>
      <c r="AH66">
        <v>5</v>
      </c>
      <c r="AI66" t="s">
        <v>124</v>
      </c>
      <c r="AJ66">
        <v>1</v>
      </c>
      <c r="AK66">
        <v>1</v>
      </c>
      <c r="AL66">
        <v>1</v>
      </c>
      <c r="AM66">
        <v>1</v>
      </c>
      <c r="AN66">
        <v>1</v>
      </c>
      <c r="AO66">
        <v>0.19659722222222223</v>
      </c>
      <c r="AP66">
        <v>0.19841435185185186</v>
      </c>
      <c r="AQ66">
        <f t="shared" si="20"/>
        <v>1.8171296296296269E-3</v>
      </c>
      <c r="AR66">
        <v>0</v>
      </c>
      <c r="AT66">
        <v>1</v>
      </c>
      <c r="AU66">
        <f t="shared" si="22"/>
        <v>1.606481481481481E-2</v>
      </c>
      <c r="AV66">
        <f t="shared" si="23"/>
        <v>202</v>
      </c>
    </row>
    <row r="67" spans="1:48" x14ac:dyDescent="0.25">
      <c r="A67">
        <v>57</v>
      </c>
      <c r="B67" t="s">
        <v>122</v>
      </c>
      <c r="C67">
        <v>1</v>
      </c>
      <c r="D67">
        <v>0</v>
      </c>
      <c r="E67">
        <v>0</v>
      </c>
      <c r="F67">
        <v>0</v>
      </c>
      <c r="G67">
        <v>0</v>
      </c>
      <c r="H67">
        <v>0.22438657407407406</v>
      </c>
      <c r="I67">
        <v>0.22785879629629632</v>
      </c>
      <c r="J67">
        <f t="shared" si="18"/>
        <v>3.4722222222222654E-3</v>
      </c>
      <c r="K67">
        <v>57</v>
      </c>
      <c r="L67">
        <v>5</v>
      </c>
      <c r="M67" s="99" t="s">
        <v>124</v>
      </c>
      <c r="N67" s="99">
        <v>1</v>
      </c>
      <c r="O67" s="99">
        <v>0</v>
      </c>
      <c r="P67" s="99">
        <v>0</v>
      </c>
      <c r="Q67" s="99">
        <v>0</v>
      </c>
      <c r="R67" s="99">
        <v>1</v>
      </c>
      <c r="S67" s="99"/>
      <c r="T67" s="99"/>
      <c r="U67" s="99">
        <f t="shared" si="19"/>
        <v>0</v>
      </c>
      <c r="V67" s="99"/>
      <c r="W67" s="99"/>
      <c r="X67" s="99" t="s">
        <v>125</v>
      </c>
      <c r="Y67" s="99">
        <v>1</v>
      </c>
      <c r="Z67" s="99">
        <v>1</v>
      </c>
      <c r="AA67" s="99">
        <v>0</v>
      </c>
      <c r="AB67" s="99">
        <v>0</v>
      </c>
      <c r="AC67" s="99">
        <v>1</v>
      </c>
      <c r="AD67" s="99"/>
      <c r="AE67" s="99"/>
      <c r="AF67" s="99">
        <f t="shared" si="16"/>
        <v>0</v>
      </c>
      <c r="AG67" s="99"/>
      <c r="AH67" s="99"/>
      <c r="AI67" s="99" t="s">
        <v>123</v>
      </c>
      <c r="AJ67" s="99">
        <v>1</v>
      </c>
      <c r="AK67" s="99">
        <v>1</v>
      </c>
      <c r="AL67" s="99">
        <v>1</v>
      </c>
      <c r="AM67" s="99">
        <v>1</v>
      </c>
      <c r="AN67" s="99">
        <v>1</v>
      </c>
      <c r="AO67" s="99"/>
      <c r="AP67" s="99"/>
      <c r="AQ67" s="99">
        <f t="shared" si="20"/>
        <v>0</v>
      </c>
      <c r="AR67" s="99"/>
      <c r="AS67" s="99"/>
      <c r="AT67">
        <v>1</v>
      </c>
      <c r="AU67">
        <v>3.4722222222222654E-3</v>
      </c>
      <c r="AV67">
        <f>K67+V67+AG67+AR67</f>
        <v>57</v>
      </c>
    </row>
    <row r="68" spans="1:48" x14ac:dyDescent="0.25">
      <c r="A68">
        <v>58</v>
      </c>
      <c r="B68" t="s">
        <v>122</v>
      </c>
      <c r="C68">
        <v>1</v>
      </c>
      <c r="D68">
        <v>0</v>
      </c>
      <c r="E68">
        <v>0</v>
      </c>
      <c r="F68">
        <v>0</v>
      </c>
      <c r="G68">
        <v>0</v>
      </c>
      <c r="H68">
        <v>0.13561342592592593</v>
      </c>
      <c r="I68">
        <v>0.14195601851851852</v>
      </c>
      <c r="J68">
        <f t="shared" si="18"/>
        <v>6.3425925925925941E-3</v>
      </c>
      <c r="K68">
        <v>2547</v>
      </c>
      <c r="L68">
        <v>77</v>
      </c>
      <c r="M68" t="s">
        <v>124</v>
      </c>
      <c r="N68">
        <v>1</v>
      </c>
      <c r="O68">
        <v>1</v>
      </c>
      <c r="P68">
        <v>0</v>
      </c>
      <c r="Q68">
        <v>0</v>
      </c>
      <c r="R68">
        <v>0</v>
      </c>
      <c r="S68">
        <v>0.14247685185185185</v>
      </c>
      <c r="T68">
        <v>0.1489236111111111</v>
      </c>
      <c r="U68">
        <f t="shared" si="19"/>
        <v>6.4467592592592493E-3</v>
      </c>
      <c r="V68">
        <v>1442</v>
      </c>
      <c r="W68">
        <v>45</v>
      </c>
      <c r="X68" t="s">
        <v>123</v>
      </c>
      <c r="Y68">
        <v>1</v>
      </c>
      <c r="Z68">
        <v>1</v>
      </c>
      <c r="AA68">
        <v>0</v>
      </c>
      <c r="AB68">
        <v>0</v>
      </c>
      <c r="AC68">
        <v>1</v>
      </c>
      <c r="AD68">
        <v>0.14905092592592592</v>
      </c>
      <c r="AE68">
        <v>0.15317129629629631</v>
      </c>
      <c r="AF68">
        <f t="shared" si="16"/>
        <v>4.1203703703703853E-3</v>
      </c>
      <c r="AG68">
        <v>45</v>
      </c>
      <c r="AH68">
        <v>5</v>
      </c>
      <c r="AI68" t="s">
        <v>125</v>
      </c>
      <c r="AJ68">
        <v>1</v>
      </c>
      <c r="AK68">
        <v>1</v>
      </c>
      <c r="AL68">
        <v>1</v>
      </c>
      <c r="AM68">
        <v>1</v>
      </c>
      <c r="AN68">
        <v>1</v>
      </c>
      <c r="AO68">
        <v>0.15444444444444444</v>
      </c>
      <c r="AP68">
        <v>0.15755787037037036</v>
      </c>
      <c r="AQ68">
        <f t="shared" si="20"/>
        <v>3.1134259259259223E-3</v>
      </c>
      <c r="AR68">
        <v>298</v>
      </c>
      <c r="AS68">
        <v>13</v>
      </c>
      <c r="AT68">
        <v>1</v>
      </c>
      <c r="AU68">
        <f t="shared" si="22"/>
        <v>2.1944444444444433E-2</v>
      </c>
      <c r="AV68">
        <f t="shared" si="23"/>
        <v>4332</v>
      </c>
    </row>
    <row r="69" spans="1:48" x14ac:dyDescent="0.25">
      <c r="A69" s="32"/>
      <c r="B69" s="32"/>
      <c r="C69" s="32"/>
      <c r="D69" s="32"/>
      <c r="E69" s="32"/>
      <c r="F69" s="32"/>
      <c r="G69" s="32"/>
      <c r="H69" s="32"/>
      <c r="I69" s="32"/>
      <c r="J69" s="32"/>
      <c r="K69" s="9"/>
      <c r="L69" s="32"/>
      <c r="M69" s="32"/>
      <c r="N69" s="33"/>
      <c r="O69" s="32"/>
      <c r="P69" s="32"/>
      <c r="Q69" s="32"/>
      <c r="R69" s="32"/>
      <c r="S69" s="32"/>
      <c r="T69" s="32"/>
      <c r="U69" s="32"/>
      <c r="V69" s="32"/>
      <c r="AI69" s="54"/>
      <c r="AJ69" s="15"/>
      <c r="AK69" s="15"/>
      <c r="AL69" s="15"/>
      <c r="AM69" s="15"/>
      <c r="AN69" s="15"/>
      <c r="AO69" s="15"/>
      <c r="AP69" s="15"/>
      <c r="AQ69" s="15"/>
      <c r="AR69" s="15"/>
      <c r="AS69" s="15"/>
    </row>
    <row r="70" spans="1:48" x14ac:dyDescent="0.25">
      <c r="A70" s="32"/>
      <c r="B70" s="32"/>
      <c r="C70" s="32"/>
      <c r="D70" s="32"/>
      <c r="E70" s="32"/>
      <c r="F70" s="32"/>
      <c r="G70" s="32"/>
      <c r="H70" s="32"/>
      <c r="I70" s="32"/>
      <c r="J70" s="32"/>
      <c r="K70" s="9"/>
      <c r="L70" s="32"/>
      <c r="M70" s="32"/>
      <c r="N70" s="33"/>
      <c r="O70" s="32"/>
      <c r="P70" s="32"/>
      <c r="Q70" s="32"/>
      <c r="R70" s="32"/>
      <c r="S70" s="32"/>
      <c r="T70" s="32"/>
      <c r="U70" s="32"/>
      <c r="V70" s="32"/>
      <c r="AI70" s="54"/>
      <c r="AJ70" s="15"/>
      <c r="AK70" s="15"/>
      <c r="AL70" s="15"/>
      <c r="AM70" s="15"/>
      <c r="AN70" s="15"/>
      <c r="AO70" s="15"/>
      <c r="AP70" s="15"/>
      <c r="AQ70" s="15"/>
      <c r="AR70" s="15"/>
      <c r="AS70" s="15"/>
    </row>
    <row r="71" spans="1:48" x14ac:dyDescent="0.25">
      <c r="A71" s="9"/>
      <c r="B71" s="9"/>
      <c r="C71" s="9"/>
      <c r="D71" s="9"/>
      <c r="E71" s="9"/>
      <c r="F71" s="9"/>
      <c r="G71" s="9"/>
      <c r="H71" s="9"/>
      <c r="I71" s="9"/>
      <c r="J71" s="9"/>
      <c r="K71" s="9"/>
      <c r="L71" s="32"/>
      <c r="M71" s="32"/>
      <c r="N71" s="33"/>
      <c r="O71" s="32"/>
      <c r="P71" s="32"/>
      <c r="Q71" s="32"/>
      <c r="R71" s="32"/>
      <c r="S71" s="32"/>
      <c r="T71" s="32"/>
      <c r="U71" s="32"/>
      <c r="V71" s="32"/>
      <c r="AI71" s="54"/>
      <c r="AJ71" s="15"/>
      <c r="AK71" s="15"/>
      <c r="AL71" s="15"/>
      <c r="AM71" s="15"/>
      <c r="AN71" s="15"/>
      <c r="AO71" s="15"/>
      <c r="AP71" s="15"/>
      <c r="AQ71" s="15"/>
      <c r="AR71" s="15"/>
      <c r="AS71" s="15"/>
    </row>
    <row r="72" spans="1:48" x14ac:dyDescent="0.25">
      <c r="A72" s="9"/>
      <c r="B72" s="9"/>
      <c r="C72" s="9"/>
      <c r="D72" s="9"/>
      <c r="E72" s="9"/>
      <c r="F72" s="9"/>
      <c r="G72" s="9"/>
      <c r="H72" s="9"/>
      <c r="I72" s="9"/>
      <c r="J72" s="9"/>
      <c r="K72" s="9"/>
      <c r="L72" s="32"/>
      <c r="M72" s="9"/>
      <c r="N72" s="9"/>
      <c r="O72" s="9"/>
      <c r="P72" s="9"/>
      <c r="Q72" s="9"/>
      <c r="R72" s="9"/>
      <c r="S72" s="9"/>
      <c r="T72" s="9"/>
      <c r="U72" s="9"/>
      <c r="V72" s="9"/>
      <c r="AI72" s="54"/>
      <c r="AJ72" s="15"/>
      <c r="AK72" s="15"/>
      <c r="AL72" s="15"/>
      <c r="AM72" s="15"/>
      <c r="AN72" s="15"/>
      <c r="AO72" s="15"/>
      <c r="AP72" s="15"/>
      <c r="AQ72" s="15"/>
      <c r="AR72" s="15"/>
      <c r="AS72" s="15"/>
    </row>
    <row r="73" spans="1:48" x14ac:dyDescent="0.25">
      <c r="A73" s="35"/>
      <c r="B73" s="35"/>
      <c r="C73" s="35"/>
      <c r="D73" s="35"/>
      <c r="E73" s="35"/>
      <c r="F73" s="52"/>
      <c r="G73" s="9"/>
      <c r="H73" s="9"/>
      <c r="I73" s="9"/>
      <c r="J73" s="9"/>
      <c r="K73" s="9"/>
      <c r="L73" s="35"/>
      <c r="M73" s="35"/>
      <c r="N73" s="35"/>
      <c r="O73" s="35"/>
      <c r="P73" s="35"/>
      <c r="Q73" s="52"/>
      <c r="R73" s="9"/>
      <c r="S73" s="9"/>
      <c r="T73" s="9"/>
      <c r="U73" s="9"/>
      <c r="V73" s="9"/>
      <c r="AI73" s="54"/>
      <c r="AJ73" s="15"/>
      <c r="AK73" s="15"/>
      <c r="AL73" s="15"/>
      <c r="AM73" s="15"/>
      <c r="AN73" s="15"/>
      <c r="AO73" s="15"/>
      <c r="AP73" s="15"/>
      <c r="AQ73" s="15"/>
      <c r="AR73" s="15"/>
      <c r="AS73" s="15"/>
    </row>
    <row r="74" spans="1:48" x14ac:dyDescent="0.25">
      <c r="A74" s="32"/>
      <c r="B74" s="32"/>
      <c r="C74" s="32"/>
      <c r="D74" s="32"/>
      <c r="E74" s="32"/>
      <c r="F74" s="52"/>
      <c r="G74" s="9"/>
      <c r="H74" s="9"/>
      <c r="I74" s="9"/>
      <c r="J74" s="9"/>
      <c r="K74" s="9"/>
      <c r="L74" s="32"/>
      <c r="M74" s="32"/>
      <c r="N74" s="32"/>
      <c r="O74" s="32"/>
      <c r="P74" s="32"/>
      <c r="Q74" s="52"/>
      <c r="R74" s="9"/>
      <c r="S74" s="9"/>
      <c r="T74" s="9"/>
      <c r="U74" s="9"/>
      <c r="V74" s="9"/>
      <c r="AI74" s="54"/>
      <c r="AJ74" s="15"/>
      <c r="AK74" s="15"/>
      <c r="AL74" s="15"/>
      <c r="AM74" s="15"/>
      <c r="AN74" s="15"/>
      <c r="AO74" s="15"/>
      <c r="AP74" s="15"/>
      <c r="AQ74" s="15"/>
      <c r="AR74" s="15"/>
      <c r="AS74" s="15"/>
    </row>
    <row r="75" spans="1:48" x14ac:dyDescent="0.25">
      <c r="A75" s="32"/>
      <c r="B75" s="32"/>
      <c r="C75" s="32"/>
      <c r="D75" s="32"/>
      <c r="E75" s="32"/>
      <c r="F75" s="52"/>
      <c r="G75" s="9"/>
      <c r="H75" s="9"/>
      <c r="I75" s="9"/>
      <c r="J75" s="9"/>
      <c r="K75" s="9"/>
      <c r="L75" s="32"/>
      <c r="M75" s="32"/>
      <c r="N75" s="32"/>
      <c r="O75" s="32"/>
      <c r="P75" s="32"/>
      <c r="Q75" s="52"/>
      <c r="R75" s="9"/>
      <c r="S75" s="9"/>
      <c r="T75" s="9"/>
      <c r="U75" s="9"/>
      <c r="V75" s="9"/>
      <c r="AI75" s="54"/>
      <c r="AJ75" s="15"/>
      <c r="AK75" s="15"/>
      <c r="AL75" s="15"/>
      <c r="AM75" s="15"/>
      <c r="AN75" s="15"/>
      <c r="AO75" s="15"/>
      <c r="AP75" s="15"/>
      <c r="AQ75" s="15"/>
      <c r="AR75" s="15"/>
      <c r="AS75" s="15"/>
    </row>
    <row r="76" spans="1:48" x14ac:dyDescent="0.25">
      <c r="A76" s="32"/>
      <c r="B76" s="32"/>
      <c r="C76" s="32"/>
      <c r="D76" s="32"/>
      <c r="E76" s="32"/>
      <c r="F76" s="52"/>
      <c r="G76" s="9"/>
      <c r="H76" s="9"/>
      <c r="I76" s="9"/>
      <c r="J76" s="9"/>
      <c r="K76" s="9"/>
      <c r="L76" s="32"/>
      <c r="M76" s="32"/>
      <c r="N76" s="32"/>
      <c r="O76" s="32"/>
      <c r="P76" s="32"/>
      <c r="Q76" s="52"/>
      <c r="R76" s="9"/>
      <c r="S76" s="9"/>
      <c r="T76" s="9"/>
      <c r="U76" s="9"/>
      <c r="V76" s="9"/>
      <c r="AI76" s="54"/>
      <c r="AJ76" s="15"/>
      <c r="AK76" s="15"/>
      <c r="AL76" s="15"/>
      <c r="AM76" s="15"/>
      <c r="AN76" s="15"/>
      <c r="AO76" s="15"/>
      <c r="AP76" s="15"/>
      <c r="AQ76" s="15"/>
      <c r="AR76" s="15"/>
      <c r="AS76" s="15"/>
    </row>
    <row r="77" spans="1:48" x14ac:dyDescent="0.25">
      <c r="A77" s="32"/>
      <c r="B77" s="32"/>
      <c r="C77" s="32"/>
      <c r="D77" s="32"/>
      <c r="E77" s="32"/>
      <c r="F77" s="52"/>
      <c r="G77" s="9"/>
      <c r="H77" s="9"/>
      <c r="I77" s="9"/>
      <c r="J77" s="9"/>
      <c r="K77" s="9"/>
      <c r="L77" s="32"/>
      <c r="M77" s="32"/>
      <c r="N77" s="32"/>
      <c r="O77" s="32"/>
      <c r="P77" s="32"/>
      <c r="Q77" s="52"/>
      <c r="R77" s="9"/>
      <c r="S77" s="9"/>
      <c r="T77" s="9"/>
      <c r="U77" s="9"/>
      <c r="V77" s="9"/>
      <c r="AI77" s="54"/>
      <c r="AJ77" s="15"/>
      <c r="AK77" s="15"/>
      <c r="AL77" s="15"/>
      <c r="AM77" s="15"/>
      <c r="AN77" s="15"/>
      <c r="AO77" s="15"/>
      <c r="AP77" s="15"/>
      <c r="AQ77" s="15"/>
      <c r="AR77" s="15"/>
      <c r="AS77" s="15"/>
    </row>
    <row r="78" spans="1:48" x14ac:dyDescent="0.25">
      <c r="A78" s="9"/>
      <c r="B78" s="9"/>
      <c r="C78" s="9"/>
      <c r="D78" s="9"/>
      <c r="E78" s="9"/>
      <c r="F78" s="52"/>
      <c r="G78" s="9"/>
      <c r="H78" s="9"/>
      <c r="I78" s="9"/>
      <c r="J78" s="9"/>
      <c r="K78" s="9"/>
      <c r="L78" s="9"/>
      <c r="M78" s="9"/>
      <c r="N78" s="9"/>
      <c r="O78" s="9"/>
      <c r="P78" s="9"/>
      <c r="Q78" s="52"/>
      <c r="R78" s="9"/>
      <c r="S78" s="9"/>
      <c r="T78" s="9"/>
      <c r="U78" s="9"/>
      <c r="V78" s="9"/>
      <c r="AI78" s="54"/>
      <c r="AJ78" s="15"/>
      <c r="AK78" s="15"/>
      <c r="AL78" s="15"/>
      <c r="AM78" s="15"/>
      <c r="AN78" s="15"/>
      <c r="AO78" s="15"/>
      <c r="AP78" s="15"/>
      <c r="AQ78" s="15"/>
      <c r="AR78" s="15"/>
      <c r="AS78" s="15"/>
    </row>
    <row r="79" spans="1:48" x14ac:dyDescent="0.25">
      <c r="A79" s="9"/>
      <c r="B79" s="9"/>
      <c r="C79" s="9"/>
      <c r="D79" s="9"/>
      <c r="E79" s="9"/>
      <c r="F79" s="52"/>
      <c r="G79" s="9"/>
      <c r="H79" s="9"/>
      <c r="I79" s="9"/>
      <c r="J79" s="9"/>
      <c r="K79" s="9"/>
      <c r="L79" s="9"/>
      <c r="M79" s="9"/>
      <c r="N79" s="9"/>
      <c r="O79" s="9"/>
      <c r="P79" s="9"/>
      <c r="Q79" s="52"/>
      <c r="R79" s="9"/>
      <c r="S79" s="9"/>
      <c r="T79" s="9"/>
      <c r="U79" s="9"/>
      <c r="V79" s="9"/>
      <c r="AI79" s="54"/>
      <c r="AJ79" s="15"/>
      <c r="AK79" s="15"/>
      <c r="AL79" s="15"/>
      <c r="AM79" s="15"/>
      <c r="AN79" s="15"/>
      <c r="AO79" s="15"/>
      <c r="AP79" s="15"/>
      <c r="AQ79" s="15"/>
      <c r="AR79" s="15"/>
      <c r="AS79" s="15"/>
    </row>
    <row r="80" spans="1:48" x14ac:dyDescent="0.25">
      <c r="A80" s="35"/>
      <c r="B80" s="35"/>
      <c r="C80" s="35"/>
      <c r="D80" s="35"/>
      <c r="E80" s="35"/>
      <c r="F80" s="35"/>
      <c r="G80" s="35"/>
      <c r="H80" s="35"/>
      <c r="I80" s="35"/>
      <c r="J80" s="35"/>
      <c r="K80" s="9"/>
      <c r="L80" s="35"/>
      <c r="M80" s="35"/>
      <c r="N80" s="35"/>
      <c r="O80" s="35"/>
      <c r="P80" s="35"/>
      <c r="Q80" s="35"/>
      <c r="R80" s="35"/>
      <c r="S80" s="35"/>
      <c r="T80" s="35"/>
      <c r="U80" s="35"/>
      <c r="V80" s="35"/>
      <c r="AI80" s="54"/>
      <c r="AJ80" s="15"/>
      <c r="AK80" s="15"/>
      <c r="AL80" s="15"/>
      <c r="AM80" s="15"/>
      <c r="AN80" s="15"/>
      <c r="AO80" s="15"/>
      <c r="AP80" s="15"/>
      <c r="AQ80" s="15"/>
      <c r="AR80" s="15"/>
      <c r="AS80" s="15"/>
    </row>
    <row r="81" spans="1:45" x14ac:dyDescent="0.25">
      <c r="A81" s="32"/>
      <c r="B81" s="32"/>
      <c r="C81" s="32"/>
      <c r="D81" s="32"/>
      <c r="E81" s="32"/>
      <c r="F81" s="32"/>
      <c r="G81" s="32"/>
      <c r="H81" s="32"/>
      <c r="I81" s="32"/>
      <c r="J81" s="32"/>
      <c r="K81" s="9"/>
      <c r="L81" s="32"/>
      <c r="M81" s="32"/>
      <c r="N81" s="32"/>
      <c r="O81" s="32"/>
      <c r="P81" s="32"/>
      <c r="Q81" s="32"/>
      <c r="R81" s="32"/>
      <c r="S81" s="32"/>
      <c r="T81" s="32"/>
      <c r="U81" s="32"/>
      <c r="V81" s="32"/>
      <c r="AI81" s="54"/>
      <c r="AJ81" s="15"/>
      <c r="AK81" s="15"/>
      <c r="AL81" s="15"/>
      <c r="AM81" s="15"/>
      <c r="AN81" s="15"/>
      <c r="AO81" s="15"/>
      <c r="AP81" s="15"/>
      <c r="AQ81" s="15"/>
      <c r="AR81" s="15"/>
      <c r="AS81" s="15"/>
    </row>
    <row r="82" spans="1:45" x14ac:dyDescent="0.25">
      <c r="A82" s="32"/>
      <c r="B82" s="32"/>
      <c r="C82" s="32"/>
      <c r="D82" s="32"/>
      <c r="E82" s="32"/>
      <c r="F82" s="32"/>
      <c r="G82" s="32"/>
      <c r="H82" s="32"/>
      <c r="I82" s="32"/>
      <c r="J82" s="32"/>
      <c r="K82" s="9"/>
      <c r="L82" s="32"/>
      <c r="M82" s="33"/>
      <c r="N82" s="32"/>
      <c r="O82" s="32"/>
      <c r="P82" s="32"/>
      <c r="Q82" s="32"/>
      <c r="R82" s="32"/>
      <c r="S82" s="32"/>
      <c r="T82" s="32"/>
      <c r="U82" s="32"/>
      <c r="V82" s="32"/>
      <c r="AI82" s="54"/>
      <c r="AJ82" s="15"/>
      <c r="AK82" s="15"/>
      <c r="AL82" s="15"/>
      <c r="AM82" s="15"/>
      <c r="AN82" s="15"/>
      <c r="AO82" s="15"/>
      <c r="AP82" s="15"/>
      <c r="AQ82" s="15"/>
      <c r="AR82" s="15"/>
      <c r="AS82" s="15"/>
    </row>
    <row r="83" spans="1:45" x14ac:dyDescent="0.25">
      <c r="A83" s="32"/>
      <c r="B83" s="32"/>
      <c r="C83" s="32"/>
      <c r="D83" s="32"/>
      <c r="E83" s="32"/>
      <c r="F83" s="32"/>
      <c r="G83" s="32"/>
      <c r="H83" s="32"/>
      <c r="I83" s="32"/>
      <c r="J83" s="32"/>
      <c r="K83" s="9"/>
      <c r="L83" s="32"/>
      <c r="M83" s="32"/>
      <c r="N83" s="33"/>
      <c r="O83" s="32"/>
      <c r="P83" s="32"/>
      <c r="Q83" s="32"/>
      <c r="R83" s="32"/>
      <c r="S83" s="32"/>
      <c r="T83" s="32"/>
      <c r="U83" s="32"/>
      <c r="V83" s="32"/>
      <c r="AI83" s="54"/>
      <c r="AJ83" s="15"/>
      <c r="AK83" s="15"/>
      <c r="AL83" s="15"/>
      <c r="AM83" s="15"/>
      <c r="AN83" s="15"/>
      <c r="AO83" s="15"/>
      <c r="AP83" s="15"/>
      <c r="AQ83" s="15"/>
      <c r="AR83" s="15"/>
      <c r="AS83" s="15"/>
    </row>
    <row r="84" spans="1:45" x14ac:dyDescent="0.25">
      <c r="A84" s="32"/>
      <c r="B84" s="32"/>
      <c r="C84" s="32"/>
      <c r="D84" s="32"/>
      <c r="E84" s="32"/>
      <c r="F84" s="32"/>
      <c r="G84" s="32"/>
      <c r="H84" s="32"/>
      <c r="I84" s="32"/>
      <c r="J84" s="32"/>
      <c r="K84" s="9"/>
      <c r="L84" s="32"/>
      <c r="M84" s="32"/>
      <c r="N84" s="33"/>
      <c r="O84" s="32"/>
      <c r="P84" s="32"/>
      <c r="Q84" s="32"/>
      <c r="R84" s="32"/>
      <c r="S84" s="32"/>
      <c r="T84" s="32"/>
      <c r="U84" s="32"/>
      <c r="V84" s="32"/>
      <c r="AI84" s="54"/>
      <c r="AJ84" s="15"/>
      <c r="AK84" s="15"/>
      <c r="AL84" s="15"/>
      <c r="AM84" s="15"/>
      <c r="AN84" s="15"/>
      <c r="AO84" s="15"/>
      <c r="AP84" s="15"/>
      <c r="AQ84" s="15"/>
      <c r="AR84" s="15"/>
      <c r="AS84" s="15"/>
    </row>
    <row r="85" spans="1:45" x14ac:dyDescent="0.25">
      <c r="A85" s="32"/>
      <c r="B85" s="32"/>
      <c r="C85" s="32"/>
      <c r="D85" s="32"/>
      <c r="E85" s="32"/>
      <c r="F85" s="32"/>
      <c r="G85" s="32"/>
      <c r="H85" s="32"/>
      <c r="I85" s="32"/>
      <c r="J85" s="32"/>
      <c r="K85" s="9"/>
      <c r="L85" s="32"/>
      <c r="M85" s="32"/>
      <c r="N85" s="33"/>
      <c r="O85" s="32"/>
      <c r="P85" s="32"/>
      <c r="Q85" s="32"/>
      <c r="R85" s="32"/>
      <c r="S85" s="32"/>
      <c r="T85" s="32"/>
      <c r="U85" s="32"/>
      <c r="V85" s="32"/>
      <c r="AI85" s="54"/>
      <c r="AJ85" s="15"/>
      <c r="AK85" s="15"/>
      <c r="AL85" s="15"/>
      <c r="AM85" s="15"/>
      <c r="AN85" s="15"/>
      <c r="AO85" s="15"/>
      <c r="AP85" s="15"/>
      <c r="AQ85" s="15"/>
      <c r="AR85" s="15"/>
      <c r="AS85" s="15"/>
    </row>
    <row r="86" spans="1:45" x14ac:dyDescent="0.25">
      <c r="A86" s="32"/>
      <c r="B86" s="32"/>
      <c r="C86" s="32"/>
      <c r="D86" s="32"/>
      <c r="E86" s="32"/>
      <c r="F86" s="32"/>
      <c r="G86" s="32"/>
      <c r="H86" s="32"/>
      <c r="I86" s="32"/>
      <c r="J86" s="32"/>
      <c r="K86" s="9"/>
      <c r="L86" s="32"/>
      <c r="M86" s="32"/>
      <c r="N86" s="33"/>
      <c r="O86" s="32"/>
      <c r="P86" s="32"/>
      <c r="Q86" s="32"/>
      <c r="R86" s="32"/>
      <c r="S86" s="32"/>
      <c r="T86" s="32"/>
      <c r="U86" s="32"/>
      <c r="V86" s="32"/>
      <c r="AI86" s="54"/>
      <c r="AJ86" s="15"/>
      <c r="AK86" s="15"/>
      <c r="AL86" s="15"/>
      <c r="AM86" s="15"/>
      <c r="AN86" s="15"/>
      <c r="AO86" s="15"/>
      <c r="AP86" s="15"/>
      <c r="AQ86" s="15"/>
      <c r="AR86" s="15"/>
      <c r="AS86" s="15"/>
    </row>
    <row r="87" spans="1:45" x14ac:dyDescent="0.25">
      <c r="A87" s="32"/>
      <c r="B87" s="32"/>
      <c r="C87" s="32"/>
      <c r="D87" s="32"/>
      <c r="E87" s="32"/>
      <c r="F87" s="32"/>
      <c r="G87" s="32"/>
      <c r="H87" s="32"/>
      <c r="I87" s="32"/>
      <c r="J87" s="32"/>
      <c r="K87" s="9"/>
      <c r="L87" s="32"/>
      <c r="M87" s="32"/>
      <c r="N87" s="33"/>
      <c r="O87" s="32"/>
      <c r="P87" s="32"/>
      <c r="Q87" s="32"/>
      <c r="R87" s="32"/>
      <c r="S87" s="32"/>
      <c r="T87" s="32"/>
      <c r="U87" s="32"/>
      <c r="V87" s="32"/>
      <c r="AI87" s="54"/>
      <c r="AJ87" s="15"/>
      <c r="AK87" s="15"/>
      <c r="AL87" s="15"/>
      <c r="AM87" s="15"/>
      <c r="AN87" s="15"/>
      <c r="AO87" s="15"/>
      <c r="AP87" s="15"/>
      <c r="AQ87" s="15"/>
      <c r="AR87" s="15"/>
      <c r="AS87" s="15"/>
    </row>
    <row r="88" spans="1:45" x14ac:dyDescent="0.25">
      <c r="A88" s="32"/>
      <c r="B88" s="32"/>
      <c r="C88" s="32"/>
      <c r="D88" s="32"/>
      <c r="E88" s="32"/>
      <c r="F88" s="32"/>
      <c r="G88" s="32"/>
      <c r="H88" s="32"/>
      <c r="I88" s="32"/>
      <c r="J88" s="32"/>
      <c r="K88" s="9"/>
      <c r="L88" s="32"/>
      <c r="M88" s="32"/>
      <c r="N88" s="33"/>
      <c r="O88" s="32"/>
      <c r="P88" s="32"/>
      <c r="Q88" s="32"/>
      <c r="R88" s="32"/>
      <c r="S88" s="32"/>
      <c r="T88" s="32"/>
      <c r="U88" s="32"/>
      <c r="V88" s="32"/>
      <c r="AI88" s="54"/>
      <c r="AJ88" s="15"/>
      <c r="AK88" s="15"/>
      <c r="AL88" s="15"/>
      <c r="AM88" s="15"/>
      <c r="AN88" s="15"/>
      <c r="AO88" s="15"/>
      <c r="AP88" s="15"/>
      <c r="AQ88" s="15"/>
      <c r="AR88" s="15"/>
      <c r="AS88" s="15"/>
    </row>
    <row r="89" spans="1:45" x14ac:dyDescent="0.25">
      <c r="A89" s="32"/>
      <c r="B89" s="32"/>
      <c r="C89" s="32"/>
      <c r="D89" s="32"/>
      <c r="E89" s="32"/>
      <c r="F89" s="32"/>
      <c r="G89" s="32"/>
      <c r="H89" s="32"/>
      <c r="I89" s="32"/>
      <c r="J89" s="32"/>
      <c r="K89" s="9"/>
      <c r="L89" s="32"/>
      <c r="M89" s="32"/>
      <c r="N89" s="33"/>
      <c r="O89" s="32"/>
      <c r="P89" s="32"/>
      <c r="Q89" s="32"/>
      <c r="R89" s="32"/>
      <c r="S89" s="32"/>
      <c r="T89" s="32"/>
      <c r="U89" s="32"/>
      <c r="V89" s="32"/>
      <c r="AI89" s="54"/>
      <c r="AJ89" s="15"/>
      <c r="AK89" s="15"/>
      <c r="AL89" s="15"/>
      <c r="AM89" s="15"/>
      <c r="AN89" s="15"/>
      <c r="AO89" s="15"/>
      <c r="AP89" s="15"/>
      <c r="AQ89" s="15"/>
      <c r="AR89" s="15"/>
      <c r="AS89" s="15"/>
    </row>
    <row r="90" spans="1:45" x14ac:dyDescent="0.25">
      <c r="A90" s="9"/>
      <c r="B90" s="9"/>
      <c r="C90" s="9"/>
      <c r="D90" s="9"/>
      <c r="E90" s="9"/>
      <c r="F90" s="52"/>
      <c r="G90" s="9"/>
      <c r="H90" s="9"/>
      <c r="I90" s="9"/>
      <c r="J90" s="9"/>
      <c r="K90" s="9"/>
      <c r="L90" s="32"/>
      <c r="M90" s="32"/>
      <c r="N90" s="33"/>
      <c r="O90" s="32"/>
      <c r="P90" s="32"/>
      <c r="Q90" s="32"/>
      <c r="R90" s="32"/>
      <c r="S90" s="32"/>
      <c r="T90" s="32"/>
      <c r="U90" s="32"/>
      <c r="V90" s="32"/>
      <c r="AI90" s="54"/>
      <c r="AJ90" s="15"/>
      <c r="AK90" s="15"/>
      <c r="AL90" s="15"/>
      <c r="AM90" s="15"/>
      <c r="AN90" s="15"/>
      <c r="AO90" s="15"/>
      <c r="AP90" s="15"/>
      <c r="AQ90" s="15"/>
      <c r="AR90" s="15"/>
      <c r="AS90" s="15"/>
    </row>
    <row r="91" spans="1:45" x14ac:dyDescent="0.25">
      <c r="A91" s="9"/>
      <c r="B91" s="9"/>
      <c r="C91" s="9"/>
      <c r="D91" s="9"/>
      <c r="E91" s="9"/>
      <c r="F91" s="52"/>
      <c r="G91" s="9"/>
      <c r="H91" s="9"/>
      <c r="I91" s="9"/>
      <c r="J91" s="9"/>
      <c r="K91" s="9"/>
      <c r="L91" s="9"/>
      <c r="M91" s="9"/>
      <c r="N91" s="9"/>
      <c r="O91" s="9"/>
      <c r="P91" s="9"/>
      <c r="Q91" s="52"/>
      <c r="R91" s="9"/>
      <c r="S91" s="9"/>
      <c r="T91" s="9"/>
      <c r="U91" s="9"/>
      <c r="V91" s="9"/>
      <c r="AI91" s="54"/>
      <c r="AJ91" s="15"/>
      <c r="AK91" s="15"/>
      <c r="AL91" s="15"/>
      <c r="AM91" s="15"/>
      <c r="AN91" s="15"/>
      <c r="AO91" s="15"/>
      <c r="AP91" s="15"/>
      <c r="AQ91" s="15"/>
      <c r="AR91" s="15"/>
      <c r="AS91" s="15"/>
    </row>
    <row r="92" spans="1:45" x14ac:dyDescent="0.25">
      <c r="A92" s="9"/>
      <c r="B92" s="9"/>
      <c r="C92" s="9"/>
      <c r="D92" s="9"/>
      <c r="E92" s="9"/>
      <c r="F92" s="52"/>
      <c r="G92" s="9"/>
      <c r="H92" s="9"/>
      <c r="I92" s="9"/>
      <c r="J92" s="9"/>
      <c r="K92" s="9"/>
      <c r="L92" s="9"/>
      <c r="M92" s="9"/>
      <c r="N92" s="9"/>
      <c r="O92" s="9"/>
      <c r="P92" s="9"/>
      <c r="Q92" s="52"/>
      <c r="R92" s="9"/>
      <c r="S92" s="9"/>
      <c r="T92" s="9"/>
      <c r="U92" s="9"/>
      <c r="V92" s="9"/>
      <c r="AI92" s="54"/>
      <c r="AJ92" s="15"/>
      <c r="AK92" s="15"/>
      <c r="AL92" s="15"/>
      <c r="AM92" s="15"/>
      <c r="AN92" s="15"/>
      <c r="AO92" s="15"/>
      <c r="AP92" s="15"/>
      <c r="AQ92" s="15"/>
      <c r="AR92" s="15"/>
      <c r="AS92" s="15"/>
    </row>
    <row r="93" spans="1:45" x14ac:dyDescent="0.25">
      <c r="A93" s="35"/>
      <c r="B93" s="35"/>
      <c r="C93" s="35"/>
      <c r="D93" s="35"/>
      <c r="E93" s="35"/>
      <c r="F93" s="35"/>
      <c r="G93" s="35"/>
      <c r="H93" s="35"/>
      <c r="I93" s="35"/>
      <c r="J93" s="35"/>
      <c r="K93" s="9"/>
      <c r="L93" s="35"/>
      <c r="M93" s="35"/>
      <c r="N93" s="35"/>
      <c r="O93" s="35"/>
      <c r="P93" s="35"/>
      <c r="Q93" s="35"/>
      <c r="R93" s="35"/>
      <c r="S93" s="35"/>
      <c r="T93" s="35"/>
      <c r="U93" s="35"/>
      <c r="V93" s="35"/>
      <c r="AI93" s="54"/>
      <c r="AJ93" s="15"/>
      <c r="AK93" s="15"/>
      <c r="AL93" s="15"/>
      <c r="AM93" s="15"/>
      <c r="AN93" s="15"/>
      <c r="AO93" s="15"/>
      <c r="AP93" s="15"/>
      <c r="AQ93" s="15"/>
      <c r="AR93" s="15"/>
      <c r="AS93" s="15"/>
    </row>
    <row r="94" spans="1:45" x14ac:dyDescent="0.25">
      <c r="A94" s="32"/>
      <c r="B94" s="32"/>
      <c r="C94" s="32"/>
      <c r="D94" s="32"/>
      <c r="E94" s="32"/>
      <c r="F94" s="32"/>
      <c r="G94" s="32"/>
      <c r="H94" s="32"/>
      <c r="I94" s="32"/>
      <c r="J94" s="32"/>
      <c r="K94" s="9"/>
      <c r="L94" s="32"/>
      <c r="M94" s="32"/>
      <c r="N94" s="32"/>
      <c r="O94" s="32"/>
      <c r="P94" s="32"/>
      <c r="Q94" s="32"/>
      <c r="R94" s="32"/>
      <c r="S94" s="32"/>
      <c r="T94" s="32"/>
      <c r="U94" s="32"/>
      <c r="V94" s="32"/>
      <c r="AI94" s="54"/>
      <c r="AJ94" s="15"/>
      <c r="AK94" s="15"/>
      <c r="AL94" s="15"/>
      <c r="AM94" s="15"/>
      <c r="AN94" s="15"/>
      <c r="AO94" s="15"/>
      <c r="AP94" s="15"/>
      <c r="AQ94" s="15"/>
      <c r="AR94" s="15"/>
      <c r="AS94" s="15"/>
    </row>
    <row r="95" spans="1:45" x14ac:dyDescent="0.25">
      <c r="A95" s="32"/>
      <c r="B95" s="32"/>
      <c r="C95" s="32"/>
      <c r="D95" s="32"/>
      <c r="E95" s="32"/>
      <c r="F95" s="32"/>
      <c r="G95" s="32"/>
      <c r="H95" s="32"/>
      <c r="I95" s="32"/>
      <c r="J95" s="32"/>
      <c r="K95" s="9"/>
      <c r="L95" s="32"/>
      <c r="M95" s="33"/>
      <c r="N95" s="32"/>
      <c r="O95" s="32"/>
      <c r="P95" s="32"/>
      <c r="Q95" s="32"/>
      <c r="R95" s="32"/>
      <c r="S95" s="32"/>
      <c r="T95" s="32"/>
      <c r="U95" s="32"/>
      <c r="V95" s="32"/>
      <c r="AI95" s="54"/>
      <c r="AJ95" s="15"/>
      <c r="AK95" s="15"/>
      <c r="AL95" s="15"/>
      <c r="AM95" s="15"/>
      <c r="AN95" s="15"/>
      <c r="AO95" s="15"/>
      <c r="AP95" s="15"/>
      <c r="AQ95" s="15"/>
      <c r="AR95" s="15"/>
      <c r="AS95" s="15"/>
    </row>
    <row r="96" spans="1:45" x14ac:dyDescent="0.25">
      <c r="A96" s="32"/>
      <c r="B96" s="32"/>
      <c r="C96" s="32"/>
      <c r="D96" s="32"/>
      <c r="E96" s="32"/>
      <c r="F96" s="32"/>
      <c r="G96" s="32"/>
      <c r="H96" s="32"/>
      <c r="I96" s="32"/>
      <c r="J96" s="32"/>
      <c r="K96" s="9"/>
      <c r="L96" s="32"/>
      <c r="M96" s="32"/>
      <c r="N96" s="33"/>
      <c r="O96" s="32"/>
      <c r="P96" s="32"/>
      <c r="Q96" s="32"/>
      <c r="R96" s="32"/>
      <c r="S96" s="32"/>
      <c r="T96" s="32"/>
      <c r="U96" s="32"/>
      <c r="V96" s="32"/>
      <c r="AI96" s="54"/>
      <c r="AJ96" s="15"/>
      <c r="AK96" s="15"/>
      <c r="AL96" s="15"/>
      <c r="AM96" s="15"/>
      <c r="AN96" s="15"/>
      <c r="AO96" s="15"/>
      <c r="AP96" s="15"/>
      <c r="AQ96" s="15"/>
      <c r="AR96" s="15"/>
      <c r="AS96" s="15"/>
    </row>
    <row r="97" spans="1:45" x14ac:dyDescent="0.25">
      <c r="A97" s="32"/>
      <c r="B97" s="32"/>
      <c r="C97" s="32"/>
      <c r="D97" s="32"/>
      <c r="E97" s="32"/>
      <c r="F97" s="32"/>
      <c r="G97" s="32"/>
      <c r="H97" s="32"/>
      <c r="I97" s="32"/>
      <c r="J97" s="32"/>
      <c r="K97" s="9"/>
      <c r="L97" s="32"/>
      <c r="M97" s="32"/>
      <c r="N97" s="33"/>
      <c r="O97" s="32"/>
      <c r="P97" s="32"/>
      <c r="Q97" s="32"/>
      <c r="R97" s="32"/>
      <c r="S97" s="32"/>
      <c r="T97" s="32"/>
      <c r="U97" s="32"/>
      <c r="V97" s="32"/>
      <c r="AI97" s="54"/>
      <c r="AJ97" s="15"/>
      <c r="AK97" s="15"/>
      <c r="AL97" s="15"/>
      <c r="AM97" s="15"/>
      <c r="AN97" s="15"/>
      <c r="AO97" s="15"/>
      <c r="AP97" s="15"/>
      <c r="AQ97" s="15"/>
      <c r="AR97" s="15"/>
      <c r="AS97" s="15"/>
    </row>
    <row r="98" spans="1:45" x14ac:dyDescent="0.25">
      <c r="A98" s="32"/>
      <c r="B98" s="32"/>
      <c r="C98" s="32"/>
      <c r="D98" s="32"/>
      <c r="E98" s="32"/>
      <c r="F98" s="32"/>
      <c r="G98" s="32"/>
      <c r="H98" s="32"/>
      <c r="I98" s="32"/>
      <c r="J98" s="32"/>
      <c r="K98" s="9"/>
      <c r="L98" s="32"/>
      <c r="M98" s="32"/>
      <c r="N98" s="33"/>
      <c r="O98" s="32"/>
      <c r="P98" s="32"/>
      <c r="Q98" s="32"/>
      <c r="R98" s="32"/>
      <c r="S98" s="32"/>
      <c r="T98" s="32"/>
      <c r="U98" s="32"/>
      <c r="V98" s="32"/>
      <c r="AI98" s="54"/>
      <c r="AJ98" s="15"/>
      <c r="AK98" s="15"/>
      <c r="AL98" s="15"/>
      <c r="AM98" s="15"/>
      <c r="AN98" s="15"/>
      <c r="AO98" s="15"/>
      <c r="AP98" s="15"/>
      <c r="AQ98" s="15"/>
      <c r="AR98" s="15"/>
      <c r="AS98" s="15"/>
    </row>
    <row r="99" spans="1:45" x14ac:dyDescent="0.25">
      <c r="A99" s="32"/>
      <c r="B99" s="32"/>
      <c r="C99" s="32"/>
      <c r="D99" s="32"/>
      <c r="E99" s="32"/>
      <c r="F99" s="32"/>
      <c r="G99" s="32"/>
      <c r="H99" s="32"/>
      <c r="I99" s="32"/>
      <c r="J99" s="32"/>
      <c r="K99" s="9"/>
      <c r="L99" s="32"/>
      <c r="M99" s="32"/>
      <c r="N99" s="33"/>
      <c r="O99" s="32"/>
      <c r="P99" s="32"/>
      <c r="Q99" s="32"/>
      <c r="R99" s="32"/>
      <c r="S99" s="32"/>
      <c r="T99" s="32"/>
      <c r="U99" s="32"/>
      <c r="V99" s="32"/>
      <c r="AI99" s="54"/>
      <c r="AJ99" s="15"/>
      <c r="AK99" s="15"/>
      <c r="AL99" s="15"/>
      <c r="AM99" s="15"/>
      <c r="AN99" s="15"/>
      <c r="AO99" s="15"/>
      <c r="AP99" s="15"/>
      <c r="AQ99" s="15"/>
      <c r="AR99" s="15"/>
      <c r="AS99" s="15"/>
    </row>
    <row r="100" spans="1:45" x14ac:dyDescent="0.25">
      <c r="A100" s="32"/>
      <c r="B100" s="32"/>
      <c r="C100" s="32"/>
      <c r="D100" s="32"/>
      <c r="E100" s="32"/>
      <c r="F100" s="32"/>
      <c r="G100" s="32"/>
      <c r="H100" s="32"/>
      <c r="I100" s="32"/>
      <c r="J100" s="32"/>
      <c r="K100" s="9"/>
      <c r="L100" s="32"/>
      <c r="M100" s="32"/>
      <c r="N100" s="33"/>
      <c r="O100" s="32"/>
      <c r="P100" s="32"/>
      <c r="Q100" s="32"/>
      <c r="R100" s="32"/>
      <c r="S100" s="32"/>
      <c r="T100" s="32"/>
      <c r="U100" s="32"/>
      <c r="V100" s="32"/>
      <c r="AI100" s="54"/>
      <c r="AJ100" s="15"/>
      <c r="AK100" s="15"/>
      <c r="AL100" s="15"/>
      <c r="AM100" s="15"/>
      <c r="AN100" s="15"/>
      <c r="AO100" s="15"/>
      <c r="AP100" s="15"/>
      <c r="AQ100" s="15"/>
      <c r="AR100" s="15"/>
      <c r="AS100" s="15"/>
    </row>
    <row r="101" spans="1:45" x14ac:dyDescent="0.25">
      <c r="A101" s="32"/>
      <c r="B101" s="32"/>
      <c r="C101" s="32"/>
      <c r="D101" s="32"/>
      <c r="E101" s="32"/>
      <c r="F101" s="32"/>
      <c r="G101" s="32"/>
      <c r="H101" s="32"/>
      <c r="I101" s="32"/>
      <c r="J101" s="32"/>
      <c r="K101" s="9"/>
      <c r="L101" s="32"/>
      <c r="M101" s="32"/>
      <c r="N101" s="33"/>
      <c r="O101" s="32"/>
      <c r="P101" s="32"/>
      <c r="Q101" s="32"/>
      <c r="R101" s="32"/>
      <c r="S101" s="32"/>
      <c r="T101" s="32"/>
      <c r="U101" s="32"/>
      <c r="V101" s="32"/>
      <c r="AI101" s="54"/>
      <c r="AJ101" s="15"/>
      <c r="AK101" s="15"/>
      <c r="AL101" s="15"/>
      <c r="AM101" s="15"/>
      <c r="AN101" s="15"/>
      <c r="AO101" s="15"/>
      <c r="AP101" s="15"/>
      <c r="AQ101" s="15"/>
      <c r="AR101" s="15"/>
      <c r="AS101" s="15"/>
    </row>
    <row r="102" spans="1:45" x14ac:dyDescent="0.25">
      <c r="A102" s="32"/>
      <c r="B102" s="32"/>
      <c r="C102" s="32"/>
      <c r="D102" s="32"/>
      <c r="E102" s="32"/>
      <c r="F102" s="32"/>
      <c r="G102" s="32"/>
      <c r="H102" s="32"/>
      <c r="I102" s="32"/>
      <c r="J102" s="32"/>
      <c r="K102" s="9"/>
      <c r="L102" s="32"/>
      <c r="M102" s="32"/>
      <c r="N102" s="33"/>
      <c r="O102" s="32"/>
      <c r="P102" s="32"/>
      <c r="Q102" s="32"/>
      <c r="R102" s="32"/>
      <c r="S102" s="32"/>
      <c r="T102" s="32"/>
      <c r="U102" s="32"/>
      <c r="V102" s="32"/>
    </row>
    <row r="103" spans="1:45" x14ac:dyDescent="0.25">
      <c r="A103" s="9"/>
      <c r="B103" s="9"/>
      <c r="C103" s="9"/>
      <c r="D103" s="9"/>
      <c r="E103" s="9"/>
      <c r="F103" s="52"/>
      <c r="G103" s="9"/>
      <c r="H103" s="9"/>
      <c r="I103" s="9"/>
      <c r="J103" s="9"/>
      <c r="K103" s="9"/>
      <c r="L103" s="32"/>
      <c r="M103" s="32"/>
      <c r="N103" s="33"/>
      <c r="O103" s="32"/>
      <c r="P103" s="32"/>
      <c r="Q103" s="32"/>
      <c r="R103" s="32"/>
      <c r="S103" s="32"/>
      <c r="T103" s="32"/>
      <c r="U103" s="32"/>
      <c r="V103" s="32"/>
    </row>
    <row r="104" spans="1:45" x14ac:dyDescent="0.25">
      <c r="A104" s="9"/>
      <c r="B104" s="9"/>
      <c r="C104" s="9"/>
      <c r="D104" s="9"/>
      <c r="E104" s="9"/>
      <c r="F104" s="52"/>
      <c r="G104" s="9"/>
      <c r="H104" s="9"/>
      <c r="I104" s="9"/>
      <c r="J104" s="9"/>
      <c r="K104" s="9"/>
      <c r="L104" s="9"/>
      <c r="M104" s="9"/>
      <c r="N104" s="9"/>
      <c r="O104" s="9"/>
      <c r="P104" s="9"/>
      <c r="Q104" s="52"/>
      <c r="R104" s="9"/>
      <c r="S104" s="9"/>
      <c r="T104" s="9"/>
      <c r="U104" s="9"/>
      <c r="V104" s="9"/>
    </row>
    <row r="105" spans="1:45" x14ac:dyDescent="0.25">
      <c r="A105" s="32"/>
      <c r="B105" s="9"/>
      <c r="C105" s="9"/>
      <c r="D105" s="9"/>
      <c r="E105" s="9"/>
      <c r="F105" s="52"/>
      <c r="G105" s="9"/>
      <c r="H105" s="9"/>
      <c r="I105" s="9"/>
      <c r="J105" s="9"/>
      <c r="K105" s="9"/>
      <c r="L105" s="32"/>
      <c r="M105" s="9"/>
      <c r="N105" s="9"/>
      <c r="O105" s="9"/>
      <c r="P105" s="9"/>
      <c r="Q105" s="52"/>
      <c r="R105" s="9"/>
      <c r="S105" s="9"/>
      <c r="T105" s="9"/>
      <c r="U105" s="9"/>
      <c r="V105" s="9"/>
    </row>
    <row r="106" spans="1:45" x14ac:dyDescent="0.25">
      <c r="A106" s="35"/>
      <c r="B106" s="35"/>
      <c r="C106" s="35"/>
      <c r="D106" s="35"/>
      <c r="E106" s="35"/>
      <c r="F106" s="35"/>
      <c r="G106" s="35"/>
      <c r="H106" s="35"/>
      <c r="I106" s="35"/>
      <c r="J106" s="35"/>
      <c r="K106" s="9"/>
      <c r="L106" s="35"/>
      <c r="M106" s="35"/>
      <c r="N106" s="35"/>
      <c r="O106" s="35"/>
      <c r="P106" s="35"/>
      <c r="Q106" s="35"/>
      <c r="R106" s="35"/>
      <c r="S106" s="35"/>
      <c r="T106" s="35"/>
      <c r="U106" s="35"/>
      <c r="V106" s="35"/>
    </row>
    <row r="107" spans="1:45" x14ac:dyDescent="0.25">
      <c r="A107" s="32"/>
      <c r="B107" s="32"/>
      <c r="C107" s="32"/>
      <c r="D107" s="32"/>
      <c r="E107" s="32"/>
      <c r="F107" s="32"/>
      <c r="G107" s="32"/>
      <c r="H107" s="32"/>
      <c r="I107" s="32"/>
      <c r="J107" s="32"/>
      <c r="K107" s="9"/>
      <c r="L107" s="32"/>
      <c r="M107" s="32"/>
      <c r="N107" s="32"/>
      <c r="O107" s="32"/>
      <c r="P107" s="32"/>
      <c r="Q107" s="32"/>
      <c r="R107" s="32"/>
      <c r="S107" s="32"/>
      <c r="T107" s="32"/>
      <c r="U107" s="32"/>
      <c r="V107" s="32"/>
    </row>
    <row r="108" spans="1:45" x14ac:dyDescent="0.25">
      <c r="A108" s="32"/>
      <c r="B108" s="33"/>
      <c r="C108" s="32"/>
      <c r="D108" s="32"/>
      <c r="E108" s="32"/>
      <c r="F108" s="32"/>
      <c r="G108" s="32"/>
      <c r="H108" s="32"/>
      <c r="I108" s="32"/>
      <c r="J108" s="32"/>
      <c r="K108" s="9"/>
      <c r="L108" s="32"/>
      <c r="M108" s="33"/>
      <c r="N108" s="32"/>
      <c r="O108" s="32"/>
      <c r="P108" s="32"/>
      <c r="Q108" s="32"/>
      <c r="R108" s="32"/>
      <c r="S108" s="32"/>
      <c r="T108" s="32"/>
      <c r="U108" s="32"/>
      <c r="V108" s="32"/>
    </row>
    <row r="109" spans="1:45" x14ac:dyDescent="0.25">
      <c r="A109" s="32"/>
      <c r="B109" s="33"/>
      <c r="C109" s="33"/>
      <c r="D109" s="32"/>
      <c r="E109" s="32"/>
      <c r="F109" s="32"/>
      <c r="G109" s="32"/>
      <c r="H109" s="32"/>
      <c r="I109" s="32"/>
      <c r="J109" s="32"/>
      <c r="K109" s="9"/>
      <c r="L109" s="32"/>
      <c r="M109" s="33"/>
      <c r="N109" s="33"/>
      <c r="O109" s="32"/>
      <c r="P109" s="32"/>
      <c r="Q109" s="32"/>
      <c r="R109" s="32"/>
      <c r="S109" s="32"/>
      <c r="T109" s="32"/>
      <c r="U109" s="32"/>
      <c r="V109" s="32"/>
    </row>
    <row r="110" spans="1:45" x14ac:dyDescent="0.25">
      <c r="A110" s="32"/>
      <c r="B110" s="33"/>
      <c r="C110" s="33"/>
      <c r="D110" s="33"/>
      <c r="E110" s="32"/>
      <c r="F110" s="32"/>
      <c r="G110" s="32"/>
      <c r="H110" s="32"/>
      <c r="I110" s="32"/>
      <c r="J110" s="32"/>
      <c r="K110" s="9"/>
      <c r="L110" s="32"/>
      <c r="M110" s="33"/>
      <c r="N110" s="33"/>
      <c r="O110" s="33"/>
      <c r="P110" s="32"/>
      <c r="Q110" s="32"/>
      <c r="R110" s="32"/>
      <c r="S110" s="32"/>
      <c r="T110" s="32"/>
      <c r="U110" s="32"/>
      <c r="V110" s="32"/>
    </row>
    <row r="111" spans="1:45" x14ac:dyDescent="0.25">
      <c r="A111" s="32"/>
      <c r="B111" s="33"/>
      <c r="C111" s="33"/>
      <c r="D111" s="33"/>
      <c r="E111" s="33"/>
      <c r="F111" s="32"/>
      <c r="G111" s="32"/>
      <c r="H111" s="32"/>
      <c r="I111" s="32"/>
      <c r="J111" s="32"/>
      <c r="K111" s="9"/>
      <c r="L111" s="32"/>
      <c r="M111" s="33"/>
      <c r="N111" s="33"/>
      <c r="O111" s="33"/>
      <c r="P111" s="33"/>
      <c r="Q111" s="32"/>
      <c r="R111" s="32"/>
      <c r="S111" s="32"/>
      <c r="T111" s="32"/>
      <c r="U111" s="32"/>
      <c r="V111" s="32"/>
    </row>
    <row r="112" spans="1:45" x14ac:dyDescent="0.25">
      <c r="A112" s="32"/>
      <c r="B112" s="32"/>
      <c r="C112" s="33"/>
      <c r="D112" s="33"/>
      <c r="E112" s="33"/>
      <c r="F112" s="33"/>
      <c r="G112" s="32"/>
      <c r="H112" s="32"/>
      <c r="I112" s="32"/>
      <c r="J112" s="32"/>
      <c r="K112" s="9"/>
      <c r="L112" s="32"/>
      <c r="M112" s="33"/>
      <c r="N112" s="33"/>
      <c r="O112" s="33"/>
      <c r="P112" s="33"/>
      <c r="Q112" s="33"/>
      <c r="R112" s="32"/>
      <c r="S112" s="32"/>
      <c r="T112" s="32"/>
      <c r="U112" s="32"/>
      <c r="V112" s="32"/>
    </row>
    <row r="113" spans="1:22" x14ac:dyDescent="0.25">
      <c r="A113" s="32"/>
      <c r="B113" s="32"/>
      <c r="C113" s="33"/>
      <c r="D113" s="33"/>
      <c r="E113" s="33"/>
      <c r="F113" s="33"/>
      <c r="G113" s="32"/>
      <c r="H113" s="32"/>
      <c r="I113" s="32"/>
      <c r="J113" s="32"/>
      <c r="K113" s="9"/>
      <c r="L113" s="32"/>
      <c r="M113" s="32"/>
      <c r="N113" s="33"/>
      <c r="O113" s="33"/>
      <c r="P113" s="33"/>
      <c r="Q113" s="33"/>
      <c r="R113" s="33"/>
      <c r="S113" s="32"/>
      <c r="T113" s="32"/>
      <c r="U113" s="32"/>
      <c r="V113" s="32"/>
    </row>
    <row r="114" spans="1:22" x14ac:dyDescent="0.25">
      <c r="A114" s="32"/>
      <c r="B114" s="32"/>
      <c r="C114" s="33"/>
      <c r="D114" s="33"/>
      <c r="E114" s="33"/>
      <c r="F114" s="33"/>
      <c r="G114" s="32"/>
      <c r="H114" s="32"/>
      <c r="I114" s="32"/>
      <c r="J114" s="32"/>
      <c r="K114" s="9"/>
      <c r="L114" s="32"/>
      <c r="M114" s="32"/>
      <c r="N114" s="33"/>
      <c r="O114" s="33"/>
      <c r="P114" s="33"/>
      <c r="Q114" s="33"/>
      <c r="R114" s="33"/>
      <c r="S114" s="32"/>
      <c r="T114" s="32"/>
      <c r="U114" s="32"/>
      <c r="V114" s="32"/>
    </row>
    <row r="115" spans="1:22" x14ac:dyDescent="0.25">
      <c r="A115" s="32"/>
      <c r="B115" s="32"/>
      <c r="C115" s="33"/>
      <c r="D115" s="33"/>
      <c r="E115" s="33"/>
      <c r="F115" s="33"/>
      <c r="G115" s="32"/>
      <c r="H115" s="32"/>
      <c r="I115" s="32"/>
      <c r="J115" s="32"/>
      <c r="K115" s="9"/>
      <c r="L115" s="32"/>
      <c r="M115" s="32"/>
      <c r="N115" s="33"/>
      <c r="O115" s="33"/>
      <c r="P115" s="33"/>
      <c r="Q115" s="33"/>
      <c r="R115" s="33"/>
      <c r="S115" s="32"/>
      <c r="T115" s="32"/>
      <c r="U115" s="32"/>
      <c r="V115" s="32"/>
    </row>
    <row r="116" spans="1:22" x14ac:dyDescent="0.25">
      <c r="A116" s="9"/>
      <c r="B116" s="9"/>
      <c r="C116" s="9"/>
      <c r="D116" s="9"/>
      <c r="E116" s="9"/>
      <c r="F116" s="52"/>
      <c r="G116" s="9"/>
      <c r="H116" s="9"/>
      <c r="I116" s="9"/>
      <c r="J116" s="9"/>
      <c r="K116" s="9"/>
      <c r="L116" s="32"/>
      <c r="M116" s="32"/>
      <c r="N116" s="33"/>
      <c r="O116" s="33"/>
      <c r="P116" s="33"/>
      <c r="Q116" s="33"/>
      <c r="R116" s="33"/>
      <c r="S116" s="32"/>
      <c r="T116" s="32"/>
      <c r="U116" s="32"/>
      <c r="V116" s="32"/>
    </row>
    <row r="117" spans="1:22" x14ac:dyDescent="0.25">
      <c r="A117" s="9"/>
      <c r="B117" s="9"/>
      <c r="C117" s="9"/>
      <c r="D117" s="9"/>
      <c r="E117" s="9"/>
      <c r="F117" s="52"/>
      <c r="G117" s="9"/>
      <c r="H117" s="9"/>
      <c r="I117" s="9"/>
      <c r="J117" s="9"/>
      <c r="K117" s="9"/>
      <c r="L117" s="9"/>
      <c r="M117" s="9"/>
      <c r="N117" s="9"/>
      <c r="O117" s="9"/>
      <c r="P117" s="9"/>
      <c r="Q117" s="52"/>
      <c r="R117" s="9"/>
      <c r="S117" s="9"/>
      <c r="T117" s="9"/>
      <c r="U117" s="9"/>
      <c r="V117" s="9"/>
    </row>
    <row r="118" spans="1:22" x14ac:dyDescent="0.25">
      <c r="A118" s="9"/>
      <c r="B118" s="52"/>
      <c r="C118" s="9"/>
      <c r="D118" s="9"/>
      <c r="E118" s="9"/>
      <c r="F118" s="9"/>
      <c r="G118" s="9"/>
      <c r="H118" s="9"/>
      <c r="I118" s="9"/>
      <c r="J118" s="9"/>
      <c r="K118" s="9"/>
      <c r="L118" s="9"/>
      <c r="M118" s="52"/>
      <c r="N118" s="9"/>
      <c r="O118" s="9"/>
      <c r="P118" s="9"/>
      <c r="Q118" s="9"/>
      <c r="R118" s="9"/>
      <c r="S118" s="9"/>
      <c r="T118" s="9"/>
      <c r="U118" s="9"/>
      <c r="V118" s="9"/>
    </row>
  </sheetData>
  <mergeCells count="40">
    <mergeCell ref="AT1:AV1"/>
    <mergeCell ref="B49:G49"/>
    <mergeCell ref="AD2:AD3"/>
    <mergeCell ref="B4:G4"/>
    <mergeCell ref="B26:G26"/>
    <mergeCell ref="X2:X3"/>
    <mergeCell ref="Y2:AC2"/>
    <mergeCell ref="K2:K3"/>
    <mergeCell ref="L2:L3"/>
    <mergeCell ref="M2:M3"/>
    <mergeCell ref="N2:R2"/>
    <mergeCell ref="T2:T3"/>
    <mergeCell ref="AI1:AS1"/>
    <mergeCell ref="B2:B3"/>
    <mergeCell ref="C2:G2"/>
    <mergeCell ref="H2:H3"/>
    <mergeCell ref="I2:I3"/>
    <mergeCell ref="S2:S3"/>
    <mergeCell ref="AI2:AI3"/>
    <mergeCell ref="AE2:AE3"/>
    <mergeCell ref="AF2:AF3"/>
    <mergeCell ref="AG2:AG3"/>
    <mergeCell ref="AH2:AH3"/>
    <mergeCell ref="AT2:AT3"/>
    <mergeCell ref="U2:U3"/>
    <mergeCell ref="V2:V3"/>
    <mergeCell ref="W2:W3"/>
    <mergeCell ref="AU2:AU3"/>
    <mergeCell ref="AV2:AV3"/>
    <mergeCell ref="AJ2:AN2"/>
    <mergeCell ref="AO2:AO3"/>
    <mergeCell ref="AP2:AP3"/>
    <mergeCell ref="AQ2:AQ3"/>
    <mergeCell ref="AR2:AR3"/>
    <mergeCell ref="AS2:AS3"/>
    <mergeCell ref="A1:A3"/>
    <mergeCell ref="B1:L1"/>
    <mergeCell ref="M1:W1"/>
    <mergeCell ref="X1:AH1"/>
    <mergeCell ref="J2:J3"/>
  </mergeCells>
  <conditionalFormatting sqref="A4:B4 H4:XFD4">
    <cfRule type="containsText" dxfId="6" priority="70" operator="containsText" text="00000000">
      <formula>NOT(ISERROR(SEARCH("00000000",A4)))</formula>
    </cfRule>
  </conditionalFormatting>
  <conditionalFormatting sqref="B111:J115">
    <cfRule type="colorScale" priority="63">
      <colorScale>
        <cfvo type="min"/>
        <cfvo type="percentile" val="50"/>
        <cfvo type="max"/>
        <color rgb="FFF8696B"/>
        <color rgb="FFFFEB84"/>
        <color rgb="FF63BE7B"/>
      </colorScale>
    </cfRule>
  </conditionalFormatting>
  <conditionalFormatting sqref="A111:A115">
    <cfRule type="colorScale" priority="62">
      <colorScale>
        <cfvo type="min"/>
        <cfvo type="percentile" val="50"/>
        <cfvo type="max"/>
        <color rgb="FFF8696B"/>
        <color rgb="FFFFEB84"/>
        <color rgb="FF63BE7B"/>
      </colorScale>
    </cfRule>
  </conditionalFormatting>
  <conditionalFormatting sqref="M113:M116 S113:V116 R112:V112 Q111:V111">
    <cfRule type="colorScale" priority="45">
      <colorScale>
        <cfvo type="min"/>
        <cfvo type="percentile" val="50"/>
        <cfvo type="max"/>
        <color rgb="FFF8696B"/>
        <color rgb="FFFFEB84"/>
        <color rgb="FF63BE7B"/>
      </colorScale>
    </cfRule>
  </conditionalFormatting>
  <conditionalFormatting sqref="N116:R116">
    <cfRule type="colorScale" priority="44">
      <colorScale>
        <cfvo type="min"/>
        <cfvo type="percentile" val="50"/>
        <cfvo type="max"/>
        <color rgb="FFF8696B"/>
        <color rgb="FFFFEB84"/>
        <color rgb="FF63BE7B"/>
      </colorScale>
    </cfRule>
  </conditionalFormatting>
  <conditionalFormatting sqref="N116:R116">
    <cfRule type="colorScale" priority="43">
      <colorScale>
        <cfvo type="min"/>
        <cfvo type="percentile" val="50"/>
        <cfvo type="max"/>
        <color rgb="FFF8696B"/>
        <color rgb="FFFFEB84"/>
        <color rgb="FF63BE7B"/>
      </colorScale>
    </cfRule>
  </conditionalFormatting>
  <conditionalFormatting sqref="N116:R116">
    <cfRule type="colorScale" priority="42">
      <colorScale>
        <cfvo type="min"/>
        <cfvo type="percentile" val="50"/>
        <cfvo type="max"/>
        <color rgb="FFF8696B"/>
        <color rgb="FFFFEB84"/>
        <color rgb="FF63BE7B"/>
      </colorScale>
    </cfRule>
  </conditionalFormatting>
  <conditionalFormatting sqref="N113:R115">
    <cfRule type="colorScale" priority="41">
      <colorScale>
        <cfvo type="min"/>
        <cfvo type="percentile" val="50"/>
        <cfvo type="max"/>
        <color rgb="FFF8696B"/>
        <color rgb="FFFFEB84"/>
        <color rgb="FF63BE7B"/>
      </colorScale>
    </cfRule>
  </conditionalFormatting>
  <conditionalFormatting sqref="N113:R115">
    <cfRule type="colorScale" priority="40">
      <colorScale>
        <cfvo type="min"/>
        <cfvo type="percentile" val="50"/>
        <cfvo type="max"/>
        <color rgb="FFF8696B"/>
        <color rgb="FFFFEB84"/>
        <color rgb="FF63BE7B"/>
      </colorScale>
    </cfRule>
  </conditionalFormatting>
  <conditionalFormatting sqref="N113:R115">
    <cfRule type="colorScale" priority="39">
      <colorScale>
        <cfvo type="min"/>
        <cfvo type="percentile" val="50"/>
        <cfvo type="max"/>
        <color rgb="FFF8696B"/>
        <color rgb="FFFFEB84"/>
        <color rgb="FF63BE7B"/>
      </colorScale>
    </cfRule>
  </conditionalFormatting>
  <conditionalFormatting sqref="M112:Q112">
    <cfRule type="colorScale" priority="38">
      <colorScale>
        <cfvo type="min"/>
        <cfvo type="percentile" val="50"/>
        <cfvo type="max"/>
        <color rgb="FFF8696B"/>
        <color rgb="FFFFEB84"/>
        <color rgb="FF63BE7B"/>
      </colorScale>
    </cfRule>
  </conditionalFormatting>
  <conditionalFormatting sqref="M112:Q112">
    <cfRule type="colorScale" priority="37">
      <colorScale>
        <cfvo type="min"/>
        <cfvo type="percentile" val="50"/>
        <cfvo type="max"/>
        <color rgb="FFF8696B"/>
        <color rgb="FFFFEB84"/>
        <color rgb="FF63BE7B"/>
      </colorScale>
    </cfRule>
  </conditionalFormatting>
  <conditionalFormatting sqref="M112:Q112">
    <cfRule type="colorScale" priority="36">
      <colorScale>
        <cfvo type="min"/>
        <cfvo type="percentile" val="50"/>
        <cfvo type="max"/>
        <color rgb="FFF8696B"/>
        <color rgb="FFFFEB84"/>
        <color rgb="FF63BE7B"/>
      </colorScale>
    </cfRule>
  </conditionalFormatting>
  <conditionalFormatting sqref="M111">
    <cfRule type="colorScale" priority="35">
      <colorScale>
        <cfvo type="min"/>
        <cfvo type="percentile" val="50"/>
        <cfvo type="max"/>
        <color rgb="FFF8696B"/>
        <color rgb="FFFFEB84"/>
        <color rgb="FF63BE7B"/>
      </colorScale>
    </cfRule>
  </conditionalFormatting>
  <conditionalFormatting sqref="M111">
    <cfRule type="colorScale" priority="34">
      <colorScale>
        <cfvo type="min"/>
        <cfvo type="percentile" val="50"/>
        <cfvo type="max"/>
        <color rgb="FFF8696B"/>
        <color rgb="FFFFEB84"/>
        <color rgb="FF63BE7B"/>
      </colorScale>
    </cfRule>
  </conditionalFormatting>
  <conditionalFormatting sqref="M111">
    <cfRule type="colorScale" priority="33">
      <colorScale>
        <cfvo type="min"/>
        <cfvo type="percentile" val="50"/>
        <cfvo type="max"/>
        <color rgb="FFF8696B"/>
        <color rgb="FFFFEB84"/>
        <color rgb="FF63BE7B"/>
      </colorScale>
    </cfRule>
  </conditionalFormatting>
  <conditionalFormatting sqref="N111">
    <cfRule type="colorScale" priority="32">
      <colorScale>
        <cfvo type="min"/>
        <cfvo type="percentile" val="50"/>
        <cfvo type="max"/>
        <color rgb="FFF8696B"/>
        <color rgb="FFFFEB84"/>
        <color rgb="FF63BE7B"/>
      </colorScale>
    </cfRule>
  </conditionalFormatting>
  <conditionalFormatting sqref="N111">
    <cfRule type="colorScale" priority="31">
      <colorScale>
        <cfvo type="min"/>
        <cfvo type="percentile" val="50"/>
        <cfvo type="max"/>
        <color rgb="FFF8696B"/>
        <color rgb="FFFFEB84"/>
        <color rgb="FF63BE7B"/>
      </colorScale>
    </cfRule>
  </conditionalFormatting>
  <conditionalFormatting sqref="N111">
    <cfRule type="colorScale" priority="30">
      <colorScale>
        <cfvo type="min"/>
        <cfvo type="percentile" val="50"/>
        <cfvo type="max"/>
        <color rgb="FFF8696B"/>
        <color rgb="FFFFEB84"/>
        <color rgb="FF63BE7B"/>
      </colorScale>
    </cfRule>
  </conditionalFormatting>
  <conditionalFormatting sqref="O111">
    <cfRule type="colorScale" priority="29">
      <colorScale>
        <cfvo type="min"/>
        <cfvo type="percentile" val="50"/>
        <cfvo type="max"/>
        <color rgb="FFF8696B"/>
        <color rgb="FFFFEB84"/>
        <color rgb="FF63BE7B"/>
      </colorScale>
    </cfRule>
  </conditionalFormatting>
  <conditionalFormatting sqref="O111">
    <cfRule type="colorScale" priority="28">
      <colorScale>
        <cfvo type="min"/>
        <cfvo type="percentile" val="50"/>
        <cfvo type="max"/>
        <color rgb="FFF8696B"/>
        <color rgb="FFFFEB84"/>
        <color rgb="FF63BE7B"/>
      </colorScale>
    </cfRule>
  </conditionalFormatting>
  <conditionalFormatting sqref="O111">
    <cfRule type="colorScale" priority="27">
      <colorScale>
        <cfvo type="min"/>
        <cfvo type="percentile" val="50"/>
        <cfvo type="max"/>
        <color rgb="FFF8696B"/>
        <color rgb="FFFFEB84"/>
        <color rgb="FF63BE7B"/>
      </colorScale>
    </cfRule>
  </conditionalFormatting>
  <conditionalFormatting sqref="P111">
    <cfRule type="colorScale" priority="26">
      <colorScale>
        <cfvo type="min"/>
        <cfvo type="percentile" val="50"/>
        <cfvo type="max"/>
        <color rgb="FFF8696B"/>
        <color rgb="FFFFEB84"/>
        <color rgb="FF63BE7B"/>
      </colorScale>
    </cfRule>
  </conditionalFormatting>
  <conditionalFormatting sqref="P111">
    <cfRule type="colorScale" priority="25">
      <colorScale>
        <cfvo type="min"/>
        <cfvo type="percentile" val="50"/>
        <cfvo type="max"/>
        <color rgb="FFF8696B"/>
        <color rgb="FFFFEB84"/>
        <color rgb="FF63BE7B"/>
      </colorScale>
    </cfRule>
  </conditionalFormatting>
  <conditionalFormatting sqref="P111">
    <cfRule type="colorScale" priority="24">
      <colorScale>
        <cfvo type="min"/>
        <cfvo type="percentile" val="50"/>
        <cfvo type="max"/>
        <color rgb="FFF8696B"/>
        <color rgb="FFFFEB84"/>
        <color rgb="FF63BE7B"/>
      </colorScale>
    </cfRule>
  </conditionalFormatting>
  <conditionalFormatting sqref="L111:L116">
    <cfRule type="colorScale" priority="17">
      <colorScale>
        <cfvo type="min"/>
        <cfvo type="percentile" val="50"/>
        <cfvo type="max"/>
        <color rgb="FFF8696B"/>
        <color rgb="FFFFEB84"/>
        <color rgb="FF63BE7B"/>
      </colorScale>
    </cfRule>
  </conditionalFormatting>
  <conditionalFormatting sqref="L111:L116">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extLst>
    <ext xmlns:x14="http://schemas.microsoft.com/office/spreadsheetml/2009/9/main" uri="{78C0D931-6437-407d-A8EE-F0AAD7539E65}">
      <x14:conditionalFormattings>
        <x14:conditionalFormatting xmlns:xm="http://schemas.microsoft.com/office/excel/2006/main">
          <x14:cfRule type="containsText" priority="69" operator="containsText" text="00000000" id="{8BD8D279-633D-43E0-8963-24DA85ED0897}">
            <xm:f>NOT(ISERROR(SEARCH("00000000",'Task 2 - Interpretation'!A32)))</xm:f>
            <x14:dxf>
              <fill>
                <patternFill>
                  <bgColor theme="0" tint="-0.14996795556505021"/>
                </patternFill>
              </fill>
            </x14:dxf>
          </x14:cfRule>
          <xm:sqref>H26:AT26 A26:B26 H49:AT49 A49:B49</xm:sqref>
        </x14:conditionalFormatting>
        <x14:conditionalFormatting xmlns:xm="http://schemas.microsoft.com/office/excel/2006/main">
          <x14:cfRule type="containsText" priority="1211" operator="containsText" text="00000000" id="{8BD8D279-633D-43E0-8963-24DA85ED0897}">
            <xm:f>NOT(ISERROR(SEARCH("00000000",'Task 2 - Interpretation'!#REF!)))</xm:f>
            <x14:dxf>
              <fill>
                <patternFill>
                  <bgColor theme="0" tint="-0.14996795556505021"/>
                </patternFill>
              </fill>
            </x14:dxf>
          </x14:cfRule>
          <xm:sqref>AZ26:BI26 AZ49:BI49</xm:sqref>
        </x14:conditionalFormatting>
        <x14:conditionalFormatting xmlns:xm="http://schemas.microsoft.com/office/excel/2006/main">
          <x14:cfRule type="containsText" priority="1212" operator="containsText" text="00000000" id="{8BD8D279-633D-43E0-8963-24DA85ED0897}">
            <xm:f>NOT(ISERROR(SEARCH("00000000",'Task 2 - Interpretation'!BH32)))</xm:f>
            <x14:dxf>
              <fill>
                <patternFill>
                  <bgColor theme="0" tint="-0.14996795556505021"/>
                </patternFill>
              </fill>
            </x14:dxf>
          </x14:cfRule>
          <xm:sqref>BR26:XFD26 BR49:XFD49</xm:sqref>
        </x14:conditionalFormatting>
        <x14:conditionalFormatting xmlns:xm="http://schemas.microsoft.com/office/excel/2006/main">
          <x14:cfRule type="containsText" priority="1218" operator="containsText" text="00000000" id="{8BD8D279-633D-43E0-8963-24DA85ED0897}">
            <xm:f>NOT(ISERROR(SEARCH("00000000",'Task 2 - Interpretation'!#REF!)))</xm:f>
            <x14:dxf>
              <fill>
                <patternFill>
                  <bgColor theme="0" tint="-0.14996795556505021"/>
                </patternFill>
              </fill>
            </x14:dxf>
          </x14:cfRule>
          <xm:sqref>BJ26:BQ26 BJ49:BQ49</xm:sqref>
        </x14:conditionalFormatting>
        <x14:conditionalFormatting xmlns:xm="http://schemas.microsoft.com/office/excel/2006/main">
          <x14:cfRule type="containsText" priority="1230" operator="containsText" text="00000000" id="{8BD8D279-633D-43E0-8963-24DA85ED0897}">
            <xm:f>NOT(ISERROR(SEARCH("00000000",'Task 2 - Interpretation'!BO32)))</xm:f>
            <x14:dxf>
              <fill>
                <patternFill>
                  <bgColor theme="0" tint="-0.14996795556505021"/>
                </patternFill>
              </fill>
            </x14:dxf>
          </x14:cfRule>
          <xm:sqref>AW26:AY26 AW49:AY49</xm:sqref>
        </x14:conditionalFormatting>
        <x14:conditionalFormatting xmlns:xm="http://schemas.microsoft.com/office/excel/2006/main">
          <x14:cfRule type="containsText" priority="1235" operator="containsText" text="00000000" id="{8BD8D279-633D-43E0-8963-24DA85ED0897}">
            <xm:f>NOT(ISERROR(SEARCH("00000000",'Task 2 - Interpretation'!AV32)))</xm:f>
            <x14:dxf>
              <fill>
                <patternFill>
                  <bgColor theme="0" tint="-0.14996795556505021"/>
                </patternFill>
              </fill>
            </x14:dxf>
          </x14:cfRule>
          <xm:sqref>AU26:AV26 AU49:AV49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zoomScaleNormal="100" workbookViewId="0">
      <pane ySplit="1" topLeftCell="A2" activePane="bottomLeft" state="frozen"/>
      <selection pane="bottomLeft" activeCell="C5" sqref="C5"/>
    </sheetView>
  </sheetViews>
  <sheetFormatPr defaultRowHeight="15" x14ac:dyDescent="0.25"/>
  <cols>
    <col min="1" max="1" width="7.7109375" bestFit="1" customWidth="1"/>
    <col min="2" max="2" width="12.42578125" customWidth="1"/>
    <col min="3" max="3" width="10.85546875" bestFit="1" customWidth="1"/>
    <col min="4" max="7" width="5.85546875" customWidth="1"/>
    <col min="8" max="8" width="32.7109375" customWidth="1"/>
    <col min="9" max="9" width="25.7109375" customWidth="1"/>
    <col min="10" max="10" width="58.85546875" customWidth="1"/>
    <col min="11" max="14" width="5.85546875" customWidth="1"/>
    <col min="15" max="15" width="62" customWidth="1"/>
    <col min="16" max="16" width="61.42578125" customWidth="1"/>
  </cols>
  <sheetData>
    <row r="1" spans="1:16" s="57" customFormat="1" x14ac:dyDescent="0.25">
      <c r="A1" s="57" t="s">
        <v>76</v>
      </c>
      <c r="B1" s="57" t="s">
        <v>163</v>
      </c>
      <c r="C1" s="70" t="s">
        <v>451</v>
      </c>
      <c r="D1" s="57" t="s">
        <v>252</v>
      </c>
      <c r="E1" s="57" t="s">
        <v>253</v>
      </c>
      <c r="F1" s="57" t="s">
        <v>254</v>
      </c>
      <c r="G1" s="57" t="s">
        <v>255</v>
      </c>
      <c r="H1" s="57" t="s">
        <v>256</v>
      </c>
      <c r="I1" s="57" t="s">
        <v>257</v>
      </c>
      <c r="J1" s="57" t="s">
        <v>258</v>
      </c>
      <c r="K1" s="57" t="s">
        <v>259</v>
      </c>
      <c r="L1" s="57" t="s">
        <v>260</v>
      </c>
      <c r="M1" s="57" t="s">
        <v>261</v>
      </c>
      <c r="N1" s="57" t="s">
        <v>262</v>
      </c>
      <c r="O1" s="57" t="s">
        <v>263</v>
      </c>
      <c r="P1" s="57" t="s">
        <v>264</v>
      </c>
    </row>
    <row r="2" spans="1:16" x14ac:dyDescent="0.25">
      <c r="A2">
        <v>1</v>
      </c>
      <c r="B2">
        <v>41556.424814814818</v>
      </c>
      <c r="C2">
        <v>1</v>
      </c>
      <c r="D2">
        <v>1</v>
      </c>
      <c r="E2">
        <v>4</v>
      </c>
      <c r="F2">
        <v>4</v>
      </c>
      <c r="G2">
        <v>2</v>
      </c>
      <c r="H2" t="s">
        <v>265</v>
      </c>
      <c r="I2" t="s">
        <v>266</v>
      </c>
      <c r="J2" t="s">
        <v>267</v>
      </c>
      <c r="K2">
        <v>5</v>
      </c>
      <c r="L2">
        <v>3</v>
      </c>
      <c r="M2">
        <v>2</v>
      </c>
      <c r="N2">
        <v>1</v>
      </c>
      <c r="O2" t="s">
        <v>268</v>
      </c>
      <c r="P2" t="s">
        <v>269</v>
      </c>
    </row>
    <row r="3" spans="1:16" x14ac:dyDescent="0.25">
      <c r="A3">
        <v>2</v>
      </c>
      <c r="B3">
        <v>41587.421307870369</v>
      </c>
      <c r="C3">
        <v>1</v>
      </c>
      <c r="D3">
        <v>4</v>
      </c>
      <c r="E3">
        <v>3</v>
      </c>
      <c r="F3">
        <v>3</v>
      </c>
      <c r="G3">
        <v>4</v>
      </c>
      <c r="H3" t="s">
        <v>270</v>
      </c>
      <c r="I3" t="s">
        <v>271</v>
      </c>
      <c r="J3" t="s">
        <v>272</v>
      </c>
      <c r="K3">
        <v>5</v>
      </c>
      <c r="L3">
        <v>3</v>
      </c>
      <c r="M3">
        <v>2</v>
      </c>
      <c r="N3">
        <v>2</v>
      </c>
      <c r="P3" t="s">
        <v>273</v>
      </c>
    </row>
    <row r="4" spans="1:16" x14ac:dyDescent="0.25">
      <c r="A4">
        <v>3</v>
      </c>
      <c r="B4">
        <v>41587.462627314817</v>
      </c>
      <c r="C4">
        <v>1</v>
      </c>
      <c r="D4">
        <v>2</v>
      </c>
      <c r="E4">
        <v>2</v>
      </c>
      <c r="F4">
        <v>4</v>
      </c>
      <c r="G4">
        <v>1</v>
      </c>
      <c r="H4" t="s">
        <v>274</v>
      </c>
      <c r="I4" t="s">
        <v>87</v>
      </c>
      <c r="J4" t="s">
        <v>275</v>
      </c>
      <c r="K4">
        <v>3</v>
      </c>
      <c r="L4">
        <v>2</v>
      </c>
      <c r="M4">
        <v>1</v>
      </c>
      <c r="N4">
        <v>1</v>
      </c>
    </row>
    <row r="5" spans="1:16" x14ac:dyDescent="0.25">
      <c r="A5">
        <v>4</v>
      </c>
      <c r="B5">
        <v>41587.603541666664</v>
      </c>
      <c r="C5">
        <v>1</v>
      </c>
      <c r="D5">
        <v>3</v>
      </c>
      <c r="E5">
        <v>3</v>
      </c>
      <c r="F5">
        <v>3</v>
      </c>
      <c r="G5">
        <v>4</v>
      </c>
      <c r="H5" t="s">
        <v>276</v>
      </c>
      <c r="I5" t="s">
        <v>266</v>
      </c>
      <c r="J5" t="s">
        <v>277</v>
      </c>
      <c r="K5">
        <v>5</v>
      </c>
      <c r="L5">
        <v>2</v>
      </c>
      <c r="M5">
        <v>3</v>
      </c>
      <c r="N5">
        <v>1</v>
      </c>
      <c r="P5" t="s">
        <v>278</v>
      </c>
    </row>
    <row r="6" spans="1:16" x14ac:dyDescent="0.25">
      <c r="A6">
        <v>5</v>
      </c>
      <c r="B6">
        <v>41587.628194444442</v>
      </c>
      <c r="C6">
        <v>2</v>
      </c>
      <c r="D6">
        <v>2</v>
      </c>
      <c r="E6">
        <v>3</v>
      </c>
      <c r="F6">
        <v>2</v>
      </c>
      <c r="G6">
        <v>3</v>
      </c>
      <c r="H6" t="s">
        <v>276</v>
      </c>
      <c r="I6" t="s">
        <v>279</v>
      </c>
      <c r="J6" t="s">
        <v>280</v>
      </c>
      <c r="K6">
        <v>4</v>
      </c>
      <c r="L6">
        <v>2</v>
      </c>
      <c r="M6">
        <v>1</v>
      </c>
      <c r="N6">
        <v>1</v>
      </c>
      <c r="O6" t="s">
        <v>281</v>
      </c>
      <c r="P6" t="s">
        <v>282</v>
      </c>
    </row>
    <row r="7" spans="1:16" x14ac:dyDescent="0.25">
      <c r="A7">
        <v>6</v>
      </c>
      <c r="B7">
        <v>41587.685057870367</v>
      </c>
      <c r="C7">
        <v>2</v>
      </c>
      <c r="D7">
        <v>5</v>
      </c>
      <c r="E7">
        <v>3</v>
      </c>
      <c r="F7">
        <v>4</v>
      </c>
      <c r="G7">
        <v>3</v>
      </c>
      <c r="H7" t="s">
        <v>276</v>
      </c>
      <c r="I7" t="s">
        <v>85</v>
      </c>
      <c r="J7" t="s">
        <v>283</v>
      </c>
      <c r="K7">
        <v>4</v>
      </c>
      <c r="L7">
        <v>2</v>
      </c>
      <c r="M7">
        <v>2</v>
      </c>
      <c r="N7">
        <v>1</v>
      </c>
      <c r="O7" t="s">
        <v>284</v>
      </c>
      <c r="P7" t="s">
        <v>285</v>
      </c>
    </row>
    <row r="8" spans="1:16" x14ac:dyDescent="0.25">
      <c r="A8">
        <v>7</v>
      </c>
      <c r="B8">
        <v>41617.391712962963</v>
      </c>
      <c r="C8">
        <v>2</v>
      </c>
      <c r="D8">
        <v>3</v>
      </c>
      <c r="E8">
        <v>3</v>
      </c>
      <c r="F8">
        <v>4</v>
      </c>
      <c r="G8">
        <v>2</v>
      </c>
      <c r="H8" t="s">
        <v>276</v>
      </c>
      <c r="I8" t="s">
        <v>279</v>
      </c>
      <c r="J8" t="s">
        <v>286</v>
      </c>
      <c r="K8">
        <v>2</v>
      </c>
      <c r="L8">
        <v>3</v>
      </c>
      <c r="M8">
        <v>3</v>
      </c>
      <c r="N8">
        <v>3</v>
      </c>
    </row>
    <row r="9" spans="1:16" x14ac:dyDescent="0.25">
      <c r="A9">
        <v>8</v>
      </c>
      <c r="B9">
        <v>41617.428344907406</v>
      </c>
      <c r="C9">
        <v>2</v>
      </c>
      <c r="D9">
        <v>3</v>
      </c>
      <c r="E9">
        <v>2</v>
      </c>
      <c r="F9">
        <v>2</v>
      </c>
      <c r="G9">
        <v>3</v>
      </c>
      <c r="H9" t="s">
        <v>84</v>
      </c>
      <c r="I9" t="s">
        <v>287</v>
      </c>
      <c r="J9" t="s">
        <v>288</v>
      </c>
      <c r="K9">
        <v>4</v>
      </c>
      <c r="L9">
        <v>2</v>
      </c>
      <c r="M9">
        <v>3</v>
      </c>
      <c r="N9">
        <v>3</v>
      </c>
      <c r="P9" t="s">
        <v>289</v>
      </c>
    </row>
    <row r="10" spans="1:16" x14ac:dyDescent="0.25">
      <c r="A10">
        <v>9</v>
      </c>
      <c r="B10">
        <v>41617.459930555553</v>
      </c>
      <c r="C10">
        <v>2</v>
      </c>
      <c r="D10">
        <v>4</v>
      </c>
      <c r="E10">
        <v>5</v>
      </c>
      <c r="F10">
        <v>5</v>
      </c>
      <c r="G10">
        <v>4</v>
      </c>
      <c r="H10" t="s">
        <v>290</v>
      </c>
      <c r="I10" t="s">
        <v>291</v>
      </c>
      <c r="J10" t="s">
        <v>292</v>
      </c>
      <c r="K10">
        <v>5</v>
      </c>
      <c r="L10">
        <v>2</v>
      </c>
      <c r="M10">
        <v>3</v>
      </c>
      <c r="N10">
        <v>3</v>
      </c>
    </row>
    <row r="11" spans="1:16" x14ac:dyDescent="0.25">
      <c r="A11">
        <v>10</v>
      </c>
      <c r="B11">
        <v>41617.5078587963</v>
      </c>
      <c r="C11">
        <v>1</v>
      </c>
      <c r="D11">
        <v>4</v>
      </c>
      <c r="E11">
        <v>3</v>
      </c>
      <c r="F11">
        <v>3</v>
      </c>
      <c r="G11">
        <v>5</v>
      </c>
      <c r="H11" t="s">
        <v>293</v>
      </c>
      <c r="I11" t="s">
        <v>87</v>
      </c>
      <c r="J11" t="s">
        <v>294</v>
      </c>
      <c r="K11">
        <v>2</v>
      </c>
      <c r="L11">
        <v>3</v>
      </c>
      <c r="M11">
        <v>3</v>
      </c>
      <c r="N11">
        <v>4</v>
      </c>
      <c r="P11" t="s">
        <v>295</v>
      </c>
    </row>
    <row r="12" spans="1:16" x14ac:dyDescent="0.25">
      <c r="A12">
        <v>11</v>
      </c>
      <c r="B12">
        <v>41617.58935185185</v>
      </c>
      <c r="C12">
        <v>1</v>
      </c>
      <c r="D12">
        <v>4</v>
      </c>
      <c r="E12">
        <v>2</v>
      </c>
      <c r="F12">
        <v>4</v>
      </c>
      <c r="G12">
        <v>3</v>
      </c>
      <c r="H12" t="s">
        <v>270</v>
      </c>
      <c r="I12" t="s">
        <v>85</v>
      </c>
      <c r="J12" t="s">
        <v>296</v>
      </c>
      <c r="K12">
        <v>4</v>
      </c>
      <c r="L12">
        <v>1</v>
      </c>
      <c r="M12">
        <v>2</v>
      </c>
      <c r="N12">
        <v>2</v>
      </c>
      <c r="P12" t="s">
        <v>297</v>
      </c>
    </row>
    <row r="13" spans="1:16" x14ac:dyDescent="0.25">
      <c r="A13">
        <v>12</v>
      </c>
      <c r="B13">
        <v>41617.650833333333</v>
      </c>
      <c r="C13">
        <v>1</v>
      </c>
      <c r="D13">
        <v>5</v>
      </c>
      <c r="E13">
        <v>3</v>
      </c>
      <c r="F13">
        <v>5</v>
      </c>
      <c r="G13">
        <v>4</v>
      </c>
      <c r="H13" t="s">
        <v>298</v>
      </c>
      <c r="I13" t="s">
        <v>87</v>
      </c>
      <c r="J13" t="s">
        <v>299</v>
      </c>
      <c r="K13">
        <v>3</v>
      </c>
      <c r="L13">
        <v>2</v>
      </c>
      <c r="M13">
        <v>2</v>
      </c>
      <c r="N13">
        <v>2</v>
      </c>
      <c r="O13" t="s">
        <v>300</v>
      </c>
      <c r="P13" t="s">
        <v>301</v>
      </c>
    </row>
    <row r="14" spans="1:16" x14ac:dyDescent="0.25">
      <c r="A14">
        <v>13</v>
      </c>
      <c r="B14">
        <v>41617.676655092589</v>
      </c>
      <c r="C14">
        <v>1</v>
      </c>
      <c r="D14">
        <v>3</v>
      </c>
      <c r="E14">
        <v>5</v>
      </c>
      <c r="F14">
        <v>4</v>
      </c>
      <c r="G14">
        <v>4</v>
      </c>
      <c r="H14" t="s">
        <v>84</v>
      </c>
      <c r="I14" t="s">
        <v>86</v>
      </c>
      <c r="J14" t="s">
        <v>302</v>
      </c>
      <c r="K14">
        <v>3</v>
      </c>
      <c r="L14">
        <v>3</v>
      </c>
      <c r="M14">
        <v>3</v>
      </c>
      <c r="N14">
        <v>3</v>
      </c>
      <c r="O14" t="s">
        <v>303</v>
      </c>
    </row>
    <row r="15" spans="1:16" x14ac:dyDescent="0.25">
      <c r="A15">
        <v>14</v>
      </c>
      <c r="B15">
        <v>41617.717638888891</v>
      </c>
      <c r="C15">
        <v>1</v>
      </c>
      <c r="D15">
        <v>3</v>
      </c>
      <c r="E15">
        <v>4</v>
      </c>
      <c r="F15">
        <v>3</v>
      </c>
      <c r="G15">
        <v>5</v>
      </c>
      <c r="H15" t="s">
        <v>276</v>
      </c>
      <c r="I15" t="s">
        <v>279</v>
      </c>
      <c r="J15" t="s">
        <v>304</v>
      </c>
      <c r="K15">
        <v>4</v>
      </c>
      <c r="L15">
        <v>3</v>
      </c>
      <c r="M15">
        <v>3</v>
      </c>
      <c r="N15">
        <v>3</v>
      </c>
      <c r="P15" t="s">
        <v>305</v>
      </c>
    </row>
    <row r="16" spans="1:16" x14ac:dyDescent="0.25">
      <c r="A16">
        <v>15</v>
      </c>
      <c r="B16" t="s">
        <v>306</v>
      </c>
      <c r="C16">
        <v>2</v>
      </c>
      <c r="D16">
        <v>4</v>
      </c>
      <c r="E16">
        <v>3</v>
      </c>
      <c r="F16">
        <v>4</v>
      </c>
      <c r="G16">
        <v>4</v>
      </c>
      <c r="H16" t="s">
        <v>307</v>
      </c>
      <c r="I16" t="s">
        <v>308</v>
      </c>
      <c r="J16" t="s">
        <v>309</v>
      </c>
      <c r="K16">
        <v>5</v>
      </c>
      <c r="L16">
        <v>3</v>
      </c>
      <c r="M16">
        <v>3</v>
      </c>
      <c r="N16">
        <v>2</v>
      </c>
      <c r="O16" t="s">
        <v>310</v>
      </c>
    </row>
    <row r="17" spans="1:16" x14ac:dyDescent="0.25">
      <c r="A17">
        <v>16</v>
      </c>
      <c r="B17" t="s">
        <v>311</v>
      </c>
      <c r="C17">
        <v>2</v>
      </c>
      <c r="D17">
        <v>4</v>
      </c>
      <c r="E17">
        <v>4</v>
      </c>
      <c r="F17">
        <v>3</v>
      </c>
      <c r="G17">
        <v>4</v>
      </c>
      <c r="H17" t="s">
        <v>276</v>
      </c>
      <c r="I17" t="s">
        <v>266</v>
      </c>
      <c r="J17" t="s">
        <v>312</v>
      </c>
      <c r="K17">
        <v>2</v>
      </c>
      <c r="L17">
        <v>3</v>
      </c>
      <c r="M17">
        <v>4</v>
      </c>
      <c r="N17">
        <v>4</v>
      </c>
      <c r="P17" t="s">
        <v>313</v>
      </c>
    </row>
    <row r="18" spans="1:16" x14ac:dyDescent="0.25">
      <c r="A18">
        <v>17</v>
      </c>
      <c r="B18" t="s">
        <v>314</v>
      </c>
      <c r="C18">
        <v>2</v>
      </c>
      <c r="D18">
        <v>3</v>
      </c>
      <c r="E18">
        <v>2</v>
      </c>
      <c r="F18">
        <v>2</v>
      </c>
      <c r="G18">
        <v>2</v>
      </c>
      <c r="H18" t="s">
        <v>276</v>
      </c>
      <c r="I18" t="s">
        <v>271</v>
      </c>
      <c r="J18" t="s">
        <v>315</v>
      </c>
      <c r="K18">
        <v>4</v>
      </c>
      <c r="L18">
        <v>3</v>
      </c>
      <c r="M18">
        <v>2</v>
      </c>
      <c r="N18">
        <v>2</v>
      </c>
      <c r="P18" t="s">
        <v>316</v>
      </c>
    </row>
    <row r="19" spans="1:16" x14ac:dyDescent="0.25">
      <c r="A19">
        <v>18</v>
      </c>
      <c r="B19" t="s">
        <v>317</v>
      </c>
      <c r="C19">
        <v>2</v>
      </c>
      <c r="D19">
        <v>3</v>
      </c>
      <c r="E19">
        <v>4</v>
      </c>
      <c r="F19">
        <v>3</v>
      </c>
      <c r="G19">
        <v>2</v>
      </c>
      <c r="H19" t="s">
        <v>274</v>
      </c>
      <c r="I19" t="s">
        <v>318</v>
      </c>
      <c r="J19" t="s">
        <v>319</v>
      </c>
      <c r="K19">
        <v>3</v>
      </c>
      <c r="L19">
        <v>2</v>
      </c>
      <c r="M19">
        <v>3</v>
      </c>
      <c r="N19">
        <v>4</v>
      </c>
      <c r="O19" t="s">
        <v>320</v>
      </c>
    </row>
    <row r="20" spans="1:16" x14ac:dyDescent="0.25">
      <c r="A20">
        <v>19</v>
      </c>
      <c r="B20" t="s">
        <v>321</v>
      </c>
      <c r="C20">
        <v>2</v>
      </c>
      <c r="D20">
        <v>5</v>
      </c>
      <c r="E20">
        <v>4</v>
      </c>
      <c r="F20">
        <v>5</v>
      </c>
      <c r="G20">
        <v>5</v>
      </c>
      <c r="H20" t="s">
        <v>276</v>
      </c>
      <c r="I20" t="s">
        <v>271</v>
      </c>
      <c r="J20" t="s">
        <v>322</v>
      </c>
      <c r="K20">
        <v>5</v>
      </c>
      <c r="L20">
        <v>4</v>
      </c>
      <c r="M20">
        <v>3</v>
      </c>
      <c r="N20">
        <v>2</v>
      </c>
    </row>
    <row r="21" spans="1:16" x14ac:dyDescent="0.25">
      <c r="A21">
        <v>20</v>
      </c>
      <c r="B21" t="s">
        <v>323</v>
      </c>
      <c r="C21">
        <v>1</v>
      </c>
      <c r="D21">
        <v>3</v>
      </c>
      <c r="E21">
        <v>4</v>
      </c>
      <c r="F21">
        <v>4</v>
      </c>
      <c r="G21">
        <v>2</v>
      </c>
      <c r="H21" t="s">
        <v>270</v>
      </c>
      <c r="I21" t="s">
        <v>271</v>
      </c>
      <c r="J21" t="s">
        <v>324</v>
      </c>
      <c r="K21">
        <v>4</v>
      </c>
      <c r="L21">
        <v>2</v>
      </c>
      <c r="M21">
        <v>2</v>
      </c>
      <c r="N21">
        <v>2</v>
      </c>
    </row>
    <row r="22" spans="1:16" x14ac:dyDescent="0.25">
      <c r="A22">
        <v>21</v>
      </c>
      <c r="B22" t="s">
        <v>325</v>
      </c>
      <c r="C22">
        <v>1</v>
      </c>
      <c r="D22">
        <v>5</v>
      </c>
      <c r="E22">
        <v>4</v>
      </c>
      <c r="F22">
        <v>4</v>
      </c>
      <c r="G22">
        <v>4</v>
      </c>
      <c r="H22" t="s">
        <v>85</v>
      </c>
      <c r="I22" t="s">
        <v>87</v>
      </c>
      <c r="J22" t="s">
        <v>326</v>
      </c>
      <c r="K22">
        <v>2</v>
      </c>
      <c r="L22">
        <v>4</v>
      </c>
      <c r="M22">
        <v>1</v>
      </c>
      <c r="N22">
        <v>1</v>
      </c>
      <c r="P22" t="s">
        <v>327</v>
      </c>
    </row>
    <row r="23" spans="1:16" x14ac:dyDescent="0.25">
      <c r="A23">
        <v>22</v>
      </c>
      <c r="B23" t="s">
        <v>328</v>
      </c>
      <c r="C23">
        <v>1</v>
      </c>
      <c r="D23">
        <v>2</v>
      </c>
      <c r="E23">
        <v>1</v>
      </c>
      <c r="F23">
        <v>3</v>
      </c>
      <c r="G23">
        <v>3</v>
      </c>
      <c r="H23" t="s">
        <v>298</v>
      </c>
      <c r="I23" t="s">
        <v>87</v>
      </c>
      <c r="J23" t="s">
        <v>329</v>
      </c>
      <c r="K23">
        <v>3</v>
      </c>
      <c r="L23">
        <v>1</v>
      </c>
      <c r="M23">
        <v>1</v>
      </c>
      <c r="N23">
        <v>1</v>
      </c>
      <c r="P23" t="s">
        <v>330</v>
      </c>
    </row>
    <row r="24" spans="1:16" x14ac:dyDescent="0.25">
      <c r="A24">
        <v>23</v>
      </c>
      <c r="B24" t="s">
        <v>331</v>
      </c>
      <c r="C24">
        <v>1</v>
      </c>
      <c r="D24">
        <v>5</v>
      </c>
      <c r="E24">
        <v>3</v>
      </c>
      <c r="F24">
        <v>4</v>
      </c>
      <c r="G24">
        <v>4</v>
      </c>
      <c r="H24" t="s">
        <v>271</v>
      </c>
      <c r="I24" t="s">
        <v>270</v>
      </c>
      <c r="J24" t="s">
        <v>332</v>
      </c>
      <c r="K24">
        <v>5</v>
      </c>
      <c r="L24">
        <v>1</v>
      </c>
      <c r="M24">
        <v>1</v>
      </c>
      <c r="N24">
        <v>1</v>
      </c>
      <c r="P24" t="s">
        <v>333</v>
      </c>
    </row>
    <row r="25" spans="1:16" x14ac:dyDescent="0.25">
      <c r="A25">
        <v>24</v>
      </c>
      <c r="B25" t="s">
        <v>334</v>
      </c>
      <c r="C25">
        <v>1</v>
      </c>
      <c r="D25">
        <v>3</v>
      </c>
      <c r="E25">
        <v>2</v>
      </c>
      <c r="F25">
        <v>3</v>
      </c>
      <c r="G25">
        <v>3</v>
      </c>
      <c r="H25" t="s">
        <v>293</v>
      </c>
      <c r="I25" t="s">
        <v>335</v>
      </c>
      <c r="J25" t="s">
        <v>336</v>
      </c>
      <c r="K25">
        <v>4</v>
      </c>
      <c r="L25">
        <v>2</v>
      </c>
      <c r="M25">
        <v>1</v>
      </c>
      <c r="N25">
        <v>1</v>
      </c>
      <c r="O25" t="s">
        <v>337</v>
      </c>
    </row>
    <row r="26" spans="1:16" x14ac:dyDescent="0.25">
      <c r="A26">
        <v>25</v>
      </c>
      <c r="B26" t="s">
        <v>338</v>
      </c>
      <c r="C26">
        <v>2</v>
      </c>
      <c r="D26">
        <v>2</v>
      </c>
      <c r="E26">
        <v>4</v>
      </c>
      <c r="F26">
        <v>4</v>
      </c>
      <c r="G26">
        <v>3</v>
      </c>
      <c r="H26" t="s">
        <v>339</v>
      </c>
      <c r="I26" t="s">
        <v>340</v>
      </c>
      <c r="J26" t="s">
        <v>341</v>
      </c>
      <c r="K26">
        <v>4</v>
      </c>
      <c r="L26">
        <v>3</v>
      </c>
      <c r="M26">
        <v>2</v>
      </c>
      <c r="N26">
        <v>2</v>
      </c>
      <c r="O26" t="s">
        <v>342</v>
      </c>
      <c r="P26" t="s">
        <v>343</v>
      </c>
    </row>
    <row r="27" spans="1:16" x14ac:dyDescent="0.25">
      <c r="A27">
        <v>26</v>
      </c>
      <c r="B27" t="s">
        <v>344</v>
      </c>
      <c r="C27">
        <v>2</v>
      </c>
      <c r="D27">
        <v>4</v>
      </c>
      <c r="E27">
        <v>4</v>
      </c>
      <c r="F27">
        <v>3</v>
      </c>
      <c r="G27">
        <v>4</v>
      </c>
      <c r="H27" t="s">
        <v>84</v>
      </c>
      <c r="I27" t="s">
        <v>86</v>
      </c>
      <c r="J27" t="s">
        <v>345</v>
      </c>
      <c r="K27">
        <v>5</v>
      </c>
      <c r="L27">
        <v>3</v>
      </c>
      <c r="M27">
        <v>2</v>
      </c>
      <c r="N27">
        <v>2</v>
      </c>
      <c r="O27" t="s">
        <v>346</v>
      </c>
      <c r="P27" t="s">
        <v>347</v>
      </c>
    </row>
    <row r="28" spans="1:16" x14ac:dyDescent="0.25">
      <c r="A28">
        <v>27</v>
      </c>
      <c r="B28" t="s">
        <v>348</v>
      </c>
      <c r="C28">
        <v>2</v>
      </c>
      <c r="D28">
        <v>4</v>
      </c>
      <c r="E28">
        <v>2</v>
      </c>
      <c r="F28">
        <v>4</v>
      </c>
      <c r="G28">
        <v>4</v>
      </c>
      <c r="H28" t="s">
        <v>349</v>
      </c>
      <c r="I28" t="s">
        <v>287</v>
      </c>
      <c r="J28" t="s">
        <v>350</v>
      </c>
      <c r="K28">
        <v>5</v>
      </c>
      <c r="L28">
        <v>3</v>
      </c>
      <c r="M28">
        <v>2</v>
      </c>
      <c r="N28">
        <v>2</v>
      </c>
      <c r="O28" t="s">
        <v>351</v>
      </c>
      <c r="P28" t="s">
        <v>352</v>
      </c>
    </row>
    <row r="29" spans="1:16" x14ac:dyDescent="0.25">
      <c r="A29">
        <v>28</v>
      </c>
      <c r="B29" t="s">
        <v>353</v>
      </c>
      <c r="C29">
        <v>2</v>
      </c>
      <c r="D29">
        <v>3</v>
      </c>
      <c r="E29">
        <v>2</v>
      </c>
      <c r="F29">
        <v>2</v>
      </c>
      <c r="G29">
        <v>3</v>
      </c>
      <c r="H29" t="s">
        <v>84</v>
      </c>
      <c r="I29" t="s">
        <v>287</v>
      </c>
      <c r="J29" t="s">
        <v>354</v>
      </c>
      <c r="K29">
        <v>4</v>
      </c>
      <c r="L29">
        <v>3</v>
      </c>
      <c r="M29">
        <v>3</v>
      </c>
      <c r="N29">
        <v>3</v>
      </c>
    </row>
    <row r="30" spans="1:16" x14ac:dyDescent="0.25">
      <c r="A30">
        <v>29</v>
      </c>
      <c r="B30" t="s">
        <v>355</v>
      </c>
      <c r="C30">
        <v>2</v>
      </c>
      <c r="D30">
        <v>4</v>
      </c>
      <c r="E30">
        <v>3</v>
      </c>
      <c r="F30">
        <v>5</v>
      </c>
      <c r="G30">
        <v>4</v>
      </c>
      <c r="H30" t="s">
        <v>339</v>
      </c>
      <c r="I30" t="s">
        <v>335</v>
      </c>
      <c r="J30" t="s">
        <v>356</v>
      </c>
      <c r="K30">
        <v>4</v>
      </c>
      <c r="L30">
        <v>5</v>
      </c>
      <c r="M30">
        <v>2</v>
      </c>
      <c r="N30">
        <v>1</v>
      </c>
      <c r="P30" t="s">
        <v>357</v>
      </c>
    </row>
    <row r="31" spans="1:16" x14ac:dyDescent="0.25">
      <c r="A31">
        <v>30</v>
      </c>
      <c r="B31" t="s">
        <v>358</v>
      </c>
      <c r="C31">
        <v>1</v>
      </c>
      <c r="D31">
        <v>2</v>
      </c>
      <c r="E31">
        <v>2</v>
      </c>
      <c r="F31">
        <v>3</v>
      </c>
      <c r="G31">
        <v>2</v>
      </c>
      <c r="H31" t="s">
        <v>339</v>
      </c>
      <c r="I31" t="s">
        <v>340</v>
      </c>
      <c r="J31" t="s">
        <v>359</v>
      </c>
      <c r="K31">
        <v>1</v>
      </c>
      <c r="L31">
        <v>2</v>
      </c>
      <c r="M31">
        <v>1</v>
      </c>
      <c r="N31">
        <v>2</v>
      </c>
      <c r="O31" t="s">
        <v>360</v>
      </c>
      <c r="P31" t="s">
        <v>361</v>
      </c>
    </row>
    <row r="32" spans="1:16" x14ac:dyDescent="0.25">
      <c r="A32">
        <v>31</v>
      </c>
      <c r="B32" t="s">
        <v>362</v>
      </c>
      <c r="C32">
        <v>1</v>
      </c>
      <c r="D32">
        <v>2</v>
      </c>
      <c r="E32">
        <v>5</v>
      </c>
      <c r="F32">
        <v>2</v>
      </c>
      <c r="G32">
        <v>3</v>
      </c>
      <c r="H32" t="s">
        <v>290</v>
      </c>
      <c r="I32" t="s">
        <v>287</v>
      </c>
      <c r="J32" t="s">
        <v>363</v>
      </c>
      <c r="K32">
        <v>5</v>
      </c>
      <c r="L32">
        <v>5</v>
      </c>
      <c r="M32">
        <v>4</v>
      </c>
      <c r="N32">
        <v>4</v>
      </c>
      <c r="P32" t="s">
        <v>364</v>
      </c>
    </row>
    <row r="33" spans="1:16" x14ac:dyDescent="0.25">
      <c r="A33">
        <v>32</v>
      </c>
      <c r="B33" t="s">
        <v>365</v>
      </c>
      <c r="C33">
        <v>1</v>
      </c>
      <c r="D33">
        <v>4</v>
      </c>
      <c r="E33">
        <v>4</v>
      </c>
      <c r="F33">
        <v>5</v>
      </c>
      <c r="G33">
        <v>4</v>
      </c>
      <c r="H33" t="s">
        <v>366</v>
      </c>
      <c r="I33" t="s">
        <v>87</v>
      </c>
      <c r="J33" t="s">
        <v>367</v>
      </c>
      <c r="K33">
        <v>5</v>
      </c>
      <c r="L33">
        <v>4</v>
      </c>
      <c r="M33">
        <v>3</v>
      </c>
      <c r="N33">
        <v>2</v>
      </c>
      <c r="O33" t="s">
        <v>368</v>
      </c>
      <c r="P33" t="s">
        <v>369</v>
      </c>
    </row>
    <row r="34" spans="1:16" x14ac:dyDescent="0.25">
      <c r="A34">
        <v>33</v>
      </c>
      <c r="B34" t="s">
        <v>370</v>
      </c>
      <c r="C34">
        <v>1</v>
      </c>
      <c r="D34">
        <v>4</v>
      </c>
      <c r="E34">
        <v>3</v>
      </c>
      <c r="F34">
        <v>4</v>
      </c>
      <c r="G34">
        <v>5</v>
      </c>
      <c r="H34" t="s">
        <v>276</v>
      </c>
      <c r="I34" t="s">
        <v>308</v>
      </c>
      <c r="J34" t="s">
        <v>371</v>
      </c>
      <c r="K34">
        <v>5</v>
      </c>
      <c r="L34">
        <v>3</v>
      </c>
      <c r="M34">
        <v>3</v>
      </c>
      <c r="N34">
        <v>1</v>
      </c>
      <c r="P34" t="s">
        <v>372</v>
      </c>
    </row>
    <row r="35" spans="1:16" x14ac:dyDescent="0.25">
      <c r="A35">
        <v>34</v>
      </c>
      <c r="B35" t="s">
        <v>373</v>
      </c>
      <c r="C35">
        <v>1</v>
      </c>
      <c r="D35">
        <v>4</v>
      </c>
      <c r="E35">
        <v>3</v>
      </c>
      <c r="F35">
        <v>4</v>
      </c>
      <c r="G35">
        <v>2</v>
      </c>
      <c r="H35" t="s">
        <v>374</v>
      </c>
      <c r="I35" t="s">
        <v>88</v>
      </c>
      <c r="J35" t="s">
        <v>375</v>
      </c>
      <c r="K35">
        <v>1</v>
      </c>
      <c r="L35">
        <v>2</v>
      </c>
      <c r="M35">
        <v>3</v>
      </c>
      <c r="N35">
        <v>4</v>
      </c>
      <c r="O35" t="s">
        <v>376</v>
      </c>
      <c r="P35" t="s">
        <v>377</v>
      </c>
    </row>
    <row r="36" spans="1:16" x14ac:dyDescent="0.25">
      <c r="A36">
        <v>35</v>
      </c>
      <c r="B36" t="s">
        <v>378</v>
      </c>
      <c r="C36">
        <v>2</v>
      </c>
      <c r="D36">
        <v>5</v>
      </c>
      <c r="E36">
        <v>3</v>
      </c>
      <c r="F36">
        <v>5</v>
      </c>
      <c r="G36">
        <v>4</v>
      </c>
      <c r="H36" t="s">
        <v>366</v>
      </c>
      <c r="I36" t="s">
        <v>87</v>
      </c>
      <c r="J36" t="s">
        <v>379</v>
      </c>
      <c r="K36">
        <v>5</v>
      </c>
      <c r="L36">
        <v>3</v>
      </c>
      <c r="M36">
        <v>2</v>
      </c>
      <c r="N36">
        <v>3</v>
      </c>
      <c r="P36" t="s">
        <v>380</v>
      </c>
    </row>
    <row r="37" spans="1:16" x14ac:dyDescent="0.25">
      <c r="A37">
        <v>36</v>
      </c>
      <c r="B37" t="s">
        <v>381</v>
      </c>
      <c r="C37">
        <v>2</v>
      </c>
      <c r="D37">
        <v>2</v>
      </c>
      <c r="E37">
        <v>4</v>
      </c>
      <c r="F37">
        <v>3</v>
      </c>
      <c r="G37">
        <v>3</v>
      </c>
      <c r="H37" t="s">
        <v>339</v>
      </c>
      <c r="I37" t="s">
        <v>340</v>
      </c>
      <c r="J37" t="s">
        <v>382</v>
      </c>
      <c r="K37">
        <v>5</v>
      </c>
      <c r="L37">
        <v>2</v>
      </c>
      <c r="M37">
        <v>3</v>
      </c>
      <c r="N37">
        <v>4</v>
      </c>
      <c r="P37" t="s">
        <v>383</v>
      </c>
    </row>
    <row r="38" spans="1:16" x14ac:dyDescent="0.25">
      <c r="A38">
        <v>37</v>
      </c>
      <c r="B38" t="s">
        <v>384</v>
      </c>
      <c r="C38">
        <v>2</v>
      </c>
      <c r="D38">
        <v>3</v>
      </c>
      <c r="E38">
        <v>3</v>
      </c>
      <c r="F38">
        <v>4</v>
      </c>
      <c r="G38">
        <v>2</v>
      </c>
      <c r="H38" t="s">
        <v>339</v>
      </c>
      <c r="I38" t="s">
        <v>335</v>
      </c>
      <c r="J38" t="s">
        <v>385</v>
      </c>
      <c r="K38">
        <v>1</v>
      </c>
      <c r="L38">
        <v>1</v>
      </c>
      <c r="M38">
        <v>4</v>
      </c>
      <c r="N38">
        <v>3</v>
      </c>
      <c r="O38" t="s">
        <v>386</v>
      </c>
      <c r="P38" t="s">
        <v>387</v>
      </c>
    </row>
    <row r="39" spans="1:16" x14ac:dyDescent="0.25">
      <c r="A39">
        <v>38</v>
      </c>
      <c r="B39" t="s">
        <v>388</v>
      </c>
      <c r="C39">
        <v>2</v>
      </c>
      <c r="D39">
        <v>4</v>
      </c>
      <c r="E39">
        <v>3</v>
      </c>
      <c r="F39">
        <v>5</v>
      </c>
      <c r="G39">
        <v>3</v>
      </c>
      <c r="H39" t="s">
        <v>84</v>
      </c>
      <c r="I39" t="s">
        <v>87</v>
      </c>
      <c r="J39" t="s">
        <v>389</v>
      </c>
      <c r="K39">
        <v>4</v>
      </c>
      <c r="L39">
        <v>3</v>
      </c>
      <c r="M39">
        <v>2</v>
      </c>
      <c r="N39">
        <v>1</v>
      </c>
      <c r="O39" t="s">
        <v>390</v>
      </c>
      <c r="P39" t="s">
        <v>391</v>
      </c>
    </row>
    <row r="40" spans="1:16" x14ac:dyDescent="0.25">
      <c r="A40">
        <v>39</v>
      </c>
      <c r="B40" t="s">
        <v>392</v>
      </c>
      <c r="C40">
        <v>1</v>
      </c>
      <c r="D40">
        <v>4</v>
      </c>
      <c r="E40">
        <v>3</v>
      </c>
      <c r="F40">
        <v>4</v>
      </c>
      <c r="G40">
        <v>3</v>
      </c>
      <c r="H40" t="s">
        <v>393</v>
      </c>
      <c r="I40" t="s">
        <v>86</v>
      </c>
      <c r="J40" t="s">
        <v>394</v>
      </c>
      <c r="K40">
        <v>2</v>
      </c>
      <c r="L40">
        <v>3</v>
      </c>
      <c r="M40">
        <v>3</v>
      </c>
      <c r="N40">
        <v>4</v>
      </c>
      <c r="P40" t="s">
        <v>395</v>
      </c>
    </row>
    <row r="41" spans="1:16" x14ac:dyDescent="0.25">
      <c r="A41">
        <v>40</v>
      </c>
      <c r="B41" t="s">
        <v>396</v>
      </c>
      <c r="C41">
        <v>3</v>
      </c>
      <c r="D41">
        <v>2</v>
      </c>
      <c r="E41">
        <v>3</v>
      </c>
      <c r="F41">
        <v>5</v>
      </c>
      <c r="G41">
        <v>4</v>
      </c>
      <c r="H41" t="s">
        <v>290</v>
      </c>
      <c r="I41" t="s">
        <v>291</v>
      </c>
      <c r="J41" t="s">
        <v>397</v>
      </c>
      <c r="K41">
        <v>1</v>
      </c>
      <c r="L41">
        <v>2</v>
      </c>
      <c r="M41">
        <v>4</v>
      </c>
      <c r="N41">
        <v>3</v>
      </c>
      <c r="P41" t="s">
        <v>398</v>
      </c>
    </row>
    <row r="42" spans="1:16" x14ac:dyDescent="0.25">
      <c r="A42">
        <v>41</v>
      </c>
      <c r="B42" t="s">
        <v>399</v>
      </c>
      <c r="C42">
        <v>3</v>
      </c>
      <c r="D42">
        <v>3</v>
      </c>
      <c r="E42">
        <v>3</v>
      </c>
      <c r="F42">
        <v>2</v>
      </c>
      <c r="G42">
        <v>4</v>
      </c>
      <c r="H42" t="s">
        <v>270</v>
      </c>
      <c r="I42" t="s">
        <v>271</v>
      </c>
      <c r="J42" t="s">
        <v>400</v>
      </c>
      <c r="K42">
        <v>2</v>
      </c>
      <c r="L42">
        <v>3</v>
      </c>
      <c r="M42">
        <v>4</v>
      </c>
      <c r="N42">
        <v>4</v>
      </c>
      <c r="O42" t="s">
        <v>401</v>
      </c>
      <c r="P42" t="s">
        <v>402</v>
      </c>
    </row>
    <row r="43" spans="1:16" x14ac:dyDescent="0.25">
      <c r="A43">
        <v>42</v>
      </c>
      <c r="B43" t="s">
        <v>403</v>
      </c>
      <c r="C43">
        <v>3</v>
      </c>
      <c r="D43">
        <v>4</v>
      </c>
      <c r="E43">
        <v>1</v>
      </c>
      <c r="F43">
        <v>5</v>
      </c>
      <c r="G43">
        <v>5</v>
      </c>
      <c r="H43" t="s">
        <v>276</v>
      </c>
      <c r="I43" t="s">
        <v>279</v>
      </c>
      <c r="J43" t="s">
        <v>404</v>
      </c>
      <c r="K43">
        <v>4</v>
      </c>
      <c r="L43">
        <v>1</v>
      </c>
      <c r="M43">
        <v>2</v>
      </c>
      <c r="N43">
        <v>2</v>
      </c>
      <c r="P43" t="s">
        <v>405</v>
      </c>
    </row>
    <row r="44" spans="1:16" x14ac:dyDescent="0.25">
      <c r="A44">
        <v>43</v>
      </c>
      <c r="B44" t="s">
        <v>406</v>
      </c>
      <c r="C44">
        <v>3</v>
      </c>
      <c r="D44">
        <v>4</v>
      </c>
      <c r="E44">
        <v>4</v>
      </c>
      <c r="F44">
        <v>5</v>
      </c>
      <c r="G44">
        <v>4</v>
      </c>
      <c r="H44" t="s">
        <v>307</v>
      </c>
      <c r="I44" t="s">
        <v>308</v>
      </c>
      <c r="J44" t="s">
        <v>407</v>
      </c>
      <c r="K44">
        <v>5</v>
      </c>
      <c r="L44">
        <v>4</v>
      </c>
      <c r="M44">
        <v>3</v>
      </c>
      <c r="N44">
        <v>2</v>
      </c>
      <c r="P44" t="s">
        <v>408</v>
      </c>
    </row>
    <row r="45" spans="1:16" x14ac:dyDescent="0.25">
      <c r="A45">
        <v>44</v>
      </c>
      <c r="B45" t="s">
        <v>409</v>
      </c>
      <c r="C45">
        <v>3</v>
      </c>
      <c r="D45">
        <v>3</v>
      </c>
      <c r="E45">
        <v>5</v>
      </c>
      <c r="F45">
        <v>3</v>
      </c>
      <c r="G45">
        <v>4</v>
      </c>
      <c r="H45" t="s">
        <v>276</v>
      </c>
      <c r="I45" t="s">
        <v>279</v>
      </c>
      <c r="J45" t="s">
        <v>410</v>
      </c>
      <c r="K45">
        <v>3</v>
      </c>
      <c r="L45">
        <v>2</v>
      </c>
      <c r="M45">
        <v>5</v>
      </c>
      <c r="N45">
        <v>2</v>
      </c>
      <c r="P45" t="s">
        <v>411</v>
      </c>
    </row>
    <row r="46" spans="1:16" x14ac:dyDescent="0.25">
      <c r="A46">
        <v>45</v>
      </c>
      <c r="B46">
        <v>41405.442048611112</v>
      </c>
      <c r="C46">
        <v>3</v>
      </c>
      <c r="D46">
        <v>4</v>
      </c>
      <c r="E46">
        <v>4</v>
      </c>
      <c r="F46">
        <v>4</v>
      </c>
      <c r="G46">
        <v>3</v>
      </c>
      <c r="H46" t="s">
        <v>290</v>
      </c>
      <c r="I46" t="s">
        <v>412</v>
      </c>
      <c r="J46" t="s">
        <v>413</v>
      </c>
      <c r="K46">
        <v>5</v>
      </c>
      <c r="L46">
        <v>4</v>
      </c>
      <c r="M46">
        <v>3</v>
      </c>
      <c r="N46">
        <v>2</v>
      </c>
      <c r="P46" t="s">
        <v>414</v>
      </c>
    </row>
    <row r="47" spans="1:16" x14ac:dyDescent="0.25">
      <c r="A47">
        <v>46</v>
      </c>
      <c r="B47">
        <v>41405.476469907408</v>
      </c>
      <c r="C47">
        <v>3</v>
      </c>
      <c r="D47">
        <v>5</v>
      </c>
      <c r="E47">
        <v>3</v>
      </c>
      <c r="F47">
        <v>5</v>
      </c>
      <c r="G47">
        <v>4</v>
      </c>
      <c r="H47" t="s">
        <v>266</v>
      </c>
      <c r="I47" t="s">
        <v>84</v>
      </c>
      <c r="J47" t="s">
        <v>415</v>
      </c>
      <c r="K47">
        <v>1</v>
      </c>
      <c r="L47">
        <v>4</v>
      </c>
      <c r="M47">
        <v>3</v>
      </c>
      <c r="N47">
        <v>3</v>
      </c>
      <c r="P47" t="s">
        <v>416</v>
      </c>
    </row>
    <row r="48" spans="1:16" x14ac:dyDescent="0.25">
      <c r="A48">
        <v>47</v>
      </c>
      <c r="B48">
        <v>41405.595196759263</v>
      </c>
      <c r="C48">
        <v>3</v>
      </c>
      <c r="D48">
        <v>4</v>
      </c>
      <c r="E48">
        <v>2</v>
      </c>
      <c r="F48">
        <v>4</v>
      </c>
      <c r="G48">
        <v>3</v>
      </c>
      <c r="H48" t="s">
        <v>366</v>
      </c>
      <c r="I48" t="s">
        <v>87</v>
      </c>
      <c r="J48" t="s">
        <v>417</v>
      </c>
      <c r="K48">
        <v>4</v>
      </c>
      <c r="L48">
        <v>1</v>
      </c>
      <c r="M48">
        <v>2</v>
      </c>
      <c r="N48">
        <v>1</v>
      </c>
      <c r="P48" t="s">
        <v>418</v>
      </c>
    </row>
    <row r="49" spans="1:16" x14ac:dyDescent="0.25">
      <c r="A49">
        <v>48</v>
      </c>
      <c r="B49">
        <v>41405.645821759259</v>
      </c>
      <c r="C49">
        <v>3</v>
      </c>
      <c r="D49">
        <v>3</v>
      </c>
      <c r="E49">
        <v>4</v>
      </c>
      <c r="F49">
        <v>4</v>
      </c>
      <c r="G49">
        <v>5</v>
      </c>
      <c r="H49" t="s">
        <v>276</v>
      </c>
      <c r="I49" t="s">
        <v>84</v>
      </c>
      <c r="J49" t="s">
        <v>419</v>
      </c>
      <c r="K49">
        <v>5</v>
      </c>
      <c r="L49">
        <v>4</v>
      </c>
      <c r="M49">
        <v>3</v>
      </c>
      <c r="N49">
        <v>3</v>
      </c>
      <c r="O49" t="s">
        <v>420</v>
      </c>
      <c r="P49" t="s">
        <v>421</v>
      </c>
    </row>
    <row r="50" spans="1:16" x14ac:dyDescent="0.25">
      <c r="A50">
        <v>49</v>
      </c>
      <c r="B50">
        <v>41405.671782407408</v>
      </c>
      <c r="C50">
        <v>3</v>
      </c>
      <c r="D50">
        <v>3</v>
      </c>
      <c r="E50">
        <v>3</v>
      </c>
      <c r="F50">
        <v>4</v>
      </c>
      <c r="G50">
        <v>4</v>
      </c>
      <c r="H50" t="s">
        <v>274</v>
      </c>
      <c r="I50" t="s">
        <v>271</v>
      </c>
      <c r="J50" t="s">
        <v>422</v>
      </c>
      <c r="K50">
        <v>2</v>
      </c>
      <c r="L50">
        <v>3</v>
      </c>
      <c r="M50">
        <v>3</v>
      </c>
      <c r="N50">
        <v>4</v>
      </c>
      <c r="O50" t="s">
        <v>423</v>
      </c>
      <c r="P50" t="s">
        <v>424</v>
      </c>
    </row>
    <row r="51" spans="1:16" x14ac:dyDescent="0.25">
      <c r="A51">
        <v>50</v>
      </c>
      <c r="B51">
        <v>41405.838101851848</v>
      </c>
      <c r="C51">
        <v>3</v>
      </c>
      <c r="D51">
        <v>4</v>
      </c>
      <c r="E51">
        <v>3</v>
      </c>
      <c r="F51">
        <v>5</v>
      </c>
      <c r="G51">
        <v>4</v>
      </c>
      <c r="H51" t="s">
        <v>270</v>
      </c>
      <c r="I51" t="s">
        <v>271</v>
      </c>
      <c r="J51" t="s">
        <v>425</v>
      </c>
      <c r="K51">
        <v>3</v>
      </c>
      <c r="L51">
        <v>3</v>
      </c>
      <c r="M51">
        <v>4</v>
      </c>
      <c r="N51">
        <v>4</v>
      </c>
      <c r="P51" t="s">
        <v>426</v>
      </c>
    </row>
    <row r="52" spans="1:16" x14ac:dyDescent="0.25">
      <c r="A52">
        <v>51</v>
      </c>
      <c r="B52">
        <v>41405.875069444446</v>
      </c>
      <c r="C52">
        <v>3</v>
      </c>
      <c r="D52">
        <v>4</v>
      </c>
      <c r="E52">
        <v>3</v>
      </c>
      <c r="F52">
        <v>4</v>
      </c>
      <c r="G52">
        <v>4</v>
      </c>
      <c r="H52" t="s">
        <v>274</v>
      </c>
      <c r="I52" t="s">
        <v>87</v>
      </c>
      <c r="J52" t="s">
        <v>427</v>
      </c>
      <c r="K52">
        <v>4</v>
      </c>
      <c r="L52">
        <v>4</v>
      </c>
      <c r="M52">
        <v>3</v>
      </c>
      <c r="N52">
        <v>2</v>
      </c>
      <c r="O52" t="s">
        <v>428</v>
      </c>
      <c r="P52" t="s">
        <v>429</v>
      </c>
    </row>
    <row r="53" spans="1:16" x14ac:dyDescent="0.25">
      <c r="A53">
        <v>52</v>
      </c>
      <c r="B53">
        <v>41436.599282407406</v>
      </c>
      <c r="C53">
        <v>3</v>
      </c>
      <c r="D53">
        <v>3</v>
      </c>
      <c r="E53">
        <v>3</v>
      </c>
      <c r="F53">
        <v>3</v>
      </c>
      <c r="G53">
        <v>3</v>
      </c>
      <c r="H53" t="s">
        <v>291</v>
      </c>
      <c r="I53" t="s">
        <v>290</v>
      </c>
      <c r="J53" t="s">
        <v>430</v>
      </c>
      <c r="K53">
        <v>2</v>
      </c>
      <c r="L53">
        <v>2</v>
      </c>
      <c r="M53">
        <v>3</v>
      </c>
      <c r="N53">
        <v>3</v>
      </c>
    </row>
    <row r="54" spans="1:16" x14ac:dyDescent="0.25">
      <c r="A54">
        <v>53</v>
      </c>
      <c r="B54">
        <v>41466.460439814815</v>
      </c>
      <c r="C54">
        <v>3</v>
      </c>
      <c r="D54">
        <v>4</v>
      </c>
      <c r="E54">
        <v>3</v>
      </c>
      <c r="F54">
        <v>4</v>
      </c>
      <c r="G54">
        <v>2</v>
      </c>
      <c r="H54" t="s">
        <v>270</v>
      </c>
      <c r="I54" t="s">
        <v>271</v>
      </c>
      <c r="J54" t="s">
        <v>431</v>
      </c>
      <c r="K54">
        <v>4</v>
      </c>
      <c r="L54">
        <v>3</v>
      </c>
      <c r="M54">
        <v>2</v>
      </c>
      <c r="N54">
        <v>2</v>
      </c>
      <c r="O54" t="s">
        <v>432</v>
      </c>
      <c r="P54" t="s">
        <v>433</v>
      </c>
    </row>
    <row r="55" spans="1:16" x14ac:dyDescent="0.25">
      <c r="A55">
        <v>54</v>
      </c>
      <c r="B55">
        <v>41466.602800925924</v>
      </c>
      <c r="C55">
        <v>3</v>
      </c>
      <c r="D55">
        <v>5</v>
      </c>
      <c r="E55">
        <v>4</v>
      </c>
      <c r="F55">
        <v>3</v>
      </c>
      <c r="G55">
        <v>4</v>
      </c>
      <c r="H55" t="s">
        <v>276</v>
      </c>
      <c r="I55" t="s">
        <v>279</v>
      </c>
      <c r="J55" t="s">
        <v>440</v>
      </c>
      <c r="K55">
        <v>2</v>
      </c>
      <c r="L55">
        <v>2</v>
      </c>
      <c r="M55">
        <v>2</v>
      </c>
      <c r="N55">
        <v>4</v>
      </c>
      <c r="P55" t="s">
        <v>441</v>
      </c>
    </row>
    <row r="56" spans="1:16" x14ac:dyDescent="0.25">
      <c r="A56">
        <v>55</v>
      </c>
      <c r="B56">
        <v>41466.653784722221</v>
      </c>
      <c r="C56">
        <v>3</v>
      </c>
      <c r="D56">
        <v>5</v>
      </c>
      <c r="E56">
        <v>2</v>
      </c>
      <c r="F56">
        <v>3</v>
      </c>
      <c r="G56">
        <v>3</v>
      </c>
      <c r="H56" t="s">
        <v>276</v>
      </c>
      <c r="I56" t="s">
        <v>271</v>
      </c>
      <c r="J56" t="s">
        <v>442</v>
      </c>
      <c r="K56">
        <v>1</v>
      </c>
      <c r="L56">
        <v>1</v>
      </c>
      <c r="M56">
        <v>1</v>
      </c>
      <c r="N56">
        <v>3</v>
      </c>
      <c r="P56" t="s">
        <v>443</v>
      </c>
    </row>
    <row r="57" spans="1:16" x14ac:dyDescent="0.25">
      <c r="A57">
        <v>56</v>
      </c>
      <c r="B57">
        <v>41466.701631944445</v>
      </c>
      <c r="C57">
        <v>3</v>
      </c>
      <c r="D57">
        <v>3</v>
      </c>
      <c r="E57">
        <v>3</v>
      </c>
      <c r="F57">
        <v>4</v>
      </c>
      <c r="G57">
        <v>4</v>
      </c>
      <c r="H57" t="s">
        <v>276</v>
      </c>
      <c r="I57" t="s">
        <v>279</v>
      </c>
      <c r="J57" t="s">
        <v>444</v>
      </c>
      <c r="K57">
        <v>2</v>
      </c>
      <c r="L57">
        <v>2</v>
      </c>
      <c r="M57">
        <v>3</v>
      </c>
      <c r="N57">
        <v>3</v>
      </c>
      <c r="P57" t="s">
        <v>445</v>
      </c>
    </row>
    <row r="58" spans="1:16" x14ac:dyDescent="0.25">
      <c r="A58">
        <v>57</v>
      </c>
      <c r="B58">
        <v>41466.736620370371</v>
      </c>
      <c r="C58">
        <v>3</v>
      </c>
      <c r="D58">
        <v>4</v>
      </c>
      <c r="E58">
        <v>4</v>
      </c>
      <c r="F58">
        <v>4</v>
      </c>
      <c r="G58">
        <v>3</v>
      </c>
      <c r="H58" t="s">
        <v>274</v>
      </c>
      <c r="I58" t="s">
        <v>85</v>
      </c>
      <c r="J58" t="s">
        <v>446</v>
      </c>
      <c r="K58">
        <v>3</v>
      </c>
      <c r="L58">
        <v>5</v>
      </c>
      <c r="M58">
        <v>1</v>
      </c>
      <c r="N58">
        <v>1</v>
      </c>
      <c r="O58" t="s">
        <v>447</v>
      </c>
      <c r="P58" t="s">
        <v>448</v>
      </c>
    </row>
    <row r="59" spans="1:16" x14ac:dyDescent="0.25">
      <c r="A59">
        <v>58</v>
      </c>
      <c r="B59">
        <v>41497.662002314813</v>
      </c>
      <c r="C59">
        <v>3</v>
      </c>
      <c r="D59">
        <v>3</v>
      </c>
      <c r="E59">
        <v>4</v>
      </c>
      <c r="F59">
        <v>4</v>
      </c>
      <c r="G59">
        <v>4</v>
      </c>
      <c r="H59" t="s">
        <v>276</v>
      </c>
      <c r="I59" t="s">
        <v>85</v>
      </c>
      <c r="J59" t="s">
        <v>449</v>
      </c>
      <c r="K59">
        <v>4</v>
      </c>
      <c r="L59">
        <v>3</v>
      </c>
      <c r="M59">
        <v>4</v>
      </c>
      <c r="N59">
        <v>3</v>
      </c>
      <c r="P59" t="s">
        <v>450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Caracterização</vt:lpstr>
      <vt:lpstr>Task 1 - Perception</vt:lpstr>
      <vt:lpstr>Task 2 - Interpretation</vt:lpstr>
      <vt:lpstr>Task 3 - Navigation</vt:lpstr>
      <vt:lpstr>Pós-teste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2013-10-02T20:03:17Z</cp:lastPrinted>
  <dcterms:created xsi:type="dcterms:W3CDTF">2013-09-22T23:32:18Z</dcterms:created>
  <dcterms:modified xsi:type="dcterms:W3CDTF">2015-07-14T11:16:16Z</dcterms:modified>
</cp:coreProperties>
</file>