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E:\Driar_Seismics\#4\Seismics_List2\"/>
    </mc:Choice>
  </mc:AlternateContent>
  <xr:revisionPtr revIDLastSave="0" documentId="13_ncr:1_{C08CFD7E-CAD3-4D53-9F6F-D8F61CA479E2}" xr6:coauthVersionLast="47" xr6:coauthVersionMax="47" xr10:uidLastSave="{00000000-0000-0000-0000-000000000000}"/>
  <bookViews>
    <workbookView xWindow="-120" yWindow="-120" windowWidth="24240" windowHeight="13020" activeTab="1" xr2:uid="{7CD3003E-CC8B-9E4A-AB05-C2256F85001E}"/>
  </bookViews>
  <sheets>
    <sheet name="List_for_Paula_withMT" sheetId="1" r:id="rId1"/>
    <sheet name="Calculation" sheetId="2" r:id="rId2"/>
  </sheets>
  <definedNames>
    <definedName name="_xlchart.v1.0" hidden="1">Calculation!$D$2:$D$11</definedName>
    <definedName name="_xlchart.v1.1" hidden="1">Calculation!$D$2:$D$11</definedName>
    <definedName name="_xlchart.v1.2" hidden="1">Calculation!$D$2:$D$11</definedName>
    <definedName name="_xlchart.v1.3" hidden="1">Calculation!$B$2:$B$11</definedName>
    <definedName name="_xlchart.v1.4" hidden="1">Calculation!$B$2:$B$11</definedName>
    <definedName name="_xlchart.v1.5" hidden="1">Calculation!$C$2:$C$11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J5" i="2" s="1"/>
  <c r="J2" i="2"/>
  <c r="I3" i="2"/>
  <c r="I5" i="2" s="1"/>
  <c r="I2" i="2"/>
  <c r="H3" i="2"/>
  <c r="H2" i="2"/>
  <c r="AG22" i="1"/>
  <c r="AR22" i="1" s="1"/>
  <c r="AH22" i="1"/>
  <c r="AI22" i="1"/>
  <c r="AJ22" i="1"/>
  <c r="AK22" i="1"/>
  <c r="AL22" i="1"/>
  <c r="AM22" i="1"/>
  <c r="AN22" i="1"/>
  <c r="AO22" i="1"/>
  <c r="AP22" i="1"/>
  <c r="AQ22" i="1"/>
  <c r="AG6" i="1"/>
  <c r="AH6" i="1"/>
  <c r="AI6" i="1"/>
  <c r="AJ6" i="1"/>
  <c r="AK6" i="1"/>
  <c r="AL6" i="1"/>
  <c r="AM6" i="1"/>
  <c r="AN6" i="1"/>
  <c r="AO6" i="1"/>
  <c r="AP6" i="1"/>
  <c r="AQ6" i="1"/>
  <c r="AK20" i="1"/>
  <c r="AK18" i="1"/>
  <c r="AK16" i="1"/>
  <c r="AK14" i="1"/>
  <c r="AK12" i="1"/>
  <c r="AK10" i="1"/>
  <c r="AK8" i="1"/>
  <c r="AK4" i="1"/>
  <c r="AQ8" i="1"/>
  <c r="AQ10" i="1"/>
  <c r="AQ12" i="1"/>
  <c r="AQ14" i="1"/>
  <c r="AQ16" i="1"/>
  <c r="AQ18" i="1"/>
  <c r="AQ20" i="1"/>
  <c r="AP8" i="1"/>
  <c r="AP10" i="1"/>
  <c r="AP12" i="1"/>
  <c r="AP14" i="1"/>
  <c r="AP16" i="1"/>
  <c r="AP18" i="1"/>
  <c r="AP20" i="1"/>
  <c r="AO8" i="1"/>
  <c r="AO10" i="1"/>
  <c r="AO12" i="1"/>
  <c r="AO14" i="1"/>
  <c r="AO16" i="1"/>
  <c r="AO18" i="1"/>
  <c r="AO20" i="1"/>
  <c r="AQ4" i="1"/>
  <c r="AP4" i="1"/>
  <c r="AO4" i="1"/>
  <c r="AR4" i="1" s="1"/>
  <c r="AJ4" i="1"/>
  <c r="AN14" i="1"/>
  <c r="AL8" i="1"/>
  <c r="AL10" i="1"/>
  <c r="AL12" i="1"/>
  <c r="AL14" i="1"/>
  <c r="AL16" i="1"/>
  <c r="AL18" i="1"/>
  <c r="AL20" i="1"/>
  <c r="AL4" i="1"/>
  <c r="AI8" i="1"/>
  <c r="AI10" i="1"/>
  <c r="AI12" i="1"/>
  <c r="AI14" i="1"/>
  <c r="AI16" i="1"/>
  <c r="AI18" i="1"/>
  <c r="AI20" i="1"/>
  <c r="AI4" i="1"/>
  <c r="AG8" i="1"/>
  <c r="AH8" i="1"/>
  <c r="AN8" i="1" s="1"/>
  <c r="AJ8" i="1"/>
  <c r="AG10" i="1"/>
  <c r="AH10" i="1"/>
  <c r="AN10" i="1" s="1"/>
  <c r="AJ10" i="1"/>
  <c r="AG12" i="1"/>
  <c r="AR12" i="1" s="1"/>
  <c r="AH12" i="1"/>
  <c r="AN12" i="1" s="1"/>
  <c r="AJ12" i="1"/>
  <c r="AG14" i="1"/>
  <c r="AR14" i="1" s="1"/>
  <c r="AH14" i="1"/>
  <c r="AJ14" i="1"/>
  <c r="AG16" i="1"/>
  <c r="AH16" i="1"/>
  <c r="AN16" i="1" s="1"/>
  <c r="AJ16" i="1"/>
  <c r="AG18" i="1"/>
  <c r="AH18" i="1"/>
  <c r="AN18" i="1" s="1"/>
  <c r="AJ18" i="1"/>
  <c r="AG20" i="1"/>
  <c r="AH20" i="1"/>
  <c r="AN20" i="1" s="1"/>
  <c r="AJ20" i="1"/>
  <c r="AH4" i="1"/>
  <c r="AN4" i="1" s="1"/>
  <c r="AG4" i="1"/>
  <c r="H5" i="2" l="1"/>
  <c r="AR20" i="1"/>
  <c r="AR18" i="1"/>
  <c r="AR16" i="1"/>
  <c r="AR8" i="1"/>
  <c r="AM16" i="1"/>
  <c r="AR6" i="1"/>
  <c r="AM14" i="1"/>
  <c r="AM18" i="1"/>
  <c r="AM4" i="1"/>
  <c r="AM10" i="1"/>
  <c r="AM12" i="1"/>
  <c r="AR10" i="1"/>
  <c r="AM8" i="1"/>
  <c r="AM20" i="1"/>
</calcChain>
</file>

<file path=xl/sharedStrings.xml><?xml version="1.0" encoding="utf-8"?>
<sst xmlns="http://schemas.openxmlformats.org/spreadsheetml/2006/main" count="105" uniqueCount="71">
  <si>
    <t>usp000ahq6</t>
  </si>
  <si>
    <t>usp000c479</t>
  </si>
  <si>
    <t>usp000efkj</t>
  </si>
  <si>
    <t>usp000ej88</t>
  </si>
  <si>
    <t>usp000f54h</t>
  </si>
  <si>
    <t>usp000fe2y</t>
  </si>
  <si>
    <t>usp000gjbn</t>
  </si>
  <si>
    <t>usp000h343</t>
  </si>
  <si>
    <t>usp000h6r2</t>
  </si>
  <si>
    <t>usp000hqv8</t>
  </si>
  <si>
    <t>Eventid</t>
  </si>
  <si>
    <t>Magnitude</t>
  </si>
  <si>
    <t>Origin_time</t>
  </si>
  <si>
    <t>Longitude</t>
  </si>
  <si>
    <t>Latitude</t>
  </si>
  <si>
    <t>Depth</t>
  </si>
  <si>
    <t>Item</t>
  </si>
  <si>
    <t>Station</t>
  </si>
  <si>
    <t>Location</t>
  </si>
  <si>
    <t>Azimuth</t>
  </si>
  <si>
    <t>Rotation</t>
  </si>
  <si>
    <t>Take off</t>
  </si>
  <si>
    <t>Inc Angle</t>
  </si>
  <si>
    <t>Raw Amplitude</t>
  </si>
  <si>
    <t>BHR</t>
  </si>
  <si>
    <t>BHT</t>
  </si>
  <si>
    <t>Pn</t>
  </si>
  <si>
    <t>Sn</t>
  </si>
  <si>
    <t>P</t>
  </si>
  <si>
    <t>SV</t>
  </si>
  <si>
    <t>SH</t>
  </si>
  <si>
    <t>SZ</t>
  </si>
  <si>
    <t>MBAR</t>
  </si>
  <si>
    <t>KMBO</t>
  </si>
  <si>
    <t>Normal</t>
  </si>
  <si>
    <t>After Shock</t>
  </si>
  <si>
    <t>Low Pass - lp co 1 p 2 n 4</t>
  </si>
  <si>
    <t>Website</t>
  </si>
  <si>
    <t>https://service.iris.edu/irisws/traveltime/1/query?staloc=%5B30.74,-0.60%5D&amp;evloc=%5B29.446,0.292%5D&amp;evdepth=10.0</t>
  </si>
  <si>
    <t>https://service.iris.edu/irisws/traveltime/1/query?staloc=%5B30.74,-0.60%5D&amp;evloc=%5B30.078,0.338%5D&amp;evdepth=10.0</t>
  </si>
  <si>
    <t>https://service.iris.edu/irisws/traveltime/1/query?staloc=%5B30.74,-0.60%5D&amp;evloc=%5B30.114,0.343%5D&amp;evdepth=23.9</t>
  </si>
  <si>
    <t>https://service.iris.edu/irisws/traveltime/1/query?staloc=%5B37.25,-1.13%5D&amp;evloc=%5B30.145,0.563%5D&amp;evdepth=10.0</t>
  </si>
  <si>
    <t>https://service.iris.edu/irisws/traveltime/1/query?staloc=%5B37.25,-1.13%5D&amp;evloc=%5B29.198,-0.901%5D&amp;evdepth=10.0</t>
  </si>
  <si>
    <t>https://service.iris.edu/irisws/traveltime/1/query?staloc=%5B37.25,-1.13%5D&amp;evloc=%5B30.758,1.75%5D&amp;evdepth=19.0</t>
  </si>
  <si>
    <t>https://service.iris.edu/irisws/traveltime/1/query?staloc=%5B37.25,-1.13%5D&amp;evloc=%5B30.834,1.719%5D&amp;evdepth=24.0</t>
  </si>
  <si>
    <t>https://service.iris.edu/irisws/traveltime/1/query?staloc=%5B37.25,-1.13%5D&amp;evloc=%5B29.118,-1.126%5D&amp;evdepth=4.0</t>
  </si>
  <si>
    <t>Band Pass - bp p 2 n 4 c 0.5 5 (00) &amp; 0.5 2 (10)</t>
  </si>
  <si>
    <t>hp co 0.06</t>
  </si>
  <si>
    <t>A1</t>
  </si>
  <si>
    <t>A2</t>
  </si>
  <si>
    <t>Raw</t>
  </si>
  <si>
    <t>A3</t>
  </si>
  <si>
    <t>A2_alt/A2 (raw)</t>
  </si>
  <si>
    <t>bp solution</t>
  </si>
  <si>
    <t>A1 bp</t>
  </si>
  <si>
    <t>A2 bp</t>
  </si>
  <si>
    <t>A3 bp</t>
  </si>
  <si>
    <t>A1 lp</t>
  </si>
  <si>
    <t>A2 lp</t>
  </si>
  <si>
    <t>A3  lp</t>
  </si>
  <si>
    <t>https://service.iris.edu/irisws/traveltime/1/query?staloc=%5B37.25,-1.13%5D&amp;evloc=%5B29.446,-0.521%5D&amp;evdepth=10.0</t>
  </si>
  <si>
    <t>https://service.iris.edu/irisws/traveltime/1/query?staloc=%5B37.25,-1.13%5D&amp;evloc=%5B29.67,0.804%5D&amp;evdepth=10.0</t>
  </si>
  <si>
    <t>lp Solution</t>
  </si>
  <si>
    <t>Event_id</t>
  </si>
  <si>
    <t>lp</t>
  </si>
  <si>
    <t>Alt_A2</t>
  </si>
  <si>
    <t>bp</t>
  </si>
  <si>
    <t>min</t>
  </si>
  <si>
    <t>max</t>
  </si>
  <si>
    <t>bin</t>
  </si>
  <si>
    <t>innterval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</si>
</sst>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0"/>
      <name val="Cambria"/>
      <family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Cambria"/>
      <family val="1"/>
    </font>
    <font>
      <sz val="10"/>
      <color theme="1"/>
      <name val="Cambria"/>
      <family val="1"/>
    </font>
    <font>
      <b/>
      <sz val="10"/>
      <color theme="8" tint="-0.249977111117893"/>
      <name val="Cambria"/>
      <family val="1"/>
    </font>
    <font>
      <sz val="10"/>
      <color theme="8" tint="-0.249977111117893"/>
      <name val="Cambria"/>
      <family val="1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5" fillId="27" borderId="2" applyNumberFormat="0" applyAlignment="0" applyProtection="0"/>
    <xf numFmtId="0" fontId="6" fillId="28" borderId="3" applyNumberFormat="0" applyAlignment="0" applyProtection="0"/>
    <xf numFmtId="0" fontId="7" fillId="0" borderId="0" applyNumberFormat="0" applyFill="0" applyBorder="0" applyAlignment="0" applyProtection="0"/>
    <xf numFmtId="0" fontId="8" fillId="29" borderId="0" applyNumberFormat="0" applyBorder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1" fillId="0" borderId="6" applyNumberFormat="0" applyFill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30" borderId="2" applyNumberFormat="0" applyAlignment="0" applyProtection="0"/>
    <xf numFmtId="0" fontId="14" fillId="0" borderId="7" applyNumberFormat="0" applyFill="0" applyAlignment="0" applyProtection="0"/>
    <xf numFmtId="0" fontId="15" fillId="31" borderId="0" applyNumberFormat="0" applyBorder="0" applyAlignment="0" applyProtection="0"/>
    <xf numFmtId="0" fontId="2" fillId="32" borderId="8" applyNumberFormat="0" applyFont="0" applyAlignment="0" applyProtection="0"/>
    <xf numFmtId="0" fontId="16" fillId="27" borderId="9" applyNumberFormat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9" fillId="0" borderId="0" applyNumberFormat="0" applyFill="0" applyBorder="0" applyAlignment="0" applyProtection="0"/>
  </cellStyleXfs>
  <cellXfs count="29">
    <xf numFmtId="0" fontId="0" fillId="0" borderId="0" xfId="0"/>
    <xf numFmtId="0" fontId="20" fillId="0" borderId="0" xfId="0" applyFont="1" applyAlignment="1">
      <alignment vertical="center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22" fontId="1" fillId="0" borderId="0" xfId="0" applyNumberFormat="1" applyFont="1" applyAlignment="1">
      <alignment horizontal="center" vertical="center"/>
    </xf>
    <xf numFmtId="0" fontId="12" fillId="0" borderId="0" xfId="34" applyBorder="1" applyAlignment="1">
      <alignment horizontal="center" vertical="center" wrapText="1"/>
    </xf>
    <xf numFmtId="11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12" fillId="0" borderId="0" xfId="34" applyAlignment="1">
      <alignment horizontal="center" vertical="center" wrapText="1"/>
    </xf>
    <xf numFmtId="0" fontId="21" fillId="0" borderId="0" xfId="0" applyFont="1" applyAlignment="1">
      <alignment vertical="center"/>
    </xf>
    <xf numFmtId="11" fontId="21" fillId="33" borderId="0" xfId="0" applyNumberFormat="1" applyFont="1" applyFill="1" applyAlignment="1">
      <alignment horizontal="center" vertical="center" wrapText="1"/>
    </xf>
    <xf numFmtId="11" fontId="21" fillId="33" borderId="0" xfId="0" applyNumberFormat="1" applyFont="1" applyFill="1" applyAlignment="1">
      <alignment horizontal="center" vertical="center"/>
    </xf>
    <xf numFmtId="0" fontId="21" fillId="34" borderId="1" xfId="0" applyFont="1" applyFill="1" applyBorder="1" applyAlignment="1">
      <alignment horizontal="center" vertical="center"/>
    </xf>
    <xf numFmtId="22" fontId="1" fillId="34" borderId="1" xfId="0" applyNumberFormat="1" applyFont="1" applyFill="1" applyBorder="1" applyAlignment="1">
      <alignment horizontal="center" vertical="center"/>
    </xf>
    <xf numFmtId="0" fontId="12" fillId="34" borderId="1" xfId="34" applyFill="1" applyBorder="1" applyAlignment="1">
      <alignment horizontal="center" vertical="center" wrapText="1"/>
    </xf>
    <xf numFmtId="11" fontId="21" fillId="34" borderId="1" xfId="0" applyNumberFormat="1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1" fontId="23" fillId="0" borderId="0" xfId="0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2" fillId="0" borderId="0" xfId="34" applyFill="1" applyAlignment="1">
      <alignment horizontal="center" vertical="center" wrapText="1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/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11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1" i="0" u="none" strike="noStrike" kern="1200" spc="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n-US"/>
              <a:t>lp / bp 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1" i="0" u="none" strike="noStrike" kern="1200" spc="0" baseline="0">
              <a:solidFill>
                <a:sysClr val="windowText" lastClr="000000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List_for_Paula_withMT!$AM$2</c:f>
              <c:strCache>
                <c:ptCount val="1"/>
                <c:pt idx="0">
                  <c:v>lp Solution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List_for_Paula_withMT!$AM$3:$AM$22</c:f>
              <c:numCache>
                <c:formatCode>0.00E+00</c:formatCode>
                <c:ptCount val="20"/>
                <c:pt idx="1">
                  <c:v>0.94663801455360541</c:v>
                </c:pt>
                <c:pt idx="3">
                  <c:v>0.99773536009750152</c:v>
                </c:pt>
                <c:pt idx="5">
                  <c:v>-0.90249460458309061</c:v>
                </c:pt>
                <c:pt idx="7">
                  <c:v>0.98391466533109051</c:v>
                </c:pt>
                <c:pt idx="9">
                  <c:v>-0.99512970531895972</c:v>
                </c:pt>
                <c:pt idx="11">
                  <c:v>0.99065473093344758</c:v>
                </c:pt>
                <c:pt idx="13">
                  <c:v>0.97582759124566087</c:v>
                </c:pt>
                <c:pt idx="15">
                  <c:v>0.8199577399519562</c:v>
                </c:pt>
                <c:pt idx="17">
                  <c:v>0.75293451609693207</c:v>
                </c:pt>
                <c:pt idx="19">
                  <c:v>0.94211581598188476</c:v>
                </c:pt>
              </c:numCache>
            </c:numRef>
          </c:xVal>
          <c:yVal>
            <c:numRef>
              <c:f>List_for_Paula_withMT!$AR$3:$AR$22</c:f>
              <c:numCache>
                <c:formatCode>0.00E+00</c:formatCode>
                <c:ptCount val="20"/>
                <c:pt idx="1">
                  <c:v>0.99976176718667487</c:v>
                </c:pt>
                <c:pt idx="3">
                  <c:v>0.98680046717617853</c:v>
                </c:pt>
                <c:pt idx="5">
                  <c:v>-0.91340490636409222</c:v>
                </c:pt>
                <c:pt idx="7">
                  <c:v>0.99608316040902134</c:v>
                </c:pt>
                <c:pt idx="9">
                  <c:v>0.44015044220781452</c:v>
                </c:pt>
                <c:pt idx="11">
                  <c:v>0.9739393646533997</c:v>
                </c:pt>
                <c:pt idx="13">
                  <c:v>-8.1990917548073416E-2</c:v>
                </c:pt>
                <c:pt idx="15">
                  <c:v>0.94611302146872212</c:v>
                </c:pt>
                <c:pt idx="17">
                  <c:v>0.96776029298276189</c:v>
                </c:pt>
                <c:pt idx="19">
                  <c:v>0.93772140524454639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EA-42C0-89C6-BA050DEC8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237344"/>
        <c:axId val="1621233504"/>
      </c:scatterChart>
      <c:valAx>
        <c:axId val="162123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/>
                  <a:t>bp values</a:t>
                </a:r>
              </a:p>
            </c:rich>
          </c:tx>
          <c:layout>
            <c:manualLayout>
              <c:xMode val="edge"/>
              <c:yMode val="edge"/>
              <c:x val="0.46203374980123074"/>
              <c:y val="0.927624009438394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621233504"/>
        <c:crosses val="autoZero"/>
        <c:crossBetween val="midCat"/>
      </c:valAx>
      <c:valAx>
        <c:axId val="16212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/>
                  <a:t>lp values</a:t>
                </a:r>
              </a:p>
            </c:rich>
          </c:tx>
          <c:layout>
            <c:manualLayout>
              <c:xMode val="edge"/>
              <c:yMode val="edge"/>
              <c:x val="1.6134452073372375E-2"/>
              <c:y val="0.374474919693600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62123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 b="1">
          <a:solidFill>
            <a:sysClr val="windowText" lastClr="000000"/>
          </a:solidFill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Alt_A2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000">
              <a:latin typeface="Calisto MT" panose="02040603050505030304" pitchFamily="18" charset="0"/>
              <a:ea typeface="Calisto MT" panose="02040603050505030304" pitchFamily="18" charset="0"/>
              <a:cs typeface="Calisto MT" panose="02040603050505030304" pitchFamily="18" charset="0"/>
            </a:defRPr>
          </a:pPr>
          <a:r>
            <a:rPr lang="en-US" sz="10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sto MT" panose="02040603050505030304" pitchFamily="18" charset="0"/>
              <a:ea typeface="Cambria" panose="02040503050406030204" pitchFamily="18" charset="0"/>
            </a:rPr>
            <a:t>Alt_A2 Histogram</a:t>
          </a:r>
        </a:p>
      </cx:txPr>
    </cx:title>
    <cx:plotArea>
      <cx:plotAreaRegion>
        <cx:series layoutId="clusteredColumn" uniqueId="{988356C5-DF1F-49D3-BFA2-25A923ADA225}">
          <cx:dataId val="0"/>
          <cx:layoutPr>
            <cx:binning intervalClosed="r" underflow="-3" overflow="4">
              <cx:binCount val="10"/>
            </cx:binning>
          </cx:layoutPr>
        </cx:series>
      </cx:plotAreaRegion>
      <cx:axis id="0">
        <cx:catScaling gapWidth="0"/>
        <cx:title>
          <cx:tx>
            <cx:txData>
              <cx:v>Bin Values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 b="1">
                  <a:latin typeface="Cambria" panose="02040503050406030204" pitchFamily="18" charset="0"/>
                  <a:ea typeface="Cambria" panose="02040503050406030204" pitchFamily="18" charset="0"/>
                  <a:cs typeface="Cambria" panose="02040503050406030204" pitchFamily="18" charset="0"/>
                </a:defRPr>
              </a:pPr>
              <a:r>
                <a:rPr lang="en-US" sz="10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mbria" panose="02040503050406030204" pitchFamily="18" charset="0"/>
                  <a:ea typeface="Cambria" panose="02040503050406030204" pitchFamily="18" charset="0"/>
                </a:rPr>
                <a:t>Bin Values</a:t>
              </a:r>
            </a:p>
          </cx:txPr>
        </cx:title>
        <cx:majorTickMarks type="out"/>
        <cx:tickLabels/>
        <cx:numFmt formatCode="#,##0;-#,##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="1">
                <a:latin typeface="Cambria" panose="02040503050406030204" pitchFamily="18" charset="0"/>
                <a:ea typeface="Cambria" panose="02040503050406030204" pitchFamily="18" charset="0"/>
                <a:cs typeface="Cambria" panose="02040503050406030204" pitchFamily="18" charset="0"/>
              </a:defRPr>
            </a:pPr>
            <a:endParaRPr lang="en-US" sz="10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mbria" panose="02040503050406030204" pitchFamily="18" charset="0"/>
              <a:ea typeface="Cambria" panose="02040503050406030204" pitchFamily="18" charset="0"/>
            </a:endParaRPr>
          </a:p>
        </cx:txPr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>
                  <a:latin typeface="Cambria" panose="02040503050406030204" pitchFamily="18" charset="0"/>
                  <a:ea typeface="Cambria" panose="02040503050406030204" pitchFamily="18" charset="0"/>
                  <a:cs typeface="Cambria" panose="02040503050406030204" pitchFamily="18" charset="0"/>
                </a:defRPr>
              </a:pPr>
              <a:r>
                <a:rPr lang="en-US" sz="10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mbria" panose="02040503050406030204" pitchFamily="18" charset="0"/>
                  <a:ea typeface="Cambria" panose="02040503050406030204" pitchFamily="18" charset="0"/>
                </a:rPr>
                <a:t>Frequency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000" b="1" i="0">
                <a:solidFill>
                  <a:srgbClr val="595959"/>
                </a:solidFill>
                <a:latin typeface="Cambria" panose="02040503050406030204" pitchFamily="18" charset="0"/>
                <a:ea typeface="Cambria" panose="02040503050406030204" pitchFamily="18" charset="0"/>
                <a:cs typeface="Cambria" panose="02040503050406030204" pitchFamily="18" charset="0"/>
              </a:defRPr>
            </a:pPr>
            <a:endParaRPr lang="en-US" sz="1000" b="1">
              <a:latin typeface="Cambria" panose="02040503050406030204" pitchFamily="18" charset="0"/>
              <a:ea typeface="Cambria" panose="02040503050406030204" pitchFamily="18" charset="0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lp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000" b="1">
              <a:latin typeface="Cambria" panose="02040503050406030204" pitchFamily="18" charset="0"/>
              <a:ea typeface="Cambria" panose="02040503050406030204" pitchFamily="18" charset="0"/>
              <a:cs typeface="Cambria" panose="02040503050406030204" pitchFamily="18" charset="0"/>
            </a:defRPr>
          </a:pPr>
          <a:r>
            <a:rPr lang="en-US" sz="10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mbria" panose="02040503050406030204" pitchFamily="18" charset="0"/>
              <a:ea typeface="Cambria" panose="02040503050406030204" pitchFamily="18" charset="0"/>
            </a:rPr>
            <a:t>lp Histogram</a:t>
          </a:r>
        </a:p>
      </cx:txPr>
    </cx:title>
    <cx:plotArea>
      <cx:plotAreaRegion>
        <cx:series layoutId="clusteredColumn" uniqueId="{E16529A4-5836-4175-848B-FD9805A689F4}">
          <cx:dataId val="0"/>
          <cx:layoutPr>
            <cx:binning intervalClosed="r">
              <cx:binSize val="0.20000000000000001"/>
            </cx:binning>
          </cx:layoutPr>
        </cx:series>
      </cx:plotAreaRegion>
      <cx:axis id="0">
        <cx:catScaling gapWidth="0"/>
        <cx:title>
          <cx:tx>
            <cx:txData>
              <cx:v>Bin Values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 b="1">
                  <a:latin typeface="Cambria" panose="02040503050406030204" pitchFamily="18" charset="0"/>
                  <a:ea typeface="Cambria" panose="02040503050406030204" pitchFamily="18" charset="0"/>
                  <a:cs typeface="Cambria" panose="02040503050406030204" pitchFamily="18" charset="0"/>
                </a:defRPr>
              </a:pPr>
              <a:r>
                <a:rPr lang="en-US" sz="10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mbria" panose="02040503050406030204" pitchFamily="18" charset="0"/>
                  <a:ea typeface="Cambria" panose="02040503050406030204" pitchFamily="18" charset="0"/>
                </a:rPr>
                <a:t>Bin Values</a:t>
              </a:r>
            </a:p>
          </cx:txPr>
        </cx:title>
        <cx:tickLabels/>
        <cx:numFmt formatCode="#,##0;-#,##0" sourceLinked="0"/>
        <cx:txPr>
          <a:bodyPr vertOverflow="overflow" horzOverflow="overflow" wrap="square" lIns="0" tIns="0" rIns="0" bIns="0"/>
          <a:lstStyle/>
          <a:p>
            <a:pPr algn="ctr" rtl="0">
              <a:defRPr sz="1000" b="1" i="0">
                <a:solidFill>
                  <a:srgbClr val="595959"/>
                </a:solidFill>
                <a:latin typeface="Cambria" panose="02040503050406030204" pitchFamily="18" charset="0"/>
                <a:ea typeface="Cambria" panose="02040503050406030204" pitchFamily="18" charset="0"/>
                <a:cs typeface="Cambria" panose="02040503050406030204" pitchFamily="18" charset="0"/>
              </a:defRPr>
            </a:pPr>
            <a:endParaRPr lang="en-US" sz="1000" b="1">
              <a:latin typeface="Cambria" panose="02040503050406030204" pitchFamily="18" charset="0"/>
              <a:ea typeface="Cambria" panose="02040503050406030204" pitchFamily="18" charset="0"/>
            </a:endParaRPr>
          </a:p>
        </cx:txPr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 b="1">
                  <a:latin typeface="Cambria" panose="02040503050406030204" pitchFamily="18" charset="0"/>
                  <a:ea typeface="Cambria" panose="02040503050406030204" pitchFamily="18" charset="0"/>
                  <a:cs typeface="Cambria" panose="02040503050406030204" pitchFamily="18" charset="0"/>
                </a:defRPr>
              </a:pPr>
              <a:r>
                <a:rPr lang="en-US" sz="10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mbria" panose="02040503050406030204" pitchFamily="18" charset="0"/>
                  <a:ea typeface="Cambria" panose="02040503050406030204" pitchFamily="18" charset="0"/>
                </a:rPr>
                <a:t>Frequency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000" b="1" i="0">
                <a:solidFill>
                  <a:srgbClr val="595959"/>
                </a:solidFill>
                <a:latin typeface="Cambria" panose="02040503050406030204" pitchFamily="18" charset="0"/>
                <a:ea typeface="Cambria" panose="02040503050406030204" pitchFamily="18" charset="0"/>
                <a:cs typeface="Cambria" panose="02040503050406030204" pitchFamily="18" charset="0"/>
              </a:defRPr>
            </a:pPr>
            <a:endParaRPr lang="en-US" sz="1000" b="1">
              <a:latin typeface="Cambria" panose="02040503050406030204" pitchFamily="18" charset="0"/>
              <a:ea typeface="Cambria" panose="02040503050406030204" pitchFamily="18" charset="0"/>
            </a:endParaRPr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bp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000" b="1">
              <a:latin typeface="Cambria" panose="02040503050406030204" pitchFamily="18" charset="0"/>
              <a:ea typeface="Cambria" panose="02040503050406030204" pitchFamily="18" charset="0"/>
              <a:cs typeface="Cambria" panose="02040503050406030204" pitchFamily="18" charset="0"/>
            </a:defRPr>
          </a:pPr>
          <a:r>
            <a:rPr lang="en-US" sz="10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mbria" panose="02040503050406030204" pitchFamily="18" charset="0"/>
              <a:ea typeface="Cambria" panose="02040503050406030204" pitchFamily="18" charset="0"/>
            </a:rPr>
            <a:t>bp Histogram</a:t>
          </a:r>
        </a:p>
      </cx:txPr>
    </cx:title>
    <cx:plotArea>
      <cx:plotAreaRegion>
        <cx:series layoutId="clusteredColumn" uniqueId="{655E80AA-1547-4A26-A82B-2BB8FE362EA9}"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tle>
          <cx:tx>
            <cx:txData>
              <cx:v>Bin Values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 b="1">
                  <a:latin typeface="Cambria" panose="02040503050406030204" pitchFamily="18" charset="0"/>
                  <a:ea typeface="Cambria" panose="02040503050406030204" pitchFamily="18" charset="0"/>
                  <a:cs typeface="Cambria" panose="02040503050406030204" pitchFamily="18" charset="0"/>
                </a:defRPr>
              </a:pPr>
              <a:r>
                <a:rPr lang="en-US" sz="10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mbria" panose="02040503050406030204" pitchFamily="18" charset="0"/>
                  <a:ea typeface="Cambria" panose="02040503050406030204" pitchFamily="18" charset="0"/>
                </a:rPr>
                <a:t>Bin Values</a:t>
              </a:r>
            </a:p>
          </cx:txPr>
        </cx:title>
        <cx:tickLabels/>
        <cx:numFmt formatCode="#,##0;-#,##0" sourceLinked="0"/>
        <cx:txPr>
          <a:bodyPr vertOverflow="overflow" horzOverflow="overflow" wrap="square" lIns="0" tIns="0" rIns="0" bIns="0"/>
          <a:lstStyle/>
          <a:p>
            <a:pPr algn="ctr" rtl="0">
              <a:defRPr sz="1000" b="1" i="0">
                <a:solidFill>
                  <a:srgbClr val="595959"/>
                </a:solidFill>
                <a:latin typeface="Cambria" panose="02040503050406030204" pitchFamily="18" charset="0"/>
                <a:ea typeface="Cambria" panose="02040503050406030204" pitchFamily="18" charset="0"/>
                <a:cs typeface="Cambria" panose="02040503050406030204" pitchFamily="18" charset="0"/>
              </a:defRPr>
            </a:pPr>
            <a:endParaRPr lang="en-US" sz="1000" b="1">
              <a:latin typeface="Cambria" panose="02040503050406030204" pitchFamily="18" charset="0"/>
              <a:ea typeface="Cambria" panose="02040503050406030204" pitchFamily="18" charset="0"/>
            </a:endParaRPr>
          </a:p>
        </cx:txPr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 b="1">
                  <a:latin typeface="Cambria" panose="02040503050406030204" pitchFamily="18" charset="0"/>
                  <a:ea typeface="Cambria" panose="02040503050406030204" pitchFamily="18" charset="0"/>
                  <a:cs typeface="Cambria" panose="02040503050406030204" pitchFamily="18" charset="0"/>
                </a:defRPr>
              </a:pPr>
              <a:r>
                <a:rPr lang="en-US" sz="10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mbria" panose="02040503050406030204" pitchFamily="18" charset="0"/>
                  <a:ea typeface="Cambria" panose="02040503050406030204" pitchFamily="18" charset="0"/>
                </a:rPr>
                <a:t>Frequency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000" b="1" i="0">
                <a:solidFill>
                  <a:srgbClr val="595959"/>
                </a:solidFill>
                <a:latin typeface="Cambria" panose="02040503050406030204" pitchFamily="18" charset="0"/>
                <a:ea typeface="Cambria" panose="02040503050406030204" pitchFamily="18" charset="0"/>
                <a:cs typeface="Cambria" panose="02040503050406030204" pitchFamily="18" charset="0"/>
              </a:defRPr>
            </a:pPr>
            <a:endParaRPr lang="en-US" sz="1000" b="1">
              <a:latin typeface="Cambria" panose="02040503050406030204" pitchFamily="18" charset="0"/>
              <a:ea typeface="Cambria" panose="02040503050406030204" pitchFamily="18" charset="0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150811</xdr:colOff>
      <xdr:row>2</xdr:row>
      <xdr:rowOff>47630</xdr:rowOff>
    </xdr:from>
    <xdr:to>
      <xdr:col>51</xdr:col>
      <xdr:colOff>595312</xdr:colOff>
      <xdr:row>5</xdr:row>
      <xdr:rowOff>1238250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9F51D0-B472-7C42-26BC-04A647D968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42861</xdr:colOff>
      <xdr:row>11</xdr:row>
      <xdr:rowOff>147637</xdr:rowOff>
    </xdr:from>
    <xdr:to>
      <xdr:col>15</xdr:col>
      <xdr:colOff>371474</xdr:colOff>
      <xdr:row>26</xdr:row>
      <xdr:rowOff>33337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ABD4A2C-EF0F-FFAA-96AA-2EA6636083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81636" y="2243137"/>
              <a:ext cx="4957763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214312</xdr:colOff>
      <xdr:row>11</xdr:row>
      <xdr:rowOff>147637</xdr:rowOff>
    </xdr:from>
    <xdr:to>
      <xdr:col>7</xdr:col>
      <xdr:colOff>219075</xdr:colOff>
      <xdr:row>26</xdr:row>
      <xdr:rowOff>33337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2285298-DF6A-2C5C-A7B9-F01B8A521B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4312" y="2243137"/>
              <a:ext cx="4833938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723900</xdr:colOff>
      <xdr:row>11</xdr:row>
      <xdr:rowOff>138112</xdr:rowOff>
    </xdr:from>
    <xdr:to>
      <xdr:col>23</xdr:col>
      <xdr:colOff>600075</xdr:colOff>
      <xdr:row>26</xdr:row>
      <xdr:rowOff>23812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45E9604-DC53-8C3F-B441-AF5B2934FA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91825" y="2233612"/>
              <a:ext cx="52387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ervice.iris.edu/irisws/traveltime/1/query?staloc=%5B37.25,-1.13%5D&amp;evloc=%5B29.118,-1.126%5D&amp;evdepth=4.0" TargetMode="External"/><Relationship Id="rId3" Type="http://schemas.openxmlformats.org/officeDocument/2006/relationships/hyperlink" Target="https://service.iris.edu/irisws/traveltime/1/query?staloc=%5B30.74,-0.60%5D&amp;evloc=%5B30.114,0.343%5D&amp;evdepth=23.9" TargetMode="External"/><Relationship Id="rId7" Type="http://schemas.openxmlformats.org/officeDocument/2006/relationships/hyperlink" Target="https://service.iris.edu/irisws/traveltime/1/query?staloc=%5B37.25,-1.13%5D&amp;evloc=%5B30.834,1.719%5D&amp;evdepth=24.0" TargetMode="External"/><Relationship Id="rId2" Type="http://schemas.openxmlformats.org/officeDocument/2006/relationships/hyperlink" Target="https://service.iris.edu/irisws/traveltime/1/query?staloc=%5B30.74,-0.60%5D&amp;evloc=%5B30.078,0.338%5D&amp;evdepth=10.0" TargetMode="External"/><Relationship Id="rId1" Type="http://schemas.openxmlformats.org/officeDocument/2006/relationships/hyperlink" Target="https://service.iris.edu/irisws/traveltime/1/query?staloc=%5B30.74,-0.60%5D&amp;evloc=%5B29.446,0.292%5D&amp;evdepth=10.0" TargetMode="External"/><Relationship Id="rId6" Type="http://schemas.openxmlformats.org/officeDocument/2006/relationships/hyperlink" Target="https://service.iris.edu/irisws/traveltime/1/query?staloc=%5B37.25,-1.13%5D&amp;evloc=%5B30.758,1.75%5D&amp;evdepth=19.0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service.iris.edu/irisws/traveltime/1/query?staloc=%5B37.25,-1.13%5D&amp;evloc=%5B29.198,-0.901%5D&amp;evdepth=10.0" TargetMode="External"/><Relationship Id="rId10" Type="http://schemas.openxmlformats.org/officeDocument/2006/relationships/hyperlink" Target="https://service.iris.edu/irisws/traveltime/1/query?staloc=%5B37.25,-1.13%5D&amp;evloc=%5B29.67,0.804%5D&amp;evdepth=10.0" TargetMode="External"/><Relationship Id="rId4" Type="http://schemas.openxmlformats.org/officeDocument/2006/relationships/hyperlink" Target="https://service.iris.edu/irisws/traveltime/1/query?staloc=%5B37.25,-1.13%5D&amp;evloc=%5B30.145,0.563%5D&amp;evdepth=10.0" TargetMode="External"/><Relationship Id="rId9" Type="http://schemas.openxmlformats.org/officeDocument/2006/relationships/hyperlink" Target="https://service.iris.edu/irisws/traveltime/1/query?staloc=%5B37.25,-1.13%5D&amp;evloc=%5B29.446,-0.521%5D&amp;evdepth=10.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1E658-0363-9941-BC1F-D04B19EDA6CB}">
  <dimension ref="A1:AR40"/>
  <sheetViews>
    <sheetView zoomScale="120" zoomScaleNormal="120" workbookViewId="0">
      <pane xSplit="7" ySplit="2" topLeftCell="AL16" activePane="bottomRight" state="frozen"/>
      <selection pane="topRight" activeCell="H1" sqref="H1"/>
      <selection pane="bottomLeft" activeCell="A3" sqref="A3"/>
      <selection pane="bottomRight" activeCell="AR2" activeCellId="1" sqref="AM2:AN22 AR2:AR22"/>
    </sheetView>
  </sheetViews>
  <sheetFormatPr defaultColWidth="9.140625" defaultRowHeight="12.75" x14ac:dyDescent="0.25"/>
  <cols>
    <col min="1" max="1" width="9.140625" style="4"/>
    <col min="2" max="2" width="10.85546875" style="4" bestFit="1" customWidth="1"/>
    <col min="3" max="3" width="10.42578125" style="4" bestFit="1" customWidth="1"/>
    <col min="4" max="4" width="18" style="4" bestFit="1" customWidth="1"/>
    <col min="5" max="17" width="9.140625" style="4"/>
    <col min="18" max="18" width="20.7109375" style="8" customWidth="1"/>
    <col min="19" max="29" width="9.42578125" style="4" bestFit="1" customWidth="1"/>
    <col min="30" max="30" width="13.85546875" style="4" customWidth="1"/>
    <col min="31" max="31" width="10.140625" style="4" customWidth="1"/>
    <col min="32" max="32" width="9.140625" style="4"/>
    <col min="33" max="33" width="11.7109375" style="4" customWidth="1"/>
    <col min="34" max="34" width="9.42578125" style="4" bestFit="1" customWidth="1"/>
    <col min="35" max="35" width="12.42578125" style="4" customWidth="1"/>
    <col min="36" max="36" width="12.42578125" style="17" customWidth="1"/>
    <col min="37" max="38" width="9.42578125" style="17" bestFit="1" customWidth="1"/>
    <col min="39" max="39" width="16.42578125" style="4" customWidth="1"/>
    <col min="40" max="40" width="14.85546875" style="4" customWidth="1"/>
    <col min="41" max="43" width="9.5703125" style="4" bestFit="1" customWidth="1"/>
    <col min="44" max="44" width="13.85546875" style="4" customWidth="1"/>
    <col min="45" max="16384" width="9.140625" style="4"/>
  </cols>
  <sheetData>
    <row r="1" spans="1:44" s="3" customFormat="1" ht="15" customHeight="1" x14ac:dyDescent="0.25">
      <c r="A1" s="26" t="s">
        <v>16</v>
      </c>
      <c r="B1" s="26" t="s">
        <v>10</v>
      </c>
      <c r="C1" s="26" t="s">
        <v>11</v>
      </c>
      <c r="D1" s="26" t="s">
        <v>12</v>
      </c>
      <c r="E1" s="26" t="s">
        <v>13</v>
      </c>
      <c r="F1" s="26" t="s">
        <v>14</v>
      </c>
      <c r="G1" s="26" t="s">
        <v>15</v>
      </c>
      <c r="H1" s="26" t="s">
        <v>17</v>
      </c>
      <c r="I1" s="26" t="s">
        <v>18</v>
      </c>
      <c r="J1" s="26"/>
      <c r="K1" s="26" t="s">
        <v>19</v>
      </c>
      <c r="L1" s="26"/>
      <c r="M1" s="26" t="s">
        <v>20</v>
      </c>
      <c r="N1" s="26" t="s">
        <v>21</v>
      </c>
      <c r="O1" s="26"/>
      <c r="P1" s="26" t="s">
        <v>22</v>
      </c>
      <c r="Q1" s="26"/>
      <c r="R1" s="27" t="s">
        <v>37</v>
      </c>
      <c r="S1" s="27" t="s">
        <v>23</v>
      </c>
      <c r="T1" s="27"/>
      <c r="U1" s="27"/>
      <c r="V1" s="27"/>
      <c r="W1" s="27" t="s">
        <v>36</v>
      </c>
      <c r="X1" s="27"/>
      <c r="Y1" s="27"/>
      <c r="Z1" s="27"/>
      <c r="AA1" s="27" t="s">
        <v>46</v>
      </c>
      <c r="AB1" s="27"/>
      <c r="AC1" s="27"/>
      <c r="AD1" s="27"/>
      <c r="AG1" s="26" t="s">
        <v>50</v>
      </c>
      <c r="AH1" s="26"/>
      <c r="AI1" s="26"/>
      <c r="AJ1" s="20"/>
      <c r="AK1" s="20"/>
      <c r="AL1" s="18"/>
      <c r="AM1" s="18"/>
    </row>
    <row r="2" spans="1:44" x14ac:dyDescent="0.25">
      <c r="A2" s="26"/>
      <c r="B2" s="26"/>
      <c r="C2" s="26"/>
      <c r="D2" s="26"/>
      <c r="E2" s="26"/>
      <c r="F2" s="26"/>
      <c r="G2" s="26"/>
      <c r="H2" s="26"/>
      <c r="I2" s="3" t="s">
        <v>13</v>
      </c>
      <c r="J2" s="1" t="s">
        <v>14</v>
      </c>
      <c r="K2" s="3" t="s">
        <v>24</v>
      </c>
      <c r="L2" s="3" t="s">
        <v>25</v>
      </c>
      <c r="M2" s="26"/>
      <c r="N2" s="3" t="s">
        <v>26</v>
      </c>
      <c r="O2" s="3" t="s">
        <v>27</v>
      </c>
      <c r="P2" s="3" t="s">
        <v>26</v>
      </c>
      <c r="Q2" s="3" t="s">
        <v>27</v>
      </c>
      <c r="R2" s="27"/>
      <c r="S2" s="2" t="s">
        <v>28</v>
      </c>
      <c r="T2" s="2" t="s">
        <v>29</v>
      </c>
      <c r="U2" s="2" t="s">
        <v>30</v>
      </c>
      <c r="V2" s="2" t="s">
        <v>31</v>
      </c>
      <c r="W2" s="2" t="s">
        <v>28</v>
      </c>
      <c r="X2" s="2" t="s">
        <v>29</v>
      </c>
      <c r="Y2" s="2" t="s">
        <v>30</v>
      </c>
      <c r="Z2" s="2" t="s">
        <v>31</v>
      </c>
      <c r="AA2" s="2" t="s">
        <v>28</v>
      </c>
      <c r="AB2" s="2" t="s">
        <v>29</v>
      </c>
      <c r="AC2" s="2" t="s">
        <v>30</v>
      </c>
      <c r="AD2" s="2" t="s">
        <v>31</v>
      </c>
      <c r="AG2" s="3" t="s">
        <v>48</v>
      </c>
      <c r="AH2" s="3" t="s">
        <v>49</v>
      </c>
      <c r="AI2" s="3" t="s">
        <v>51</v>
      </c>
      <c r="AJ2" s="18" t="s">
        <v>57</v>
      </c>
      <c r="AK2" s="18" t="s">
        <v>58</v>
      </c>
      <c r="AL2" s="18" t="s">
        <v>59</v>
      </c>
      <c r="AM2" s="18" t="s">
        <v>62</v>
      </c>
      <c r="AN2" s="4" t="s">
        <v>52</v>
      </c>
      <c r="AO2" s="3" t="s">
        <v>54</v>
      </c>
      <c r="AP2" s="3" t="s">
        <v>55</v>
      </c>
      <c r="AQ2" s="3" t="s">
        <v>56</v>
      </c>
      <c r="AR2" s="3" t="s">
        <v>53</v>
      </c>
    </row>
    <row r="3" spans="1:44" x14ac:dyDescent="0.25">
      <c r="J3" s="10"/>
      <c r="S3" s="11">
        <v>560.60130000000004</v>
      </c>
      <c r="T3" s="11">
        <v>242983.8</v>
      </c>
      <c r="U3" s="11">
        <v>117717.9</v>
      </c>
      <c r="V3" s="11">
        <v>144713.29999999999</v>
      </c>
      <c r="W3" s="11">
        <v>2387.6289999999999</v>
      </c>
      <c r="X3" s="11">
        <v>148160.6</v>
      </c>
      <c r="Y3" s="11">
        <v>44923.22</v>
      </c>
      <c r="Z3" s="11">
        <v>65942.759999999995</v>
      </c>
      <c r="AA3" s="11">
        <v>552.11339999999996</v>
      </c>
      <c r="AB3" s="11">
        <v>195148.7</v>
      </c>
      <c r="AC3" s="11">
        <v>114429.4</v>
      </c>
      <c r="AD3" s="11">
        <v>127078.7</v>
      </c>
    </row>
    <row r="4" spans="1:44" ht="105" x14ac:dyDescent="0.25">
      <c r="A4" s="4">
        <v>1</v>
      </c>
      <c r="B4" s="4" t="s">
        <v>0</v>
      </c>
      <c r="C4" s="4">
        <v>5.3</v>
      </c>
      <c r="D4" s="5">
        <v>37071.986120949077</v>
      </c>
      <c r="E4" s="4">
        <v>29.972000000000001</v>
      </c>
      <c r="F4" s="4">
        <v>0.29199999999999998</v>
      </c>
      <c r="G4" s="4">
        <v>10</v>
      </c>
      <c r="H4" s="4" t="s">
        <v>32</v>
      </c>
      <c r="I4" s="4">
        <v>30.74</v>
      </c>
      <c r="J4" s="4">
        <v>-0.6</v>
      </c>
      <c r="K4" s="4">
        <v>137</v>
      </c>
      <c r="L4" s="4">
        <v>227</v>
      </c>
      <c r="M4" s="4" t="s">
        <v>34</v>
      </c>
      <c r="N4" s="4">
        <v>45.94</v>
      </c>
      <c r="O4" s="4">
        <v>48.48</v>
      </c>
      <c r="P4" s="4">
        <v>45.84</v>
      </c>
      <c r="Q4" s="4">
        <v>48.38</v>
      </c>
      <c r="R4" s="6" t="s">
        <v>38</v>
      </c>
      <c r="S4" s="7">
        <v>509143</v>
      </c>
      <c r="T4" s="7">
        <v>454296</v>
      </c>
      <c r="U4" s="7">
        <v>-2749810</v>
      </c>
      <c r="V4" s="7">
        <v>1336490</v>
      </c>
      <c r="W4" s="7">
        <v>-29058</v>
      </c>
      <c r="X4" s="7">
        <v>487670</v>
      </c>
      <c r="Y4" s="7">
        <v>-1629000</v>
      </c>
      <c r="Z4" s="7">
        <v>-331462</v>
      </c>
      <c r="AA4" s="7">
        <v>424856</v>
      </c>
      <c r="AB4" s="7">
        <v>385108</v>
      </c>
      <c r="AC4" s="7">
        <v>-2164670</v>
      </c>
      <c r="AD4" s="7">
        <v>1142290</v>
      </c>
      <c r="AG4" s="7">
        <f>S4/COS(P4*3.14159/180)</f>
        <v>730829.10527434398</v>
      </c>
      <c r="AH4" s="7">
        <f>T4/COS(Q4*3.14159/180)</f>
        <v>683987.33561052394</v>
      </c>
      <c r="AI4" s="7">
        <f>U4</f>
        <v>-2749810</v>
      </c>
      <c r="AJ4" s="19">
        <f>W4/COS(P4*3.14159/180)</f>
        <v>-41710.152434702803</v>
      </c>
      <c r="AK4" s="19">
        <f>X4/COS(Q4*3.14159/180)</f>
        <v>734235.17697092693</v>
      </c>
      <c r="AL4" s="19">
        <f>Y4</f>
        <v>-1629000</v>
      </c>
      <c r="AM4" s="7">
        <f>(AG4*AJ4+AH4*AK4+AI4*AL4)/(SQRT(AG4^2+AH4^2+AI4^2)*SQRT(AJ4^2+AK4^2+AL4^2))</f>
        <v>0.94663801455360541</v>
      </c>
      <c r="AN4" s="7">
        <f>SQRT(T4^2+V4^2)/AH4</f>
        <v>2.0637683773009918</v>
      </c>
      <c r="AO4" s="7">
        <f>AA4/COS(P4*3.14159/180)</f>
        <v>609842.67750010639</v>
      </c>
      <c r="AP4" s="7">
        <f>AB4/COS(Q4*3.14159/180)</f>
        <v>579817.99276748567</v>
      </c>
      <c r="AQ4" s="7">
        <f>AC4</f>
        <v>-2164670</v>
      </c>
      <c r="AR4" s="7">
        <f>(AG4*AO4+AH4*AP4+AI4*AQ4)/(SQRT(AG4^2+AH4^2+AI4^2)*SQRT(AO4^2+AP4^2+AQ4^2))</f>
        <v>0.99976176718667487</v>
      </c>
    </row>
    <row r="5" spans="1:44" ht="15" x14ac:dyDescent="0.25">
      <c r="D5" s="5"/>
      <c r="R5" s="6"/>
      <c r="S5" s="7">
        <v>51.527729999999998</v>
      </c>
      <c r="T5" s="7">
        <v>1297.704</v>
      </c>
      <c r="U5" s="7">
        <v>656.01419999999996</v>
      </c>
      <c r="V5" s="7">
        <v>662.66150000000005</v>
      </c>
      <c r="W5" s="7">
        <v>51.320140000000002</v>
      </c>
      <c r="X5" s="7">
        <v>687.37490000000003</v>
      </c>
      <c r="Y5" s="7">
        <v>238.26179999999999</v>
      </c>
      <c r="Z5" s="7">
        <v>419.56439999999998</v>
      </c>
      <c r="AA5" s="7">
        <v>5.0515939999999997</v>
      </c>
      <c r="AB5" s="7">
        <v>1177.0519999999999</v>
      </c>
      <c r="AC5" s="7">
        <v>621.21199999999999</v>
      </c>
      <c r="AD5" s="7">
        <v>589.24699999999996</v>
      </c>
      <c r="AG5" s="7"/>
      <c r="AH5" s="7"/>
      <c r="AI5" s="7"/>
      <c r="AJ5" s="19"/>
      <c r="AK5" s="19"/>
      <c r="AL5" s="19"/>
      <c r="AM5" s="7"/>
      <c r="AN5" s="7"/>
      <c r="AO5" s="7"/>
      <c r="AP5" s="7"/>
      <c r="AQ5" s="7"/>
      <c r="AR5" s="7"/>
    </row>
    <row r="6" spans="1:44" ht="120" x14ac:dyDescent="0.25">
      <c r="A6" s="4">
        <v>2</v>
      </c>
      <c r="B6" s="4" t="s">
        <v>1</v>
      </c>
      <c r="C6" s="4">
        <v>5.2</v>
      </c>
      <c r="D6" s="5">
        <v>37838.789475810183</v>
      </c>
      <c r="E6" s="4">
        <v>29.446000000000002</v>
      </c>
      <c r="F6" s="4">
        <v>-0.52100000000000002</v>
      </c>
      <c r="G6" s="4">
        <v>10</v>
      </c>
      <c r="H6" s="4" t="s">
        <v>33</v>
      </c>
      <c r="I6" s="4">
        <v>37.25</v>
      </c>
      <c r="J6" s="4">
        <v>-1.1299999999999999</v>
      </c>
      <c r="K6" s="4">
        <v>93</v>
      </c>
      <c r="L6" s="4">
        <v>183</v>
      </c>
      <c r="M6" s="4" t="s">
        <v>34</v>
      </c>
      <c r="N6" s="4">
        <v>45.94</v>
      </c>
      <c r="O6" s="4">
        <v>48.48</v>
      </c>
      <c r="P6" s="4">
        <v>45.84</v>
      </c>
      <c r="Q6" s="4">
        <v>48.38</v>
      </c>
      <c r="R6" s="21" t="s">
        <v>60</v>
      </c>
      <c r="S6" s="7">
        <v>-321.13299999999998</v>
      </c>
      <c r="T6" s="7">
        <v>-9497.2099999999991</v>
      </c>
      <c r="U6" s="7">
        <v>5221.91</v>
      </c>
      <c r="V6" s="7">
        <v>-4688.21</v>
      </c>
      <c r="W6" s="7">
        <v>-135.221</v>
      </c>
      <c r="X6" s="7">
        <v>-5895.89</v>
      </c>
      <c r="Y6" s="7">
        <v>2585.81</v>
      </c>
      <c r="Z6" s="7">
        <v>-2762.51</v>
      </c>
      <c r="AA6" s="7">
        <v>-13.2685</v>
      </c>
      <c r="AB6" s="7">
        <v>-5856.55</v>
      </c>
      <c r="AC6" s="7">
        <v>4936.07</v>
      </c>
      <c r="AD6" s="7">
        <v>-3557.44</v>
      </c>
      <c r="AG6" s="7">
        <f t="shared" ref="AG6" si="0">S6/COS(P6*3.14159/180)</f>
        <v>-460.9576151770051</v>
      </c>
      <c r="AH6" s="7">
        <f t="shared" ref="AH6" si="1">T6/COS(Q6*3.14159/180)</f>
        <v>-14298.984282568244</v>
      </c>
      <c r="AI6" s="7">
        <f t="shared" ref="AI6" si="2">U6</f>
        <v>5221.91</v>
      </c>
      <c r="AJ6" s="19">
        <f t="shared" ref="AJ6" si="3">W6/COS(P6*3.14159/180)</f>
        <v>-194.09761588453947</v>
      </c>
      <c r="AK6" s="19">
        <f t="shared" ref="AK6" si="4">X6/COS(Q6*3.14159/180)</f>
        <v>-8876.8426139625535</v>
      </c>
      <c r="AL6" s="19">
        <f t="shared" ref="AL6" si="5">Y6</f>
        <v>2585.81</v>
      </c>
      <c r="AM6" s="7">
        <f t="shared" ref="AM6" si="6">(AG6*AJ6+AH6*AK6+AI6*AL6)/(SQRT(AG6^2+AH6^2+AI6^2)*SQRT(AJ6^2+AK6^2+AL6^2))</f>
        <v>0.99773536009750152</v>
      </c>
      <c r="AN6" s="7">
        <f t="shared" ref="AN6" si="7">SQRT(T6^2+V6^2)/AH6</f>
        <v>-0.74070519003761326</v>
      </c>
      <c r="AO6" s="7">
        <f t="shared" ref="AO6" si="8">AA6/COS(P6*3.14159/180)</f>
        <v>-19.045741536921128</v>
      </c>
      <c r="AP6" s="7">
        <f t="shared" ref="AP6" si="9">AB6/COS(Q6*3.14159/180)</f>
        <v>-8817.6123724836089</v>
      </c>
      <c r="AQ6" s="7">
        <f t="shared" ref="AQ6" si="10">AC6</f>
        <v>4936.07</v>
      </c>
      <c r="AR6" s="7">
        <f t="shared" ref="AR6" si="11">(AG6*AO6+AH6*AP6+AI6*AQ6)/(SQRT(AG6^2+AH6^2+AI6^2)*SQRT(AO6^2+AP6^2+AQ6^2))</f>
        <v>0.98680046717617853</v>
      </c>
    </row>
    <row r="7" spans="1:44" x14ac:dyDescent="0.25">
      <c r="D7" s="5"/>
      <c r="N7" s="3"/>
      <c r="S7" s="12">
        <v>984.41499999999996</v>
      </c>
      <c r="T7" s="12">
        <v>2424.462</v>
      </c>
      <c r="U7" s="12">
        <v>2411.8429999999998</v>
      </c>
      <c r="V7" s="12">
        <v>2537.9949999999999</v>
      </c>
      <c r="W7" s="12">
        <v>889.99360000000001</v>
      </c>
      <c r="X7" s="12">
        <v>1705.8710000000001</v>
      </c>
      <c r="Y7" s="12">
        <v>1752.2190000000001</v>
      </c>
      <c r="Z7" s="12">
        <v>669.57650000000001</v>
      </c>
      <c r="AA7" s="12">
        <v>955.59960000000001</v>
      </c>
      <c r="AB7" s="12">
        <v>1903.989</v>
      </c>
      <c r="AC7" s="12">
        <v>2095.511</v>
      </c>
      <c r="AD7" s="12">
        <v>2539.2890000000002</v>
      </c>
      <c r="AG7" s="7"/>
      <c r="AH7" s="7"/>
      <c r="AI7" s="7"/>
      <c r="AJ7" s="19"/>
      <c r="AK7" s="19"/>
      <c r="AL7" s="19"/>
      <c r="AM7" s="7"/>
      <c r="AN7" s="7"/>
      <c r="AO7" s="7"/>
      <c r="AP7" s="7"/>
      <c r="AQ7" s="7"/>
      <c r="AR7" s="7"/>
    </row>
    <row r="8" spans="1:44" ht="105" x14ac:dyDescent="0.25">
      <c r="A8" s="13">
        <v>3</v>
      </c>
      <c r="B8" s="13" t="s">
        <v>2</v>
      </c>
      <c r="C8" s="13">
        <v>5.2</v>
      </c>
      <c r="D8" s="14">
        <v>38834.179492361109</v>
      </c>
      <c r="E8" s="13">
        <v>30.077999999999999</v>
      </c>
      <c r="F8" s="13">
        <v>0.33800000000000002</v>
      </c>
      <c r="G8" s="13">
        <v>10</v>
      </c>
      <c r="H8" s="13" t="s">
        <v>32</v>
      </c>
      <c r="I8" s="13">
        <v>30.74</v>
      </c>
      <c r="J8" s="13">
        <v>-0.6</v>
      </c>
      <c r="K8" s="13">
        <v>142</v>
      </c>
      <c r="L8" s="13">
        <v>232</v>
      </c>
      <c r="M8" s="13" t="s">
        <v>34</v>
      </c>
      <c r="N8" s="13">
        <v>45.94</v>
      </c>
      <c r="O8" s="13">
        <v>48.48</v>
      </c>
      <c r="P8" s="13">
        <v>45.84</v>
      </c>
      <c r="Q8" s="13">
        <v>48.38</v>
      </c>
      <c r="R8" s="15" t="s">
        <v>39</v>
      </c>
      <c r="S8" s="16">
        <v>-1940.07</v>
      </c>
      <c r="T8" s="16">
        <v>-8328.18</v>
      </c>
      <c r="U8" s="16">
        <v>8492.6</v>
      </c>
      <c r="V8" s="16">
        <v>-12017.2</v>
      </c>
      <c r="W8" s="16">
        <v>-1918.35</v>
      </c>
      <c r="X8" s="16">
        <v>5669.82</v>
      </c>
      <c r="Y8" s="16">
        <v>-5616.78</v>
      </c>
      <c r="Z8" s="16">
        <v>8794.92</v>
      </c>
      <c r="AA8" s="16">
        <v>-1608.96</v>
      </c>
      <c r="AB8" s="16">
        <v>5381.63</v>
      </c>
      <c r="AC8" s="16">
        <v>-5134.0200000000004</v>
      </c>
      <c r="AD8" s="16">
        <v>9234.2000000000007</v>
      </c>
      <c r="AE8" s="13" t="s">
        <v>35</v>
      </c>
      <c r="AF8" s="3" t="s">
        <v>47</v>
      </c>
      <c r="AG8" s="7">
        <f t="shared" ref="AG8:AG20" si="12">S8/COS(P8*3.14159/180)</f>
        <v>-2784.7964565349944</v>
      </c>
      <c r="AH8" s="7">
        <f t="shared" ref="AH8:AH20" si="13">T8/COS(Q8*3.14159/180)</f>
        <v>-12538.894572448036</v>
      </c>
      <c r="AI8" s="7">
        <f t="shared" ref="AI8:AI20" si="14">U8</f>
        <v>8492.6</v>
      </c>
      <c r="AJ8" s="19">
        <f t="shared" ref="AJ8:AJ20" si="15">W8/COS(P8*3.14159/180)</f>
        <v>-2753.6193448658582</v>
      </c>
      <c r="AK8" s="19">
        <f>X8/COS(Q8*3.14159/180)</f>
        <v>8536.4719812440799</v>
      </c>
      <c r="AL8" s="19">
        <f t="shared" ref="AL8:AL20" si="16">Y8</f>
        <v>-5616.78</v>
      </c>
      <c r="AM8" s="7">
        <f t="shared" ref="AM8:AM20" si="17">(AG8*AJ8+AH8*AK8+AI8*AL8)/(SQRT(AG8^2+AH8^2+AI8^2)*SQRT(AJ8^2+AK8^2+AL8^2))</f>
        <v>-0.90249460458309061</v>
      </c>
      <c r="AN8" s="7">
        <f t="shared" ref="AN8:AN20" si="18">SQRT(T8^2+V8^2)/AH8</f>
        <v>-1.1660463994069821</v>
      </c>
      <c r="AO8" s="7">
        <f t="shared" ref="AO8:AO20" si="19">AA8/COS(P8*3.14159/180)</f>
        <v>-2309.5177528164163</v>
      </c>
      <c r="AP8" s="7">
        <f t="shared" ref="AP8:AP20" si="20">AB8/COS(Q8*3.14159/180)</f>
        <v>8102.5735752497576</v>
      </c>
      <c r="AQ8" s="7">
        <f t="shared" ref="AQ8:AQ20" si="21">AC8</f>
        <v>-5134.0200000000004</v>
      </c>
      <c r="AR8" s="7">
        <f t="shared" ref="AR8:AR20" si="22">(AG8*AO8+AH8*AP8+AI8*AQ8)/(SQRT(AG8^2+AH8^2+AI8^2)*SQRT(AO8^2+AP8^2+AQ8^2))</f>
        <v>-0.91340490636409222</v>
      </c>
    </row>
    <row r="9" spans="1:44" ht="15" x14ac:dyDescent="0.25">
      <c r="D9" s="5"/>
      <c r="R9" s="9"/>
      <c r="S9" s="12">
        <v>2136.3780000000002</v>
      </c>
      <c r="T9" s="12">
        <v>4510.9799999999996</v>
      </c>
      <c r="U9" s="12">
        <v>5107.9309999999996</v>
      </c>
      <c r="V9" s="12">
        <v>4352.893</v>
      </c>
      <c r="W9" s="12">
        <v>626.47130000000004</v>
      </c>
      <c r="X9" s="12">
        <v>1308.7560000000001</v>
      </c>
      <c r="Y9" s="12">
        <v>1321.117</v>
      </c>
      <c r="Z9" s="12">
        <v>598.49850000000004</v>
      </c>
      <c r="AA9" s="12">
        <v>2112.8339999999998</v>
      </c>
      <c r="AB9" s="12">
        <v>4387.3789999999999</v>
      </c>
      <c r="AC9" s="12">
        <v>5021.4340000000002</v>
      </c>
      <c r="AD9" s="12">
        <v>4353.6930000000002</v>
      </c>
      <c r="AG9" s="7"/>
      <c r="AH9" s="7"/>
      <c r="AI9" s="7"/>
      <c r="AJ9" s="19"/>
      <c r="AK9" s="19"/>
      <c r="AL9" s="19"/>
      <c r="AM9" s="7"/>
      <c r="AN9" s="7"/>
      <c r="AO9" s="7"/>
      <c r="AP9" s="7"/>
      <c r="AQ9" s="7"/>
      <c r="AR9" s="7"/>
    </row>
    <row r="10" spans="1:44" ht="105" x14ac:dyDescent="0.25">
      <c r="A10" s="13">
        <v>4</v>
      </c>
      <c r="B10" s="13" t="s">
        <v>3</v>
      </c>
      <c r="C10" s="13">
        <v>4.9000000000000004</v>
      </c>
      <c r="D10" s="14">
        <v>38866.646271412035</v>
      </c>
      <c r="E10" s="13">
        <v>30.114000000000001</v>
      </c>
      <c r="F10" s="13">
        <v>0.34300000000000003</v>
      </c>
      <c r="G10" s="13">
        <v>23.9</v>
      </c>
      <c r="H10" s="13" t="s">
        <v>32</v>
      </c>
      <c r="I10" s="13">
        <v>30.74</v>
      </c>
      <c r="J10" s="13">
        <v>-0.6</v>
      </c>
      <c r="K10" s="13">
        <v>145</v>
      </c>
      <c r="L10" s="13">
        <v>235</v>
      </c>
      <c r="M10" s="13" t="s">
        <v>34</v>
      </c>
      <c r="N10" s="13">
        <v>53.81</v>
      </c>
      <c r="O10" s="13">
        <v>56.87</v>
      </c>
      <c r="P10" s="13">
        <v>45.84</v>
      </c>
      <c r="Q10" s="13">
        <v>48.38</v>
      </c>
      <c r="R10" s="15" t="s">
        <v>40</v>
      </c>
      <c r="S10" s="16">
        <v>5739.82</v>
      </c>
      <c r="T10" s="16">
        <v>9540.8799999999992</v>
      </c>
      <c r="U10" s="16">
        <v>6674.1</v>
      </c>
      <c r="V10" s="16">
        <v>-12942</v>
      </c>
      <c r="W10" s="16">
        <v>4000.23</v>
      </c>
      <c r="X10" s="16">
        <v>10458.9</v>
      </c>
      <c r="Y10" s="16">
        <v>8575.76</v>
      </c>
      <c r="Z10" s="16">
        <v>-6147.67</v>
      </c>
      <c r="AA10" s="16">
        <v>5665.84</v>
      </c>
      <c r="AB10" s="16">
        <v>11723.4</v>
      </c>
      <c r="AC10" s="16">
        <v>8600.23</v>
      </c>
      <c r="AD10" s="16">
        <v>-5579.37</v>
      </c>
      <c r="AE10" s="13" t="s">
        <v>35</v>
      </c>
      <c r="AF10" s="3" t="s">
        <v>47</v>
      </c>
      <c r="AG10" s="7">
        <f t="shared" si="12"/>
        <v>8238.9967357614369</v>
      </c>
      <c r="AH10" s="7">
        <f t="shared" si="13"/>
        <v>14364.73376516574</v>
      </c>
      <c r="AI10" s="7">
        <f t="shared" si="14"/>
        <v>6674.1</v>
      </c>
      <c r="AJ10" s="19">
        <f t="shared" si="15"/>
        <v>5741.971335737876</v>
      </c>
      <c r="AK10" s="19">
        <f>X10/COS(Q10*3.14159/180)</f>
        <v>15746.903218203348</v>
      </c>
      <c r="AL10" s="19">
        <f t="shared" si="16"/>
        <v>8575.76</v>
      </c>
      <c r="AM10" s="7">
        <f t="shared" si="17"/>
        <v>0.98391466533109051</v>
      </c>
      <c r="AN10" s="7">
        <f t="shared" si="18"/>
        <v>1.119315831917125</v>
      </c>
      <c r="AO10" s="7">
        <f t="shared" si="19"/>
        <v>8132.8050819270602</v>
      </c>
      <c r="AP10" s="7">
        <f t="shared" si="20"/>
        <v>17650.732408597953</v>
      </c>
      <c r="AQ10" s="7">
        <f t="shared" si="21"/>
        <v>8600.23</v>
      </c>
      <c r="AR10" s="7">
        <f t="shared" si="22"/>
        <v>0.99608316040902134</v>
      </c>
    </row>
    <row r="11" spans="1:44" ht="15" x14ac:dyDescent="0.25">
      <c r="D11" s="5"/>
      <c r="R11" s="9"/>
      <c r="S11" s="12">
        <v>514.82270000000005</v>
      </c>
      <c r="T11" s="12">
        <v>2265.8240000000001</v>
      </c>
      <c r="U11" s="12">
        <v>1553.241</v>
      </c>
      <c r="V11" s="12">
        <v>1827.223</v>
      </c>
      <c r="W11" s="12">
        <v>514.77809999999999</v>
      </c>
      <c r="X11" s="12">
        <v>1270.4580000000001</v>
      </c>
      <c r="Y11" s="12">
        <v>703.72550000000001</v>
      </c>
      <c r="Z11" s="12">
        <v>1303.05</v>
      </c>
      <c r="AA11" s="12">
        <v>5.146496</v>
      </c>
      <c r="AB11" s="12">
        <v>1899.06</v>
      </c>
      <c r="AC11" s="12">
        <v>1319.9760000000001</v>
      </c>
      <c r="AD11" s="12">
        <v>1362.71</v>
      </c>
      <c r="AG11" s="7"/>
      <c r="AH11" s="7"/>
      <c r="AI11" s="7"/>
      <c r="AJ11" s="19"/>
      <c r="AK11" s="19"/>
      <c r="AL11" s="19"/>
      <c r="AM11" s="7"/>
      <c r="AN11" s="7"/>
      <c r="AO11" s="7"/>
      <c r="AP11" s="7"/>
      <c r="AQ11" s="7"/>
      <c r="AR11" s="7"/>
    </row>
    <row r="12" spans="1:44" ht="105" x14ac:dyDescent="0.25">
      <c r="A12" s="4">
        <v>5</v>
      </c>
      <c r="B12" s="4" t="s">
        <v>4</v>
      </c>
      <c r="C12" s="4">
        <v>5.6</v>
      </c>
      <c r="D12" s="5">
        <v>39132.106747800928</v>
      </c>
      <c r="E12" s="4">
        <v>30.757999999999999</v>
      </c>
      <c r="F12" s="4">
        <v>1.75</v>
      </c>
      <c r="G12" s="4">
        <v>19</v>
      </c>
      <c r="H12" s="4" t="s">
        <v>33</v>
      </c>
      <c r="I12" s="4">
        <v>37.25</v>
      </c>
      <c r="J12" s="4">
        <v>-1.1299999999999999</v>
      </c>
      <c r="K12" s="4">
        <v>113</v>
      </c>
      <c r="L12" s="4">
        <v>203</v>
      </c>
      <c r="M12" s="4" t="s">
        <v>34</v>
      </c>
      <c r="N12" s="4">
        <v>46.02</v>
      </c>
      <c r="O12" s="4">
        <v>48.57</v>
      </c>
      <c r="P12" s="4">
        <v>45.84</v>
      </c>
      <c r="Q12" s="4">
        <v>48.38</v>
      </c>
      <c r="R12" s="9" t="s">
        <v>43</v>
      </c>
      <c r="S12" s="7">
        <v>1049.99</v>
      </c>
      <c r="T12" s="7">
        <v>-26963.4</v>
      </c>
      <c r="U12" s="7">
        <v>-29588.1</v>
      </c>
      <c r="V12" s="7">
        <v>8288.85</v>
      </c>
      <c r="W12" s="7">
        <v>963.53499999999997</v>
      </c>
      <c r="X12" s="7">
        <v>10797.5</v>
      </c>
      <c r="Y12" s="7">
        <v>11807.7</v>
      </c>
      <c r="Z12" s="7">
        <v>5045.3500000000004</v>
      </c>
      <c r="AA12" s="7">
        <v>-168.43</v>
      </c>
      <c r="AB12" s="7">
        <v>-9724.2199999999993</v>
      </c>
      <c r="AC12" s="7">
        <v>7705.09</v>
      </c>
      <c r="AD12" s="7">
        <v>-4403.41</v>
      </c>
      <c r="AG12" s="7">
        <f t="shared" si="12"/>
        <v>1507.1664586314816</v>
      </c>
      <c r="AH12" s="7">
        <f t="shared" si="13"/>
        <v>-40596.05218844278</v>
      </c>
      <c r="AI12" s="7">
        <f t="shared" si="14"/>
        <v>-29588.1</v>
      </c>
      <c r="AJ12" s="19">
        <f t="shared" si="15"/>
        <v>1383.0680613315219</v>
      </c>
      <c r="AK12" s="19">
        <f>X12/COS(Q12*3.14159/180)</f>
        <v>16256.698840083629</v>
      </c>
      <c r="AL12" s="19">
        <f t="shared" si="16"/>
        <v>11807.7</v>
      </c>
      <c r="AM12" s="7">
        <f t="shared" si="17"/>
        <v>-0.99512970531895972</v>
      </c>
      <c r="AN12" s="7">
        <f t="shared" si="18"/>
        <v>-0.6948627913742651</v>
      </c>
      <c r="AO12" s="7">
        <f t="shared" si="19"/>
        <v>-241.76615646558582</v>
      </c>
      <c r="AP12" s="7">
        <f t="shared" si="20"/>
        <v>-14640.770177792823</v>
      </c>
      <c r="AQ12" s="7">
        <f t="shared" si="21"/>
        <v>7705.09</v>
      </c>
      <c r="AR12" s="7">
        <f t="shared" si="22"/>
        <v>0.44015044220781452</v>
      </c>
    </row>
    <row r="13" spans="1:44" ht="15" x14ac:dyDescent="0.25">
      <c r="D13" s="5"/>
      <c r="R13" s="9"/>
      <c r="S13" s="12">
        <v>296.0754</v>
      </c>
      <c r="T13" s="12">
        <v>4801.9530000000004</v>
      </c>
      <c r="U13" s="12">
        <v>3000.4960000000001</v>
      </c>
      <c r="V13" s="12">
        <v>3310.277</v>
      </c>
      <c r="W13" s="12">
        <v>295.9067</v>
      </c>
      <c r="X13" s="12">
        <v>3002.306</v>
      </c>
      <c r="Y13" s="12">
        <v>1635.7249999999999</v>
      </c>
      <c r="Z13" s="12">
        <v>2452.67</v>
      </c>
      <c r="AA13" s="12">
        <v>12.426909999999999</v>
      </c>
      <c r="AB13" s="12">
        <v>3780.3249999999998</v>
      </c>
      <c r="AC13" s="12">
        <v>2440.8000000000002</v>
      </c>
      <c r="AD13" s="12">
        <v>2329.982</v>
      </c>
      <c r="AG13" s="7"/>
      <c r="AH13" s="7"/>
      <c r="AI13" s="7"/>
      <c r="AJ13" s="19"/>
      <c r="AK13" s="19"/>
      <c r="AL13" s="19"/>
      <c r="AM13" s="7"/>
      <c r="AN13" s="7"/>
      <c r="AO13" s="7"/>
      <c r="AP13" s="7"/>
      <c r="AQ13" s="7"/>
      <c r="AR13" s="7"/>
    </row>
    <row r="14" spans="1:44" ht="105" x14ac:dyDescent="0.25">
      <c r="A14" s="4">
        <v>6</v>
      </c>
      <c r="B14" s="4" t="s">
        <v>5</v>
      </c>
      <c r="C14" s="4">
        <v>5.9</v>
      </c>
      <c r="D14" s="5">
        <v>39248.784645717591</v>
      </c>
      <c r="E14" s="4">
        <v>30.834</v>
      </c>
      <c r="F14" s="4">
        <v>1.7190000000000001</v>
      </c>
      <c r="G14" s="4">
        <v>24</v>
      </c>
      <c r="H14" s="4" t="s">
        <v>33</v>
      </c>
      <c r="I14" s="4">
        <v>37.25</v>
      </c>
      <c r="J14" s="4">
        <v>-1.1299999999999999</v>
      </c>
      <c r="K14" s="4">
        <v>114</v>
      </c>
      <c r="L14" s="4">
        <v>204</v>
      </c>
      <c r="M14" s="4" t="s">
        <v>34</v>
      </c>
      <c r="N14" s="4">
        <v>53.81</v>
      </c>
      <c r="O14" s="4">
        <v>56.87</v>
      </c>
      <c r="P14" s="4">
        <v>45.84</v>
      </c>
      <c r="Q14" s="4">
        <v>48.38</v>
      </c>
      <c r="R14" s="9" t="s">
        <v>44</v>
      </c>
      <c r="S14" s="7">
        <v>1647.44</v>
      </c>
      <c r="T14" s="7">
        <v>24043.4</v>
      </c>
      <c r="U14" s="7">
        <v>-10697.3</v>
      </c>
      <c r="V14" s="7">
        <v>-12902.8</v>
      </c>
      <c r="W14" s="7">
        <v>3816.64</v>
      </c>
      <c r="X14" s="7">
        <v>22420.9</v>
      </c>
      <c r="Y14" s="7">
        <v>-14043.4</v>
      </c>
      <c r="Z14" s="7">
        <v>-13323.5</v>
      </c>
      <c r="AA14" s="7">
        <v>-502.89</v>
      </c>
      <c r="AB14" s="7">
        <v>16412</v>
      </c>
      <c r="AC14" s="7">
        <v>-13452.4</v>
      </c>
      <c r="AD14" s="7">
        <v>-12478.4</v>
      </c>
      <c r="AG14" s="7">
        <f t="shared" si="12"/>
        <v>2364.7523410773897</v>
      </c>
      <c r="AH14" s="7">
        <f t="shared" si="13"/>
        <v>36199.704829049937</v>
      </c>
      <c r="AI14" s="7">
        <f t="shared" si="14"/>
        <v>-10697.3</v>
      </c>
      <c r="AJ14" s="19">
        <f t="shared" si="15"/>
        <v>5478.4443591569998</v>
      </c>
      <c r="AK14" s="19">
        <f>X14/COS(Q14*3.14159/180)</f>
        <v>33756.871407606486</v>
      </c>
      <c r="AL14" s="19">
        <f t="shared" si="16"/>
        <v>-14043.4</v>
      </c>
      <c r="AM14" s="7">
        <f t="shared" si="17"/>
        <v>0.99065473093344758</v>
      </c>
      <c r="AN14" s="7">
        <f t="shared" si="18"/>
        <v>0.7537840772506319</v>
      </c>
      <c r="AO14" s="7">
        <f t="shared" si="19"/>
        <v>-721.85348468193581</v>
      </c>
      <c r="AP14" s="7">
        <f t="shared" si="20"/>
        <v>24709.881117244964</v>
      </c>
      <c r="AQ14" s="7">
        <f t="shared" si="21"/>
        <v>-13452.4</v>
      </c>
      <c r="AR14" s="7">
        <f t="shared" si="22"/>
        <v>0.9739393646533997</v>
      </c>
    </row>
    <row r="15" spans="1:44" ht="15" x14ac:dyDescent="0.25">
      <c r="D15" s="5"/>
      <c r="R15" s="9"/>
      <c r="S15" s="12">
        <v>139.82509999999999</v>
      </c>
      <c r="T15" s="12">
        <v>1635.8140000000001</v>
      </c>
      <c r="U15" s="12">
        <v>1814.5360000000001</v>
      </c>
      <c r="V15" s="12">
        <v>554.24570000000006</v>
      </c>
      <c r="W15" s="12">
        <v>139.18700000000001</v>
      </c>
      <c r="X15" s="12">
        <v>1547.2460000000001</v>
      </c>
      <c r="Y15" s="12">
        <v>1770.5619999999999</v>
      </c>
      <c r="Z15" s="12">
        <v>405.38200000000001</v>
      </c>
      <c r="AA15" s="12">
        <v>7.409662</v>
      </c>
      <c r="AB15" s="12">
        <v>539.84199999999998</v>
      </c>
      <c r="AC15" s="12">
        <v>377.54169999999999</v>
      </c>
      <c r="AD15" s="12">
        <v>414.31909999999999</v>
      </c>
      <c r="AG15" s="7"/>
      <c r="AH15" s="7"/>
      <c r="AI15" s="7"/>
      <c r="AJ15" s="19"/>
      <c r="AK15" s="19"/>
      <c r="AL15" s="19"/>
      <c r="AM15" s="7"/>
      <c r="AN15" s="7"/>
      <c r="AO15" s="7"/>
      <c r="AP15" s="7"/>
      <c r="AQ15" s="7"/>
      <c r="AR15" s="7"/>
    </row>
    <row r="16" spans="1:44" ht="120" x14ac:dyDescent="0.25">
      <c r="A16" s="4">
        <v>7</v>
      </c>
      <c r="B16" s="4" t="s">
        <v>6</v>
      </c>
      <c r="C16" s="4">
        <v>5.3</v>
      </c>
      <c r="D16" s="5">
        <v>39726.001535069445</v>
      </c>
      <c r="E16" s="4">
        <v>29.117999999999999</v>
      </c>
      <c r="F16" s="4">
        <v>-1.1259999999999999</v>
      </c>
      <c r="G16" s="4">
        <v>4</v>
      </c>
      <c r="H16" s="4" t="s">
        <v>33</v>
      </c>
      <c r="I16" s="4">
        <v>37.25</v>
      </c>
      <c r="J16" s="4">
        <v>-1.1299999999999999</v>
      </c>
      <c r="K16" s="4">
        <v>89</v>
      </c>
      <c r="L16" s="4">
        <v>179</v>
      </c>
      <c r="M16" s="4" t="s">
        <v>34</v>
      </c>
      <c r="N16" s="4">
        <v>45.88</v>
      </c>
      <c r="O16" s="4">
        <v>48.42</v>
      </c>
      <c r="P16" s="4">
        <v>45.84</v>
      </c>
      <c r="Q16" s="4">
        <v>48.38</v>
      </c>
      <c r="R16" s="9" t="s">
        <v>45</v>
      </c>
      <c r="S16" s="7">
        <v>1152.8</v>
      </c>
      <c r="T16" s="7">
        <v>3468.62</v>
      </c>
      <c r="U16" s="7">
        <v>3735.72</v>
      </c>
      <c r="V16" s="7">
        <v>2692.55</v>
      </c>
      <c r="W16" s="7">
        <v>1209.02</v>
      </c>
      <c r="X16" s="7">
        <v>3150.57</v>
      </c>
      <c r="Y16" s="7">
        <v>2026.64</v>
      </c>
      <c r="Z16" s="7">
        <v>1813.97</v>
      </c>
      <c r="AA16" s="7">
        <v>95.417000000000002</v>
      </c>
      <c r="AB16" s="7">
        <v>-1277.3399999999999</v>
      </c>
      <c r="AC16" s="7">
        <v>2201.89</v>
      </c>
      <c r="AD16" s="7">
        <v>1775.8</v>
      </c>
      <c r="AG16" s="7">
        <f t="shared" si="12"/>
        <v>1654.7409913526528</v>
      </c>
      <c r="AH16" s="7">
        <f t="shared" si="13"/>
        <v>5222.3487594990393</v>
      </c>
      <c r="AI16" s="7">
        <f t="shared" si="14"/>
        <v>3735.72</v>
      </c>
      <c r="AJ16" s="19">
        <f t="shared" si="15"/>
        <v>1735.4397582973495</v>
      </c>
      <c r="AK16" s="19">
        <f>X16/COS(Q16*3.14159/180)</f>
        <v>4743.4931849596924</v>
      </c>
      <c r="AL16" s="19">
        <f t="shared" si="16"/>
        <v>2026.64</v>
      </c>
      <c r="AM16" s="7">
        <f t="shared" si="17"/>
        <v>0.97582759124566087</v>
      </c>
      <c r="AN16" s="7">
        <f t="shared" si="18"/>
        <v>0.840815283793794</v>
      </c>
      <c r="AO16" s="7">
        <f t="shared" si="19"/>
        <v>136.96254438922284</v>
      </c>
      <c r="AP16" s="7">
        <f t="shared" si="20"/>
        <v>-1923.1610739886473</v>
      </c>
      <c r="AQ16" s="7">
        <f t="shared" si="21"/>
        <v>2201.89</v>
      </c>
      <c r="AR16" s="7">
        <f t="shared" si="22"/>
        <v>-8.1990917548073416E-2</v>
      </c>
    </row>
    <row r="17" spans="1:44" ht="15" x14ac:dyDescent="0.25">
      <c r="D17" s="5"/>
      <c r="R17" s="9"/>
      <c r="S17" s="12">
        <v>1001.473</v>
      </c>
      <c r="T17" s="12">
        <v>463.57589999999999</v>
      </c>
      <c r="U17" s="12">
        <v>931.71109999999999</v>
      </c>
      <c r="V17" s="12">
        <v>1030.903</v>
      </c>
      <c r="W17" s="12">
        <v>1001.407</v>
      </c>
      <c r="X17" s="12">
        <v>312.51330000000002</v>
      </c>
      <c r="Y17" s="12">
        <v>898.88639999999998</v>
      </c>
      <c r="Z17" s="12">
        <v>1007.341</v>
      </c>
      <c r="AA17" s="12">
        <v>5.9289810000000003</v>
      </c>
      <c r="AB17" s="12">
        <v>340.07389999999998</v>
      </c>
      <c r="AC17" s="12">
        <v>243.56389999999999</v>
      </c>
      <c r="AD17" s="12">
        <v>232.30940000000001</v>
      </c>
      <c r="AG17" s="7"/>
      <c r="AH17" s="7"/>
      <c r="AI17" s="7"/>
      <c r="AJ17" s="19"/>
      <c r="AK17" s="19"/>
      <c r="AL17" s="19"/>
      <c r="AM17" s="7"/>
      <c r="AN17" s="7"/>
      <c r="AO17" s="7"/>
      <c r="AP17" s="7"/>
      <c r="AQ17" s="7"/>
      <c r="AR17" s="7"/>
    </row>
    <row r="18" spans="1:44" ht="105" x14ac:dyDescent="0.25">
      <c r="A18" s="4">
        <v>8</v>
      </c>
      <c r="B18" s="4" t="s">
        <v>7</v>
      </c>
      <c r="C18" s="4">
        <v>4.9000000000000004</v>
      </c>
      <c r="D18" s="5">
        <v>40104.027583449075</v>
      </c>
      <c r="E18" s="4">
        <v>30.145</v>
      </c>
      <c r="F18" s="4">
        <v>0.56299999999999994</v>
      </c>
      <c r="G18" s="4">
        <v>10</v>
      </c>
      <c r="H18" s="4" t="s">
        <v>33</v>
      </c>
      <c r="I18" s="4">
        <v>37.25</v>
      </c>
      <c r="J18" s="4">
        <v>-1.1299999999999999</v>
      </c>
      <c r="K18" s="4">
        <v>103</v>
      </c>
      <c r="L18" s="4">
        <v>193</v>
      </c>
      <c r="M18" s="4" t="s">
        <v>34</v>
      </c>
      <c r="N18" s="4">
        <v>45.95</v>
      </c>
      <c r="O18" s="4">
        <v>48.48</v>
      </c>
      <c r="P18" s="4">
        <v>45.85</v>
      </c>
      <c r="Q18" s="4">
        <v>48.38</v>
      </c>
      <c r="R18" s="9" t="s">
        <v>41</v>
      </c>
      <c r="S18" s="7">
        <v>1178.0999999999999</v>
      </c>
      <c r="T18" s="7">
        <v>3969.26</v>
      </c>
      <c r="U18" s="7">
        <v>-5389.91</v>
      </c>
      <c r="V18" s="7">
        <v>6123.84</v>
      </c>
      <c r="W18" s="7">
        <v>1164.42</v>
      </c>
      <c r="X18" s="7">
        <v>727.13599999999997</v>
      </c>
      <c r="Y18" s="7">
        <v>-1139.17</v>
      </c>
      <c r="Z18" s="7">
        <v>1086.31</v>
      </c>
      <c r="AA18" s="7">
        <v>-101.617</v>
      </c>
      <c r="AB18" s="7">
        <v>1503.07</v>
      </c>
      <c r="AC18" s="7">
        <v>-1335.77</v>
      </c>
      <c r="AD18" s="7">
        <v>1093.27</v>
      </c>
      <c r="AG18" s="7">
        <f t="shared" si="12"/>
        <v>1691.3608802293033</v>
      </c>
      <c r="AH18" s="7">
        <f t="shared" si="13"/>
        <v>5976.1115478574065</v>
      </c>
      <c r="AI18" s="7">
        <f t="shared" si="14"/>
        <v>-5389.91</v>
      </c>
      <c r="AJ18" s="19">
        <f t="shared" si="15"/>
        <v>1671.7209372350444</v>
      </c>
      <c r="AK18" s="19">
        <f>X18/COS(Q18*3.14159/180)</f>
        <v>1094.7748059998194</v>
      </c>
      <c r="AL18" s="19">
        <f t="shared" si="16"/>
        <v>-1139.17</v>
      </c>
      <c r="AM18" s="7">
        <f t="shared" si="17"/>
        <v>0.8199577399519562</v>
      </c>
      <c r="AN18" s="7">
        <f t="shared" si="18"/>
        <v>1.2211453949636171</v>
      </c>
      <c r="AO18" s="7">
        <f t="shared" si="19"/>
        <v>-145.88831047131919</v>
      </c>
      <c r="AP18" s="7">
        <f t="shared" si="20"/>
        <v>2263.0198032474646</v>
      </c>
      <c r="AQ18" s="7">
        <f t="shared" si="21"/>
        <v>-1335.77</v>
      </c>
      <c r="AR18" s="7">
        <f t="shared" si="22"/>
        <v>0.94611302146872212</v>
      </c>
    </row>
    <row r="19" spans="1:44" x14ac:dyDescent="0.25">
      <c r="D19" s="5"/>
      <c r="S19" s="12">
        <v>66.588359999999994</v>
      </c>
      <c r="T19" s="12">
        <v>391.6798</v>
      </c>
      <c r="U19" s="12">
        <v>267.98180000000002</v>
      </c>
      <c r="V19" s="12">
        <v>307.79309999999998</v>
      </c>
      <c r="W19" s="12">
        <v>65.743480000000005</v>
      </c>
      <c r="X19" s="12">
        <v>170.24760000000001</v>
      </c>
      <c r="Y19" s="12">
        <v>183.79259999999999</v>
      </c>
      <c r="Z19" s="12">
        <v>177.65090000000001</v>
      </c>
      <c r="AA19" s="12">
        <v>7.0316409999999996</v>
      </c>
      <c r="AB19" s="12">
        <v>355.863</v>
      </c>
      <c r="AC19" s="12">
        <v>188.77209999999999</v>
      </c>
      <c r="AD19" s="12">
        <v>266.86590000000001</v>
      </c>
      <c r="AG19" s="7"/>
      <c r="AH19" s="7"/>
      <c r="AI19" s="7"/>
      <c r="AJ19" s="19"/>
      <c r="AK19" s="19"/>
      <c r="AL19" s="19"/>
      <c r="AM19" s="7"/>
      <c r="AN19" s="7"/>
      <c r="AO19" s="7"/>
      <c r="AP19" s="7"/>
      <c r="AQ19" s="7"/>
      <c r="AR19" s="7"/>
    </row>
    <row r="20" spans="1:44" ht="120" x14ac:dyDescent="0.25">
      <c r="A20" s="4">
        <v>9</v>
      </c>
      <c r="B20" s="4" t="s">
        <v>8</v>
      </c>
      <c r="C20" s="4">
        <v>4.9000000000000004</v>
      </c>
      <c r="D20" s="5">
        <v>40206.994797685184</v>
      </c>
      <c r="E20" s="4">
        <v>29.198</v>
      </c>
      <c r="F20" s="4">
        <v>-0.90100000000000002</v>
      </c>
      <c r="G20" s="4">
        <v>10</v>
      </c>
      <c r="H20" s="4" t="s">
        <v>33</v>
      </c>
      <c r="I20" s="4">
        <v>37.25</v>
      </c>
      <c r="J20" s="4">
        <v>-1.1299999999999999</v>
      </c>
      <c r="K20" s="4">
        <v>91</v>
      </c>
      <c r="L20" s="4">
        <v>181</v>
      </c>
      <c r="M20" s="4" t="s">
        <v>34</v>
      </c>
      <c r="N20" s="4">
        <v>45.94</v>
      </c>
      <c r="O20" s="4">
        <v>48.48</v>
      </c>
      <c r="P20" s="4">
        <v>45.84</v>
      </c>
      <c r="Q20" s="4">
        <v>48.38</v>
      </c>
      <c r="R20" s="9" t="s">
        <v>42</v>
      </c>
      <c r="S20" s="7">
        <v>-197.88300000000001</v>
      </c>
      <c r="T20" s="7">
        <v>-935.99900000000002</v>
      </c>
      <c r="U20" s="7">
        <v>993.26199999999994</v>
      </c>
      <c r="V20" s="7">
        <v>874.28099999999995</v>
      </c>
      <c r="W20" s="7">
        <v>237.24199999999999</v>
      </c>
      <c r="X20" s="7">
        <v>-405.62799999999999</v>
      </c>
      <c r="Y20" s="7">
        <v>191.03399999999999</v>
      </c>
      <c r="Z20" s="7">
        <v>650.98800000000006</v>
      </c>
      <c r="AA20" s="7">
        <v>82.550899999999999</v>
      </c>
      <c r="AB20" s="7">
        <v>-779.05499999999995</v>
      </c>
      <c r="AC20" s="7">
        <v>983.37099999999998</v>
      </c>
      <c r="AD20" s="7">
        <v>294.35199999999998</v>
      </c>
      <c r="AG20" s="7">
        <f t="shared" si="12"/>
        <v>-284.04329596793639</v>
      </c>
      <c r="AH20" s="7">
        <f t="shared" si="13"/>
        <v>-1409.2386068644998</v>
      </c>
      <c r="AI20" s="7">
        <f t="shared" si="14"/>
        <v>993.26199999999994</v>
      </c>
      <c r="AJ20" s="19">
        <f t="shared" si="15"/>
        <v>340.5396098807131</v>
      </c>
      <c r="AK20" s="19">
        <f>X20/COS(Q20*3.14159/180)</f>
        <v>-610.7128721560955</v>
      </c>
      <c r="AL20" s="19">
        <f t="shared" si="16"/>
        <v>191.03399999999999</v>
      </c>
      <c r="AM20" s="7">
        <f t="shared" si="17"/>
        <v>0.75293451609693207</v>
      </c>
      <c r="AN20" s="7">
        <f t="shared" si="18"/>
        <v>-0.90886310738749443</v>
      </c>
      <c r="AO20" s="7">
        <f t="shared" si="19"/>
        <v>118.49441195615347</v>
      </c>
      <c r="AP20" s="7">
        <f t="shared" si="20"/>
        <v>-1172.943969887599</v>
      </c>
      <c r="AQ20" s="7">
        <f t="shared" si="21"/>
        <v>983.37099999999998</v>
      </c>
      <c r="AR20" s="7">
        <f t="shared" si="22"/>
        <v>0.96776029298276189</v>
      </c>
    </row>
    <row r="21" spans="1:44" ht="15" x14ac:dyDescent="0.25">
      <c r="D21" s="5"/>
      <c r="R21" s="9"/>
      <c r="S21" s="7">
        <v>12465.57</v>
      </c>
      <c r="T21" s="7">
        <v>15116.81</v>
      </c>
      <c r="U21" s="7">
        <v>18637.12</v>
      </c>
      <c r="V21" s="7">
        <v>15819.46</v>
      </c>
      <c r="W21" s="7">
        <v>12456.34</v>
      </c>
      <c r="X21" s="7">
        <v>7667.2730000000001</v>
      </c>
      <c r="Y21" s="7">
        <v>14025.59</v>
      </c>
      <c r="Z21" s="7">
        <v>13597.35</v>
      </c>
      <c r="AA21" s="7">
        <v>134.56229999999999</v>
      </c>
      <c r="AB21" s="7">
        <v>8583.3539999999994</v>
      </c>
      <c r="AC21" s="7">
        <v>12267.18</v>
      </c>
      <c r="AD21" s="7">
        <v>6620.1469999999999</v>
      </c>
      <c r="AG21" s="7"/>
      <c r="AH21" s="7"/>
      <c r="AI21" s="7"/>
      <c r="AJ21" s="19"/>
      <c r="AK21" s="19"/>
      <c r="AL21" s="19"/>
      <c r="AM21" s="7"/>
      <c r="AN21" s="7"/>
      <c r="AO21" s="7"/>
      <c r="AP21" s="7"/>
      <c r="AQ21" s="7"/>
      <c r="AR21" s="7"/>
    </row>
    <row r="22" spans="1:44" ht="105" x14ac:dyDescent="0.25">
      <c r="A22" s="4">
        <v>10</v>
      </c>
      <c r="B22" s="4" t="s">
        <v>9</v>
      </c>
      <c r="C22" s="4">
        <v>4.9000000000000004</v>
      </c>
      <c r="D22" s="5">
        <v>40524.857177430553</v>
      </c>
      <c r="E22" s="4">
        <v>29.67</v>
      </c>
      <c r="F22" s="4">
        <v>0.80400000000000005</v>
      </c>
      <c r="G22" s="4">
        <v>10</v>
      </c>
      <c r="H22" s="4" t="s">
        <v>33</v>
      </c>
      <c r="I22" s="4">
        <v>37.25</v>
      </c>
      <c r="J22" s="4">
        <v>-1.1299999999999999</v>
      </c>
      <c r="K22" s="4">
        <v>104</v>
      </c>
      <c r="L22" s="4">
        <v>194</v>
      </c>
      <c r="M22" s="4" t="s">
        <v>34</v>
      </c>
      <c r="N22" s="4">
        <v>45.94</v>
      </c>
      <c r="O22" s="4">
        <v>48.48</v>
      </c>
      <c r="P22" s="4">
        <v>45.84</v>
      </c>
      <c r="Q22" s="4">
        <v>48.38</v>
      </c>
      <c r="R22" s="21" t="s">
        <v>61</v>
      </c>
      <c r="S22" s="7">
        <v>17074.2</v>
      </c>
      <c r="T22" s="7">
        <v>-33682.5</v>
      </c>
      <c r="U22" s="7">
        <v>-87804.4</v>
      </c>
      <c r="V22" s="7">
        <v>26016.799999999999</v>
      </c>
      <c r="W22" s="7">
        <v>2627.59</v>
      </c>
      <c r="X22" s="7">
        <v>-45293.4</v>
      </c>
      <c r="Y22" s="7">
        <v>-65410.5</v>
      </c>
      <c r="Z22" s="7">
        <v>25632.7</v>
      </c>
      <c r="AA22" s="7">
        <v>14098.7</v>
      </c>
      <c r="AB22" s="7">
        <v>-60938.2</v>
      </c>
      <c r="AC22" s="7">
        <v>-75966.100000000006</v>
      </c>
      <c r="AD22" s="7">
        <v>16341.7</v>
      </c>
      <c r="AG22" s="7">
        <f t="shared" ref="AG22" si="23">S22/COS(P22*3.14159/180)</f>
        <v>24508.482507419732</v>
      </c>
      <c r="AH22" s="7">
        <f t="shared" ref="AH22" si="24">T22/COS(Q22*3.14159/180)</f>
        <v>-50712.318470119637</v>
      </c>
      <c r="AI22" s="7">
        <f t="shared" ref="AI22" si="25">U22</f>
        <v>-87804.4</v>
      </c>
      <c r="AJ22" s="19">
        <f t="shared" ref="AJ22" si="26">W22/COS(P22*3.14159/180)</f>
        <v>3771.669744507562</v>
      </c>
      <c r="AK22" s="19">
        <f t="shared" ref="AK22" si="27">X22/COS(Q22*3.14159/180)</f>
        <v>-68193.671057508109</v>
      </c>
      <c r="AL22" s="19">
        <f t="shared" ref="AL22" si="28">Y22</f>
        <v>-65410.5</v>
      </c>
      <c r="AM22" s="7">
        <f t="shared" ref="AM22" si="29">(AG22*AJ22+AH22*AK22+AI22*AL22)/(SQRT(AG22^2+AH22^2+AI22^2)*SQRT(AJ22^2+AK22^2+AL22^2))</f>
        <v>0.94211581598188476</v>
      </c>
      <c r="AN22" s="7">
        <f t="shared" ref="AN22" si="30">SQRT(T22^2+V22^2)/AH22</f>
        <v>-0.83925102447900313</v>
      </c>
      <c r="AO22" s="7">
        <f t="shared" ref="AO22" si="31">AA22/COS(P22*3.14159/180)</f>
        <v>20237.41916618984</v>
      </c>
      <c r="AP22" s="7">
        <f t="shared" ref="AP22" si="32">AB22/COS(Q22*3.14159/180)</f>
        <v>-91748.457074024918</v>
      </c>
      <c r="AQ22" s="7">
        <f t="shared" ref="AQ22" si="33">AC22</f>
        <v>-75966.100000000006</v>
      </c>
      <c r="AR22" s="7">
        <f t="shared" ref="AR22" si="34">(AG22*AO22+AH22*AP22+AI22*AQ22)/(SQRT(AG22^2+AH22^2+AI22^2)*SQRT(AO22^2+AP22^2+AQ22^2))</f>
        <v>0.93772140524454639</v>
      </c>
    </row>
    <row r="23" spans="1:44" x14ac:dyDescent="0.25">
      <c r="AN23" s="7"/>
    </row>
    <row r="24" spans="1:44" x14ac:dyDescent="0.25">
      <c r="AN24" s="7"/>
    </row>
    <row r="25" spans="1:44" x14ac:dyDescent="0.25">
      <c r="AN25" s="7"/>
    </row>
    <row r="26" spans="1:44" x14ac:dyDescent="0.25">
      <c r="AN26" s="7"/>
    </row>
    <row r="27" spans="1:44" x14ac:dyDescent="0.25">
      <c r="AN27" s="7"/>
    </row>
    <row r="28" spans="1:44" x14ac:dyDescent="0.25">
      <c r="AN28" s="7"/>
    </row>
    <row r="29" spans="1:44" x14ac:dyDescent="0.25">
      <c r="AN29" s="7"/>
    </row>
    <row r="30" spans="1:44" x14ac:dyDescent="0.25">
      <c r="AN30" s="7"/>
    </row>
    <row r="31" spans="1:44" x14ac:dyDescent="0.25">
      <c r="AN31" s="7"/>
    </row>
    <row r="32" spans="1:44" x14ac:dyDescent="0.25">
      <c r="AN32" s="7"/>
    </row>
    <row r="33" spans="40:40" x14ac:dyDescent="0.25">
      <c r="AN33" s="7"/>
    </row>
    <row r="34" spans="40:40" x14ac:dyDescent="0.25">
      <c r="AN34" s="7"/>
    </row>
    <row r="35" spans="40:40" x14ac:dyDescent="0.25">
      <c r="AN35" s="7"/>
    </row>
    <row r="36" spans="40:40" x14ac:dyDescent="0.25">
      <c r="AN36" s="7"/>
    </row>
    <row r="37" spans="40:40" x14ac:dyDescent="0.25">
      <c r="AN37" s="7"/>
    </row>
    <row r="38" spans="40:40" x14ac:dyDescent="0.25">
      <c r="AN38" s="7"/>
    </row>
    <row r="39" spans="40:40" x14ac:dyDescent="0.25">
      <c r="AN39" s="7"/>
    </row>
    <row r="40" spans="40:40" x14ac:dyDescent="0.25">
      <c r="AN40" s="7"/>
    </row>
  </sheetData>
  <mergeCells count="18">
    <mergeCell ref="AG1:AI1"/>
    <mergeCell ref="G1:G2"/>
    <mergeCell ref="H1:H2"/>
    <mergeCell ref="K1:L1"/>
    <mergeCell ref="M1:M2"/>
    <mergeCell ref="N1:O1"/>
    <mergeCell ref="P1:Q1"/>
    <mergeCell ref="I1:J1"/>
    <mergeCell ref="R1:R2"/>
    <mergeCell ref="S1:V1"/>
    <mergeCell ref="W1:Z1"/>
    <mergeCell ref="AA1:AD1"/>
    <mergeCell ref="F1:F2"/>
    <mergeCell ref="A1:A2"/>
    <mergeCell ref="B1:B2"/>
    <mergeCell ref="C1:C2"/>
    <mergeCell ref="D1:D2"/>
    <mergeCell ref="E1:E2"/>
  </mergeCells>
  <hyperlinks>
    <hyperlink ref="R4" r:id="rId1" xr:uid="{AFE8A966-FB8F-8941-80E6-1494283CA268}"/>
    <hyperlink ref="R8" r:id="rId2" xr:uid="{D5C3116D-FC53-C54C-83C7-9276EE7D2316}"/>
    <hyperlink ref="R10" r:id="rId3" xr:uid="{72DF355D-F2AE-5F47-864E-D50E6124B6DA}"/>
    <hyperlink ref="R18" r:id="rId4" xr:uid="{C589CCBF-7839-8F46-B6D0-DA888CBEA413}"/>
    <hyperlink ref="R20" r:id="rId5" xr:uid="{A7C85AE6-D16A-494F-8C6D-E51809AC5892}"/>
    <hyperlink ref="R12" r:id="rId6" xr:uid="{3E2309E0-884F-9745-8358-63519A7138AF}"/>
    <hyperlink ref="R14" r:id="rId7" xr:uid="{7D60A55D-4900-5D48-BE35-A7AF31E42160}"/>
    <hyperlink ref="R16" r:id="rId8" xr:uid="{9B61CA34-42A1-3B40-88BE-3E9293912AE4}"/>
    <hyperlink ref="R6" r:id="rId9" xr:uid="{1CB7DAC9-163C-4621-9644-7664B1383CA0}"/>
    <hyperlink ref="R22" r:id="rId10" xr:uid="{C60B5B39-6ACD-454F-93F8-85D0F5E8B7F6}"/>
  </hyperlinks>
  <pageMargins left="0.7" right="0.7" top="0.75" bottom="0.75" header="0.3" footer="0.3"/>
  <pageSetup paperSize="9" orientation="portrait" horizontalDpi="300" verticalDpi="300"/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AE8F1-BA45-4D91-B992-EADB2B0587A4}">
  <dimension ref="A1:S11"/>
  <sheetViews>
    <sheetView tabSelected="1" workbookViewId="0">
      <selection activeCell="M1" sqref="M1:T6"/>
    </sheetView>
  </sheetViews>
  <sheetFormatPr defaultRowHeight="15" x14ac:dyDescent="0.25"/>
  <cols>
    <col min="2" max="2" width="10.28515625" bestFit="1" customWidth="1"/>
    <col min="3" max="3" width="14.85546875" bestFit="1" customWidth="1"/>
    <col min="4" max="4" width="10.7109375" bestFit="1" customWidth="1"/>
    <col min="7" max="7" width="9.140625" style="25"/>
    <col min="13" max="13" width="9.140625" style="22"/>
    <col min="14" max="16" width="11.85546875" bestFit="1" customWidth="1"/>
    <col min="19" max="19" width="13.7109375" bestFit="1" customWidth="1"/>
  </cols>
  <sheetData>
    <row r="1" spans="1:19" x14ac:dyDescent="0.25">
      <c r="A1" s="22" t="s">
        <v>63</v>
      </c>
      <c r="B1" s="18" t="s">
        <v>62</v>
      </c>
      <c r="C1" s="3" t="s">
        <v>52</v>
      </c>
      <c r="D1" s="3" t="s">
        <v>53</v>
      </c>
      <c r="G1" s="24"/>
      <c r="H1" s="24" t="s">
        <v>64</v>
      </c>
      <c r="I1" s="24" t="s">
        <v>65</v>
      </c>
      <c r="J1" s="24" t="s">
        <v>66</v>
      </c>
      <c r="M1" s="24"/>
      <c r="N1" s="24"/>
      <c r="O1" s="24"/>
      <c r="P1" s="24"/>
      <c r="R1" s="24"/>
      <c r="S1" s="24"/>
    </row>
    <row r="2" spans="1:19" x14ac:dyDescent="0.25">
      <c r="A2" s="22">
        <v>1</v>
      </c>
      <c r="B2" s="7">
        <v>0.94663801455360541</v>
      </c>
      <c r="C2" s="7">
        <v>2.0637683773009918</v>
      </c>
      <c r="D2" s="7">
        <v>0.99976176718667487</v>
      </c>
      <c r="G2" s="24" t="s">
        <v>67</v>
      </c>
      <c r="H2" s="23">
        <f>MIN(B2:B11)</f>
        <v>-0.99512970531895972</v>
      </c>
      <c r="I2" s="23">
        <f>MIN(C2:C11)</f>
        <v>-1.1660463994069821</v>
      </c>
      <c r="J2" s="23">
        <f>MIN(D2:D11)</f>
        <v>-0.91340490636409222</v>
      </c>
      <c r="M2" s="24"/>
      <c r="N2" s="24"/>
      <c r="O2" s="24"/>
      <c r="P2" s="24"/>
      <c r="S2" s="28"/>
    </row>
    <row r="3" spans="1:19" x14ac:dyDescent="0.25">
      <c r="A3" s="22">
        <v>2</v>
      </c>
      <c r="B3" s="7">
        <v>0.99773536009750152</v>
      </c>
      <c r="C3" s="7">
        <v>-0.74070519003761326</v>
      </c>
      <c r="D3" s="7">
        <v>0.98680046717617853</v>
      </c>
      <c r="G3" s="24" t="s">
        <v>68</v>
      </c>
      <c r="H3" s="23">
        <f>MAX(B2:B11)</f>
        <v>0.99773536009750152</v>
      </c>
      <c r="I3" s="23">
        <f>MAX(C2:C11)</f>
        <v>2.0637683773009918</v>
      </c>
      <c r="J3" s="23">
        <f>MAX(D2:D11)</f>
        <v>0.99976176718667487</v>
      </c>
      <c r="N3" s="23"/>
      <c r="O3" s="23"/>
      <c r="P3" s="23"/>
      <c r="S3" s="28"/>
    </row>
    <row r="4" spans="1:19" x14ac:dyDescent="0.25">
      <c r="A4" s="22">
        <v>3</v>
      </c>
      <c r="B4" s="7">
        <v>-0.90249460458309061</v>
      </c>
      <c r="C4" s="7">
        <v>-1.1660463994069821</v>
      </c>
      <c r="D4" s="7">
        <v>-0.91340490636409222</v>
      </c>
      <c r="G4" s="24" t="s">
        <v>69</v>
      </c>
      <c r="H4" s="22">
        <v>10</v>
      </c>
      <c r="I4" s="22">
        <v>10</v>
      </c>
      <c r="J4" s="22">
        <v>10</v>
      </c>
      <c r="N4" s="23"/>
      <c r="O4" s="23"/>
      <c r="P4" s="23"/>
      <c r="S4" s="28"/>
    </row>
    <row r="5" spans="1:19" x14ac:dyDescent="0.25">
      <c r="A5" s="22">
        <v>4</v>
      </c>
      <c r="B5" s="7">
        <v>0.98391466533109051</v>
      </c>
      <c r="C5" s="7">
        <v>1.119315831917125</v>
      </c>
      <c r="D5" s="7">
        <v>0.99608316040902134</v>
      </c>
      <c r="G5" s="24" t="s">
        <v>70</v>
      </c>
      <c r="H5" s="23">
        <f>(H3-H2)/H4</f>
        <v>0.19928650654164612</v>
      </c>
      <c r="I5" s="23">
        <f>(I3-I2)/I4</f>
        <v>0.32298147767079738</v>
      </c>
      <c r="J5" s="23">
        <f>(J3-J2)/J4</f>
        <v>0.19131666735507671</v>
      </c>
      <c r="N5" s="23"/>
      <c r="O5" s="23"/>
      <c r="P5" s="23"/>
      <c r="S5" s="28"/>
    </row>
    <row r="6" spans="1:19" x14ac:dyDescent="0.25">
      <c r="A6" s="22">
        <v>5</v>
      </c>
      <c r="B6" s="7">
        <v>-0.99512970531895972</v>
      </c>
      <c r="C6" s="7">
        <v>-0.6948627913742651</v>
      </c>
      <c r="D6" s="7">
        <v>0.44015044220781452</v>
      </c>
      <c r="N6" s="23"/>
      <c r="O6" s="23"/>
      <c r="P6" s="23"/>
      <c r="S6" s="28"/>
    </row>
    <row r="7" spans="1:19" x14ac:dyDescent="0.25">
      <c r="A7" s="22">
        <v>6</v>
      </c>
      <c r="B7" s="7">
        <v>0.99065473093344758</v>
      </c>
      <c r="C7" s="7">
        <v>0.7537840772506319</v>
      </c>
      <c r="D7" s="7">
        <v>0.9739393646533997</v>
      </c>
    </row>
    <row r="8" spans="1:19" x14ac:dyDescent="0.25">
      <c r="A8" s="22">
        <v>7</v>
      </c>
      <c r="B8" s="7">
        <v>0.97582759124566087</v>
      </c>
      <c r="C8" s="7">
        <v>0.840815283793794</v>
      </c>
      <c r="D8" s="7">
        <v>-8.1990917548073416E-2</v>
      </c>
    </row>
    <row r="9" spans="1:19" x14ac:dyDescent="0.25">
      <c r="A9" s="22">
        <v>8</v>
      </c>
      <c r="B9" s="7">
        <v>0.8199577399519562</v>
      </c>
      <c r="C9" s="7">
        <v>1.2211453949636171</v>
      </c>
      <c r="D9" s="7">
        <v>0.94611302146872212</v>
      </c>
    </row>
    <row r="10" spans="1:19" x14ac:dyDescent="0.25">
      <c r="A10" s="22">
        <v>9</v>
      </c>
      <c r="B10" s="7">
        <v>0.75293451609693207</v>
      </c>
      <c r="C10" s="7">
        <v>-0.90886310738749443</v>
      </c>
      <c r="D10" s="7">
        <v>0.96776029298276189</v>
      </c>
    </row>
    <row r="11" spans="1:19" x14ac:dyDescent="0.25">
      <c r="A11" s="22">
        <v>10</v>
      </c>
      <c r="B11" s="7">
        <v>0.94211581598188476</v>
      </c>
      <c r="C11" s="7">
        <v>-0.83925102447900313</v>
      </c>
      <c r="D11" s="7">
        <v>0.93772140524454639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List_for_Paula_withMT</vt:lpstr>
      <vt:lpstr>Calculation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</dc:creator>
  <cp:lastModifiedBy>Geraldine Paula Babirye</cp:lastModifiedBy>
  <dcterms:created xsi:type="dcterms:W3CDTF">2024-03-05T20:05:40Z</dcterms:created>
  <dcterms:modified xsi:type="dcterms:W3CDTF">2024-06-22T23:30:45Z</dcterms:modified>
</cp:coreProperties>
</file>