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png" ContentType="image/png"/>
  <Default Extension="rels" ContentType="application/vnd.openxmlformats-package.relationships+xml"/>
  <Default Extension="svg" ContentType="image/svg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pivotCache/pivotCacheDefinition8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B:\Victor\PAUTA M\SANTA HELENA\CAMPANHA SH\"/>
    </mc:Choice>
  </mc:AlternateContent>
  <xr:revisionPtr revIDLastSave="0" documentId="13_ncr:1_{0BA75967-66E3-43E4-8D2F-2013F5A2F054}" xr6:coauthVersionLast="47" xr6:coauthVersionMax="47" xr10:uidLastSave="{00000000-0000-0000-0000-000000000000}"/>
  <workbookProtection workbookAlgorithmName="SHA-512" workbookHashValue="u9oIcR/ESiapmN8AXJK7YHcuHJifCUvVvYv0VvLh5nbOfWOZboKHyPAoqknEymlM+yrLyR+G98e4b7bHU3iA8Q==" workbookSaltValue="B4BaxsztXQ39C9OP4yZS1g==" workbookSpinCount="100000" lockStructure="1"/>
  <bookViews>
    <workbookView xWindow="28680" yWindow="-120" windowWidth="29040" windowHeight="15720" tabRatio="508" activeTab="3" xr2:uid="{C6B6586B-5071-4183-8FC6-D8EF6E7C1D38}"/>
  </bookViews>
  <sheets>
    <sheet name="Mecânica" sheetId="11" r:id="rId1"/>
    <sheet name="x" sheetId="12" state="hidden" r:id="rId2"/>
    <sheet name="META" sheetId="8" state="hidden" r:id="rId3"/>
    <sheet name="GERAL" sheetId="16" r:id="rId4"/>
  </sheets>
  <definedNames>
    <definedName name="_xlnm._FilterDatabase" localSheetId="2" hidden="1">META!$C$1:$K$149</definedName>
    <definedName name="DadosExternos_1" localSheetId="3" hidden="1">GERAL!$B$1</definedName>
    <definedName name="Z_03F3C9C2_6682_4F79_A1C1_B082B5AF40EE_.wvu.FilterData" localSheetId="2" hidden="1">META!#REF!</definedName>
  </definedNames>
  <calcPr calcId="191029"/>
  <customWorkbookViews>
    <customWorkbookView name="IMRESSÃO MECÂNICA" guid="{03F3C9C2-6682-4F79-A1C1-B082B5AF40EE}" maximized="1" xWindow="1912" yWindow="-8" windowWidth="1936" windowHeight="1048" tabRatio="508" activeSheetId="11"/>
  </customWorkbookViews>
  <pivotCaches>
    <pivotCache cacheId="0" r:id="rId5"/>
    <pivotCache cacheId="1" r:id="rId6"/>
    <pivotCache cacheId="2" r:id="rId7"/>
    <pivotCache cacheId="3" r:id="rId8"/>
    <pivotCache cacheId="4" r:id="rId9"/>
    <pivotCache cacheId="5" r:id="rId10"/>
    <pivotCache cacheId="6" r:id="rId11"/>
    <pivotCache cacheId="7" r:id="rId12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VENDAS_5106759c-7ebf-42f1-aff4-4c5f3fb45e37" name="VENDAS" connection="Consulta - VENDAS"/>
          <x15:modelTable id="EQUIPES_14b8c0a3-9654-4f96-9569-74cb418ef61f" name="EQUIPES" connection="Consulta - EQUIPES"/>
        </x15:modelTables>
        <x15:modelRelationships>
          <x15:modelRelationship fromTable="VENDAS" fromColumn="VENDEDOR" toTable="EQUIPES" toColumn="CÓD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85" i="12" l="1"/>
  <c r="G184" i="12"/>
  <c r="G183" i="12"/>
  <c r="G182" i="12"/>
  <c r="G181" i="12"/>
  <c r="G180" i="12"/>
  <c r="G179" i="12"/>
  <c r="G178" i="12"/>
  <c r="G177" i="12"/>
  <c r="G176" i="12"/>
  <c r="G175" i="12"/>
  <c r="G174" i="12"/>
  <c r="G173" i="12"/>
  <c r="G172" i="12"/>
  <c r="G171" i="12"/>
  <c r="G170" i="12"/>
  <c r="G169" i="12"/>
  <c r="G168" i="12"/>
  <c r="G167" i="12"/>
  <c r="G166" i="12"/>
  <c r="G165" i="12"/>
  <c r="G164" i="12"/>
  <c r="G163" i="12"/>
  <c r="G162" i="12"/>
  <c r="G161" i="12"/>
  <c r="G160" i="12"/>
  <c r="G159" i="12"/>
  <c r="G158" i="12"/>
  <c r="G157" i="12"/>
  <c r="G156" i="12"/>
  <c r="G155" i="12"/>
  <c r="G154" i="12"/>
  <c r="G153" i="12"/>
  <c r="G152" i="12"/>
  <c r="G151" i="12"/>
  <c r="G150" i="12"/>
  <c r="G149" i="12"/>
  <c r="G148" i="12"/>
  <c r="G147" i="12"/>
  <c r="G146" i="12"/>
  <c r="G145" i="12"/>
  <c r="G144" i="12"/>
  <c r="G143" i="12"/>
  <c r="G142" i="12"/>
  <c r="G141" i="12"/>
  <c r="G140" i="12"/>
  <c r="G139" i="12"/>
  <c r="G138" i="12"/>
  <c r="G137" i="12"/>
  <c r="G136" i="12"/>
  <c r="G135" i="12"/>
  <c r="G134" i="12"/>
  <c r="G133" i="12"/>
  <c r="G132" i="12"/>
  <c r="G131" i="12"/>
  <c r="G130" i="12"/>
  <c r="G129" i="12"/>
  <c r="G128" i="12"/>
  <c r="G127" i="12"/>
  <c r="G126" i="12"/>
  <c r="G125" i="12"/>
  <c r="G124" i="12"/>
  <c r="G123" i="12"/>
  <c r="G122" i="12"/>
  <c r="G121" i="12"/>
  <c r="G120" i="12"/>
  <c r="G119" i="12"/>
  <c r="G118" i="12"/>
  <c r="G117" i="12"/>
  <c r="G116" i="12"/>
  <c r="G115" i="12"/>
  <c r="G114" i="12"/>
  <c r="G113" i="12"/>
  <c r="G112" i="12"/>
  <c r="G111" i="12"/>
  <c r="G110" i="12"/>
  <c r="G109" i="12"/>
  <c r="G108" i="12"/>
  <c r="G107" i="12"/>
  <c r="G106" i="12"/>
  <c r="G105" i="12"/>
  <c r="G104" i="12"/>
  <c r="G103" i="12"/>
  <c r="G102" i="12"/>
  <c r="G101" i="12"/>
  <c r="G100" i="12"/>
  <c r="G99" i="12"/>
  <c r="G98" i="12"/>
  <c r="G97" i="12"/>
  <c r="G96" i="12"/>
  <c r="G95" i="12"/>
  <c r="G94" i="12"/>
  <c r="G93" i="12"/>
  <c r="G92" i="12"/>
  <c r="G91" i="12"/>
  <c r="G90" i="12"/>
  <c r="G89" i="12"/>
  <c r="G88" i="12"/>
  <c r="G87" i="12"/>
  <c r="G86" i="12"/>
  <c r="G85" i="12"/>
  <c r="G84" i="12"/>
  <c r="G83" i="12"/>
  <c r="G82" i="12"/>
  <c r="G81" i="12"/>
  <c r="G80" i="12"/>
  <c r="G79" i="12"/>
  <c r="G78" i="12"/>
  <c r="G77" i="12"/>
  <c r="G76" i="12"/>
  <c r="G75" i="12"/>
  <c r="G74" i="12"/>
  <c r="G73" i="12"/>
  <c r="G72" i="12"/>
  <c r="G71" i="12"/>
  <c r="G70" i="12"/>
  <c r="G69" i="12"/>
  <c r="G68" i="12"/>
  <c r="G67" i="12"/>
  <c r="G66" i="12"/>
  <c r="G65" i="12"/>
  <c r="G64" i="12"/>
  <c r="G63" i="12"/>
  <c r="G62" i="12"/>
  <c r="G61" i="12"/>
  <c r="G60" i="12"/>
  <c r="G59" i="12"/>
  <c r="G58" i="12"/>
  <c r="G57" i="12"/>
  <c r="G56" i="12"/>
  <c r="G55" i="12"/>
  <c r="G54" i="12"/>
  <c r="G53" i="12"/>
  <c r="G52" i="12"/>
  <c r="G51" i="12"/>
  <c r="G50" i="12"/>
  <c r="G49" i="12"/>
  <c r="G48" i="12"/>
  <c r="G47" i="12"/>
  <c r="G46" i="12"/>
  <c r="G45" i="12"/>
  <c r="G44" i="12"/>
  <c r="G43" i="12"/>
  <c r="G42" i="12"/>
  <c r="G41" i="12"/>
  <c r="G40" i="12"/>
  <c r="G39" i="12"/>
  <c r="G38" i="12"/>
  <c r="G37" i="12"/>
  <c r="G36" i="12"/>
  <c r="G35" i="12"/>
  <c r="G34" i="12"/>
  <c r="G33" i="12"/>
  <c r="G32" i="12"/>
  <c r="G31" i="12"/>
  <c r="G30" i="12"/>
  <c r="G29" i="12"/>
  <c r="G28" i="12"/>
  <c r="G27" i="12"/>
  <c r="G26" i="12"/>
  <c r="G25" i="12"/>
  <c r="G24" i="12"/>
  <c r="G23" i="12"/>
  <c r="G22" i="12"/>
  <c r="G21" i="12"/>
  <c r="G20" i="12"/>
  <c r="G19" i="12"/>
  <c r="G18" i="12"/>
  <c r="G17" i="12"/>
  <c r="G16" i="12"/>
  <c r="G15" i="12"/>
  <c r="G14" i="12"/>
  <c r="G13" i="12"/>
  <c r="G12" i="12"/>
  <c r="G11" i="12"/>
  <c r="G10" i="12"/>
  <c r="G9" i="12"/>
  <c r="G8" i="12"/>
  <c r="G7" i="12"/>
  <c r="G6" i="12"/>
  <c r="G5" i="12"/>
  <c r="G4" i="12"/>
  <c r="G3" i="12"/>
  <c r="R45" i="16"/>
  <c r="K45" i="16"/>
  <c r="K46" i="16"/>
  <c r="K149" i="8"/>
  <c r="K148" i="8"/>
  <c r="K147" i="8"/>
  <c r="K146" i="8"/>
  <c r="K145" i="8"/>
  <c r="K144" i="8"/>
  <c r="K143" i="8"/>
  <c r="K142" i="8"/>
  <c r="K141" i="8"/>
  <c r="K140" i="8"/>
  <c r="K139" i="8"/>
  <c r="K138" i="8"/>
  <c r="K137" i="8"/>
  <c r="K136" i="8"/>
  <c r="K135" i="8"/>
  <c r="K134" i="8"/>
  <c r="K133" i="8"/>
  <c r="K132" i="8"/>
  <c r="K131" i="8"/>
  <c r="K130" i="8"/>
  <c r="K129" i="8"/>
  <c r="K128" i="8"/>
  <c r="K127" i="8"/>
  <c r="K126" i="8"/>
  <c r="K125" i="8"/>
  <c r="K124" i="8"/>
  <c r="K123" i="8"/>
  <c r="K122" i="8"/>
  <c r="K121" i="8"/>
  <c r="K120" i="8"/>
  <c r="K119" i="8"/>
  <c r="K118" i="8"/>
  <c r="K117" i="8"/>
  <c r="K116" i="8"/>
  <c r="K115" i="8"/>
  <c r="K114" i="8"/>
  <c r="K113" i="8"/>
  <c r="K112" i="8"/>
  <c r="K111" i="8"/>
  <c r="K110" i="8"/>
  <c r="K109" i="8"/>
  <c r="K108" i="8"/>
  <c r="K107" i="8"/>
  <c r="K106" i="8"/>
  <c r="K105" i="8"/>
  <c r="K104" i="8"/>
  <c r="K103" i="8"/>
  <c r="K102" i="8"/>
  <c r="K101" i="8"/>
  <c r="K100" i="8"/>
  <c r="K99" i="8"/>
  <c r="K98" i="8"/>
  <c r="K97" i="8"/>
  <c r="K96" i="8"/>
  <c r="K95" i="8"/>
  <c r="K94" i="8"/>
  <c r="K93" i="8"/>
  <c r="K92" i="8"/>
  <c r="K91" i="8"/>
  <c r="K90" i="8"/>
  <c r="K89" i="8"/>
  <c r="K88" i="8"/>
  <c r="K87" i="8"/>
  <c r="K86" i="8"/>
  <c r="K85" i="8"/>
  <c r="K84" i="8"/>
  <c r="K83" i="8"/>
  <c r="K82" i="8"/>
  <c r="K81" i="8"/>
  <c r="K80" i="8"/>
  <c r="K79" i="8"/>
  <c r="K78" i="8"/>
  <c r="K77" i="8"/>
  <c r="K76" i="8"/>
  <c r="K75" i="8"/>
  <c r="K74" i="8"/>
  <c r="K73" i="8"/>
  <c r="K72" i="8"/>
  <c r="K71" i="8"/>
  <c r="K70" i="8"/>
  <c r="K69" i="8"/>
  <c r="K68" i="8"/>
  <c r="K67" i="8"/>
  <c r="K66" i="8"/>
  <c r="K65" i="8"/>
  <c r="K64" i="8"/>
  <c r="K63" i="8"/>
  <c r="K62" i="8"/>
  <c r="K61" i="8"/>
  <c r="K60" i="8"/>
  <c r="K59" i="8"/>
  <c r="K58" i="8"/>
  <c r="K57" i="8"/>
  <c r="K56" i="8"/>
  <c r="K55" i="8"/>
  <c r="K54" i="8"/>
  <c r="K53" i="8"/>
  <c r="K52" i="8"/>
  <c r="K51" i="8"/>
  <c r="K50" i="8"/>
  <c r="K49" i="8"/>
  <c r="K48" i="8"/>
  <c r="K47" i="8"/>
  <c r="K46" i="8"/>
  <c r="K45" i="8"/>
  <c r="K44" i="8"/>
  <c r="K43" i="8"/>
  <c r="K42" i="8"/>
  <c r="K41" i="8"/>
  <c r="K40" i="8"/>
  <c r="K39" i="8"/>
  <c r="K38" i="8"/>
  <c r="K37" i="8"/>
  <c r="K36" i="8"/>
  <c r="K35" i="8"/>
  <c r="K34" i="8"/>
  <c r="K33" i="8"/>
  <c r="K32" i="8"/>
  <c r="K31" i="8"/>
  <c r="K30" i="8"/>
  <c r="K29" i="8"/>
  <c r="K28" i="8"/>
  <c r="K27" i="8"/>
  <c r="K26" i="8"/>
  <c r="K25" i="8"/>
  <c r="K24" i="8"/>
  <c r="K23" i="8"/>
  <c r="K22" i="8"/>
  <c r="K21" i="8"/>
  <c r="K20" i="8"/>
  <c r="K19" i="8"/>
  <c r="K18" i="8"/>
  <c r="K17" i="8"/>
  <c r="K16" i="8"/>
  <c r="K15" i="8"/>
  <c r="K14" i="8"/>
  <c r="K13" i="8"/>
  <c r="K12" i="8"/>
  <c r="K11" i="8"/>
  <c r="K10" i="8"/>
  <c r="K9" i="8"/>
  <c r="K8" i="8"/>
  <c r="K7" i="8"/>
  <c r="K6" i="8"/>
  <c r="K5" i="8"/>
  <c r="K4" i="8"/>
  <c r="K3" i="8"/>
  <c r="K2" i="8"/>
  <c r="I1" i="8"/>
  <c r="L1" i="12"/>
  <c r="M1" i="12"/>
  <c r="H1" i="12"/>
  <c r="J1" i="12"/>
  <c r="I1" i="12" l="1"/>
  <c r="K1" i="12"/>
  <c r="E37" i="11"/>
  <c r="F36" i="11"/>
  <c r="F35" i="11"/>
  <c r="D37" i="11" l="1"/>
  <c r="F37" i="1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D37864D-25EF-4138-8D43-A3F0CCF2C1ED}" keepAlive="1" name="Consulta - ATUALIZAÇÃO" description="Conexão com a consulta 'ATUALIZAÇÃO' na pasta de trabalho." type="5" refreshedVersion="8" background="1" saveData="1">
    <dbPr connection="Provider=Microsoft.Mashup.OleDb.1;Data Source=$Workbook$;Location=ATUALIZAÇÃO;Extended Properties=&quot;&quot;" command="SELECT * FROM [ATUALIZAÇÃO]"/>
  </connection>
  <connection id="2" xr16:uid="{5D119A2B-273B-422C-9D82-E14D06C8AFB0}" keepAlive="1" name="Consulta - D" description="Conexão com a consulta 'D' na pasta de trabalho." type="5" refreshedVersion="0" background="1">
    <dbPr connection="Provider=Microsoft.Mashup.OleDb.1;Data Source=$Workbook$;Location=D;Extended Properties=&quot;&quot;" command="SELECT * FROM [D]"/>
  </connection>
  <connection id="3" xr16:uid="{777DC7FB-8B6E-4EFE-93C2-B1276CEE9BD6}" name="Consulta - EQUIPES" description="Conexão com a consulta 'EQUIPES' na pasta de trabalho." type="100" refreshedVersion="8" minRefreshableVersion="5">
    <extLst>
      <ext xmlns:x15="http://schemas.microsoft.com/office/spreadsheetml/2010/11/main" uri="{DE250136-89BD-433C-8126-D09CA5730AF9}">
        <x15:connection id="958389b2-f007-4893-bbd4-611e14523053"/>
      </ext>
    </extLst>
  </connection>
  <connection id="4" xr16:uid="{85B22E75-D7BB-4753-BE70-5EE44D2FF551}" keepAlive="1" name="Consulta - F" description="Conexão com a consulta 'F' na pasta de trabalho." type="5" refreshedVersion="0" background="1">
    <dbPr connection="Provider=Microsoft.Mashup.OleDb.1;Data Source=$Workbook$;Location=F;Extended Properties=&quot;&quot;" command="SELECT * FROM [F]"/>
  </connection>
  <connection id="5" xr16:uid="{9E63D1A1-E4E4-4DD0-86E2-158791FEDAEE}" keepAlive="1" name="Consulta - M" description="Conexão com a consulta 'M' na pasta de trabalho." type="5" refreshedVersion="0" background="1">
    <dbPr connection="Provider=Microsoft.Mashup.OleDb.1;Data Source=$Workbook$;Location=M;Extended Properties=&quot;&quot;" command="SELECT * FROM [M]"/>
  </connection>
  <connection id="6" xr16:uid="{A5236ACF-C240-4009-8E06-B2EE7C3FA909}" name="Consulta - VENDAS" description="Conexão com a consulta 'VENDAS' na pasta de trabalho." type="100" refreshedVersion="8" minRefreshableVersion="5">
    <extLst>
      <ext xmlns:x15="http://schemas.microsoft.com/office/spreadsheetml/2010/11/main" uri="{DE250136-89BD-433C-8126-D09CA5730AF9}">
        <x15:connection id="713de0c9-d42d-4fe2-b3e8-9f6e35912bf4"/>
      </ext>
    </extLst>
  </connection>
  <connection id="7" xr16:uid="{9169483F-163C-43F2-B4DD-1130A93BF3F0}" keepAlive="1" name="ThisWorkbookDataModel" description="Modelo de Dados" type="5" refreshedVersion="8" minRefreshableVersion="5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9">
    <s v="ThisWorkbookDataModel"/>
    <s v="{[EQUIPES].[VISUALIZAÇÃO].&amp;[1]}"/>
    <s v="{[EQUIPES].[SEGMENTO].&amp;[VAREJO]}"/>
    <s v="{[EQUIPES].[SEGMENTO].&amp;[MÉDIAS CONTAS]}"/>
    <s v="{[EQUIPES].[SEGMENTO].&amp;[MÉDIAS CONTAS],[EQUIPES].[SEGMENTO].&amp;[GRANDES CONTAS]}"/>
    <s v="{[EQUIPES].[SEGMENTO].&amp;[GRANDES CONTAS]}"/>
    <s v="{[EQUIPES].[SEGMENTO].[All]}"/>
    <s v="{[EQUIPES].[VISUALIZAÇÃO].[All]}"/>
    <s v="{[EQUIPES].[P6].&amp;[1],[EQUIPES].[P6].&amp;[5],[EQUIPES].[P6].&amp;[6],[EQUIPES].[P6].&amp;[8],[EQUIPES].[P6].&amp;[10],[EQUIPES].[P6].&amp;[12],[EQUIPES].[P6].&amp;[13],[EQUIPES].[P6].&amp;[14],[EQUIPES].[P6].&amp;[17],[EQUIPES].[P6].&amp;[18],[EQUIPES].[P6].&amp;[20],[EQUIPES].[P6].&amp;[21],[EQUIPES].[P6].&amp;[24],[EQUIPES].[P6].&amp;[29],[EQUIPES].[P6].&amp;[33],[EQUIPES].[P6].&amp;[45],[EQUIPES].[P6].&amp;[47],[EQUIPES].[P6].&amp;[51],[EQUIPES].[P6].&amp;[55],[EQUIPES].[P6].&amp;[60],[EQUIPES].[P6].&amp;[61],[EQUIPES].[P6].&amp;[62],[EQUIPES].[P6].&amp;[63],[EQUIPES].[P6].&amp;[65],[EQUIPES].[P6].&amp;[66],[EQUIPES].[P6].&amp;[67],[EQUIPES].[P6].&amp;[68],[EQUIPES].[P6].&amp;[69],[EQUIPES].[P6].&amp;[70],[EQUIPES].[P6].&amp;[72],[EQUIPES].[P6].&amp;[73],[EQUIPES].[P6].&amp;[74],[EQUIPES].[P6].&amp;[75],[EQUIPES].[P6].&amp;[76],[EQUIPES].[P6].&amp;[77],[EQUIPES].[P6].&amp;[79],[EQUIPES].[P6].&amp;[80],[EQUIPES].[P6].&amp;[81],[EQUIPES].[P6].&amp;[82],[EQUIPES].[P6].&amp;[84],[EQUIPES].[P6].&amp;[85],[EQUIPES].[P6].&amp;[87],[EQUIPES].[P6].&amp;[88],[EQUIPES].[P6].&amp;[90],[EQUIPES].[P6].&amp;[92],[EQUIPES].[P6].&amp;[96],[EQUIPES].[P6].&amp;[97],[EQUIPES].[P6].&amp;[98],[EQUIPES].[P6].&amp;[106]}"/>
  </metadataStrings>
  <mdxMetadata count="8">
    <mdx n="0" f="s">
      <ms ns="1" c="0"/>
    </mdx>
    <mdx n="0" f="s">
      <ms ns="2" c="0"/>
    </mdx>
    <mdx n="0" f="s">
      <ms ns="3" c="0"/>
    </mdx>
    <mdx n="0" f="s">
      <ms ns="4" c="0"/>
    </mdx>
    <mdx n="0" f="s">
      <ms ns="5" c="0"/>
    </mdx>
    <mdx n="0" f="s">
      <ms ns="6" c="0"/>
    </mdx>
    <mdx n="0" f="s">
      <ms ns="7" c="0"/>
    </mdx>
    <mdx n="0" f="s">
      <ms ns="8" c="0"/>
    </mdx>
  </mdxMetadata>
  <valueMetadata count="8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</valueMetadata>
</metadata>
</file>

<file path=xl/sharedStrings.xml><?xml version="1.0" encoding="utf-8"?>
<sst xmlns="http://schemas.openxmlformats.org/spreadsheetml/2006/main" count="1326" uniqueCount="270">
  <si>
    <t>MARCAS</t>
  </si>
  <si>
    <t>FLORIPA D</t>
  </si>
  <si>
    <t>FLORIPA-CONT D</t>
  </si>
  <si>
    <t>STO AMARO D</t>
  </si>
  <si>
    <t>PALHOCA-SUL D</t>
  </si>
  <si>
    <t>SAO JOSE D</t>
  </si>
  <si>
    <t>FLORIPA-NORTE D</t>
  </si>
  <si>
    <t>FLORIPA-SUL D</t>
  </si>
  <si>
    <t>BIGUACU D</t>
  </si>
  <si>
    <t>FLORIPA M</t>
  </si>
  <si>
    <t>FLP-CONV-ILHA</t>
  </si>
  <si>
    <t>FLP-CONV-CONT</t>
  </si>
  <si>
    <t>FLP-SUL MC/KA D</t>
  </si>
  <si>
    <t>KA-CRC PC</t>
  </si>
  <si>
    <t>MC-FLP D</t>
  </si>
  <si>
    <t>MC-PLH PC</t>
  </si>
  <si>
    <t>MC-TBCR D</t>
  </si>
  <si>
    <t>MC-IMB D</t>
  </si>
  <si>
    <t>MC-SJO D</t>
  </si>
  <si>
    <t>MC-ARA D</t>
  </si>
  <si>
    <t>MC-CRC D</t>
  </si>
  <si>
    <t>MC-BGU D</t>
  </si>
  <si>
    <t>FLP-SUL MC/KA M</t>
  </si>
  <si>
    <t>MC-LAGES</t>
  </si>
  <si>
    <t>LITORAL D</t>
  </si>
  <si>
    <t>BCA D</t>
  </si>
  <si>
    <t>LUIZ ALVES D</t>
  </si>
  <si>
    <t>ITAJAI NORTE D</t>
  </si>
  <si>
    <t>NAVEGANTES D</t>
  </si>
  <si>
    <t>TIJUCAS D</t>
  </si>
  <si>
    <t>ITAPEMA D</t>
  </si>
  <si>
    <t>BRUSQUE D</t>
  </si>
  <si>
    <t>PICARRAS D</t>
  </si>
  <si>
    <t>CAMBORIU D</t>
  </si>
  <si>
    <t>ITAJAI SUL D</t>
  </si>
  <si>
    <t>LITORAL M</t>
  </si>
  <si>
    <t>BCA CONV</t>
  </si>
  <si>
    <t>ITAJAI CONV</t>
  </si>
  <si>
    <t>NORTE D</t>
  </si>
  <si>
    <t>SAO BENTO D</t>
  </si>
  <si>
    <t>MAFRA D</t>
  </si>
  <si>
    <t>CAN PC</t>
  </si>
  <si>
    <t>GUARAMIRIM D</t>
  </si>
  <si>
    <t>ITAPOA D</t>
  </si>
  <si>
    <t>JLLE LESTE D</t>
  </si>
  <si>
    <t>JOINVILLE D</t>
  </si>
  <si>
    <t>ARAQUARI D</t>
  </si>
  <si>
    <t>JARAGUA D</t>
  </si>
  <si>
    <t>JLLE NORTE D</t>
  </si>
  <si>
    <t>JLLE SUL D</t>
  </si>
  <si>
    <t>NORTE M</t>
  </si>
  <si>
    <t>JARAGUA M</t>
  </si>
  <si>
    <t>JOINVILLE M</t>
  </si>
  <si>
    <t>JLLE-NORTE M</t>
  </si>
  <si>
    <t>JLLE-LESTE M</t>
  </si>
  <si>
    <t>MAFRA M</t>
  </si>
  <si>
    <t>NORTE MC/KA D</t>
  </si>
  <si>
    <t>KA-SBS</t>
  </si>
  <si>
    <t>KA-BRQ</t>
  </si>
  <si>
    <t>LIDER</t>
  </si>
  <si>
    <t>MC-ITPE D</t>
  </si>
  <si>
    <t>KA-BNU D</t>
  </si>
  <si>
    <t>MC-JLLE D</t>
  </si>
  <si>
    <t>MC-BNU D</t>
  </si>
  <si>
    <t>MC-ITJ D</t>
  </si>
  <si>
    <t>MC-SFS D</t>
  </si>
  <si>
    <t>NORTE MC/KA M</t>
  </si>
  <si>
    <t>KA-ROS</t>
  </si>
  <si>
    <t>SUL D</t>
  </si>
  <si>
    <t>LAGES-2 PC</t>
  </si>
  <si>
    <t>LAGES-1 PC</t>
  </si>
  <si>
    <t>BRACO NORTE D</t>
  </si>
  <si>
    <t>GAROPABA D</t>
  </si>
  <si>
    <t>ARARANGUA D</t>
  </si>
  <si>
    <t>ICARA D</t>
  </si>
  <si>
    <t>ORLEANS D</t>
  </si>
  <si>
    <t>TUBARAO D</t>
  </si>
  <si>
    <t>SOMBRIO D</t>
  </si>
  <si>
    <t>CRICIUMA D</t>
  </si>
  <si>
    <t>JAGUARUNA D</t>
  </si>
  <si>
    <t>SUL M</t>
  </si>
  <si>
    <t>CRICIUMA CONV</t>
  </si>
  <si>
    <t>TUBARAO CONV</t>
  </si>
  <si>
    <t>VALE D</t>
  </si>
  <si>
    <t>TAIO D</t>
  </si>
  <si>
    <t>INDAIAL D</t>
  </si>
  <si>
    <t>GASPAR D</t>
  </si>
  <si>
    <t>IBIRAMA D</t>
  </si>
  <si>
    <t>ITUPORANGA D</t>
  </si>
  <si>
    <t>BNU-FOR D</t>
  </si>
  <si>
    <t>RIO SUL D</t>
  </si>
  <si>
    <t>POMERODE D</t>
  </si>
  <si>
    <t>VALE M</t>
  </si>
  <si>
    <t>BNU CONV SUL</t>
  </si>
  <si>
    <t>BNU CONV NORTE</t>
  </si>
  <si>
    <t>VENDAS INTERNAS</t>
  </si>
  <si>
    <t>VENDAS-2</t>
  </si>
  <si>
    <t>VENDAS-6</t>
  </si>
  <si>
    <t>VENDAS-8</t>
  </si>
  <si>
    <t>EQUIPE</t>
  </si>
  <si>
    <t>TOTAL</t>
  </si>
  <si>
    <t>%</t>
  </si>
  <si>
    <t>Disponível</t>
  </si>
  <si>
    <t>Pago</t>
  </si>
  <si>
    <t>Vendedores varejo</t>
  </si>
  <si>
    <t>Vendedores MC/KA</t>
  </si>
  <si>
    <t>MC-ARA M</t>
  </si>
  <si>
    <t>MC-TBCR M</t>
  </si>
  <si>
    <t>MC-ITPE M</t>
  </si>
  <si>
    <t>MC-BNU M</t>
  </si>
  <si>
    <t>MC-JLLE M</t>
  </si>
  <si>
    <t>POMERODE M</t>
  </si>
  <si>
    <t>MC-FLP M</t>
  </si>
  <si>
    <t>MC-IMB M</t>
  </si>
  <si>
    <t>ARAQUARI M</t>
  </si>
  <si>
    <t>BCA M</t>
  </si>
  <si>
    <t>PICARRAS M</t>
  </si>
  <si>
    <t>TIJUCAS M</t>
  </si>
  <si>
    <t>CAMBORIU M</t>
  </si>
  <si>
    <t>BRUSQUE M</t>
  </si>
  <si>
    <t>NAVEGANTES M</t>
  </si>
  <si>
    <t>ITAJAI-NORTE M</t>
  </si>
  <si>
    <t>TUBARAO M</t>
  </si>
  <si>
    <t>ICARA M</t>
  </si>
  <si>
    <t>CRICIUMA M</t>
  </si>
  <si>
    <t>BRACO NORTE M</t>
  </si>
  <si>
    <t>GAROPABA M</t>
  </si>
  <si>
    <t>SOMBRIO M</t>
  </si>
  <si>
    <t>PALHOCA-SUL M</t>
  </si>
  <si>
    <t>FLORIPA-SUL M</t>
  </si>
  <si>
    <t>JLLE-SUL M</t>
  </si>
  <si>
    <t>FLORIPA-CONT M</t>
  </si>
  <si>
    <t>FLORIPA-NORTE M</t>
  </si>
  <si>
    <t>BIGUACU M</t>
  </si>
  <si>
    <t>ITAPOA M</t>
  </si>
  <si>
    <t>GUARAMIRIM M</t>
  </si>
  <si>
    <t>ITAPEMA M</t>
  </si>
  <si>
    <t>LUIZ ALVES M</t>
  </si>
  <si>
    <t>ITAJAI-SUL M</t>
  </si>
  <si>
    <t>MC-SJO M</t>
  </si>
  <si>
    <t>BNU FOR M</t>
  </si>
  <si>
    <t>GASPAR M</t>
  </si>
  <si>
    <t>INDAIAL M</t>
  </si>
  <si>
    <t>MC-ITJ M</t>
  </si>
  <si>
    <t>RIO SUL M</t>
  </si>
  <si>
    <t>IBIRAMA M</t>
  </si>
  <si>
    <t>SAO JOSE M</t>
  </si>
  <si>
    <t>STO AMARO M</t>
  </si>
  <si>
    <t>JAGUARUNA M</t>
  </si>
  <si>
    <t>ORLEANS M</t>
  </si>
  <si>
    <t>ARARANGUA M</t>
  </si>
  <si>
    <t>SAO BENTO M</t>
  </si>
  <si>
    <t>MC-CRC M</t>
  </si>
  <si>
    <t>TAIO M</t>
  </si>
  <si>
    <t>MC-SFS M</t>
  </si>
  <si>
    <t>ITUPORANGA M</t>
  </si>
  <si>
    <t>MC-BGU M</t>
  </si>
  <si>
    <t>KA-BNU M</t>
  </si>
  <si>
    <t>FUNCIONARIOS</t>
  </si>
  <si>
    <t>E-COMMERCE</t>
  </si>
  <si>
    <t>MP</t>
  </si>
  <si>
    <t>EXE-FER-1</t>
  </si>
  <si>
    <t>EXE-FER-2</t>
  </si>
  <si>
    <t>EXE-FER-4</t>
  </si>
  <si>
    <t>JLLE CONVEN</t>
  </si>
  <si>
    <t>PESSOAS</t>
  </si>
  <si>
    <t xml:space="preserve">  VAREJO</t>
  </si>
  <si>
    <t xml:space="preserve">  GATILHOS</t>
  </si>
  <si>
    <r>
      <t xml:space="preserve"> GATILHO¹:</t>
    </r>
    <r>
      <rPr>
        <sz val="13"/>
        <color rgb="FF000000"/>
        <rFont val="Aptos Narrow"/>
        <family val="2"/>
        <scheme val="minor"/>
      </rPr>
      <t xml:space="preserve"> A Distribuidora Müller precisa atingir o percentual de 23</t>
    </r>
    <r>
      <rPr>
        <b/>
        <sz val="13"/>
        <color theme="1"/>
        <rFont val="Aptos Narrow"/>
        <family val="2"/>
        <scheme val="minor"/>
      </rPr>
      <t>%</t>
    </r>
    <r>
      <rPr>
        <sz val="13"/>
        <color rgb="FF000000"/>
        <rFont val="Aptos Narrow"/>
        <family val="2"/>
        <scheme val="minor"/>
      </rPr>
      <t xml:space="preserve"> de margem de contribuição</t>
    </r>
    <r>
      <rPr>
        <b/>
        <sz val="13"/>
        <color rgb="FF000000"/>
        <rFont val="Aptos Narrow"/>
        <family val="2"/>
        <scheme val="minor"/>
      </rPr>
      <t>.</t>
    </r>
  </si>
  <si>
    <r>
      <rPr>
        <sz val="13"/>
        <color rgb="FF000000"/>
        <rFont val="Aptos Narrow"/>
        <family val="2"/>
        <scheme val="minor"/>
      </rPr>
      <t xml:space="preserve"> Objetivo Faturamento Junho</t>
    </r>
    <r>
      <rPr>
        <b/>
        <sz val="13"/>
        <color rgb="FF000000"/>
        <rFont val="Aptos Narrow"/>
        <family val="2"/>
        <scheme val="minor"/>
      </rPr>
      <t>:R$1.700.000,00</t>
    </r>
  </si>
  <si>
    <r>
      <t xml:space="preserve"> </t>
    </r>
    <r>
      <rPr>
        <b/>
        <sz val="14"/>
        <color rgb="FF000000"/>
        <rFont val="Aptos Narrow"/>
        <family val="2"/>
        <scheme val="minor"/>
      </rPr>
      <t>VENDEDORES E RCA MÉDIAS CONTAS</t>
    </r>
    <r>
      <rPr>
        <b/>
        <sz val="12"/>
        <color rgb="FF000000"/>
        <rFont val="Aptos Narrow"/>
        <family val="2"/>
        <scheme val="minor"/>
      </rPr>
      <t>:</t>
    </r>
  </si>
  <si>
    <t xml:space="preserve"> VENDEDORES/REPRESENTANTES KA (Pedro, Cleber, Izabel, Renan e Camila)</t>
  </si>
  <si>
    <t>O melhor colocado no ranking KA, na soma dos percentuais de atingimentos das metas de</t>
  </si>
  <si>
    <r>
      <rPr>
        <b/>
        <sz val="13"/>
        <color rgb="FF000000"/>
        <rFont val="Aptos Narrow"/>
        <family val="2"/>
        <scheme val="minor"/>
      </rPr>
      <t>Faturamento</t>
    </r>
    <r>
      <rPr>
        <sz val="13"/>
        <color rgb="FF000000"/>
        <rFont val="Aptos Narrow"/>
        <family val="2"/>
        <scheme val="minor"/>
      </rPr>
      <t xml:space="preserve"> total do fornecedor em  </t>
    </r>
    <r>
      <rPr>
        <b/>
        <sz val="13"/>
        <color rgb="FF000000"/>
        <rFont val="Aptos Narrow"/>
        <family val="2"/>
        <scheme val="minor"/>
      </rPr>
      <t>Maio + Junho</t>
    </r>
    <r>
      <rPr>
        <sz val="13"/>
        <color rgb="FF000000"/>
        <rFont val="Aptos Narrow"/>
        <family val="2"/>
        <scheme val="minor"/>
      </rPr>
      <t xml:space="preserve">, poderá receber </t>
    </r>
    <r>
      <rPr>
        <b/>
        <sz val="13"/>
        <color rgb="FF000000"/>
        <rFont val="Aptos Narrow"/>
        <family val="2"/>
        <scheme val="minor"/>
      </rPr>
      <t>1 camisa do Brasil.</t>
    </r>
  </si>
  <si>
    <t xml:space="preserve">  MÉDIAS CONTAS / KA</t>
  </si>
  <si>
    <t xml:space="preserve">  INCENTIVO SANTA HELENA - VESTINDO A CAMISA</t>
  </si>
  <si>
    <t xml:space="preserve">          PERÍODO:01/05/2026 a 30/06/2026</t>
  </si>
  <si>
    <r>
      <t xml:space="preserve"> GATILHO²:</t>
    </r>
    <r>
      <rPr>
        <sz val="13"/>
        <color rgb="FF000000"/>
        <rFont val="Aptos Narrow"/>
        <family val="2"/>
        <scheme val="minor"/>
      </rPr>
      <t xml:space="preserve"> A Distribuidoras Müller precisa atingir 100% do objetivo de </t>
    </r>
    <r>
      <rPr>
        <b/>
        <sz val="13"/>
        <color rgb="FF000000"/>
        <rFont val="Aptos Narrow"/>
        <family val="2"/>
        <scheme val="minor"/>
      </rPr>
      <t>Faturamento no mês de Junho.</t>
    </r>
  </si>
  <si>
    <r>
      <t xml:space="preserve"> </t>
    </r>
    <r>
      <rPr>
        <b/>
        <sz val="14"/>
        <color rgb="FF000000"/>
        <rFont val="Aptos Narrow"/>
        <family val="2"/>
        <scheme val="minor"/>
      </rPr>
      <t>VENDEDORES E RCA EXTERNOS VAREJO &amp; VENDAS INTERNAS</t>
    </r>
    <r>
      <rPr>
        <b/>
        <sz val="12"/>
        <color rgb="FF000000"/>
        <rFont val="Aptos Narrow"/>
        <family val="2"/>
        <scheme val="minor"/>
      </rPr>
      <t>:</t>
    </r>
  </si>
  <si>
    <r>
      <rPr>
        <b/>
        <sz val="13"/>
        <color rgb="FF000000"/>
        <rFont val="Aptos Narrow"/>
        <family val="2"/>
        <scheme val="minor"/>
      </rPr>
      <t xml:space="preserve"> Faturamento</t>
    </r>
    <r>
      <rPr>
        <sz val="13"/>
        <color rgb="FF000000"/>
        <rFont val="Aptos Narrow"/>
        <family val="2"/>
        <scheme val="minor"/>
      </rPr>
      <t xml:space="preserve"> total do fornecedor em  </t>
    </r>
    <r>
      <rPr>
        <b/>
        <sz val="13"/>
        <color rgb="FF000000"/>
        <rFont val="Aptos Narrow"/>
        <family val="2"/>
        <scheme val="minor"/>
      </rPr>
      <t>Maio + Junho</t>
    </r>
    <r>
      <rPr>
        <sz val="13"/>
        <color rgb="FF000000"/>
        <rFont val="Aptos Narrow"/>
        <family val="2"/>
        <scheme val="minor"/>
      </rPr>
      <t xml:space="preserve">, poderá receber </t>
    </r>
    <r>
      <rPr>
        <b/>
        <sz val="13"/>
        <color rgb="FF000000"/>
        <rFont val="Aptos Narrow"/>
        <family val="2"/>
        <scheme val="minor"/>
      </rPr>
      <t>1 camisa do Brasil.</t>
    </r>
  </si>
  <si>
    <r>
      <rPr>
        <b/>
        <sz val="13"/>
        <color rgb="FF000000"/>
        <rFont val="Aptos Narrow"/>
        <family val="2"/>
        <scheme val="minor"/>
      </rPr>
      <t xml:space="preserve"> Positivação</t>
    </r>
    <r>
      <rPr>
        <sz val="13"/>
        <color rgb="FF000000"/>
        <rFont val="Aptos Narrow"/>
        <family val="2"/>
        <scheme val="minor"/>
      </rPr>
      <t xml:space="preserve"> total do fornecedor em  </t>
    </r>
    <r>
      <rPr>
        <b/>
        <sz val="13"/>
        <color rgb="FF000000"/>
        <rFont val="Aptos Narrow"/>
        <family val="2"/>
        <scheme val="minor"/>
      </rPr>
      <t>Maio + Junho</t>
    </r>
    <r>
      <rPr>
        <sz val="13"/>
        <color rgb="FF000000"/>
        <rFont val="Aptos Narrow"/>
        <family val="2"/>
        <scheme val="minor"/>
      </rPr>
      <t xml:space="preserve">, poderão receber </t>
    </r>
    <r>
      <rPr>
        <b/>
        <sz val="13"/>
        <color rgb="FF000000"/>
        <rFont val="Aptos Narrow"/>
        <family val="2"/>
        <scheme val="minor"/>
      </rPr>
      <t>1 camisa do Brasil cada.</t>
    </r>
  </si>
  <si>
    <t xml:space="preserve"> O melhor colocados no ranking Médias Contas, na média dos percentuais de atingimentos das metas de</t>
  </si>
  <si>
    <t xml:space="preserve"> Os 2 melhores colocados no ranking varejo, na média dos percentuais de atingimentos das metas de</t>
  </si>
  <si>
    <t>CÓD</t>
  </si>
  <si>
    <t>ÁREA</t>
  </si>
  <si>
    <t>PAUTA</t>
  </si>
  <si>
    <t>SEGMENTO</t>
  </si>
  <si>
    <t>VISUALIZAÇÃO</t>
  </si>
  <si>
    <t>DMÜLLER</t>
  </si>
  <si>
    <t>-</t>
  </si>
  <si>
    <t>GERENTE PAUTA M</t>
  </si>
  <si>
    <t>M</t>
  </si>
  <si>
    <t>GERENTE PAUTA D</t>
  </si>
  <si>
    <t>D</t>
  </si>
  <si>
    <t>FERRERO</t>
  </si>
  <si>
    <t xml:space="preserve">PANDURATA </t>
  </si>
  <si>
    <t>JOHNSON</t>
  </si>
  <si>
    <t>MERCHAN JOHNSON</t>
  </si>
  <si>
    <t>MERCHAN SUL</t>
  </si>
  <si>
    <t>MERCHAN NORTE</t>
  </si>
  <si>
    <t>MERCHAN FERRERO</t>
  </si>
  <si>
    <t>EXC MARCAS - 48</t>
  </si>
  <si>
    <t>MÉDIAS CONTAS</t>
  </si>
  <si>
    <t>VAREJO</t>
  </si>
  <si>
    <t>SUP-FER/MP</t>
  </si>
  <si>
    <t>EXE-FER-3</t>
  </si>
  <si>
    <t>SUP-FKA PC</t>
  </si>
  <si>
    <t>SUP-NKA D</t>
  </si>
  <si>
    <t>SUP-FLP D</t>
  </si>
  <si>
    <t>SUP-LIT D</t>
  </si>
  <si>
    <t>ITAJAI-SUL D</t>
  </si>
  <si>
    <t>ITAJAI-NORTE D</t>
  </si>
  <si>
    <t>SUP-NOR D</t>
  </si>
  <si>
    <t>JLLE-LESTE D</t>
  </si>
  <si>
    <t>JLLE-SUL D</t>
  </si>
  <si>
    <t>JLLE-NORTE D</t>
  </si>
  <si>
    <t>SUP-SUL D</t>
  </si>
  <si>
    <t>SUP-VAL D</t>
  </si>
  <si>
    <t>SUP-SKA M</t>
  </si>
  <si>
    <t>SUP-NMCK M</t>
  </si>
  <si>
    <t>SUP-FLP M</t>
  </si>
  <si>
    <t>SUP-LIT M</t>
  </si>
  <si>
    <t>SUP-NOR M</t>
  </si>
  <si>
    <t>JLLE CONVEN PC</t>
  </si>
  <si>
    <t>SUP-SUL M</t>
  </si>
  <si>
    <t>SUP-VAL M</t>
  </si>
  <si>
    <t>BNU-FOR M</t>
  </si>
  <si>
    <t>OPR-FLP D</t>
  </si>
  <si>
    <t>OPR-FLP M</t>
  </si>
  <si>
    <t>OPR-LIT D</t>
  </si>
  <si>
    <t>OPR-LIT M</t>
  </si>
  <si>
    <t>OPR-NOR D</t>
  </si>
  <si>
    <t>OPR-NOR M</t>
  </si>
  <si>
    <t>OPR-SUL D</t>
  </si>
  <si>
    <t>OPR-SUL M</t>
  </si>
  <si>
    <t>OPR-VALE D</t>
  </si>
  <si>
    <t>OPR-VALE M</t>
  </si>
  <si>
    <t>P6</t>
  </si>
  <si>
    <t>R$ 6</t>
  </si>
  <si>
    <t>META P -5</t>
  </si>
  <si>
    <t>REAL P - 5</t>
  </si>
  <si>
    <t>META R$ - 5</t>
  </si>
  <si>
    <t>REAL R$ - 5</t>
  </si>
  <si>
    <t>MULLER(SC)</t>
  </si>
  <si>
    <t>SANTA HELENA</t>
  </si>
  <si>
    <t>FARMA</t>
  </si>
  <si>
    <t>Rótulos de Linha</t>
  </si>
  <si>
    <t>1</t>
  </si>
  <si>
    <t>% POSITIVAÇÃO MAIO</t>
  </si>
  <si>
    <t>% R$ MAIO</t>
  </si>
  <si>
    <t>% P 6</t>
  </si>
  <si>
    <t>% MÉDIO P</t>
  </si>
  <si>
    <t>GRANDES CONTAS</t>
  </si>
  <si>
    <t>META - MAIO</t>
  </si>
  <si>
    <t>REAL - MAIO</t>
  </si>
  <si>
    <t>META  - JUNHO</t>
  </si>
  <si>
    <t>REAL - JUNHO</t>
  </si>
  <si>
    <t>META - JUNHO</t>
  </si>
  <si>
    <t>REALIZADO - JUNHO</t>
  </si>
  <si>
    <t>% R$ 6</t>
  </si>
  <si>
    <t>% MÉDIO R$</t>
  </si>
  <si>
    <t>(Vários itens)</t>
  </si>
  <si>
    <t>% MAIO</t>
  </si>
  <si>
    <t>% JUNHO</t>
  </si>
  <si>
    <t xml:space="preserve">% JUNHO </t>
  </si>
  <si>
    <t>Total Geral</t>
  </si>
  <si>
    <t>All</t>
  </si>
  <si>
    <t>REALIZADO</t>
  </si>
  <si>
    <t>META</t>
  </si>
  <si>
    <t>JUNHO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</si>
</sst>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44" formatCode="_-&quot;R$&quot;\ * #,##0.00_-;\-&quot;R$&quot;\ * #,##0.00_-;_-&quot;R$&quot;\ * &quot;-&quot;??_-;_-@_-"/>
    <numFmt numFmtId="164" formatCode="&quot;R$&quot;#,##0_);[Red]\(&quot;R$&quot;#,##0\)"/>
    <numFmt numFmtId="165" formatCode="_(&quot;R$&quot;* #,##0.00_);_(&quot;R$&quot;* \(#,##0.00\);_(&quot;R$&quot;* &quot;-&quot;??_);_(@_)"/>
    <numFmt numFmtId="166" formatCode="&quot;R$&quot;\ #,##0.00"/>
    <numFmt numFmtId="167" formatCode="0.00%;\-0.00%;0.00%"/>
    <numFmt numFmtId="168" formatCode="0.0%;\-0.0%;0.0%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0"/>
      <color theme="0"/>
      <name val="Aptos Narrow"/>
      <family val="2"/>
      <scheme val="minor"/>
    </font>
    <font>
      <sz val="10"/>
      <name val="Aptos Narrow"/>
      <family val="2"/>
      <scheme val="minor"/>
    </font>
    <font>
      <b/>
      <sz val="10"/>
      <name val="Aptos Narrow"/>
      <family val="2"/>
      <scheme val="minor"/>
    </font>
    <font>
      <b/>
      <sz val="14"/>
      <color rgb="FF002060"/>
      <name val="Aptos Narrow"/>
      <family val="2"/>
      <scheme val="minor"/>
    </font>
    <font>
      <b/>
      <sz val="14"/>
      <color rgb="FF000000"/>
      <name val="Aptos Narrow"/>
      <family val="2"/>
      <scheme val="minor"/>
    </font>
    <font>
      <sz val="13"/>
      <color rgb="FF000000"/>
      <name val="Aptos Narrow"/>
      <family val="2"/>
      <scheme val="minor"/>
    </font>
    <font>
      <b/>
      <sz val="13"/>
      <color rgb="FF000000"/>
      <name val="Aptos Narrow"/>
      <family val="2"/>
      <scheme val="minor"/>
    </font>
    <font>
      <b/>
      <sz val="15"/>
      <color rgb="FF000000"/>
      <name val="Aptos Narrow"/>
      <family val="2"/>
      <scheme val="minor"/>
    </font>
    <font>
      <b/>
      <sz val="12"/>
      <color rgb="FF000000"/>
      <name val="Aptos Narrow"/>
      <family val="2"/>
      <scheme val="minor"/>
    </font>
    <font>
      <b/>
      <sz val="13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theme="4" tint="-0.249977111117893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9" tint="-0.249977111117893"/>
      <name val="Aptos Narrow"/>
      <family val="2"/>
      <scheme val="minor"/>
    </font>
    <font>
      <b/>
      <sz val="12"/>
      <color theme="9" tint="-0.249977111117893"/>
      <name val="Aptos Narrow"/>
      <family val="2"/>
      <scheme val="minor"/>
    </font>
    <font>
      <b/>
      <sz val="12"/>
      <color theme="9" tint="-0.499984740745262"/>
      <name val="Aptos Narrow"/>
      <family val="2"/>
      <scheme val="minor"/>
    </font>
    <font>
      <b/>
      <sz val="12"/>
      <color rgb="FFEDCD0A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E89F"/>
        <bgColor indexed="64"/>
      </patternFill>
    </fill>
    <fill>
      <patternFill patternType="solid">
        <fgColor rgb="FFFFC000"/>
        <bgColor indexed="64"/>
      </patternFill>
    </fill>
  </fills>
  <borders count="20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medium">
        <color rgb="FF002060"/>
      </left>
      <right/>
      <top style="medium">
        <color rgb="FF002060"/>
      </top>
      <bottom/>
      <diagonal/>
    </border>
    <border>
      <left/>
      <right/>
      <top style="medium">
        <color rgb="FF002060"/>
      </top>
      <bottom/>
      <diagonal/>
    </border>
    <border>
      <left/>
      <right style="medium">
        <color rgb="FF002060"/>
      </right>
      <top style="medium">
        <color rgb="FF002060"/>
      </top>
      <bottom/>
      <diagonal/>
    </border>
    <border>
      <left style="medium">
        <color rgb="FF002060"/>
      </left>
      <right/>
      <top/>
      <bottom/>
      <diagonal/>
    </border>
    <border>
      <left/>
      <right style="medium">
        <color rgb="FF002060"/>
      </right>
      <top/>
      <bottom/>
      <diagonal/>
    </border>
    <border>
      <left style="medium">
        <color rgb="FF002060"/>
      </left>
      <right/>
      <top/>
      <bottom style="medium">
        <color rgb="FF002060"/>
      </bottom>
      <diagonal/>
    </border>
    <border>
      <left/>
      <right/>
      <top/>
      <bottom style="medium">
        <color rgb="FF002060"/>
      </bottom>
      <diagonal/>
    </border>
    <border>
      <left/>
      <right style="medium">
        <color rgb="FF002060"/>
      </right>
      <top/>
      <bottom style="medium">
        <color rgb="FF002060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/>
      <diagonal/>
    </border>
    <border>
      <left style="double">
        <color theme="9" tint="-0.249977111117893"/>
      </left>
      <right/>
      <top style="double">
        <color theme="9" tint="-0.249977111117893"/>
      </top>
      <bottom style="double">
        <color theme="9" tint="-0.249977111117893"/>
      </bottom>
      <diagonal/>
    </border>
    <border>
      <left/>
      <right/>
      <top style="double">
        <color theme="9" tint="-0.249977111117893"/>
      </top>
      <bottom style="double">
        <color theme="9" tint="-0.249977111117893"/>
      </bottom>
      <diagonal/>
    </border>
    <border>
      <left/>
      <right style="double">
        <color theme="9" tint="-0.249977111117893"/>
      </right>
      <top style="double">
        <color theme="9" tint="-0.249977111117893"/>
      </top>
      <bottom style="double">
        <color theme="9" tint="-0.249977111117893"/>
      </bottom>
      <diagonal/>
    </border>
    <border>
      <left/>
      <right/>
      <top/>
      <bottom style="double">
        <color theme="9" tint="-0.249977111117893"/>
      </bottom>
      <diagonal/>
    </border>
  </borders>
  <cellStyleXfs count="3">
    <xf numFmtId="0" fontId="0" fillId="0" borderId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2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/>
    </xf>
    <xf numFmtId="165" fontId="3" fillId="0" borderId="2" xfId="1" applyFont="1" applyBorder="1"/>
    <xf numFmtId="9" fontId="3" fillId="0" borderId="3" xfId="2" applyFont="1" applyBorder="1" applyAlignment="1">
      <alignment horizontal="center"/>
    </xf>
    <xf numFmtId="165" fontId="4" fillId="3" borderId="1" xfId="0" applyNumberFormat="1" applyFont="1" applyFill="1" applyBorder="1" applyAlignment="1">
      <alignment horizontal="center"/>
    </xf>
    <xf numFmtId="165" fontId="4" fillId="3" borderId="4" xfId="0" applyNumberFormat="1" applyFont="1" applyFill="1" applyBorder="1" applyAlignment="1">
      <alignment horizontal="center"/>
    </xf>
    <xf numFmtId="9" fontId="4" fillId="3" borderId="5" xfId="2" applyFont="1" applyFill="1" applyBorder="1" applyAlignment="1">
      <alignment horizontal="center"/>
    </xf>
    <xf numFmtId="0" fontId="3" fillId="0" borderId="2" xfId="1" applyNumberFormat="1" applyFont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6" fillId="0" borderId="0" xfId="0" applyFont="1" applyAlignment="1">
      <alignment vertical="center" readingOrder="1"/>
    </xf>
    <xf numFmtId="0" fontId="7" fillId="0" borderId="0" xfId="0" applyFont="1" applyAlignment="1">
      <alignment vertical="center" readingOrder="1"/>
    </xf>
    <xf numFmtId="0" fontId="9" fillId="0" borderId="6" xfId="0" applyFont="1" applyBorder="1"/>
    <xf numFmtId="0" fontId="0" fillId="0" borderId="7" xfId="0" applyBorder="1"/>
    <xf numFmtId="0" fontId="0" fillId="0" borderId="8" xfId="0" applyBorder="1"/>
    <xf numFmtId="0" fontId="5" fillId="0" borderId="9" xfId="0" applyFont="1" applyBorder="1"/>
    <xf numFmtId="0" fontId="0" fillId="0" borderId="10" xfId="0" applyBorder="1"/>
    <xf numFmtId="0" fontId="0" fillId="0" borderId="9" xfId="0" applyBorder="1"/>
    <xf numFmtId="0" fontId="8" fillId="0" borderId="9" xfId="0" applyFont="1" applyBorder="1"/>
    <xf numFmtId="0" fontId="10" fillId="0" borderId="9" xfId="0" applyFont="1" applyBorder="1" applyAlignment="1">
      <alignment vertical="center" readingOrder="1"/>
    </xf>
    <xf numFmtId="0" fontId="7" fillId="0" borderId="9" xfId="0" applyFont="1" applyBorder="1" applyAlignment="1">
      <alignment vertical="center" readingOrder="1"/>
    </xf>
    <xf numFmtId="0" fontId="6" fillId="0" borderId="9" xfId="0" applyFont="1" applyBorder="1" applyAlignment="1">
      <alignment vertical="center" readingOrder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13" fillId="4" borderId="14" xfId="0" applyFont="1" applyFill="1" applyBorder="1" applyAlignment="1">
      <alignment horizontal="center" vertical="center"/>
    </xf>
    <xf numFmtId="0" fontId="13" fillId="4" borderId="15" xfId="0" applyFont="1" applyFill="1" applyBorder="1" applyAlignment="1">
      <alignment horizontal="center" vertical="center"/>
    </xf>
    <xf numFmtId="0" fontId="13" fillId="4" borderId="15" xfId="0" applyFont="1" applyFill="1" applyBorder="1" applyAlignment="1">
      <alignment horizontal="left" vertical="center"/>
    </xf>
    <xf numFmtId="0" fontId="0" fillId="0" borderId="0" xfId="0" applyAlignment="1">
      <alignment horizontal="center" vertical="center"/>
    </xf>
    <xf numFmtId="165" fontId="0" fillId="0" borderId="0" xfId="1" applyFont="1" applyAlignment="1">
      <alignment horizontal="center" vertical="center"/>
    </xf>
    <xf numFmtId="165" fontId="0" fillId="0" borderId="0" xfId="1" applyFont="1"/>
    <xf numFmtId="0" fontId="12" fillId="0" borderId="0" xfId="0" applyFont="1" applyAlignment="1">
      <alignment vertical="center"/>
    </xf>
    <xf numFmtId="164" fontId="12" fillId="0" borderId="0" xfId="0" applyNumberFormat="1" applyFont="1" applyAlignment="1">
      <alignment vertical="center"/>
    </xf>
    <xf numFmtId="0" fontId="0" fillId="3" borderId="0" xfId="0" applyFill="1" applyAlignment="1">
      <alignment vertical="center"/>
    </xf>
    <xf numFmtId="164" fontId="0" fillId="3" borderId="0" xfId="0" applyNumberFormat="1" applyFill="1" applyAlignment="1">
      <alignment vertical="center"/>
    </xf>
    <xf numFmtId="0" fontId="0" fillId="3" borderId="0" xfId="0" applyFill="1" applyAlignment="1">
      <alignment horizontal="center" vertical="center"/>
    </xf>
    <xf numFmtId="165" fontId="0" fillId="3" borderId="0" xfId="1" applyFont="1" applyFill="1" applyAlignment="1">
      <alignment horizontal="center" vertical="center"/>
    </xf>
    <xf numFmtId="165" fontId="0" fillId="3" borderId="0" xfId="1" applyFont="1" applyFill="1" applyAlignment="1">
      <alignment vertical="center"/>
    </xf>
    <xf numFmtId="0" fontId="0" fillId="0" borderId="0" xfId="1" applyNumberFormat="1" applyFont="1"/>
    <xf numFmtId="0" fontId="0" fillId="5" borderId="0" xfId="0" applyFill="1" applyAlignment="1">
      <alignment horizontal="center" vertical="center"/>
    </xf>
    <xf numFmtId="165" fontId="0" fillId="5" borderId="0" xfId="1" applyFont="1" applyFill="1" applyAlignment="1">
      <alignment horizontal="center" vertical="center"/>
    </xf>
    <xf numFmtId="4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6" fontId="0" fillId="0" borderId="0" xfId="0" applyNumberFormat="1" applyAlignment="1">
      <alignment horizontal="center" vertical="center"/>
    </xf>
    <xf numFmtId="167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68" fontId="0" fillId="0" borderId="0" xfId="0" applyNumberFormat="1" applyAlignment="1">
      <alignment horizontal="center" vertical="center"/>
    </xf>
    <xf numFmtId="167" fontId="0" fillId="0" borderId="0" xfId="0" applyNumberFormat="1" applyAlignment="1">
      <alignment horizontal="center"/>
    </xf>
    <xf numFmtId="168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6" borderId="0" xfId="0" applyFill="1"/>
    <xf numFmtId="0" fontId="0" fillId="6" borderId="0" xfId="0" applyFill="1" applyAlignment="1">
      <alignment horizontal="center" vertical="center"/>
    </xf>
    <xf numFmtId="0" fontId="0" fillId="4" borderId="0" xfId="0" applyFill="1"/>
    <xf numFmtId="0" fontId="0" fillId="0" borderId="0" xfId="0" pivotButton="1" applyAlignment="1">
      <alignment horizontal="left"/>
    </xf>
    <xf numFmtId="0" fontId="0" fillId="7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16" fillId="0" borderId="0" xfId="0" applyFont="1"/>
    <xf numFmtId="165" fontId="15" fillId="0" borderId="0" xfId="1" applyFont="1" applyBorder="1" applyAlignment="1"/>
    <xf numFmtId="165" fontId="16" fillId="0" borderId="0" xfId="1" applyFont="1" applyBorder="1" applyAlignment="1"/>
    <xf numFmtId="167" fontId="16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166" fontId="0" fillId="0" borderId="0" xfId="0" applyNumberFormat="1"/>
    <xf numFmtId="0" fontId="0" fillId="2" borderId="0" xfId="0" applyFill="1"/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horizontal="center"/>
    </xf>
    <xf numFmtId="22" fontId="18" fillId="2" borderId="0" xfId="0" applyNumberFormat="1" applyFont="1" applyFill="1" applyAlignment="1">
      <alignment horizontal="left" vertical="center"/>
    </xf>
    <xf numFmtId="0" fontId="0" fillId="8" borderId="0" xfId="0" applyFill="1"/>
    <xf numFmtId="167" fontId="17" fillId="0" borderId="16" xfId="0" applyNumberFormat="1" applyFont="1" applyBorder="1" applyAlignment="1">
      <alignment horizontal="center"/>
    </xf>
    <xf numFmtId="0" fontId="17" fillId="0" borderId="17" xfId="0" applyFont="1" applyBorder="1" applyAlignment="1">
      <alignment horizontal="center"/>
    </xf>
    <xf numFmtId="0" fontId="17" fillId="0" borderId="18" xfId="0" applyFont="1" applyBorder="1" applyAlignment="1">
      <alignment horizontal="center"/>
    </xf>
    <xf numFmtId="165" fontId="15" fillId="0" borderId="19" xfId="1" applyFont="1" applyBorder="1" applyAlignment="1">
      <alignment horizontal="center"/>
    </xf>
  </cellXfs>
  <cellStyles count="3">
    <cellStyle name="Moeda" xfId="1" builtinId="4"/>
    <cellStyle name="Normal" xfId="0" builtinId="0"/>
    <cellStyle name="Porcentagem" xfId="2" builtinId="5"/>
  </cellStyles>
  <dxfs count="155">
    <dxf>
      <font>
        <color rgb="FF9C0006"/>
      </font>
      <fill>
        <patternFill>
          <bgColor rgb="FFFFC7CE"/>
        </patternFill>
      </fill>
    </dxf>
    <dxf>
      <font>
        <b val="0"/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0" tint="-0.34998626667073579"/>
        </patternFill>
      </fill>
      <alignment horizontal="center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numFmt numFmtId="0" formatCode="General"/>
      <fill>
        <patternFill patternType="solid">
          <fgColor indexed="64"/>
          <bgColor theme="0" tint="-0.34998626667073579"/>
        </patternFill>
      </fill>
      <alignment horizontal="center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border outline="0"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ill>
        <patternFill patternType="solid">
          <bgColor rgb="FF0070C0"/>
        </patternFill>
      </fill>
    </dxf>
    <dxf>
      <numFmt numFmtId="166" formatCode="&quot;R$&quot;\ #,##0.00"/>
    </dxf>
    <dxf>
      <numFmt numFmtId="166" formatCode="&quot;R$&quot;\ #,##0.00"/>
    </dxf>
    <dxf>
      <alignment vertical="center"/>
    </dxf>
    <dxf>
      <alignment horizontal="center"/>
    </dxf>
    <dxf>
      <font>
        <b/>
        <strike val="0"/>
        <outline val="0"/>
        <shadow val="0"/>
        <u val="none"/>
        <vertAlign val="baseline"/>
        <sz val="12"/>
        <color rgb="FFEDCD0A"/>
        <name val="Aptos Narrow"/>
        <family val="2"/>
        <scheme val="minor"/>
      </font>
      <numFmt numFmtId="27" formatCode="dd/mm/yyyy\ hh:mm"/>
      <fill>
        <patternFill patternType="solid">
          <fgColor indexed="64"/>
          <bgColor rgb="FF002060"/>
        </patternFill>
      </fill>
      <alignment horizontal="left" vertical="center" textRotation="0" wrapText="0" indent="0" justifyLastLine="0" shrinkToFit="0" readingOrder="0"/>
    </dxf>
    <dxf>
      <fill>
        <patternFill patternType="solid">
          <fgColor indexed="64"/>
          <bgColor theme="2" tint="-9.9978637043366805E-2"/>
        </patternFill>
      </fill>
    </dxf>
    <dxf>
      <font>
        <b/>
        <strike val="0"/>
        <outline val="0"/>
        <shadow val="0"/>
        <u val="none"/>
        <vertAlign val="baseline"/>
        <sz val="12"/>
        <color rgb="FFEDCD0A"/>
        <name val="Aptos Narrow"/>
        <family val="2"/>
        <scheme val="minor"/>
      </font>
      <fill>
        <patternFill patternType="solid">
          <fgColor indexed="64"/>
          <bgColor rgb="FF002060"/>
        </patternFill>
      </fill>
      <alignment horizontal="left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rgb="FFEDCD0A"/>
        <name val="Aptos Narrow"/>
        <family val="2"/>
        <scheme val="minor"/>
      </font>
      <fill>
        <patternFill patternType="solid">
          <fgColor indexed="64"/>
          <bgColor rgb="FF002060"/>
        </patternFill>
      </fill>
      <alignment horizontal="left" vertical="center" textRotation="0" wrapText="0" indent="0" justifyLastLine="0" shrinkToFit="0" readingOrder="0"/>
    </dxf>
    <dxf>
      <alignment horizontal="left"/>
    </dxf>
    <dxf>
      <alignment horizontal="left"/>
    </dxf>
    <dxf>
      <alignment horizontal="general" indent="0"/>
    </dxf>
    <dxf>
      <alignment horizontal="general" indent="0"/>
    </dxf>
    <dxf>
      <alignment vertical="center"/>
    </dxf>
    <dxf>
      <alignment horizontal="center"/>
    </dxf>
    <dxf>
      <alignment horizontal="left"/>
    </dxf>
    <dxf>
      <alignment horizontal="left"/>
    </dxf>
    <dxf>
      <alignment horizontal="general" indent="0"/>
    </dxf>
    <dxf>
      <alignment horizontal="general" indent="0"/>
    </dxf>
    <dxf>
      <alignment vertical="center"/>
    </dxf>
    <dxf>
      <alignment horizontal="center"/>
    </dxf>
    <dxf>
      <fill>
        <patternFill patternType="solid">
          <bgColor rgb="FFFFC000"/>
        </patternFill>
      </fill>
    </dxf>
    <dxf>
      <fill>
        <patternFill>
          <bgColor rgb="FFFFC000"/>
        </patternFill>
      </fill>
    </dxf>
    <dxf>
      <fill>
        <patternFill patternType="solid">
          <bgColor rgb="FF002060"/>
        </patternFill>
      </fill>
    </dxf>
    <dxf>
      <alignment horizontal="general" indent="0"/>
    </dxf>
    <dxf>
      <alignment horizontal="general" indent="0"/>
    </dxf>
    <dxf>
      <alignment horizontal="general" indent="0"/>
    </dxf>
    <dxf>
      <alignment horizontal="general" indent="0"/>
    </dxf>
    <dxf>
      <alignment horizontal="general" indent="0"/>
    </dxf>
    <dxf>
      <alignment horizontal="general" indent="0"/>
    </dxf>
    <dxf>
      <fill>
        <patternFill patternType="solid">
          <bgColor rgb="FF0070C0"/>
        </patternFill>
      </fill>
    </dxf>
    <dxf>
      <fill>
        <patternFill patternType="solid">
          <bgColor rgb="FF0070C0"/>
        </patternFill>
      </fill>
    </dxf>
    <dxf>
      <numFmt numFmtId="166" formatCode="&quot;R$&quot;\ #,##0.00"/>
    </dxf>
    <dxf>
      <numFmt numFmtId="166" formatCode="&quot;R$&quot;\ #,##0.00"/>
    </dxf>
    <dxf>
      <numFmt numFmtId="166" formatCode="&quot;R$&quot;\ #,##0.00"/>
    </dxf>
    <dxf>
      <numFmt numFmtId="166" formatCode="&quot;R$&quot;\ #,##0.00"/>
    </dxf>
    <dxf>
      <alignment vertical="center"/>
    </dxf>
    <dxf>
      <alignment horizontal="center"/>
    </dxf>
    <dxf>
      <alignment horizontal="left"/>
    </dxf>
    <dxf>
      <alignment horizontal="left"/>
    </dxf>
    <dxf>
      <alignment horizontal="general" indent="0"/>
    </dxf>
    <dxf>
      <alignment horizontal="general" indent="0"/>
    </dxf>
    <dxf>
      <alignment vertical="bottom"/>
    </dxf>
    <dxf>
      <alignment vertical="bottom"/>
    </dxf>
    <dxf>
      <alignment vertical="bottom"/>
    </dxf>
    <dxf>
      <alignment vertical="bottom"/>
    </dxf>
    <dxf>
      <alignment vertical="bottom"/>
    </dxf>
    <dxf>
      <alignment vertical="bottom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horizontal="center"/>
    </dxf>
    <dxf>
      <fill>
        <patternFill>
          <bgColor rgb="FFFFE89F"/>
        </patternFill>
      </fill>
    </dxf>
    <dxf>
      <alignment horizontal="left"/>
    </dxf>
    <dxf>
      <alignment horizontal="left"/>
    </dxf>
    <dxf>
      <alignment horizontal="general" indent="0"/>
    </dxf>
    <dxf>
      <alignment horizontal="general" indent="0"/>
    </dxf>
    <dxf>
      <fill>
        <patternFill patternType="solid">
          <bgColor rgb="FFEDCD0A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rgb="FF0070C0"/>
        </patternFill>
      </fill>
    </dxf>
    <dxf>
      <alignment vertical="center"/>
    </dxf>
    <dxf>
      <alignment vertic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general" indent="0"/>
    </dxf>
    <dxf>
      <alignment horizontal="general" indent="0"/>
    </dxf>
    <dxf>
      <fill>
        <patternFill patternType="solid">
          <bgColor rgb="FF0070C0"/>
        </patternFill>
      </fill>
    </dxf>
    <dxf>
      <fill>
        <patternFill patternType="solid">
          <bgColor rgb="FF0070C0"/>
        </patternFill>
      </fill>
    </dxf>
    <dxf>
      <numFmt numFmtId="166" formatCode="&quot;R$&quot;\ #,##0.00"/>
    </dxf>
    <dxf>
      <numFmt numFmtId="166" formatCode="&quot;R$&quot;\ #,##0.00"/>
    </dxf>
    <dxf>
      <numFmt numFmtId="166" formatCode="&quot;R$&quot;\ #,##0.00"/>
    </dxf>
    <dxf>
      <numFmt numFmtId="166" formatCode="&quot;R$&quot;\ #,##0.00"/>
    </dxf>
    <dxf>
      <alignment vertical="center"/>
    </dxf>
    <dxf>
      <alignment horizontal="center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general" indent="0"/>
    </dxf>
    <dxf>
      <alignment horizontal="general" indent="0"/>
    </dxf>
    <dxf>
      <alignment horizontal="general" indent="0"/>
    </dxf>
    <dxf>
      <alignment horizontal="general" indent="0"/>
    </dxf>
    <dxf>
      <alignment horizontal="general" indent="0"/>
    </dxf>
    <dxf>
      <alignment horizontal="general" indent="0"/>
    </dxf>
    <dxf>
      <alignment horizontal="general" indent="0"/>
    </dxf>
    <dxf>
      <alignment horizontal="general" indent="0"/>
    </dxf>
    <dxf>
      <alignment horizontal="general" indent="0"/>
    </dxf>
    <dxf>
      <alignment horizontal="general" indent="0"/>
    </dxf>
    <dxf>
      <fill>
        <patternFill patternType="solid">
          <bgColor rgb="FF0070C0"/>
        </patternFill>
      </fill>
    </dxf>
    <dxf>
      <fill>
        <patternFill patternType="solid">
          <bgColor rgb="FF0070C0"/>
        </patternFill>
      </fill>
    </dxf>
    <dxf>
      <alignment vertical="center"/>
    </dxf>
    <dxf>
      <alignment vertic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horizontal="center"/>
    </dxf>
    <dxf>
      <alignment horizontal="center"/>
    </dxf>
    <dxf>
      <border>
        <top style="thin">
          <color theme="0" tint="-0.14999847407452621"/>
        </top>
        <bottom style="thin">
          <color theme="0" tint="-0.14999847407452621"/>
        </bottom>
      </border>
    </dxf>
    <dxf>
      <border>
        <top style="thin">
          <color theme="0" tint="-0.14999847407452621"/>
        </top>
        <bottom style="thin">
          <color theme="0" tint="-0.14999847407452621"/>
        </bottom>
      </border>
    </dxf>
    <dxf>
      <fill>
        <patternFill patternType="solid">
          <fgColor theme="0" tint="-0.14999847407452621"/>
          <bgColor theme="0" tint="-0.14999847407452621"/>
        </patternFill>
      </fill>
      <border>
        <bottom style="thin">
          <color theme="0" tint="-0.14999847407452621"/>
        </bottom>
      </border>
    </dxf>
    <dxf>
      <font>
        <color theme="0"/>
      </font>
      <fill>
        <patternFill patternType="solid">
          <fgColor theme="0" tint="-0.34998626667073579"/>
          <bgColor theme="0" tint="-0.34998626667073579"/>
        </patternFill>
      </fill>
      <border>
        <bottom style="thin">
          <color theme="0" tint="-0.14999847407452621"/>
        </bottom>
        <horizontal style="thin">
          <color theme="0" tint="-0.14999847407452621"/>
        </horizontal>
      </border>
    </dxf>
    <dxf>
      <border>
        <bottom style="thin">
          <color theme="0" tint="-0.14999847407452621"/>
        </bottom>
      </border>
    </dxf>
    <dxf>
      <font>
        <b/>
        <color theme="1"/>
      </font>
      <fill>
        <patternFill patternType="solid">
          <fgColor theme="0" tint="-0.14999847407452621"/>
          <bgColor theme="0" tint="-0.14999847407452621"/>
        </patternFill>
      </fill>
    </dxf>
    <dxf>
      <font>
        <b/>
        <color theme="0"/>
      </font>
      <fill>
        <patternFill patternType="solid">
          <fgColor theme="0" tint="-0.34998626667073579"/>
          <bgColor theme="0" tint="-0.34998626667073579"/>
        </patternFill>
      </fill>
    </dxf>
    <dxf>
      <font>
        <b/>
        <color theme="0"/>
      </font>
    </dxf>
    <dxf>
      <border>
        <left style="thin">
          <color theme="1" tint="0.499984740745262"/>
        </left>
        <right style="thin">
          <color theme="1" tint="0.499984740745262"/>
        </right>
      </border>
    </dxf>
    <dxf>
      <border>
        <top style="thin">
          <color theme="1" tint="0.499984740745262"/>
        </top>
        <bottom style="thin">
          <color theme="1" tint="0.499984740745262"/>
        </bottom>
        <horizontal style="thin">
          <color theme="1" tint="0.499984740745262"/>
        </horizontal>
      </border>
    </dxf>
    <dxf>
      <fill>
        <patternFill>
          <bgColor rgb="FFFFE89F"/>
        </patternFill>
      </fill>
      <border>
        <top style="thin">
          <color theme="6" tint="0.79998168889431442"/>
        </top>
        <bottom style="thin">
          <color theme="6" tint="0.79998168889431442"/>
        </bottom>
        <horizontal style="thin">
          <color theme="6" tint="0.79998168889431442"/>
        </horizontal>
      </border>
    </dxf>
    <dxf>
      <font>
        <b/>
        <color theme="1"/>
      </font>
      <border>
        <top style="double">
          <color theme="1" tint="0.499984740745262"/>
        </top>
      </border>
    </dxf>
    <dxf>
      <font>
        <color theme="0"/>
      </font>
      <fill>
        <patternFill patternType="solid">
          <fgColor theme="1" tint="0.499984740745262"/>
          <bgColor theme="1" tint="0.499984740745262"/>
        </patternFill>
      </fill>
      <border>
        <horizontal style="thin">
          <color theme="1" tint="0.499984740745262"/>
        </horizontal>
      </border>
    </dxf>
    <dxf>
      <font>
        <color theme="1"/>
      </font>
      <fill>
        <patternFill>
          <bgColor rgb="FFFDF9E7"/>
        </patternFill>
      </fill>
      <border>
        <horizontal style="thin">
          <color theme="0" tint="-0.14999847407452621"/>
        </horizontal>
      </border>
    </dxf>
    <dxf>
      <border>
        <top style="thin">
          <color theme="0" tint="-0.14999847407452621"/>
        </top>
        <bottom style="thin">
          <color theme="0" tint="-0.14999847407452621"/>
        </bottom>
      </border>
    </dxf>
    <dxf>
      <border>
        <top style="thin">
          <color theme="0" tint="-0.14999847407452621"/>
        </top>
        <bottom style="thin">
          <color theme="0" tint="-0.14999847407452621"/>
        </bottom>
      </border>
    </dxf>
    <dxf>
      <fill>
        <patternFill patternType="solid">
          <fgColor theme="0" tint="-0.14999847407452621"/>
          <bgColor theme="0" tint="-0.14999847407452621"/>
        </patternFill>
      </fill>
      <border>
        <bottom style="thin">
          <color theme="0" tint="-0.14999847407452621"/>
        </bottom>
      </border>
    </dxf>
    <dxf>
      <font>
        <color theme="0"/>
      </font>
      <fill>
        <patternFill patternType="solid">
          <fgColor theme="0" tint="-0.34998626667073579"/>
          <bgColor theme="0" tint="-0.34998626667073579"/>
        </patternFill>
      </fill>
      <border>
        <bottom style="thin">
          <color theme="0" tint="-0.14999847407452621"/>
        </bottom>
        <horizontal style="thin">
          <color theme="0" tint="-0.14999847407452621"/>
        </horizontal>
      </border>
    </dxf>
    <dxf>
      <border>
        <bottom style="thin">
          <color theme="0" tint="-0.14999847407452621"/>
        </bottom>
      </border>
    </dxf>
    <dxf>
      <font>
        <b/>
        <color theme="1"/>
      </font>
      <fill>
        <patternFill patternType="solid">
          <fgColor theme="0" tint="-0.14999847407452621"/>
          <bgColor theme="0" tint="-0.14999847407452621"/>
        </patternFill>
      </fill>
    </dxf>
    <dxf>
      <font>
        <b/>
        <color theme="0"/>
      </font>
      <fill>
        <patternFill patternType="solid">
          <fgColor theme="0" tint="-0.34998626667073579"/>
          <bgColor theme="0" tint="-0.34998626667073579"/>
        </patternFill>
      </fill>
    </dxf>
    <dxf>
      <font>
        <b/>
        <color theme="0"/>
      </font>
    </dxf>
    <dxf>
      <border>
        <left style="thin">
          <color theme="1" tint="0.499984740745262"/>
        </left>
        <right style="thin">
          <color theme="1" tint="0.499984740745262"/>
        </right>
      </border>
    </dxf>
    <dxf>
      <border>
        <top style="thin">
          <color theme="1" tint="0.499984740745262"/>
        </top>
        <bottom style="thin">
          <color theme="1" tint="0.499984740745262"/>
        </bottom>
        <horizontal style="thin">
          <color theme="1" tint="0.499984740745262"/>
        </horizontal>
      </border>
    </dxf>
    <dxf>
      <fill>
        <patternFill>
          <bgColor rgb="FFFFC000"/>
        </patternFill>
      </fill>
      <border>
        <top style="thin">
          <color theme="6" tint="0.79998168889431442"/>
        </top>
        <bottom style="thin">
          <color theme="6" tint="0.79998168889431442"/>
        </bottom>
        <horizontal style="thin">
          <color theme="6" tint="0.79998168889431442"/>
        </horizontal>
      </border>
    </dxf>
    <dxf>
      <font>
        <b/>
        <color theme="1"/>
      </font>
      <border>
        <top style="double">
          <color theme="1" tint="0.499984740745262"/>
        </top>
      </border>
    </dxf>
    <dxf>
      <font>
        <color theme="0"/>
      </font>
      <fill>
        <patternFill patternType="solid">
          <fgColor theme="1" tint="0.499984740745262"/>
          <bgColor theme="1" tint="0.499984740745262"/>
        </patternFill>
      </fill>
      <border>
        <horizontal style="thin">
          <color theme="1" tint="0.499984740745262"/>
        </horizontal>
      </border>
    </dxf>
    <dxf>
      <font>
        <color theme="1"/>
      </font>
      <fill>
        <patternFill>
          <bgColor rgb="FFFDF9E7"/>
        </patternFill>
      </fill>
      <border>
        <horizontal style="thin">
          <color theme="0" tint="-0.14999847407452621"/>
        </horizontal>
      </border>
    </dxf>
  </dxfs>
  <tableStyles count="2" defaultTableStyle="TableStyleMedium2" defaultPivotStyle="PivotStyleLight16">
    <tableStyle name="PivotStyleMedium1 2" table="0" count="14" xr9:uid="{C5AE39A0-C932-4FF4-A3E6-AFEB3700F652}">
      <tableStyleElement type="wholeTable" dxfId="154"/>
      <tableStyleElement type="headerRow" dxfId="153"/>
      <tableStyleElement type="totalRow" dxfId="152"/>
      <tableStyleElement type="firstColumn" dxfId="151"/>
      <tableStyleElement type="firstRowStripe" dxfId="150"/>
      <tableStyleElement type="firstColumnStripe" dxfId="149"/>
      <tableStyleElement type="firstHeaderCell" dxfId="148"/>
      <tableStyleElement type="firstSubtotalRow" dxfId="147"/>
      <tableStyleElement type="secondSubtotalRow" dxfId="146"/>
      <tableStyleElement type="firstColumnSubheading" dxfId="145"/>
      <tableStyleElement type="firstRowSubheading" dxfId="144"/>
      <tableStyleElement type="secondRowSubheading" dxfId="143"/>
      <tableStyleElement type="pageFieldLabels" dxfId="142"/>
      <tableStyleElement type="pageFieldValues" dxfId="141"/>
    </tableStyle>
    <tableStyle name="PivotStyleMedium1 2 2" table="0" count="14" xr9:uid="{43C19A81-0CDB-4172-BE6E-669DFCE61C4C}">
      <tableStyleElement type="wholeTable" dxfId="140"/>
      <tableStyleElement type="headerRow" dxfId="139"/>
      <tableStyleElement type="totalRow" dxfId="138"/>
      <tableStyleElement type="firstColumn" dxfId="137"/>
      <tableStyleElement type="firstRowStripe" dxfId="136"/>
      <tableStyleElement type="firstColumnStripe" dxfId="135"/>
      <tableStyleElement type="firstHeaderCell" dxfId="134"/>
      <tableStyleElement type="firstSubtotalRow" dxfId="133"/>
      <tableStyleElement type="secondSubtotalRow" dxfId="132"/>
      <tableStyleElement type="firstColumnSubheading" dxfId="131"/>
      <tableStyleElement type="firstRowSubheading" dxfId="130"/>
      <tableStyleElement type="secondRowSubheading" dxfId="129"/>
      <tableStyleElement type="pageFieldLabels" dxfId="128"/>
      <tableStyleElement type="pageFieldValues" dxfId="127"/>
    </tableStyle>
  </tableStyles>
  <colors>
    <mruColors>
      <color rgb="FFEDCD0A"/>
      <color rgb="FFFFE89F"/>
      <color rgb="FF121295"/>
      <color rgb="FFFDF9E7"/>
      <color rgb="FFFFF6D9"/>
      <color rgb="FFF2F7FC"/>
      <color rgb="FFD1EBFF"/>
      <color rgb="FFFB5607"/>
      <color rgb="FFF0F5FE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theme" Target="theme/theme1.xml"/><Relationship Id="rId18" Type="http://schemas.openxmlformats.org/officeDocument/2006/relationships/powerPivotData" Target="model/item.data"/><Relationship Id="rId26" Type="http://schemas.openxmlformats.org/officeDocument/2006/relationships/customXml" Target="../customXml/item7.xml"/><Relationship Id="rId21" Type="http://schemas.openxmlformats.org/officeDocument/2006/relationships/customXml" Target="../customXml/item2.xml"/><Relationship Id="rId34" Type="http://schemas.openxmlformats.org/officeDocument/2006/relationships/customXml" Target="../customXml/item15.xml"/><Relationship Id="rId7" Type="http://schemas.openxmlformats.org/officeDocument/2006/relationships/pivotCacheDefinition" Target="pivotCache/pivotCacheDefinition3.xml"/><Relationship Id="rId12" Type="http://schemas.openxmlformats.org/officeDocument/2006/relationships/pivotCacheDefinition" Target="pivotCache/pivotCacheDefinition8.xml"/><Relationship Id="rId17" Type="http://schemas.openxmlformats.org/officeDocument/2006/relationships/sheetMetadata" Target="metadata.xml"/><Relationship Id="rId25" Type="http://schemas.openxmlformats.org/officeDocument/2006/relationships/customXml" Target="../customXml/item6.xml"/><Relationship Id="rId33" Type="http://schemas.openxmlformats.org/officeDocument/2006/relationships/customXml" Target="../customXml/item14.xml"/><Relationship Id="rId38" Type="http://schemas.openxmlformats.org/officeDocument/2006/relationships/customXml" Target="../customXml/item19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1.xml"/><Relationship Id="rId29" Type="http://schemas.openxmlformats.org/officeDocument/2006/relationships/customXml" Target="../customXml/item10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pivotCacheDefinition" Target="pivotCache/pivotCacheDefinition7.xml"/><Relationship Id="rId24" Type="http://schemas.openxmlformats.org/officeDocument/2006/relationships/customXml" Target="../customXml/item5.xml"/><Relationship Id="rId32" Type="http://schemas.openxmlformats.org/officeDocument/2006/relationships/customXml" Target="../customXml/item13.xml"/><Relationship Id="rId37" Type="http://schemas.openxmlformats.org/officeDocument/2006/relationships/customXml" Target="../customXml/item18.xml"/><Relationship Id="rId5" Type="http://schemas.openxmlformats.org/officeDocument/2006/relationships/pivotCacheDefinition" Target="pivotCache/pivotCacheDefinition1.xml"/><Relationship Id="rId15" Type="http://schemas.openxmlformats.org/officeDocument/2006/relationships/styles" Target="styles.xml"/><Relationship Id="rId23" Type="http://schemas.openxmlformats.org/officeDocument/2006/relationships/customXml" Target="../customXml/item4.xml"/><Relationship Id="rId28" Type="http://schemas.openxmlformats.org/officeDocument/2006/relationships/customXml" Target="../customXml/item9.xml"/><Relationship Id="rId36" Type="http://schemas.openxmlformats.org/officeDocument/2006/relationships/customXml" Target="../customXml/item17.xml"/><Relationship Id="rId10" Type="http://schemas.openxmlformats.org/officeDocument/2006/relationships/pivotCacheDefinition" Target="pivotCache/pivotCacheDefinition6.xml"/><Relationship Id="rId19" Type="http://schemas.openxmlformats.org/officeDocument/2006/relationships/calcChain" Target="calcChain.xml"/><Relationship Id="rId31" Type="http://schemas.openxmlformats.org/officeDocument/2006/relationships/customXml" Target="../customXml/item12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5.xml"/><Relationship Id="rId14" Type="http://schemas.openxmlformats.org/officeDocument/2006/relationships/connections" Target="connections.xml"/><Relationship Id="rId22" Type="http://schemas.openxmlformats.org/officeDocument/2006/relationships/customXml" Target="../customXml/item3.xml"/><Relationship Id="rId27" Type="http://schemas.openxmlformats.org/officeDocument/2006/relationships/customXml" Target="../customXml/item8.xml"/><Relationship Id="rId30" Type="http://schemas.openxmlformats.org/officeDocument/2006/relationships/customXml" Target="../customXml/item11.xml"/><Relationship Id="rId35" Type="http://schemas.openxmlformats.org/officeDocument/2006/relationships/customXml" Target="../customXml/item16.xml"/><Relationship Id="rId8" Type="http://schemas.openxmlformats.org/officeDocument/2006/relationships/pivotCacheDefinition" Target="pivotCache/pivotCacheDefinition4.xml"/><Relationship Id="rId3" Type="http://schemas.openxmlformats.org/officeDocument/2006/relationships/worksheet" Target="worksheets/sheet3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sv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7" Type="http://schemas.openxmlformats.org/officeDocument/2006/relationships/image" Target="../media/image11.png"/><Relationship Id="rId2" Type="http://schemas.microsoft.com/office/2007/relationships/hdphoto" Target="../media/hdphoto1.wdp"/><Relationship Id="rId1" Type="http://schemas.openxmlformats.org/officeDocument/2006/relationships/image" Target="../media/image6.png"/><Relationship Id="rId6" Type="http://schemas.openxmlformats.org/officeDocument/2006/relationships/image" Target="../media/image10.png"/><Relationship Id="rId5" Type="http://schemas.openxmlformats.org/officeDocument/2006/relationships/image" Target="../media/image9.png"/><Relationship Id="rId4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67236</xdr:colOff>
      <xdr:row>9</xdr:row>
      <xdr:rowOff>0</xdr:rowOff>
    </xdr:from>
    <xdr:to>
      <xdr:col>6</xdr:col>
      <xdr:colOff>1189954</xdr:colOff>
      <xdr:row>9</xdr:row>
      <xdr:rowOff>0</xdr:rowOff>
    </xdr:to>
    <xdr:cxnSp macro="">
      <xdr:nvCxnSpPr>
        <xdr:cNvPr id="18" name="Conector reto 17">
          <a:extLst>
            <a:ext uri="{FF2B5EF4-FFF2-40B4-BE49-F238E27FC236}">
              <a16:creationId xmlns:a16="http://schemas.microsoft.com/office/drawing/2014/main" id="{FBDEE282-D195-4F56-B0D8-59BBE34E3A92}"/>
            </a:ext>
          </a:extLst>
        </xdr:cNvPr>
        <xdr:cNvCxnSpPr>
          <a:cxnSpLocks noChangeAspect="1"/>
        </xdr:cNvCxnSpPr>
      </xdr:nvCxnSpPr>
      <xdr:spPr>
        <a:xfrm flipV="1">
          <a:off x="246530" y="16315765"/>
          <a:ext cx="7522771" cy="0"/>
        </a:xfrm>
        <a:prstGeom prst="line">
          <a:avLst/>
        </a:prstGeom>
        <a:ln>
          <a:solidFill>
            <a:srgbClr val="00206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70411</xdr:colOff>
      <xdr:row>15</xdr:row>
      <xdr:rowOff>11206</xdr:rowOff>
    </xdr:from>
    <xdr:to>
      <xdr:col>6</xdr:col>
      <xdr:colOff>1189954</xdr:colOff>
      <xdr:row>15</xdr:row>
      <xdr:rowOff>8031</xdr:rowOff>
    </xdr:to>
    <xdr:cxnSp macro="">
      <xdr:nvCxnSpPr>
        <xdr:cNvPr id="19" name="Conector reto 18">
          <a:extLst>
            <a:ext uri="{FF2B5EF4-FFF2-40B4-BE49-F238E27FC236}">
              <a16:creationId xmlns:a16="http://schemas.microsoft.com/office/drawing/2014/main" id="{C208004F-002B-494D-A200-F05D1A91E1A4}"/>
            </a:ext>
          </a:extLst>
        </xdr:cNvPr>
        <xdr:cNvCxnSpPr>
          <a:cxnSpLocks noChangeAspect="1"/>
        </xdr:cNvCxnSpPr>
      </xdr:nvCxnSpPr>
      <xdr:spPr>
        <a:xfrm flipV="1">
          <a:off x="249705" y="17907000"/>
          <a:ext cx="7519596" cy="0"/>
        </a:xfrm>
        <a:prstGeom prst="line">
          <a:avLst/>
        </a:prstGeom>
        <a:ln>
          <a:solidFill>
            <a:srgbClr val="00206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56030</xdr:colOff>
      <xdr:row>22</xdr:row>
      <xdr:rowOff>30442</xdr:rowOff>
    </xdr:from>
    <xdr:to>
      <xdr:col>6</xdr:col>
      <xdr:colOff>1169223</xdr:colOff>
      <xdr:row>22</xdr:row>
      <xdr:rowOff>27267</xdr:rowOff>
    </xdr:to>
    <xdr:cxnSp macro="">
      <xdr:nvCxnSpPr>
        <xdr:cNvPr id="20" name="Conector reto 19">
          <a:extLst>
            <a:ext uri="{FF2B5EF4-FFF2-40B4-BE49-F238E27FC236}">
              <a16:creationId xmlns:a16="http://schemas.microsoft.com/office/drawing/2014/main" id="{7954C98F-8336-4B71-80CC-D70869F4227D}"/>
            </a:ext>
          </a:extLst>
        </xdr:cNvPr>
        <xdr:cNvCxnSpPr>
          <a:cxnSpLocks noChangeAspect="1"/>
        </xdr:cNvCxnSpPr>
      </xdr:nvCxnSpPr>
      <xdr:spPr>
        <a:xfrm flipV="1">
          <a:off x="235324" y="20212236"/>
          <a:ext cx="7516421" cy="0"/>
        </a:xfrm>
        <a:prstGeom prst="line">
          <a:avLst/>
        </a:prstGeom>
        <a:ln>
          <a:solidFill>
            <a:srgbClr val="00206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894978</xdr:colOff>
      <xdr:row>8</xdr:row>
      <xdr:rowOff>11205</xdr:rowOff>
    </xdr:from>
    <xdr:to>
      <xdr:col>1</xdr:col>
      <xdr:colOff>1152703</xdr:colOff>
      <xdr:row>9</xdr:row>
      <xdr:rowOff>1684</xdr:rowOff>
    </xdr:to>
    <xdr:pic>
      <xdr:nvPicPr>
        <xdr:cNvPr id="30" name="Gráfico 29" descr="Na mosca com preenchimento sólido">
          <a:extLst>
            <a:ext uri="{FF2B5EF4-FFF2-40B4-BE49-F238E27FC236}">
              <a16:creationId xmlns:a16="http://schemas.microsoft.com/office/drawing/2014/main" id="{DBE49AC1-C101-4719-8B63-9D6D5A5259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074272" y="1725705"/>
          <a:ext cx="257725" cy="225803"/>
        </a:xfrm>
        <a:prstGeom prst="rect">
          <a:avLst/>
        </a:prstGeom>
      </xdr:spPr>
    </xdr:pic>
    <xdr:clientData/>
  </xdr:twoCellAnchor>
  <xdr:twoCellAnchor>
    <xdr:from>
      <xdr:col>1</xdr:col>
      <xdr:colOff>102534</xdr:colOff>
      <xdr:row>5</xdr:row>
      <xdr:rowOff>216086</xdr:rowOff>
    </xdr:from>
    <xdr:to>
      <xdr:col>1</xdr:col>
      <xdr:colOff>353732</xdr:colOff>
      <xdr:row>7</xdr:row>
      <xdr:rowOff>17043</xdr:rowOff>
    </xdr:to>
    <xdr:pic>
      <xdr:nvPicPr>
        <xdr:cNvPr id="31" name="Gráfico 30" descr="Calendário mensal com preenchimento sólido">
          <a:extLst>
            <a:ext uri="{FF2B5EF4-FFF2-40B4-BE49-F238E27FC236}">
              <a16:creationId xmlns:a16="http://schemas.microsoft.com/office/drawing/2014/main" id="{9DC781DA-E5C8-498D-A4CE-1801E01DF3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281828" y="1269439"/>
          <a:ext cx="251198" cy="282810"/>
        </a:xfrm>
        <a:prstGeom prst="rect">
          <a:avLst/>
        </a:prstGeom>
      </xdr:spPr>
    </xdr:pic>
    <xdr:clientData/>
  </xdr:twoCellAnchor>
  <xdr:twoCellAnchor>
    <xdr:from>
      <xdr:col>0</xdr:col>
      <xdr:colOff>160982</xdr:colOff>
      <xdr:row>1</xdr:row>
      <xdr:rowOff>20348</xdr:rowOff>
    </xdr:from>
    <xdr:to>
      <xdr:col>8</xdr:col>
      <xdr:colOff>28765</xdr:colOff>
      <xdr:row>4</xdr:row>
      <xdr:rowOff>126036</xdr:rowOff>
    </xdr:to>
    <xdr:grpSp>
      <xdr:nvGrpSpPr>
        <xdr:cNvPr id="33" name="Agrupar 32">
          <a:extLst>
            <a:ext uri="{FF2B5EF4-FFF2-40B4-BE49-F238E27FC236}">
              <a16:creationId xmlns:a16="http://schemas.microsoft.com/office/drawing/2014/main" id="{AE7CA770-191B-8CE0-C431-10861826B5D4}"/>
            </a:ext>
          </a:extLst>
        </xdr:cNvPr>
        <xdr:cNvGrpSpPr/>
      </xdr:nvGrpSpPr>
      <xdr:grpSpPr>
        <a:xfrm>
          <a:off x="164157" y="255672"/>
          <a:ext cx="8333080" cy="730042"/>
          <a:chOff x="1939546" y="1986649"/>
          <a:chExt cx="7921256" cy="714988"/>
        </a:xfrm>
      </xdr:grpSpPr>
      <xdr:grpSp>
        <xdr:nvGrpSpPr>
          <xdr:cNvPr id="12" name="Agrupar 11">
            <a:extLst>
              <a:ext uri="{FF2B5EF4-FFF2-40B4-BE49-F238E27FC236}">
                <a16:creationId xmlns:a16="http://schemas.microsoft.com/office/drawing/2014/main" id="{2DBE40BE-9AEE-11F5-1640-E1D1790F2374}"/>
              </a:ext>
            </a:extLst>
          </xdr:cNvPr>
          <xdr:cNvGrpSpPr/>
        </xdr:nvGrpSpPr>
        <xdr:grpSpPr>
          <a:xfrm>
            <a:off x="1939546" y="1989074"/>
            <a:ext cx="7921256" cy="712563"/>
            <a:chOff x="310943" y="1136424"/>
            <a:chExt cx="8326451" cy="134814"/>
          </a:xfrm>
        </xdr:grpSpPr>
        <xdr:sp macro="" textlink="">
          <xdr:nvSpPr>
            <xdr:cNvPr id="14" name="Retângulo 13">
              <a:extLst>
                <a:ext uri="{FF2B5EF4-FFF2-40B4-BE49-F238E27FC236}">
                  <a16:creationId xmlns:a16="http://schemas.microsoft.com/office/drawing/2014/main" id="{6EDD5FE4-AC60-88B3-AC54-E8CB9CB5F042}"/>
                </a:ext>
              </a:extLst>
            </xdr:cNvPr>
            <xdr:cNvSpPr/>
          </xdr:nvSpPr>
          <xdr:spPr>
            <a:xfrm>
              <a:off x="310943" y="1136424"/>
              <a:ext cx="8326451" cy="134814"/>
            </a:xfrm>
            <a:prstGeom prst="rect">
              <a:avLst/>
            </a:prstGeom>
            <a:solidFill>
              <a:srgbClr val="002060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pt-BR"/>
              </a:defPPr>
              <a:lvl1pPr marL="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just"/>
              <a:endParaRPr lang="pt-BR" sz="1463"/>
            </a:p>
          </xdr:txBody>
        </xdr:sp>
        <xdr:sp macro="" textlink="">
          <xdr:nvSpPr>
            <xdr:cNvPr id="15" name="Retângulo 12">
              <a:extLst>
                <a:ext uri="{FF2B5EF4-FFF2-40B4-BE49-F238E27FC236}">
                  <a16:creationId xmlns:a16="http://schemas.microsoft.com/office/drawing/2014/main" id="{0E04D8BF-5106-1E86-4F7C-B2579F8D78DC}"/>
                </a:ext>
              </a:extLst>
            </xdr:cNvPr>
            <xdr:cNvSpPr/>
          </xdr:nvSpPr>
          <xdr:spPr>
            <a:xfrm>
              <a:off x="6666314" y="1141429"/>
              <a:ext cx="1959820" cy="127570"/>
            </a:xfrm>
            <a:custGeom>
              <a:avLst/>
              <a:gdLst>
                <a:gd name="csX0" fmla="*/ 0 w 2818669"/>
                <a:gd name="csY0" fmla="*/ 0 h 525230"/>
                <a:gd name="csX1" fmla="*/ 2818669 w 2818669"/>
                <a:gd name="csY1" fmla="*/ 0 h 525230"/>
                <a:gd name="csX2" fmla="*/ 2818669 w 2818669"/>
                <a:gd name="csY2" fmla="*/ 525230 h 525230"/>
                <a:gd name="csX3" fmla="*/ 0 w 2818669"/>
                <a:gd name="csY3" fmla="*/ 525230 h 525230"/>
                <a:gd name="csX4" fmla="*/ 0 w 2818669"/>
                <a:gd name="csY4" fmla="*/ 0 h 525230"/>
                <a:gd name="csX0" fmla="*/ 0 w 2818669"/>
                <a:gd name="csY0" fmla="*/ 0 h 532557"/>
                <a:gd name="csX1" fmla="*/ 2818669 w 2818669"/>
                <a:gd name="csY1" fmla="*/ 0 h 532557"/>
                <a:gd name="csX2" fmla="*/ 2818669 w 2818669"/>
                <a:gd name="csY2" fmla="*/ 525230 h 532557"/>
                <a:gd name="csX3" fmla="*/ 1121019 w 2818669"/>
                <a:gd name="csY3" fmla="*/ 532557 h 532557"/>
                <a:gd name="csX4" fmla="*/ 0 w 2818669"/>
                <a:gd name="csY4" fmla="*/ 0 h 532557"/>
                <a:gd name="csX0" fmla="*/ 0 w 1925186"/>
                <a:gd name="csY0" fmla="*/ 0 h 532557"/>
                <a:gd name="csX1" fmla="*/ 1925186 w 1925186"/>
                <a:gd name="csY1" fmla="*/ 0 h 532557"/>
                <a:gd name="csX2" fmla="*/ 1925186 w 1925186"/>
                <a:gd name="csY2" fmla="*/ 525230 h 532557"/>
                <a:gd name="csX3" fmla="*/ 227536 w 1925186"/>
                <a:gd name="csY3" fmla="*/ 532557 h 532557"/>
                <a:gd name="csX4" fmla="*/ 0 w 1925186"/>
                <a:gd name="csY4" fmla="*/ 0 h 532557"/>
              </a:gdLst>
              <a:ahLst/>
              <a:cxnLst>
                <a:cxn ang="0">
                  <a:pos x="csX0" y="csY0"/>
                </a:cxn>
                <a:cxn ang="0">
                  <a:pos x="csX1" y="csY1"/>
                </a:cxn>
                <a:cxn ang="0">
                  <a:pos x="csX2" y="csY2"/>
                </a:cxn>
                <a:cxn ang="0">
                  <a:pos x="csX3" y="csY3"/>
                </a:cxn>
                <a:cxn ang="0">
                  <a:pos x="csX4" y="csY4"/>
                </a:cxn>
              </a:cxnLst>
              <a:rect l="l" t="t" r="r" b="b"/>
              <a:pathLst>
                <a:path w="1925186" h="532557">
                  <a:moveTo>
                    <a:pt x="0" y="0"/>
                  </a:moveTo>
                  <a:lnTo>
                    <a:pt x="1925186" y="0"/>
                  </a:lnTo>
                  <a:lnTo>
                    <a:pt x="1925186" y="525230"/>
                  </a:lnTo>
                  <a:lnTo>
                    <a:pt x="227536" y="532557"/>
                  </a:lnTo>
                  <a:lnTo>
                    <a:pt x="0" y="0"/>
                  </a:lnTo>
                  <a:close/>
                </a:path>
              </a:pathLst>
            </a:custGeom>
            <a:solidFill>
              <a:schemeClr val="bg1"/>
            </a:solidFill>
            <a:ln>
              <a:solidFill>
                <a:srgbClr val="00206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pt-BR"/>
              </a:defPPr>
              <a:lvl1pPr marL="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just"/>
              <a:endParaRPr lang="pt-BR" sz="1463"/>
            </a:p>
          </xdr:txBody>
        </xdr:sp>
      </xdr:grpSp>
      <xdr:sp macro="" textlink="">
        <xdr:nvSpPr>
          <xdr:cNvPr id="13" name="Retângulo 12">
            <a:extLst>
              <a:ext uri="{FF2B5EF4-FFF2-40B4-BE49-F238E27FC236}">
                <a16:creationId xmlns:a16="http://schemas.microsoft.com/office/drawing/2014/main" id="{690ABCD3-CC09-2A80-8006-5331A0C030E9}"/>
              </a:ext>
            </a:extLst>
          </xdr:cNvPr>
          <xdr:cNvSpPr/>
        </xdr:nvSpPr>
        <xdr:spPr>
          <a:xfrm>
            <a:off x="2082946" y="1986649"/>
            <a:ext cx="5039402" cy="694669"/>
          </a:xfrm>
          <a:prstGeom prst="rect">
            <a:avLst/>
          </a:prstGeom>
          <a:noFill/>
        </xdr:spPr>
        <xdr:txBody>
          <a:bodyPr wrap="square" lIns="91440" tIns="45720" rIns="91440" bIns="45720" anchor="ctr">
            <a:noAutofit/>
          </a:bodyPr>
          <a:lstStyle>
            <a:defPPr>
              <a:defRPr lang="pt-BR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r>
              <a:rPr lang="pt-BR" sz="3200" b="1" cap="none" spc="0">
                <a:ln w="0"/>
                <a:solidFill>
                  <a:schemeClr val="bg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</a:rPr>
              <a:t>CAMPANHA</a:t>
            </a:r>
            <a:r>
              <a:rPr lang="pt-BR" sz="3200" b="1" cap="none" spc="0" baseline="0">
                <a:ln w="0"/>
                <a:solidFill>
                  <a:schemeClr val="bg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</a:rPr>
              <a:t> SANTA HELENA</a:t>
            </a:r>
            <a:endParaRPr lang="pt-BR" sz="3200" b="1" cap="none" spc="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endParaRPr>
          </a:p>
        </xdr:txBody>
      </xdr:sp>
    </xdr:grpSp>
    <xdr:clientData/>
  </xdr:twoCellAnchor>
  <xdr:twoCellAnchor editAs="oneCell">
    <xdr:from>
      <xdr:col>6</xdr:col>
      <xdr:colOff>661146</xdr:colOff>
      <xdr:row>1</xdr:row>
      <xdr:rowOff>129615</xdr:rowOff>
    </xdr:from>
    <xdr:to>
      <xdr:col>6</xdr:col>
      <xdr:colOff>1479176</xdr:colOff>
      <xdr:row>4</xdr:row>
      <xdr:rowOff>50386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AC01F5AD-B8A9-4D01-99B4-A44B9AB1177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/>
        <a:srcRect l="24434" t="25050" r="23839" b="19847"/>
        <a:stretch>
          <a:fillRect/>
        </a:stretch>
      </xdr:blipFill>
      <xdr:spPr>
        <a:xfrm>
          <a:off x="7227793" y="364939"/>
          <a:ext cx="821205" cy="5451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10</xdr:col>
      <xdr:colOff>617023</xdr:colOff>
      <xdr:row>4</xdr:row>
      <xdr:rowOff>45572</xdr:rowOff>
    </xdr:from>
    <xdr:to>
      <xdr:col>13</xdr:col>
      <xdr:colOff>654550</xdr:colOff>
      <xdr:row>26</xdr:row>
      <xdr:rowOff>84045</xdr:rowOff>
    </xdr:to>
    <xdr:grpSp>
      <xdr:nvGrpSpPr>
        <xdr:cNvPr id="26" name="Agrupar 25">
          <a:extLst>
            <a:ext uri="{FF2B5EF4-FFF2-40B4-BE49-F238E27FC236}">
              <a16:creationId xmlns:a16="http://schemas.microsoft.com/office/drawing/2014/main" id="{A773D321-F27B-4797-9F6C-A874A24CB938}"/>
            </a:ext>
          </a:extLst>
        </xdr:cNvPr>
        <xdr:cNvGrpSpPr/>
      </xdr:nvGrpSpPr>
      <xdr:grpSpPr>
        <a:xfrm>
          <a:off x="9383198" y="1449482"/>
          <a:ext cx="3600998" cy="2178797"/>
          <a:chOff x="1179635" y="4125057"/>
          <a:chExt cx="3588777" cy="2244460"/>
        </a:xfrm>
      </xdr:grpSpPr>
      <xdr:sp macro="" textlink="">
        <xdr:nvSpPr>
          <xdr:cNvPr id="27" name="Retângulo 26">
            <a:extLst>
              <a:ext uri="{FF2B5EF4-FFF2-40B4-BE49-F238E27FC236}">
                <a16:creationId xmlns:a16="http://schemas.microsoft.com/office/drawing/2014/main" id="{DE2CF109-787A-C5A3-E808-4933F3C3D15D}"/>
              </a:ext>
            </a:extLst>
          </xdr:cNvPr>
          <xdr:cNvSpPr/>
        </xdr:nvSpPr>
        <xdr:spPr>
          <a:xfrm>
            <a:off x="1179635" y="4125057"/>
            <a:ext cx="3434861" cy="2229827"/>
          </a:xfrm>
          <a:prstGeom prst="rect">
            <a:avLst/>
          </a:prstGeom>
          <a:gradFill flip="none" rotWithShape="1">
            <a:gsLst>
              <a:gs pos="0">
                <a:schemeClr val="accent6">
                  <a:lumMod val="20000"/>
                  <a:lumOff val="80000"/>
                </a:schemeClr>
              </a:gs>
              <a:gs pos="50000">
                <a:srgbClr val="F2F7FC"/>
              </a:gs>
              <a:gs pos="100000">
                <a:srgbClr val="FFF6D9"/>
              </a:gs>
            </a:gsLst>
            <a:lin ang="2700000" scaled="1"/>
            <a:tileRect/>
          </a:gradFill>
          <a:ln>
            <a:solidFill>
              <a:schemeClr val="bg2"/>
            </a:solidFill>
          </a:ln>
          <a:effectLst>
            <a:outerShdw blurRad="50800" dist="38100" dir="5400000" algn="t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grpSp>
        <xdr:nvGrpSpPr>
          <xdr:cNvPr id="31" name="Agrupar 30">
            <a:extLst>
              <a:ext uri="{FF2B5EF4-FFF2-40B4-BE49-F238E27FC236}">
                <a16:creationId xmlns:a16="http://schemas.microsoft.com/office/drawing/2014/main" id="{9A3D4209-A5A4-D32C-4558-A4B70CB6A6F5}"/>
              </a:ext>
            </a:extLst>
          </xdr:cNvPr>
          <xdr:cNvGrpSpPr/>
        </xdr:nvGrpSpPr>
        <xdr:grpSpPr>
          <a:xfrm>
            <a:off x="1272194" y="4178435"/>
            <a:ext cx="3496218" cy="2191082"/>
            <a:chOff x="1272194" y="4178435"/>
            <a:chExt cx="3496218" cy="2191082"/>
          </a:xfrm>
        </xdr:grpSpPr>
        <xdr:pic>
          <xdr:nvPicPr>
            <xdr:cNvPr id="33" name="Imagem 32">
              <a:extLst>
                <a:ext uri="{FF2B5EF4-FFF2-40B4-BE49-F238E27FC236}">
                  <a16:creationId xmlns:a16="http://schemas.microsoft.com/office/drawing/2014/main" id="{26011A66-C753-7F2B-B2D8-84E2FA0F7BE2}"/>
                </a:ext>
              </a:extLst>
            </xdr:cNvPr>
            <xdr:cNvPicPr>
              <a:picLocks noChangeAspect="1"/>
            </xdr:cNvPicPr>
          </xdr:nvPicPr>
          <xdr:blipFill rotWithShape="1">
            <a:blip xmlns:r="http://schemas.openxmlformats.org/officeDocument/2006/relationships" r:embed="rId1">
              <a:extLst>
                <a:ext uri="{BEBA8EAE-BF5A-486C-A8C5-ECC9F3942E4B}">
                  <a14:imgProps xmlns:a14="http://schemas.microsoft.com/office/drawing/2010/main">
                    <a14:imgLayer r:embed="rId2">
                      <a14:imgEffect>
                        <a14:backgroundRemoval t="52050" b="97594" l="4779" r="43224">
                          <a14:foregroundMark x1="26106" y1="52585" x2="26106" y2="52585"/>
                          <a14:foregroundMark x1="28602" y1="52050" x2="28602" y2="52050"/>
                          <a14:foregroundMark x1="29030" y1="97594" x2="29030" y2="97594"/>
                          <a14:foregroundMark x1="10770" y1="74510" x2="10770" y2="74510"/>
                          <a14:foregroundMark x1="40728" y1="75134" x2="40728" y2="75134"/>
                          <a14:foregroundMark x1="24322" y1="82888" x2="24322" y2="82888"/>
                        </a14:backgroundRemoval>
                      </a14:imgEffect>
                    </a14:imgLayer>
                  </a14:imgProps>
                </a:ext>
              </a:extLst>
            </a:blip>
            <a:srcRect l="-322" t="50273" r="51935" b="3459"/>
            <a:stretch>
              <a:fillRect/>
            </a:stretch>
          </xdr:blipFill>
          <xdr:spPr>
            <a:xfrm>
              <a:off x="3165178" y="4983827"/>
              <a:ext cx="1603234" cy="1385690"/>
            </a:xfrm>
            <a:prstGeom prst="rect">
              <a:avLst/>
            </a:prstGeom>
          </xdr:spPr>
        </xdr:pic>
        <xdr:pic>
          <xdr:nvPicPr>
            <xdr:cNvPr id="34" name="Imagem 33">
              <a:extLst>
                <a:ext uri="{FF2B5EF4-FFF2-40B4-BE49-F238E27FC236}">
                  <a16:creationId xmlns:a16="http://schemas.microsoft.com/office/drawing/2014/main" id="{DCD08B37-8D47-2E1C-5CB4-E6E49D1865BA}"/>
                </a:ext>
              </a:extLst>
            </xdr:cNvPr>
            <xdr:cNvPicPr>
              <a:picLocks noChangeAspect="1"/>
            </xdr:cNvPicPr>
          </xdr:nvPicPr>
          <xdr:blipFill rotWithShape="1">
            <a:blip xmlns:r="http://schemas.openxmlformats.org/officeDocument/2006/relationships" r:embed="rId3">
              <a:alphaModFix amt="20000"/>
            </a:blip>
            <a:srcRect t="29487" b="24037"/>
            <a:stretch>
              <a:fillRect/>
            </a:stretch>
          </xdr:blipFill>
          <xdr:spPr>
            <a:xfrm>
              <a:off x="1436077" y="4570997"/>
              <a:ext cx="2787819" cy="911714"/>
            </a:xfrm>
            <a:prstGeom prst="rect">
              <a:avLst/>
            </a:prstGeom>
          </xdr:spPr>
        </xdr:pic>
        <xdr:sp macro="" textlink="">
          <xdr:nvSpPr>
            <xdr:cNvPr id="35" name="CaixaDeTexto 34">
              <a:extLst>
                <a:ext uri="{FF2B5EF4-FFF2-40B4-BE49-F238E27FC236}">
                  <a16:creationId xmlns:a16="http://schemas.microsoft.com/office/drawing/2014/main" id="{2F6738CD-0C46-B06F-51FA-B06882949CA2}"/>
                </a:ext>
              </a:extLst>
            </xdr:cNvPr>
            <xdr:cNvSpPr txBox="1"/>
          </xdr:nvSpPr>
          <xdr:spPr>
            <a:xfrm>
              <a:off x="1272194" y="5355251"/>
              <a:ext cx="746125" cy="244000"/>
            </a:xfrm>
            <a:prstGeom prst="rect">
              <a:avLst/>
            </a:prstGeom>
            <a:noFill/>
            <a:ln w="9525" cmpd="sng">
              <a:solidFill>
                <a:srgbClr val="EDCD0A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pt-BR" sz="1000">
                  <a:solidFill>
                    <a:schemeClr val="accent6">
                      <a:lumMod val="75000"/>
                    </a:schemeClr>
                  </a:solidFill>
                  <a:latin typeface="ADLaM Display" panose="02010000000000000000" pitchFamily="2" charset="0"/>
                  <a:ea typeface="ADLaM Display" panose="02010000000000000000" pitchFamily="2" charset="0"/>
                  <a:cs typeface="ADLaM Display" panose="02010000000000000000" pitchFamily="2" charset="0"/>
                </a:rPr>
                <a:t>MAIO</a:t>
              </a:r>
            </a:p>
          </xdr:txBody>
        </xdr:sp>
        <xdr:sp macro="" textlink="">
          <xdr:nvSpPr>
            <xdr:cNvPr id="36" name="CaixaDeTexto 35">
              <a:extLst>
                <a:ext uri="{FF2B5EF4-FFF2-40B4-BE49-F238E27FC236}">
                  <a16:creationId xmlns:a16="http://schemas.microsoft.com/office/drawing/2014/main" id="{2117DEB5-D0B4-DF31-3832-BA427849D650}"/>
                </a:ext>
              </a:extLst>
            </xdr:cNvPr>
            <xdr:cNvSpPr txBox="1"/>
          </xdr:nvSpPr>
          <xdr:spPr>
            <a:xfrm>
              <a:off x="1423836" y="5671134"/>
              <a:ext cx="766814" cy="244000"/>
            </a:xfrm>
            <a:prstGeom prst="rect">
              <a:avLst/>
            </a:prstGeom>
            <a:noFill/>
            <a:ln w="9525" cmpd="sng">
              <a:solidFill>
                <a:srgbClr val="EDCD0A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pt-BR" sz="1000">
                  <a:solidFill>
                    <a:schemeClr val="accent6">
                      <a:lumMod val="75000"/>
                    </a:schemeClr>
                  </a:solidFill>
                  <a:latin typeface="ADLaM Display" panose="02010000000000000000" pitchFamily="2" charset="0"/>
                  <a:ea typeface="ADLaM Display" panose="02010000000000000000" pitchFamily="2" charset="0"/>
                  <a:cs typeface="ADLaM Display" panose="02010000000000000000" pitchFamily="2" charset="0"/>
                </a:rPr>
                <a:t>JUNHO</a:t>
              </a:r>
              <a:endParaRPr lang="pt-BR" sz="1100">
                <a:solidFill>
                  <a:schemeClr val="accent6">
                    <a:lumMod val="75000"/>
                  </a:schemeClr>
                </a:solidFill>
                <a:latin typeface="ADLaM Display" panose="02010000000000000000" pitchFamily="2" charset="0"/>
                <a:ea typeface="ADLaM Display" panose="02010000000000000000" pitchFamily="2" charset="0"/>
                <a:cs typeface="ADLaM Display" panose="02010000000000000000" pitchFamily="2" charset="0"/>
              </a:endParaRPr>
            </a:p>
          </xdr:txBody>
        </xdr:sp>
        <xdr:sp macro="" textlink="">
          <xdr:nvSpPr>
            <xdr:cNvPr id="37" name="CaixaDeTexto 36">
              <a:extLst>
                <a:ext uri="{FF2B5EF4-FFF2-40B4-BE49-F238E27FC236}">
                  <a16:creationId xmlns:a16="http://schemas.microsoft.com/office/drawing/2014/main" id="{7CDC1445-3548-F61D-3CD2-9983AE3B3755}"/>
                </a:ext>
              </a:extLst>
            </xdr:cNvPr>
            <xdr:cNvSpPr txBox="1"/>
          </xdr:nvSpPr>
          <xdr:spPr>
            <a:xfrm>
              <a:off x="1569153" y="5996597"/>
              <a:ext cx="980613" cy="243999"/>
            </a:xfrm>
            <a:prstGeom prst="rect">
              <a:avLst/>
            </a:prstGeom>
            <a:solidFill>
              <a:srgbClr val="FFF6D9"/>
            </a:solidFill>
            <a:ln w="9525" cmpd="sng">
              <a:solidFill>
                <a:srgbClr val="EDCD0A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pt-BR" sz="1100">
                  <a:solidFill>
                    <a:schemeClr val="accent6">
                      <a:lumMod val="75000"/>
                    </a:schemeClr>
                  </a:solidFill>
                  <a:latin typeface="ADLaM Display" panose="02010000000000000000" pitchFamily="2" charset="0"/>
                  <a:ea typeface="ADLaM Display" panose="02010000000000000000" pitchFamily="2" charset="0"/>
                  <a:cs typeface="ADLaM Display" panose="02010000000000000000" pitchFamily="2" charset="0"/>
                </a:rPr>
                <a:t>% </a:t>
              </a:r>
              <a:r>
                <a:rPr lang="pt-BR" sz="1050">
                  <a:solidFill>
                    <a:schemeClr val="accent6">
                      <a:lumMod val="75000"/>
                    </a:schemeClr>
                  </a:solidFill>
                  <a:latin typeface="ADLaM Display" panose="02010000000000000000" pitchFamily="2" charset="0"/>
                  <a:ea typeface="ADLaM Display" panose="02010000000000000000" pitchFamily="2" charset="0"/>
                  <a:cs typeface="ADLaM Display" panose="02010000000000000000" pitchFamily="2" charset="0"/>
                </a:rPr>
                <a:t>MÉDIO</a:t>
              </a:r>
              <a:endParaRPr lang="pt-BR" sz="1100">
                <a:solidFill>
                  <a:schemeClr val="accent6">
                    <a:lumMod val="75000"/>
                  </a:schemeClr>
                </a:solidFill>
                <a:latin typeface="ADLaM Display" panose="02010000000000000000" pitchFamily="2" charset="0"/>
                <a:ea typeface="ADLaM Display" panose="02010000000000000000" pitchFamily="2" charset="0"/>
                <a:cs typeface="ADLaM Display" panose="02010000000000000000" pitchFamily="2" charset="0"/>
              </a:endParaRPr>
            </a:p>
          </xdr:txBody>
        </xdr:sp>
        <xdr:sp macro="" textlink="$C$26">
          <xdr:nvSpPr>
            <xdr:cNvPr id="38" name="CaixaDeTexto 37">
              <a:extLst>
                <a:ext uri="{FF2B5EF4-FFF2-40B4-BE49-F238E27FC236}">
                  <a16:creationId xmlns:a16="http://schemas.microsoft.com/office/drawing/2014/main" id="{122E2F96-EFFC-020D-0560-F3EE1E767A6F}"/>
                </a:ext>
              </a:extLst>
            </xdr:cNvPr>
            <xdr:cNvSpPr txBox="1"/>
          </xdr:nvSpPr>
          <xdr:spPr>
            <a:xfrm>
              <a:off x="2087194" y="5356960"/>
              <a:ext cx="820088" cy="244000"/>
            </a:xfrm>
            <a:prstGeom prst="rect">
              <a:avLst/>
            </a:prstGeom>
            <a:noFill/>
            <a:ln w="9525" cmpd="sng">
              <a:solidFill>
                <a:srgbClr val="EDCD0A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fld id="{429F2AD5-43BC-4839-86E2-54C9694C1EA4}" type="TxLink">
                <a:rPr lang="en-US" sz="1000" b="0" i="0" u="none" strike="noStrike">
                  <a:solidFill>
                    <a:schemeClr val="accent6">
                      <a:lumMod val="75000"/>
                    </a:schemeClr>
                  </a:solidFill>
                  <a:latin typeface="Aptos Narrow"/>
                  <a:ea typeface="ADLaM Display" panose="02010000000000000000" pitchFamily="2" charset="0"/>
                  <a:cs typeface="ADLaM Display" panose="02010000000000000000" pitchFamily="2" charset="0"/>
                </a:rPr>
                <a:pPr algn="ctr"/>
                <a:t>103,14%</a:t>
              </a:fld>
              <a:endParaRPr lang="pt-BR" sz="800" b="1">
                <a:solidFill>
                  <a:schemeClr val="accent6">
                    <a:lumMod val="75000"/>
                  </a:schemeClr>
                </a:solidFill>
                <a:latin typeface="ADLaM Display" panose="02010000000000000000" pitchFamily="2" charset="0"/>
                <a:ea typeface="ADLaM Display" panose="02010000000000000000" pitchFamily="2" charset="0"/>
                <a:cs typeface="ADLaM Display" panose="02010000000000000000" pitchFamily="2" charset="0"/>
              </a:endParaRPr>
            </a:p>
          </xdr:txBody>
        </xdr:sp>
        <xdr:sp macro="" textlink="$D$26">
          <xdr:nvSpPr>
            <xdr:cNvPr id="39" name="CaixaDeTexto 38">
              <a:extLst>
                <a:ext uri="{FF2B5EF4-FFF2-40B4-BE49-F238E27FC236}">
                  <a16:creationId xmlns:a16="http://schemas.microsoft.com/office/drawing/2014/main" id="{8C63A0F7-E394-EA70-8568-666FF970DBBB}"/>
                </a:ext>
              </a:extLst>
            </xdr:cNvPr>
            <xdr:cNvSpPr txBox="1"/>
          </xdr:nvSpPr>
          <xdr:spPr>
            <a:xfrm>
              <a:off x="2265578" y="5672139"/>
              <a:ext cx="847481" cy="244000"/>
            </a:xfrm>
            <a:prstGeom prst="rect">
              <a:avLst/>
            </a:prstGeom>
            <a:noFill/>
            <a:ln w="9525" cmpd="sng">
              <a:solidFill>
                <a:srgbClr val="EDCD0A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marL="0" indent="0" algn="ctr"/>
              <a:fld id="{2863F524-5E59-43BE-B41F-7AF440990E9A}" type="TxLink">
                <a:rPr lang="en-US" sz="1000" b="0" i="0" u="none" strike="noStrike">
                  <a:solidFill>
                    <a:schemeClr val="accent6">
                      <a:lumMod val="75000"/>
                    </a:schemeClr>
                  </a:solidFill>
                  <a:latin typeface="Aptos Narrow"/>
                  <a:ea typeface="ADLaM Display" panose="02010000000000000000" pitchFamily="2" charset="0"/>
                  <a:cs typeface="ADLaM Display" panose="02010000000000000000" pitchFamily="2" charset="0"/>
                </a:rPr>
                <a:pPr marL="0" indent="0" algn="ctr"/>
                <a:t>240,68%</a:t>
              </a:fld>
              <a:endParaRPr lang="pt-BR" sz="800" b="1" i="0" u="none" strike="noStrike">
                <a:solidFill>
                  <a:schemeClr val="accent6">
                    <a:lumMod val="75000"/>
                  </a:schemeClr>
                </a:solidFill>
                <a:latin typeface="Aptos Narrow"/>
                <a:ea typeface="ADLaM Display" panose="02010000000000000000" pitchFamily="2" charset="0"/>
                <a:cs typeface="ADLaM Display" panose="02010000000000000000" pitchFamily="2" charset="0"/>
              </a:endParaRPr>
            </a:p>
          </xdr:txBody>
        </xdr:sp>
        <xdr:sp macro="" textlink="$E$26">
          <xdr:nvSpPr>
            <xdr:cNvPr id="40" name="CaixaDeTexto 39">
              <a:extLst>
                <a:ext uri="{FF2B5EF4-FFF2-40B4-BE49-F238E27FC236}">
                  <a16:creationId xmlns:a16="http://schemas.microsoft.com/office/drawing/2014/main" id="{E7AFC3EE-4348-6655-10E1-FC01194237DA}"/>
                </a:ext>
              </a:extLst>
            </xdr:cNvPr>
            <xdr:cNvSpPr txBox="1"/>
          </xdr:nvSpPr>
          <xdr:spPr>
            <a:xfrm>
              <a:off x="2612444" y="6003870"/>
              <a:ext cx="791180" cy="244000"/>
            </a:xfrm>
            <a:prstGeom prst="rect">
              <a:avLst/>
            </a:prstGeom>
            <a:solidFill>
              <a:srgbClr val="FFF6D9"/>
            </a:solidFill>
            <a:ln w="9525" cmpd="sng">
              <a:solidFill>
                <a:srgbClr val="EDCD0A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marL="0" indent="0" algn="ctr"/>
              <a:fld id="{64C986B2-6CC4-4596-8673-6EE876C4201A}" type="TxLink">
                <a:rPr lang="en-US" sz="1000" b="1" i="0" u="none" strike="noStrike">
                  <a:solidFill>
                    <a:schemeClr val="accent6">
                      <a:lumMod val="75000"/>
                    </a:schemeClr>
                  </a:solidFill>
                  <a:latin typeface="Aptos Narrow"/>
                  <a:ea typeface="ADLaM Display" panose="02010000000000000000" pitchFamily="2" charset="0"/>
                  <a:cs typeface="ADLaM Display" panose="02010000000000000000" pitchFamily="2" charset="0"/>
                </a:rPr>
                <a:pPr marL="0" indent="0" algn="ctr"/>
                <a:t>171,91%</a:t>
              </a:fld>
              <a:endParaRPr lang="pt-BR" sz="800" b="1" i="0" u="none" strike="noStrike">
                <a:solidFill>
                  <a:schemeClr val="accent6">
                    <a:lumMod val="75000"/>
                  </a:schemeClr>
                </a:solidFill>
                <a:latin typeface="Aptos Narrow"/>
                <a:ea typeface="ADLaM Display" panose="02010000000000000000" pitchFamily="2" charset="0"/>
                <a:cs typeface="ADLaM Display" panose="02010000000000000000" pitchFamily="2" charset="0"/>
              </a:endParaRPr>
            </a:p>
          </xdr:txBody>
        </xdr:sp>
        <xdr:sp macro="" textlink="$B$26">
          <xdr:nvSpPr>
            <xdr:cNvPr id="41" name="CaixaDeTexto 40">
              <a:extLst>
                <a:ext uri="{FF2B5EF4-FFF2-40B4-BE49-F238E27FC236}">
                  <a16:creationId xmlns:a16="http://schemas.microsoft.com/office/drawing/2014/main" id="{074B2896-2AEC-4D01-2E4D-2C59C1C8A3D6}"/>
                </a:ext>
              </a:extLst>
            </xdr:cNvPr>
            <xdr:cNvSpPr txBox="1"/>
          </xdr:nvSpPr>
          <xdr:spPr>
            <a:xfrm>
              <a:off x="1381856" y="4178435"/>
              <a:ext cx="2919047" cy="445476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fld id="{5F4AD72D-66FD-4AB2-B84C-A38AA2009A33}" type="TxLink">
                <a:rPr lang="en-US" sz="2400" b="1" i="0" u="none" strike="noStrike">
                  <a:solidFill>
                    <a:schemeClr val="accent6">
                      <a:lumMod val="75000"/>
                    </a:schemeClr>
                  </a:solidFill>
                  <a:latin typeface="Aptos Narrow"/>
                  <a:ea typeface="ADLaM Display" panose="02010000000000000000" pitchFamily="2" charset="0"/>
                  <a:cs typeface="ADLaM Display" panose="02010000000000000000" pitchFamily="2" charset="0"/>
                </a:rPr>
                <a:pPr algn="ctr"/>
                <a:t>MC-ARA M</a:t>
              </a:fld>
              <a:endParaRPr lang="pt-BR" sz="2400" b="1">
                <a:solidFill>
                  <a:schemeClr val="accent6">
                    <a:lumMod val="75000"/>
                  </a:schemeClr>
                </a:solidFill>
                <a:latin typeface="ADLaM Display" panose="02010000000000000000" pitchFamily="2" charset="0"/>
                <a:ea typeface="ADLaM Display" panose="02010000000000000000" pitchFamily="2" charset="0"/>
                <a:cs typeface="ADLaM Display" panose="02010000000000000000" pitchFamily="2" charset="0"/>
              </a:endParaRPr>
            </a:p>
          </xdr:txBody>
        </xdr:sp>
      </xdr:grpSp>
    </xdr:grpSp>
    <xdr:clientData/>
  </xdr:twoCellAnchor>
  <xdr:twoCellAnchor editAs="absolute">
    <xdr:from>
      <xdr:col>1</xdr:col>
      <xdr:colOff>297159</xdr:colOff>
      <xdr:row>4</xdr:row>
      <xdr:rowOff>48746</xdr:rowOff>
    </xdr:from>
    <xdr:to>
      <xdr:col>4</xdr:col>
      <xdr:colOff>811863</xdr:colOff>
      <xdr:row>26</xdr:row>
      <xdr:rowOff>84045</xdr:rowOff>
    </xdr:to>
    <xdr:grpSp>
      <xdr:nvGrpSpPr>
        <xdr:cNvPr id="58" name="Agrupar 57">
          <a:extLst>
            <a:ext uri="{FF2B5EF4-FFF2-40B4-BE49-F238E27FC236}">
              <a16:creationId xmlns:a16="http://schemas.microsoft.com/office/drawing/2014/main" id="{B0F2BA60-957A-5BE4-453E-6C924C303229}"/>
            </a:ext>
          </a:extLst>
        </xdr:cNvPr>
        <xdr:cNvGrpSpPr/>
      </xdr:nvGrpSpPr>
      <xdr:grpSpPr>
        <a:xfrm>
          <a:off x="831866" y="1446306"/>
          <a:ext cx="3629940" cy="2181973"/>
          <a:chOff x="354869" y="271461"/>
          <a:chExt cx="3068948" cy="1841500"/>
        </a:xfrm>
      </xdr:grpSpPr>
      <xdr:grpSp>
        <xdr:nvGrpSpPr>
          <xdr:cNvPr id="4" name="Agrupar 3">
            <a:extLst>
              <a:ext uri="{FF2B5EF4-FFF2-40B4-BE49-F238E27FC236}">
                <a16:creationId xmlns:a16="http://schemas.microsoft.com/office/drawing/2014/main" id="{48197474-8B11-9529-2F44-D071D382206D}"/>
              </a:ext>
            </a:extLst>
          </xdr:cNvPr>
          <xdr:cNvGrpSpPr/>
        </xdr:nvGrpSpPr>
        <xdr:grpSpPr>
          <a:xfrm>
            <a:off x="351694" y="268286"/>
            <a:ext cx="2889159" cy="1809206"/>
            <a:chOff x="1179635" y="4125057"/>
            <a:chExt cx="3434861" cy="2229827"/>
          </a:xfrm>
        </xdr:grpSpPr>
        <xdr:sp macro="" textlink="">
          <xdr:nvSpPr>
            <xdr:cNvPr id="2" name="Retângulo 1">
              <a:extLst>
                <a:ext uri="{FF2B5EF4-FFF2-40B4-BE49-F238E27FC236}">
                  <a16:creationId xmlns:a16="http://schemas.microsoft.com/office/drawing/2014/main" id="{17116EFA-2660-E711-9587-291287CCCA61}"/>
                </a:ext>
              </a:extLst>
            </xdr:cNvPr>
            <xdr:cNvSpPr/>
          </xdr:nvSpPr>
          <xdr:spPr>
            <a:xfrm>
              <a:off x="1179635" y="4125057"/>
              <a:ext cx="3434861" cy="2229827"/>
            </a:xfrm>
            <a:prstGeom prst="rect">
              <a:avLst/>
            </a:prstGeom>
            <a:gradFill flip="none" rotWithShape="1">
              <a:gsLst>
                <a:gs pos="0">
                  <a:schemeClr val="accent6">
                    <a:lumMod val="20000"/>
                    <a:lumOff val="80000"/>
                  </a:schemeClr>
                </a:gs>
                <a:gs pos="50000">
                  <a:srgbClr val="F2F7FC"/>
                </a:gs>
                <a:gs pos="100000">
                  <a:srgbClr val="FFF6D9"/>
                </a:gs>
              </a:gsLst>
              <a:lin ang="2700000" scaled="1"/>
              <a:tileRect/>
            </a:gradFill>
            <a:ln>
              <a:solidFill>
                <a:schemeClr val="bg2"/>
              </a:solidFill>
            </a:ln>
            <a:effectLst>
              <a:outerShdw blurRad="50800" dist="38100" dir="5400000" algn="t" rotWithShape="0">
                <a:prstClr val="black">
                  <a:alpha val="40000"/>
                </a:prstClr>
              </a:outerShdw>
            </a:effectLst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grpSp>
          <xdr:nvGrpSpPr>
            <xdr:cNvPr id="3" name="Agrupar 2">
              <a:extLst>
                <a:ext uri="{FF2B5EF4-FFF2-40B4-BE49-F238E27FC236}">
                  <a16:creationId xmlns:a16="http://schemas.microsoft.com/office/drawing/2014/main" id="{CE92ABB8-C7DC-F237-2F4E-20500FEB3792}"/>
                </a:ext>
              </a:extLst>
            </xdr:cNvPr>
            <xdr:cNvGrpSpPr/>
          </xdr:nvGrpSpPr>
          <xdr:grpSpPr>
            <a:xfrm>
              <a:off x="1272194" y="4178435"/>
              <a:ext cx="3028709" cy="2069435"/>
              <a:chOff x="1272194" y="4178435"/>
              <a:chExt cx="3028709" cy="2069435"/>
            </a:xfrm>
          </xdr:grpSpPr>
          <xdr:pic>
            <xdr:nvPicPr>
              <xdr:cNvPr id="32" name="Imagem 31">
                <a:extLst>
                  <a:ext uri="{FF2B5EF4-FFF2-40B4-BE49-F238E27FC236}">
                    <a16:creationId xmlns:a16="http://schemas.microsoft.com/office/drawing/2014/main" id="{CD31FFC2-82A2-0E60-7B7F-00E9298233FE}"/>
                  </a:ext>
                </a:extLst>
              </xdr:cNvPr>
              <xdr:cNvPicPr>
                <a:picLocks noChangeAspect="1"/>
              </xdr:cNvPicPr>
            </xdr:nvPicPr>
            <xdr:blipFill rotWithShape="1">
              <a:blip xmlns:r="http://schemas.openxmlformats.org/officeDocument/2006/relationships" r:embed="rId3">
                <a:alphaModFix amt="20000"/>
              </a:blip>
              <a:srcRect t="29487" b="24037"/>
              <a:stretch>
                <a:fillRect/>
              </a:stretch>
            </xdr:blipFill>
            <xdr:spPr>
              <a:xfrm>
                <a:off x="1436077" y="4570997"/>
                <a:ext cx="2787819" cy="911714"/>
              </a:xfrm>
              <a:prstGeom prst="rect">
                <a:avLst/>
              </a:prstGeom>
            </xdr:spPr>
          </xdr:pic>
          <xdr:sp macro="" textlink="">
            <xdr:nvSpPr>
              <xdr:cNvPr id="10" name="CaixaDeTexto 9">
                <a:extLst>
                  <a:ext uri="{FF2B5EF4-FFF2-40B4-BE49-F238E27FC236}">
                    <a16:creationId xmlns:a16="http://schemas.microsoft.com/office/drawing/2014/main" id="{7CBF3ECD-3DC2-46B6-B3BC-7DFD16FEE994}"/>
                  </a:ext>
                </a:extLst>
              </xdr:cNvPr>
              <xdr:cNvSpPr txBox="1"/>
            </xdr:nvSpPr>
            <xdr:spPr>
              <a:xfrm>
                <a:off x="1272194" y="5355251"/>
                <a:ext cx="746125" cy="244000"/>
              </a:xfrm>
              <a:prstGeom prst="rect">
                <a:avLst/>
              </a:prstGeom>
              <a:noFill/>
              <a:ln w="9525" cmpd="sng">
                <a:solidFill>
                  <a:srgbClr val="EDCD0A"/>
                </a:solidFill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ctr"/>
              <a:lstStyle/>
              <a:p>
                <a:pPr algn="ctr"/>
                <a:r>
                  <a:rPr lang="pt-BR" sz="1000">
                    <a:solidFill>
                      <a:schemeClr val="accent6">
                        <a:lumMod val="75000"/>
                      </a:schemeClr>
                    </a:solidFill>
                    <a:latin typeface="ADLaM Display" panose="02010000000000000000" pitchFamily="2" charset="0"/>
                    <a:ea typeface="ADLaM Display" panose="02010000000000000000" pitchFamily="2" charset="0"/>
                    <a:cs typeface="ADLaM Display" panose="02010000000000000000" pitchFamily="2" charset="0"/>
                  </a:rPr>
                  <a:t>MAIO</a:t>
                </a:r>
              </a:p>
            </xdr:txBody>
          </xdr:sp>
          <xdr:sp macro="" textlink="">
            <xdr:nvSpPr>
              <xdr:cNvPr id="11" name="CaixaDeTexto 10">
                <a:extLst>
                  <a:ext uri="{FF2B5EF4-FFF2-40B4-BE49-F238E27FC236}">
                    <a16:creationId xmlns:a16="http://schemas.microsoft.com/office/drawing/2014/main" id="{02070C69-6D6A-4C52-A77A-7C50BF3E1742}"/>
                  </a:ext>
                </a:extLst>
              </xdr:cNvPr>
              <xdr:cNvSpPr txBox="1"/>
            </xdr:nvSpPr>
            <xdr:spPr>
              <a:xfrm>
                <a:off x="1423836" y="5671134"/>
                <a:ext cx="766814" cy="244000"/>
              </a:xfrm>
              <a:prstGeom prst="rect">
                <a:avLst/>
              </a:prstGeom>
              <a:noFill/>
              <a:ln w="9525" cmpd="sng">
                <a:solidFill>
                  <a:srgbClr val="EDCD0A"/>
                </a:solidFill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ctr"/>
              <a:lstStyle/>
              <a:p>
                <a:pPr algn="ctr"/>
                <a:r>
                  <a:rPr lang="pt-BR" sz="1000">
                    <a:solidFill>
                      <a:schemeClr val="accent6">
                        <a:lumMod val="75000"/>
                      </a:schemeClr>
                    </a:solidFill>
                    <a:latin typeface="ADLaM Display" panose="02010000000000000000" pitchFamily="2" charset="0"/>
                    <a:ea typeface="ADLaM Display" panose="02010000000000000000" pitchFamily="2" charset="0"/>
                    <a:cs typeface="ADLaM Display" panose="02010000000000000000" pitchFamily="2" charset="0"/>
                  </a:rPr>
                  <a:t>JUNHO</a:t>
                </a:r>
                <a:endParaRPr lang="pt-BR" sz="1100">
                  <a:solidFill>
                    <a:schemeClr val="accent6">
                      <a:lumMod val="75000"/>
                    </a:schemeClr>
                  </a:solidFill>
                  <a:latin typeface="ADLaM Display" panose="02010000000000000000" pitchFamily="2" charset="0"/>
                  <a:ea typeface="ADLaM Display" panose="02010000000000000000" pitchFamily="2" charset="0"/>
                  <a:cs typeface="ADLaM Display" panose="02010000000000000000" pitchFamily="2" charset="0"/>
                </a:endParaRPr>
              </a:p>
            </xdr:txBody>
          </xdr:sp>
          <xdr:sp macro="" textlink="">
            <xdr:nvSpPr>
              <xdr:cNvPr id="12" name="CaixaDeTexto 11">
                <a:extLst>
                  <a:ext uri="{FF2B5EF4-FFF2-40B4-BE49-F238E27FC236}">
                    <a16:creationId xmlns:a16="http://schemas.microsoft.com/office/drawing/2014/main" id="{F42AE724-B261-4DF7-BBC5-825424810FA9}"/>
                  </a:ext>
                </a:extLst>
              </xdr:cNvPr>
              <xdr:cNvSpPr txBox="1"/>
            </xdr:nvSpPr>
            <xdr:spPr>
              <a:xfrm>
                <a:off x="1569153" y="5996597"/>
                <a:ext cx="980613" cy="243999"/>
              </a:xfrm>
              <a:prstGeom prst="rect">
                <a:avLst/>
              </a:prstGeom>
              <a:solidFill>
                <a:srgbClr val="FFF6D9"/>
              </a:solidFill>
              <a:ln w="9525" cmpd="sng">
                <a:solidFill>
                  <a:srgbClr val="EDCD0A"/>
                </a:solidFill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ctr"/>
              <a:lstStyle/>
              <a:p>
                <a:pPr algn="ctr"/>
                <a:r>
                  <a:rPr lang="pt-BR" sz="1100">
                    <a:solidFill>
                      <a:schemeClr val="accent6">
                        <a:lumMod val="75000"/>
                      </a:schemeClr>
                    </a:solidFill>
                    <a:latin typeface="ADLaM Display" panose="02010000000000000000" pitchFamily="2" charset="0"/>
                    <a:ea typeface="ADLaM Display" panose="02010000000000000000" pitchFamily="2" charset="0"/>
                    <a:cs typeface="ADLaM Display" panose="02010000000000000000" pitchFamily="2" charset="0"/>
                  </a:rPr>
                  <a:t>% </a:t>
                </a:r>
                <a:r>
                  <a:rPr lang="pt-BR" sz="1050">
                    <a:solidFill>
                      <a:schemeClr val="accent6">
                        <a:lumMod val="75000"/>
                      </a:schemeClr>
                    </a:solidFill>
                    <a:latin typeface="ADLaM Display" panose="02010000000000000000" pitchFamily="2" charset="0"/>
                    <a:ea typeface="ADLaM Display" panose="02010000000000000000" pitchFamily="2" charset="0"/>
                    <a:cs typeface="ADLaM Display" panose="02010000000000000000" pitchFamily="2" charset="0"/>
                  </a:rPr>
                  <a:t>MÉDIO</a:t>
                </a:r>
                <a:endParaRPr lang="pt-BR" sz="1100">
                  <a:solidFill>
                    <a:schemeClr val="accent6">
                      <a:lumMod val="75000"/>
                    </a:schemeClr>
                  </a:solidFill>
                  <a:latin typeface="ADLaM Display" panose="02010000000000000000" pitchFamily="2" charset="0"/>
                  <a:ea typeface="ADLaM Display" panose="02010000000000000000" pitchFamily="2" charset="0"/>
                  <a:cs typeface="ADLaM Display" panose="02010000000000000000" pitchFamily="2" charset="0"/>
                </a:endParaRPr>
              </a:p>
            </xdr:txBody>
          </xdr:sp>
          <xdr:sp macro="" textlink="$C$19">
            <xdr:nvSpPr>
              <xdr:cNvPr id="13" name="CaixaDeTexto 12">
                <a:extLst>
                  <a:ext uri="{FF2B5EF4-FFF2-40B4-BE49-F238E27FC236}">
                    <a16:creationId xmlns:a16="http://schemas.microsoft.com/office/drawing/2014/main" id="{BE9AA4A9-0B59-4490-B3F2-1D1C431954C9}"/>
                  </a:ext>
                </a:extLst>
              </xdr:cNvPr>
              <xdr:cNvSpPr txBox="1"/>
            </xdr:nvSpPr>
            <xdr:spPr>
              <a:xfrm>
                <a:off x="2087193" y="5356960"/>
                <a:ext cx="825811" cy="244000"/>
              </a:xfrm>
              <a:prstGeom prst="rect">
                <a:avLst/>
              </a:prstGeom>
              <a:noFill/>
              <a:ln w="9525" cmpd="sng">
                <a:solidFill>
                  <a:srgbClr val="EDCD0A"/>
                </a:solidFill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ctr"/>
              <a:lstStyle/>
              <a:p>
                <a:pPr algn="ctr"/>
                <a:fld id="{4D8FEEB0-EEE2-4CDD-9ED2-FA53149F7BF2}" type="TxLink">
                  <a:rPr lang="en-US" sz="1000" b="0" i="0" u="none" strike="noStrike">
                    <a:solidFill>
                      <a:schemeClr val="accent6">
                        <a:lumMod val="75000"/>
                      </a:schemeClr>
                    </a:solidFill>
                    <a:latin typeface="Aptos Narrow"/>
                    <a:ea typeface="ADLaM Display" panose="02010000000000000000" pitchFamily="2" charset="0"/>
                    <a:cs typeface="ADLaM Display" panose="02010000000000000000" pitchFamily="2" charset="0"/>
                  </a:rPr>
                  <a:pPr algn="ctr"/>
                  <a:t>304,76%</a:t>
                </a:fld>
                <a:endParaRPr lang="pt-BR" sz="800" b="1">
                  <a:solidFill>
                    <a:schemeClr val="accent6">
                      <a:lumMod val="75000"/>
                    </a:schemeClr>
                  </a:solidFill>
                  <a:latin typeface="ADLaM Display" panose="02010000000000000000" pitchFamily="2" charset="0"/>
                  <a:ea typeface="ADLaM Display" panose="02010000000000000000" pitchFamily="2" charset="0"/>
                  <a:cs typeface="ADLaM Display" panose="02010000000000000000" pitchFamily="2" charset="0"/>
                </a:endParaRPr>
              </a:p>
            </xdr:txBody>
          </xdr:sp>
          <xdr:sp macro="" textlink="$D$19">
            <xdr:nvSpPr>
              <xdr:cNvPr id="14" name="CaixaDeTexto 13">
                <a:extLst>
                  <a:ext uri="{FF2B5EF4-FFF2-40B4-BE49-F238E27FC236}">
                    <a16:creationId xmlns:a16="http://schemas.microsoft.com/office/drawing/2014/main" id="{B3080EF5-51A0-4F8D-8A35-EF1C5C0DECFC}"/>
                  </a:ext>
                </a:extLst>
              </xdr:cNvPr>
              <xdr:cNvSpPr txBox="1"/>
            </xdr:nvSpPr>
            <xdr:spPr>
              <a:xfrm>
                <a:off x="2265578" y="5672139"/>
                <a:ext cx="847481" cy="244000"/>
              </a:xfrm>
              <a:prstGeom prst="rect">
                <a:avLst/>
              </a:prstGeom>
              <a:noFill/>
              <a:ln w="9525" cmpd="sng">
                <a:solidFill>
                  <a:srgbClr val="EDCD0A"/>
                </a:solidFill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ctr"/>
              <a:lstStyle/>
              <a:p>
                <a:pPr marL="0" indent="0" algn="ctr"/>
                <a:fld id="{5ECC0A84-093A-4946-A1BA-67EA478AA11F}" type="TxLink">
                  <a:rPr lang="en-US" sz="1000" b="0" i="0" u="none" strike="noStrike">
                    <a:solidFill>
                      <a:schemeClr val="accent6">
                        <a:lumMod val="75000"/>
                      </a:schemeClr>
                    </a:solidFill>
                    <a:latin typeface="Aptos Narrow"/>
                    <a:ea typeface="ADLaM Display" panose="02010000000000000000" pitchFamily="2" charset="0"/>
                    <a:cs typeface="ADLaM Display" panose="02010000000000000000" pitchFamily="2" charset="0"/>
                  </a:rPr>
                  <a:pPr marL="0" indent="0" algn="ctr"/>
                  <a:t>285,7%</a:t>
                </a:fld>
                <a:endParaRPr lang="pt-BR" sz="800" b="1" i="0" u="none" strike="noStrike">
                  <a:solidFill>
                    <a:schemeClr val="accent6">
                      <a:lumMod val="75000"/>
                    </a:schemeClr>
                  </a:solidFill>
                  <a:latin typeface="Aptos Narrow"/>
                  <a:ea typeface="ADLaM Display" panose="02010000000000000000" pitchFamily="2" charset="0"/>
                  <a:cs typeface="ADLaM Display" panose="02010000000000000000" pitchFamily="2" charset="0"/>
                </a:endParaRPr>
              </a:p>
            </xdr:txBody>
          </xdr:sp>
          <xdr:sp macro="" textlink="$E$19">
            <xdr:nvSpPr>
              <xdr:cNvPr id="17" name="CaixaDeTexto 16">
                <a:extLst>
                  <a:ext uri="{FF2B5EF4-FFF2-40B4-BE49-F238E27FC236}">
                    <a16:creationId xmlns:a16="http://schemas.microsoft.com/office/drawing/2014/main" id="{B3365BEE-FAC2-4D51-876F-AC47A9435EA9}"/>
                  </a:ext>
                </a:extLst>
              </xdr:cNvPr>
              <xdr:cNvSpPr txBox="1"/>
            </xdr:nvSpPr>
            <xdr:spPr>
              <a:xfrm>
                <a:off x="2612444" y="6003870"/>
                <a:ext cx="791180" cy="244000"/>
              </a:xfrm>
              <a:prstGeom prst="rect">
                <a:avLst/>
              </a:prstGeom>
              <a:solidFill>
                <a:srgbClr val="FFF6D9"/>
              </a:solidFill>
              <a:ln w="9525" cmpd="sng">
                <a:solidFill>
                  <a:srgbClr val="EDCD0A"/>
                </a:solidFill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ctr"/>
              <a:lstStyle/>
              <a:p>
                <a:pPr marL="0" indent="0" algn="ctr"/>
                <a:fld id="{342422B1-503A-46D5-BC7E-5099E8984478}" type="TxLink">
                  <a:rPr lang="en-US" sz="1000" b="1" i="0" u="none" strike="noStrike">
                    <a:solidFill>
                      <a:schemeClr val="accent6">
                        <a:lumMod val="75000"/>
                      </a:schemeClr>
                    </a:solidFill>
                    <a:latin typeface="Aptos Narrow"/>
                    <a:ea typeface="ADLaM Display" panose="02010000000000000000" pitchFamily="2" charset="0"/>
                    <a:cs typeface="ADLaM Display" panose="02010000000000000000" pitchFamily="2" charset="0"/>
                  </a:rPr>
                  <a:pPr marL="0" indent="0" algn="ctr"/>
                  <a:t>295,24%</a:t>
                </a:fld>
                <a:endParaRPr lang="pt-BR" sz="800" b="1" i="0" u="none" strike="noStrike">
                  <a:solidFill>
                    <a:schemeClr val="accent6">
                      <a:lumMod val="75000"/>
                    </a:schemeClr>
                  </a:solidFill>
                  <a:latin typeface="Aptos Narrow"/>
                  <a:ea typeface="ADLaM Display" panose="02010000000000000000" pitchFamily="2" charset="0"/>
                  <a:cs typeface="ADLaM Display" panose="02010000000000000000" pitchFamily="2" charset="0"/>
                </a:endParaRPr>
              </a:p>
            </xdr:txBody>
          </xdr:sp>
          <xdr:sp macro="" textlink="$B$19">
            <xdr:nvSpPr>
              <xdr:cNvPr id="18" name="CaixaDeTexto 17">
                <a:extLst>
                  <a:ext uri="{FF2B5EF4-FFF2-40B4-BE49-F238E27FC236}">
                    <a16:creationId xmlns:a16="http://schemas.microsoft.com/office/drawing/2014/main" id="{21CB2686-E800-4D65-9109-99A151E96836}"/>
                  </a:ext>
                </a:extLst>
              </xdr:cNvPr>
              <xdr:cNvSpPr txBox="1"/>
            </xdr:nvSpPr>
            <xdr:spPr>
              <a:xfrm>
                <a:off x="1381856" y="4178435"/>
                <a:ext cx="2919047" cy="445476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ctr"/>
              <a:lstStyle/>
              <a:p>
                <a:pPr algn="ctr"/>
                <a:fld id="{ADE98447-0510-46A9-AD3F-143E2A42E8CF}" type="TxLink">
                  <a:rPr lang="en-US" sz="2400" b="1" i="0" u="none" strike="noStrike">
                    <a:solidFill>
                      <a:schemeClr val="accent6">
                        <a:lumMod val="75000"/>
                      </a:schemeClr>
                    </a:solidFill>
                    <a:latin typeface="Aptos Narrow"/>
                    <a:ea typeface="ADLaM Display" panose="02010000000000000000" pitchFamily="2" charset="0"/>
                    <a:cs typeface="ADLaM Display" panose="02010000000000000000" pitchFamily="2" charset="0"/>
                  </a:rPr>
                  <a:pPr algn="ctr"/>
                  <a:t>VENDAS-6</a:t>
                </a:fld>
                <a:endParaRPr lang="pt-BR" sz="2400" b="1">
                  <a:solidFill>
                    <a:schemeClr val="accent6">
                      <a:lumMod val="75000"/>
                    </a:schemeClr>
                  </a:solidFill>
                  <a:latin typeface="ADLaM Display" panose="02010000000000000000" pitchFamily="2" charset="0"/>
                  <a:ea typeface="ADLaM Display" panose="02010000000000000000" pitchFamily="2" charset="0"/>
                  <a:cs typeface="ADLaM Display" panose="02010000000000000000" pitchFamily="2" charset="0"/>
                </a:endParaRPr>
              </a:p>
            </xdr:txBody>
          </xdr:sp>
        </xdr:grpSp>
      </xdr:grpSp>
      <xdr:pic>
        <xdr:nvPicPr>
          <xdr:cNvPr id="28" name="Imagem 27">
            <a:extLst>
              <a:ext uri="{FF2B5EF4-FFF2-40B4-BE49-F238E27FC236}">
                <a16:creationId xmlns:a16="http://schemas.microsoft.com/office/drawing/2014/main" id="{6E6907A6-2BC6-42E6-8DEC-A701D6E00F58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4">
            <a:extLst>
              <a:ext uri="{BEBA8EAE-BF5A-486C-A8C5-ECC9F3942E4B}">
                <a14:imgProps xmlns:a14="http://schemas.microsoft.com/office/drawing/2010/main">
                  <a14:imgLayer r:embed="rId2">
                    <a14:imgEffect>
                      <a14:backgroundRemoval t="1961" b="47148" l="5136" r="46220">
                        <a14:foregroundMark x1="24679" y1="32977" x2="24679" y2="32977"/>
                        <a14:foregroundMark x1="23966" y1="1961" x2="23966" y2="1961"/>
                        <a14:foregroundMark x1="29601" y1="47148" x2="29601" y2="47148"/>
                        <a14:foregroundMark x1="39943" y1="26025" x2="39943" y2="26025"/>
                        <a14:foregroundMark x1="9843" y1="24777" x2="9843" y2="24777"/>
                      </a14:backgroundRemoval>
                    </a14:imgEffect>
                  </a14:imgLayer>
                </a14:imgProps>
              </a:ext>
            </a:extLst>
          </a:blip>
          <a:srcRect r="48531" b="49726"/>
          <a:stretch>
            <a:fillRect/>
          </a:stretch>
        </xdr:blipFill>
        <xdr:spPr>
          <a:xfrm>
            <a:off x="2084388" y="1009650"/>
            <a:ext cx="1339429" cy="1103311"/>
          </a:xfrm>
          <a:prstGeom prst="rect">
            <a:avLst/>
          </a:prstGeom>
        </xdr:spPr>
      </xdr:pic>
    </xdr:grpSp>
    <xdr:clientData/>
  </xdr:twoCellAnchor>
  <xdr:twoCellAnchor editAs="absolute">
    <xdr:from>
      <xdr:col>5</xdr:col>
      <xdr:colOff>369208</xdr:colOff>
      <xdr:row>4</xdr:row>
      <xdr:rowOff>35427</xdr:rowOff>
    </xdr:from>
    <xdr:to>
      <xdr:col>9</xdr:col>
      <xdr:colOff>286284</xdr:colOff>
      <xdr:row>26</xdr:row>
      <xdr:rowOff>97365</xdr:rowOff>
    </xdr:to>
    <xdr:grpSp>
      <xdr:nvGrpSpPr>
        <xdr:cNvPr id="57" name="Agrupar 56">
          <a:extLst>
            <a:ext uri="{FF2B5EF4-FFF2-40B4-BE49-F238E27FC236}">
              <a16:creationId xmlns:a16="http://schemas.microsoft.com/office/drawing/2014/main" id="{459EC7AA-F3B3-C8D9-8300-7976B8B3FD8E}"/>
            </a:ext>
          </a:extLst>
        </xdr:cNvPr>
        <xdr:cNvGrpSpPr/>
      </xdr:nvGrpSpPr>
      <xdr:grpSpPr>
        <a:xfrm>
          <a:off x="5011618" y="1436162"/>
          <a:ext cx="3701490" cy="2202262"/>
          <a:chOff x="3487007" y="285749"/>
          <a:chExt cx="3112466" cy="1867464"/>
        </a:xfrm>
      </xdr:grpSpPr>
      <xdr:grpSp>
        <xdr:nvGrpSpPr>
          <xdr:cNvPr id="42" name="Agrupar 41">
            <a:extLst>
              <a:ext uri="{FF2B5EF4-FFF2-40B4-BE49-F238E27FC236}">
                <a16:creationId xmlns:a16="http://schemas.microsoft.com/office/drawing/2014/main" id="{1B5FF179-9180-4BF0-B85A-27EA92F88B1F}"/>
              </a:ext>
            </a:extLst>
          </xdr:cNvPr>
          <xdr:cNvGrpSpPr/>
        </xdr:nvGrpSpPr>
        <xdr:grpSpPr>
          <a:xfrm>
            <a:off x="3487007" y="285749"/>
            <a:ext cx="2879733" cy="1825047"/>
            <a:chOff x="1179635" y="4125057"/>
            <a:chExt cx="3434861" cy="2229827"/>
          </a:xfrm>
        </xdr:grpSpPr>
        <xdr:sp macro="" textlink="">
          <xdr:nvSpPr>
            <xdr:cNvPr id="43" name="Retângulo 42">
              <a:extLst>
                <a:ext uri="{FF2B5EF4-FFF2-40B4-BE49-F238E27FC236}">
                  <a16:creationId xmlns:a16="http://schemas.microsoft.com/office/drawing/2014/main" id="{08E9D457-5B72-D5EF-32F6-35090DC1998C}"/>
                </a:ext>
              </a:extLst>
            </xdr:cNvPr>
            <xdr:cNvSpPr/>
          </xdr:nvSpPr>
          <xdr:spPr>
            <a:xfrm>
              <a:off x="1179635" y="4125057"/>
              <a:ext cx="3434861" cy="2229827"/>
            </a:xfrm>
            <a:prstGeom prst="rect">
              <a:avLst/>
            </a:prstGeom>
            <a:gradFill flip="none" rotWithShape="1">
              <a:gsLst>
                <a:gs pos="0">
                  <a:schemeClr val="accent6">
                    <a:lumMod val="20000"/>
                    <a:lumOff val="80000"/>
                  </a:schemeClr>
                </a:gs>
                <a:gs pos="50000">
                  <a:srgbClr val="F2F7FC"/>
                </a:gs>
                <a:gs pos="100000">
                  <a:srgbClr val="FFF6D9"/>
                </a:gs>
              </a:gsLst>
              <a:lin ang="2700000" scaled="1"/>
              <a:tileRect/>
            </a:gradFill>
            <a:ln>
              <a:solidFill>
                <a:schemeClr val="bg2"/>
              </a:solidFill>
            </a:ln>
            <a:effectLst>
              <a:outerShdw blurRad="50800" dist="38100" dir="5400000" algn="t" rotWithShape="0">
                <a:prstClr val="black">
                  <a:alpha val="40000"/>
                </a:prstClr>
              </a:outerShdw>
            </a:effectLst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grpSp>
          <xdr:nvGrpSpPr>
            <xdr:cNvPr id="44" name="Agrupar 43">
              <a:extLst>
                <a:ext uri="{FF2B5EF4-FFF2-40B4-BE49-F238E27FC236}">
                  <a16:creationId xmlns:a16="http://schemas.microsoft.com/office/drawing/2014/main" id="{C7171465-8050-F42D-AAFB-15555B992EE1}"/>
                </a:ext>
              </a:extLst>
            </xdr:cNvPr>
            <xdr:cNvGrpSpPr/>
          </xdr:nvGrpSpPr>
          <xdr:grpSpPr>
            <a:xfrm>
              <a:off x="1272194" y="4178435"/>
              <a:ext cx="3028709" cy="2069435"/>
              <a:chOff x="1272194" y="4178435"/>
              <a:chExt cx="3028709" cy="2069435"/>
            </a:xfrm>
          </xdr:grpSpPr>
          <xdr:pic>
            <xdr:nvPicPr>
              <xdr:cNvPr id="46" name="Imagem 45">
                <a:extLst>
                  <a:ext uri="{FF2B5EF4-FFF2-40B4-BE49-F238E27FC236}">
                    <a16:creationId xmlns:a16="http://schemas.microsoft.com/office/drawing/2014/main" id="{0EB366EB-765F-53A0-4BE0-EE0AAE3A28D6}"/>
                  </a:ext>
                </a:extLst>
              </xdr:cNvPr>
              <xdr:cNvPicPr>
                <a:picLocks noChangeAspect="1"/>
              </xdr:cNvPicPr>
            </xdr:nvPicPr>
            <xdr:blipFill rotWithShape="1">
              <a:blip xmlns:r="http://schemas.openxmlformats.org/officeDocument/2006/relationships" r:embed="rId3">
                <a:alphaModFix amt="20000"/>
              </a:blip>
              <a:srcRect t="29487" b="24037"/>
              <a:stretch>
                <a:fillRect/>
              </a:stretch>
            </xdr:blipFill>
            <xdr:spPr>
              <a:xfrm>
                <a:off x="1436077" y="4570997"/>
                <a:ext cx="2787819" cy="911714"/>
              </a:xfrm>
              <a:prstGeom prst="rect">
                <a:avLst/>
              </a:prstGeom>
            </xdr:spPr>
          </xdr:pic>
          <xdr:sp macro="" textlink="">
            <xdr:nvSpPr>
              <xdr:cNvPr id="47" name="CaixaDeTexto 46">
                <a:extLst>
                  <a:ext uri="{FF2B5EF4-FFF2-40B4-BE49-F238E27FC236}">
                    <a16:creationId xmlns:a16="http://schemas.microsoft.com/office/drawing/2014/main" id="{EB2B993B-7789-0903-7636-EAC3C760371B}"/>
                  </a:ext>
                </a:extLst>
              </xdr:cNvPr>
              <xdr:cNvSpPr txBox="1"/>
            </xdr:nvSpPr>
            <xdr:spPr>
              <a:xfrm>
                <a:off x="1272194" y="5355251"/>
                <a:ext cx="746125" cy="244000"/>
              </a:xfrm>
              <a:prstGeom prst="rect">
                <a:avLst/>
              </a:prstGeom>
              <a:noFill/>
              <a:ln w="9525" cmpd="sng">
                <a:solidFill>
                  <a:srgbClr val="EDCD0A"/>
                </a:solidFill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ctr"/>
              <a:lstStyle/>
              <a:p>
                <a:pPr algn="ctr"/>
                <a:r>
                  <a:rPr lang="pt-BR" sz="1000">
                    <a:solidFill>
                      <a:schemeClr val="accent6">
                        <a:lumMod val="75000"/>
                      </a:schemeClr>
                    </a:solidFill>
                    <a:latin typeface="ADLaM Display" panose="02010000000000000000" pitchFamily="2" charset="0"/>
                    <a:ea typeface="ADLaM Display" panose="02010000000000000000" pitchFamily="2" charset="0"/>
                    <a:cs typeface="ADLaM Display" panose="02010000000000000000" pitchFamily="2" charset="0"/>
                  </a:rPr>
                  <a:t>MAIO</a:t>
                </a:r>
              </a:p>
            </xdr:txBody>
          </xdr:sp>
          <xdr:sp macro="" textlink="">
            <xdr:nvSpPr>
              <xdr:cNvPr id="48" name="CaixaDeTexto 47">
                <a:extLst>
                  <a:ext uri="{FF2B5EF4-FFF2-40B4-BE49-F238E27FC236}">
                    <a16:creationId xmlns:a16="http://schemas.microsoft.com/office/drawing/2014/main" id="{3E41663E-B3EF-B475-6633-16C6027803EF}"/>
                  </a:ext>
                </a:extLst>
              </xdr:cNvPr>
              <xdr:cNvSpPr txBox="1"/>
            </xdr:nvSpPr>
            <xdr:spPr>
              <a:xfrm>
                <a:off x="1423836" y="5671134"/>
                <a:ext cx="766814" cy="244000"/>
              </a:xfrm>
              <a:prstGeom prst="rect">
                <a:avLst/>
              </a:prstGeom>
              <a:noFill/>
              <a:ln w="9525" cmpd="sng">
                <a:solidFill>
                  <a:srgbClr val="EDCD0A"/>
                </a:solidFill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ctr"/>
              <a:lstStyle/>
              <a:p>
                <a:pPr algn="ctr"/>
                <a:r>
                  <a:rPr lang="pt-BR" sz="1000">
                    <a:solidFill>
                      <a:schemeClr val="accent6">
                        <a:lumMod val="75000"/>
                      </a:schemeClr>
                    </a:solidFill>
                    <a:latin typeface="ADLaM Display" panose="02010000000000000000" pitchFamily="2" charset="0"/>
                    <a:ea typeface="ADLaM Display" panose="02010000000000000000" pitchFamily="2" charset="0"/>
                    <a:cs typeface="ADLaM Display" panose="02010000000000000000" pitchFamily="2" charset="0"/>
                  </a:rPr>
                  <a:t>JUNHO</a:t>
                </a:r>
                <a:endParaRPr lang="pt-BR" sz="1100">
                  <a:solidFill>
                    <a:schemeClr val="accent6">
                      <a:lumMod val="75000"/>
                    </a:schemeClr>
                  </a:solidFill>
                  <a:latin typeface="ADLaM Display" panose="02010000000000000000" pitchFamily="2" charset="0"/>
                  <a:ea typeface="ADLaM Display" panose="02010000000000000000" pitchFamily="2" charset="0"/>
                  <a:cs typeface="ADLaM Display" panose="02010000000000000000" pitchFamily="2" charset="0"/>
                </a:endParaRPr>
              </a:p>
            </xdr:txBody>
          </xdr:sp>
          <xdr:sp macro="" textlink="">
            <xdr:nvSpPr>
              <xdr:cNvPr id="49" name="CaixaDeTexto 48">
                <a:extLst>
                  <a:ext uri="{FF2B5EF4-FFF2-40B4-BE49-F238E27FC236}">
                    <a16:creationId xmlns:a16="http://schemas.microsoft.com/office/drawing/2014/main" id="{BF9F0528-EF2F-1101-745A-12B9CC350AE2}"/>
                  </a:ext>
                </a:extLst>
              </xdr:cNvPr>
              <xdr:cNvSpPr txBox="1"/>
            </xdr:nvSpPr>
            <xdr:spPr>
              <a:xfrm>
                <a:off x="1569153" y="5996597"/>
                <a:ext cx="980613" cy="243999"/>
              </a:xfrm>
              <a:prstGeom prst="rect">
                <a:avLst/>
              </a:prstGeom>
              <a:solidFill>
                <a:srgbClr val="FFF6D9"/>
              </a:solidFill>
              <a:ln w="9525" cmpd="sng">
                <a:solidFill>
                  <a:srgbClr val="EDCD0A"/>
                </a:solidFill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ctr"/>
              <a:lstStyle/>
              <a:p>
                <a:pPr algn="ctr"/>
                <a:r>
                  <a:rPr lang="pt-BR" sz="1100">
                    <a:solidFill>
                      <a:schemeClr val="accent6">
                        <a:lumMod val="75000"/>
                      </a:schemeClr>
                    </a:solidFill>
                    <a:latin typeface="ADLaM Display" panose="02010000000000000000" pitchFamily="2" charset="0"/>
                    <a:ea typeface="ADLaM Display" panose="02010000000000000000" pitchFamily="2" charset="0"/>
                    <a:cs typeface="ADLaM Display" panose="02010000000000000000" pitchFamily="2" charset="0"/>
                  </a:rPr>
                  <a:t>% </a:t>
                </a:r>
                <a:r>
                  <a:rPr lang="pt-BR" sz="1050">
                    <a:solidFill>
                      <a:schemeClr val="accent6">
                        <a:lumMod val="75000"/>
                      </a:schemeClr>
                    </a:solidFill>
                    <a:latin typeface="ADLaM Display" panose="02010000000000000000" pitchFamily="2" charset="0"/>
                    <a:ea typeface="ADLaM Display" panose="02010000000000000000" pitchFamily="2" charset="0"/>
                    <a:cs typeface="ADLaM Display" panose="02010000000000000000" pitchFamily="2" charset="0"/>
                  </a:rPr>
                  <a:t>MÉDIO</a:t>
                </a:r>
                <a:endParaRPr lang="pt-BR" sz="1100">
                  <a:solidFill>
                    <a:schemeClr val="accent6">
                      <a:lumMod val="75000"/>
                    </a:schemeClr>
                  </a:solidFill>
                  <a:latin typeface="ADLaM Display" panose="02010000000000000000" pitchFamily="2" charset="0"/>
                  <a:ea typeface="ADLaM Display" panose="02010000000000000000" pitchFamily="2" charset="0"/>
                  <a:cs typeface="ADLaM Display" panose="02010000000000000000" pitchFamily="2" charset="0"/>
                </a:endParaRPr>
              </a:p>
            </xdr:txBody>
          </xdr:sp>
          <xdr:sp macro="" textlink="$C$20">
            <xdr:nvSpPr>
              <xdr:cNvPr id="50" name="CaixaDeTexto 49">
                <a:extLst>
                  <a:ext uri="{FF2B5EF4-FFF2-40B4-BE49-F238E27FC236}">
                    <a16:creationId xmlns:a16="http://schemas.microsoft.com/office/drawing/2014/main" id="{666D7EAC-BA60-F078-9C8C-185DA74E3FCC}"/>
                  </a:ext>
                </a:extLst>
              </xdr:cNvPr>
              <xdr:cNvSpPr txBox="1"/>
            </xdr:nvSpPr>
            <xdr:spPr>
              <a:xfrm>
                <a:off x="2087192" y="5356959"/>
                <a:ext cx="761392" cy="244000"/>
              </a:xfrm>
              <a:prstGeom prst="rect">
                <a:avLst/>
              </a:prstGeom>
              <a:noFill/>
              <a:ln w="9525" cmpd="sng">
                <a:solidFill>
                  <a:srgbClr val="EDCD0A"/>
                </a:solidFill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ctr"/>
              <a:lstStyle/>
              <a:p>
                <a:pPr algn="ctr"/>
                <a:fld id="{93CF5E59-6E1B-423C-BE43-7A5B6E8DB863}" type="TxLink">
                  <a:rPr lang="en-US" sz="1000" b="0" i="0" u="none" strike="noStrike">
                    <a:solidFill>
                      <a:schemeClr val="accent6">
                        <a:lumMod val="75000"/>
                      </a:schemeClr>
                    </a:solidFill>
                    <a:latin typeface="Aptos Narrow"/>
                    <a:ea typeface="ADLaM Display" panose="02010000000000000000" pitchFamily="2" charset="0"/>
                    <a:cs typeface="ADLaM Display" panose="02010000000000000000" pitchFamily="2" charset="0"/>
                  </a:rPr>
                  <a:pPr algn="ctr"/>
                  <a:t>187,50%</a:t>
                </a:fld>
                <a:endParaRPr lang="pt-BR" sz="800" b="1">
                  <a:solidFill>
                    <a:schemeClr val="accent6">
                      <a:lumMod val="75000"/>
                    </a:schemeClr>
                  </a:solidFill>
                  <a:latin typeface="ADLaM Display" panose="02010000000000000000" pitchFamily="2" charset="0"/>
                  <a:ea typeface="ADLaM Display" panose="02010000000000000000" pitchFamily="2" charset="0"/>
                  <a:cs typeface="ADLaM Display" panose="02010000000000000000" pitchFamily="2" charset="0"/>
                </a:endParaRPr>
              </a:p>
            </xdr:txBody>
          </xdr:sp>
          <xdr:sp macro="" textlink="$D$20">
            <xdr:nvSpPr>
              <xdr:cNvPr id="51" name="CaixaDeTexto 50">
                <a:extLst>
                  <a:ext uri="{FF2B5EF4-FFF2-40B4-BE49-F238E27FC236}">
                    <a16:creationId xmlns:a16="http://schemas.microsoft.com/office/drawing/2014/main" id="{EB37E9A3-2360-C5E3-FE34-23C4E33408E4}"/>
                  </a:ext>
                </a:extLst>
              </xdr:cNvPr>
              <xdr:cNvSpPr txBox="1"/>
            </xdr:nvSpPr>
            <xdr:spPr>
              <a:xfrm>
                <a:off x="2265578" y="5672139"/>
                <a:ext cx="847481" cy="244000"/>
              </a:xfrm>
              <a:prstGeom prst="rect">
                <a:avLst/>
              </a:prstGeom>
              <a:noFill/>
              <a:ln w="9525" cmpd="sng">
                <a:solidFill>
                  <a:srgbClr val="EDCD0A"/>
                </a:solidFill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ctr"/>
              <a:lstStyle/>
              <a:p>
                <a:pPr marL="0" indent="0" algn="ctr"/>
                <a:fld id="{F9F07671-61FB-4EA0-8140-1827162859F2}" type="TxLink">
                  <a:rPr lang="en-US" sz="1000" b="0" i="0" u="none" strike="noStrike">
                    <a:solidFill>
                      <a:schemeClr val="accent6">
                        <a:lumMod val="75000"/>
                      </a:schemeClr>
                    </a:solidFill>
                    <a:latin typeface="Aptos Narrow"/>
                    <a:ea typeface="ADLaM Display" panose="02010000000000000000" pitchFamily="2" charset="0"/>
                    <a:cs typeface="ADLaM Display" panose="02010000000000000000" pitchFamily="2" charset="0"/>
                  </a:rPr>
                  <a:pPr marL="0" indent="0" algn="ctr"/>
                  <a:t>187,5%</a:t>
                </a:fld>
                <a:endParaRPr lang="pt-BR" sz="800" b="1" i="0" u="none" strike="noStrike">
                  <a:solidFill>
                    <a:schemeClr val="accent6">
                      <a:lumMod val="75000"/>
                    </a:schemeClr>
                  </a:solidFill>
                  <a:latin typeface="Aptos Narrow"/>
                  <a:ea typeface="ADLaM Display" panose="02010000000000000000" pitchFamily="2" charset="0"/>
                  <a:cs typeface="ADLaM Display" panose="02010000000000000000" pitchFamily="2" charset="0"/>
                </a:endParaRPr>
              </a:p>
            </xdr:txBody>
          </xdr:sp>
          <xdr:sp macro="" textlink="$E$20">
            <xdr:nvSpPr>
              <xdr:cNvPr id="52" name="CaixaDeTexto 51">
                <a:extLst>
                  <a:ext uri="{FF2B5EF4-FFF2-40B4-BE49-F238E27FC236}">
                    <a16:creationId xmlns:a16="http://schemas.microsoft.com/office/drawing/2014/main" id="{FA75EEFB-8A50-2C07-41B7-23BD17B3470C}"/>
                  </a:ext>
                </a:extLst>
              </xdr:cNvPr>
              <xdr:cNvSpPr txBox="1"/>
            </xdr:nvSpPr>
            <xdr:spPr>
              <a:xfrm>
                <a:off x="2612444" y="6003870"/>
                <a:ext cx="791180" cy="244000"/>
              </a:xfrm>
              <a:prstGeom prst="rect">
                <a:avLst/>
              </a:prstGeom>
              <a:solidFill>
                <a:srgbClr val="FFF6D9"/>
              </a:solidFill>
              <a:ln w="9525" cmpd="sng">
                <a:solidFill>
                  <a:srgbClr val="EDCD0A"/>
                </a:solidFill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ctr"/>
              <a:lstStyle/>
              <a:p>
                <a:pPr marL="0" indent="0" algn="ctr"/>
                <a:fld id="{F01A7FA4-71FF-4FE1-A6F5-8344A05481C3}" type="TxLink">
                  <a:rPr lang="en-US" sz="1000" b="1" i="0" u="none" strike="noStrike">
                    <a:solidFill>
                      <a:schemeClr val="accent6">
                        <a:lumMod val="75000"/>
                      </a:schemeClr>
                    </a:solidFill>
                    <a:latin typeface="Aptos Narrow"/>
                    <a:ea typeface="ADLaM Display" panose="02010000000000000000" pitchFamily="2" charset="0"/>
                    <a:cs typeface="ADLaM Display" panose="02010000000000000000" pitchFamily="2" charset="0"/>
                  </a:rPr>
                  <a:pPr marL="0" indent="0" algn="ctr"/>
                  <a:t>187,50%</a:t>
                </a:fld>
                <a:endParaRPr lang="pt-BR" sz="800" b="1" i="0" u="none" strike="noStrike">
                  <a:solidFill>
                    <a:schemeClr val="accent6">
                      <a:lumMod val="75000"/>
                    </a:schemeClr>
                  </a:solidFill>
                  <a:latin typeface="Aptos Narrow"/>
                  <a:ea typeface="ADLaM Display" panose="02010000000000000000" pitchFamily="2" charset="0"/>
                  <a:cs typeface="ADLaM Display" panose="02010000000000000000" pitchFamily="2" charset="0"/>
                </a:endParaRPr>
              </a:p>
            </xdr:txBody>
          </xdr:sp>
          <xdr:sp macro="" textlink="$B$20">
            <xdr:nvSpPr>
              <xdr:cNvPr id="53" name="CaixaDeTexto 52">
                <a:extLst>
                  <a:ext uri="{FF2B5EF4-FFF2-40B4-BE49-F238E27FC236}">
                    <a16:creationId xmlns:a16="http://schemas.microsoft.com/office/drawing/2014/main" id="{C06DFEF4-2A0D-6E0C-3932-E5A8D9549577}"/>
                  </a:ext>
                </a:extLst>
              </xdr:cNvPr>
              <xdr:cNvSpPr txBox="1"/>
            </xdr:nvSpPr>
            <xdr:spPr>
              <a:xfrm>
                <a:off x="1381856" y="4178435"/>
                <a:ext cx="2919047" cy="445476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ctr"/>
              <a:lstStyle/>
              <a:p>
                <a:pPr algn="ctr"/>
                <a:fld id="{CA0CBB53-30F2-4A50-9F7B-9DF49DF2DDDC}" type="TxLink">
                  <a:rPr lang="en-US" sz="2400" b="1" i="0" u="none" strike="noStrike">
                    <a:solidFill>
                      <a:schemeClr val="accent6">
                        <a:lumMod val="75000"/>
                      </a:schemeClr>
                    </a:solidFill>
                    <a:latin typeface="Aptos Narrow"/>
                    <a:ea typeface="ADLaM Display" panose="02010000000000000000" pitchFamily="2" charset="0"/>
                    <a:cs typeface="ADLaM Display" panose="02010000000000000000" pitchFamily="2" charset="0"/>
                  </a:rPr>
                  <a:pPr algn="ctr"/>
                  <a:t>VENDAS-8</a:t>
                </a:fld>
                <a:endParaRPr lang="pt-BR" sz="2400" b="1">
                  <a:solidFill>
                    <a:schemeClr val="accent6">
                      <a:lumMod val="75000"/>
                    </a:schemeClr>
                  </a:solidFill>
                  <a:latin typeface="ADLaM Display" panose="02010000000000000000" pitchFamily="2" charset="0"/>
                  <a:ea typeface="ADLaM Display" panose="02010000000000000000" pitchFamily="2" charset="0"/>
                  <a:cs typeface="ADLaM Display" panose="02010000000000000000" pitchFamily="2" charset="0"/>
                </a:endParaRPr>
              </a:p>
            </xdr:txBody>
          </xdr:sp>
        </xdr:grpSp>
      </xdr:grpSp>
      <xdr:pic>
        <xdr:nvPicPr>
          <xdr:cNvPr id="54" name="Imagem 53">
            <a:extLst>
              <a:ext uri="{FF2B5EF4-FFF2-40B4-BE49-F238E27FC236}">
                <a16:creationId xmlns:a16="http://schemas.microsoft.com/office/drawing/2014/main" id="{660473CE-9B24-4E57-A176-6A3AFEFF151E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5">
            <a:extLst>
              <a:ext uri="{BEBA8EAE-BF5A-486C-A8C5-ECC9F3942E4B}">
                <a14:imgProps xmlns:a14="http://schemas.microsoft.com/office/drawing/2010/main">
                  <a14:imgLayer r:embed="rId2">
                    <a14:imgEffect>
                      <a14:backgroundRemoval t="2050" b="47148" l="56134" r="95150">
                        <a14:foregroundMark x1="70827" y1="2050" x2="70827" y2="2050"/>
                        <a14:foregroundMark x1="56633" y1="21390" x2="56633" y2="21390"/>
                        <a14:foregroundMark x1="56205" y1="25134" x2="56205" y2="25134"/>
                        <a14:foregroundMark x1="88374" y1="26292" x2="88374" y2="26292"/>
                        <a14:foregroundMark x1="76890" y1="47148" x2="76890" y2="47148"/>
                        <a14:foregroundMark x1="73324" y1="2674" x2="73324" y2="2674"/>
                      </a14:backgroundRemoval>
                    </a14:imgEffect>
                  </a14:imgLayer>
                </a14:imgProps>
              </a:ext>
            </a:extLst>
          </a:blip>
          <a:srcRect l="52368" b="49760"/>
          <a:stretch>
            <a:fillRect/>
          </a:stretch>
        </xdr:blipFill>
        <xdr:spPr>
          <a:xfrm>
            <a:off x="5337175" y="1047750"/>
            <a:ext cx="1262298" cy="1105463"/>
          </a:xfrm>
          <a:prstGeom prst="rect">
            <a:avLst/>
          </a:prstGeom>
        </xdr:spPr>
      </xdr:pic>
    </xdr:grpSp>
    <xdr:clientData/>
  </xdr:twoCellAnchor>
  <xdr:twoCellAnchor editAs="absolute">
    <xdr:from>
      <xdr:col>14</xdr:col>
      <xdr:colOff>426488</xdr:colOff>
      <xdr:row>4</xdr:row>
      <xdr:rowOff>64062</xdr:rowOff>
    </xdr:from>
    <xdr:to>
      <xdr:col>17</xdr:col>
      <xdr:colOff>883957</xdr:colOff>
      <xdr:row>26</xdr:row>
      <xdr:rowOff>135965</xdr:rowOff>
    </xdr:to>
    <xdr:grpSp>
      <xdr:nvGrpSpPr>
        <xdr:cNvPr id="56" name="Agrupar 55">
          <a:extLst>
            <a:ext uri="{FF2B5EF4-FFF2-40B4-BE49-F238E27FC236}">
              <a16:creationId xmlns:a16="http://schemas.microsoft.com/office/drawing/2014/main" id="{4FA44225-9ECC-4C89-1FD5-509216F7E583}"/>
            </a:ext>
          </a:extLst>
        </xdr:cNvPr>
        <xdr:cNvGrpSpPr/>
      </xdr:nvGrpSpPr>
      <xdr:grpSpPr>
        <a:xfrm>
          <a:off x="13518134" y="1467972"/>
          <a:ext cx="3572704" cy="2209052"/>
          <a:chOff x="9562369" y="231776"/>
          <a:chExt cx="2999519" cy="1842721"/>
        </a:xfrm>
      </xdr:grpSpPr>
      <xdr:grpSp>
        <xdr:nvGrpSpPr>
          <xdr:cNvPr id="5" name="Agrupar 4">
            <a:extLst>
              <a:ext uri="{FF2B5EF4-FFF2-40B4-BE49-F238E27FC236}">
                <a16:creationId xmlns:a16="http://schemas.microsoft.com/office/drawing/2014/main" id="{49EEBE92-42BC-45D0-B59B-895BF9A2E795}"/>
              </a:ext>
            </a:extLst>
          </xdr:cNvPr>
          <xdr:cNvGrpSpPr/>
        </xdr:nvGrpSpPr>
        <xdr:grpSpPr>
          <a:xfrm>
            <a:off x="9565544" y="228601"/>
            <a:ext cx="2892433" cy="1806025"/>
            <a:chOff x="1179635" y="4125057"/>
            <a:chExt cx="3434861" cy="2229827"/>
          </a:xfrm>
        </xdr:grpSpPr>
        <xdr:sp macro="" textlink="">
          <xdr:nvSpPr>
            <xdr:cNvPr id="6" name="Retângulo 5">
              <a:extLst>
                <a:ext uri="{FF2B5EF4-FFF2-40B4-BE49-F238E27FC236}">
                  <a16:creationId xmlns:a16="http://schemas.microsoft.com/office/drawing/2014/main" id="{95B352AC-35A5-161E-7F5A-39131AC9C8A9}"/>
                </a:ext>
              </a:extLst>
            </xdr:cNvPr>
            <xdr:cNvSpPr/>
          </xdr:nvSpPr>
          <xdr:spPr>
            <a:xfrm>
              <a:off x="1179635" y="4125057"/>
              <a:ext cx="3434861" cy="2229827"/>
            </a:xfrm>
            <a:prstGeom prst="rect">
              <a:avLst/>
            </a:prstGeom>
            <a:gradFill flip="none" rotWithShape="1">
              <a:gsLst>
                <a:gs pos="0">
                  <a:schemeClr val="accent6">
                    <a:lumMod val="20000"/>
                    <a:lumOff val="80000"/>
                  </a:schemeClr>
                </a:gs>
                <a:gs pos="50000">
                  <a:srgbClr val="F2F7FC"/>
                </a:gs>
                <a:gs pos="100000">
                  <a:srgbClr val="FFF6D9"/>
                </a:gs>
              </a:gsLst>
              <a:lin ang="2700000" scaled="1"/>
              <a:tileRect/>
            </a:gradFill>
            <a:ln>
              <a:solidFill>
                <a:schemeClr val="bg2"/>
              </a:solidFill>
            </a:ln>
            <a:effectLst>
              <a:outerShdw blurRad="50800" dist="38100" dir="5400000" algn="t" rotWithShape="0">
                <a:prstClr val="black">
                  <a:alpha val="40000"/>
                </a:prstClr>
              </a:outerShdw>
            </a:effectLst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grpSp>
          <xdr:nvGrpSpPr>
            <xdr:cNvPr id="7" name="Agrupar 6">
              <a:extLst>
                <a:ext uri="{FF2B5EF4-FFF2-40B4-BE49-F238E27FC236}">
                  <a16:creationId xmlns:a16="http://schemas.microsoft.com/office/drawing/2014/main" id="{5B720564-C43E-C849-835B-667246501956}"/>
                </a:ext>
              </a:extLst>
            </xdr:cNvPr>
            <xdr:cNvGrpSpPr/>
          </xdr:nvGrpSpPr>
          <xdr:grpSpPr>
            <a:xfrm>
              <a:off x="1272194" y="4178435"/>
              <a:ext cx="3028709" cy="2069435"/>
              <a:chOff x="1272194" y="4178435"/>
              <a:chExt cx="3028709" cy="2069435"/>
            </a:xfrm>
          </xdr:grpSpPr>
          <xdr:pic>
            <xdr:nvPicPr>
              <xdr:cNvPr id="9" name="Imagem 8">
                <a:extLst>
                  <a:ext uri="{FF2B5EF4-FFF2-40B4-BE49-F238E27FC236}">
                    <a16:creationId xmlns:a16="http://schemas.microsoft.com/office/drawing/2014/main" id="{B2F5FA39-2071-8BBA-F3FF-52106129E390}"/>
                  </a:ext>
                </a:extLst>
              </xdr:cNvPr>
              <xdr:cNvPicPr>
                <a:picLocks noChangeAspect="1"/>
              </xdr:cNvPicPr>
            </xdr:nvPicPr>
            <xdr:blipFill rotWithShape="1">
              <a:blip xmlns:r="http://schemas.openxmlformats.org/officeDocument/2006/relationships" r:embed="rId3">
                <a:alphaModFix amt="20000"/>
              </a:blip>
              <a:srcRect t="29487" b="24037"/>
              <a:stretch>
                <a:fillRect/>
              </a:stretch>
            </xdr:blipFill>
            <xdr:spPr>
              <a:xfrm>
                <a:off x="1436077" y="4570997"/>
                <a:ext cx="2787819" cy="911714"/>
              </a:xfrm>
              <a:prstGeom prst="rect">
                <a:avLst/>
              </a:prstGeom>
            </xdr:spPr>
          </xdr:pic>
          <xdr:sp macro="" textlink="">
            <xdr:nvSpPr>
              <xdr:cNvPr id="15" name="CaixaDeTexto 14">
                <a:extLst>
                  <a:ext uri="{FF2B5EF4-FFF2-40B4-BE49-F238E27FC236}">
                    <a16:creationId xmlns:a16="http://schemas.microsoft.com/office/drawing/2014/main" id="{767FFE56-2C08-F981-0C3C-D2C5F5C5B474}"/>
                  </a:ext>
                </a:extLst>
              </xdr:cNvPr>
              <xdr:cNvSpPr txBox="1"/>
            </xdr:nvSpPr>
            <xdr:spPr>
              <a:xfrm>
                <a:off x="1272194" y="5355251"/>
                <a:ext cx="746125" cy="244000"/>
              </a:xfrm>
              <a:prstGeom prst="rect">
                <a:avLst/>
              </a:prstGeom>
              <a:noFill/>
              <a:ln w="9525" cmpd="sng">
                <a:solidFill>
                  <a:srgbClr val="EDCD0A"/>
                </a:solidFill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ctr"/>
              <a:lstStyle/>
              <a:p>
                <a:pPr algn="ctr"/>
                <a:r>
                  <a:rPr lang="pt-BR" sz="1000">
                    <a:solidFill>
                      <a:schemeClr val="accent6">
                        <a:lumMod val="75000"/>
                      </a:schemeClr>
                    </a:solidFill>
                    <a:latin typeface="ADLaM Display" panose="02010000000000000000" pitchFamily="2" charset="0"/>
                    <a:ea typeface="ADLaM Display" panose="02010000000000000000" pitchFamily="2" charset="0"/>
                    <a:cs typeface="ADLaM Display" panose="02010000000000000000" pitchFamily="2" charset="0"/>
                  </a:rPr>
                  <a:t>MAIO</a:t>
                </a:r>
              </a:p>
            </xdr:txBody>
          </xdr:sp>
          <xdr:sp macro="" textlink="">
            <xdr:nvSpPr>
              <xdr:cNvPr id="16" name="CaixaDeTexto 15">
                <a:extLst>
                  <a:ext uri="{FF2B5EF4-FFF2-40B4-BE49-F238E27FC236}">
                    <a16:creationId xmlns:a16="http://schemas.microsoft.com/office/drawing/2014/main" id="{47191EE5-ED1E-A33B-A39F-580749FC6C0A}"/>
                  </a:ext>
                </a:extLst>
              </xdr:cNvPr>
              <xdr:cNvSpPr txBox="1"/>
            </xdr:nvSpPr>
            <xdr:spPr>
              <a:xfrm>
                <a:off x="1423836" y="5671134"/>
                <a:ext cx="766814" cy="244000"/>
              </a:xfrm>
              <a:prstGeom prst="rect">
                <a:avLst/>
              </a:prstGeom>
              <a:noFill/>
              <a:ln w="9525" cmpd="sng">
                <a:solidFill>
                  <a:srgbClr val="EDCD0A"/>
                </a:solidFill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ctr"/>
              <a:lstStyle/>
              <a:p>
                <a:pPr algn="ctr"/>
                <a:r>
                  <a:rPr lang="pt-BR" sz="1000">
                    <a:solidFill>
                      <a:schemeClr val="accent6">
                        <a:lumMod val="75000"/>
                      </a:schemeClr>
                    </a:solidFill>
                    <a:latin typeface="ADLaM Display" panose="02010000000000000000" pitchFamily="2" charset="0"/>
                    <a:ea typeface="ADLaM Display" panose="02010000000000000000" pitchFamily="2" charset="0"/>
                    <a:cs typeface="ADLaM Display" panose="02010000000000000000" pitchFamily="2" charset="0"/>
                  </a:rPr>
                  <a:t>JUNHO</a:t>
                </a:r>
                <a:endParaRPr lang="pt-BR" sz="1100">
                  <a:solidFill>
                    <a:schemeClr val="accent6">
                      <a:lumMod val="75000"/>
                    </a:schemeClr>
                  </a:solidFill>
                  <a:latin typeface="ADLaM Display" panose="02010000000000000000" pitchFamily="2" charset="0"/>
                  <a:ea typeface="ADLaM Display" panose="02010000000000000000" pitchFamily="2" charset="0"/>
                  <a:cs typeface="ADLaM Display" panose="02010000000000000000" pitchFamily="2" charset="0"/>
                </a:endParaRPr>
              </a:p>
            </xdr:txBody>
          </xdr:sp>
          <xdr:sp macro="" textlink="">
            <xdr:nvSpPr>
              <xdr:cNvPr id="19" name="CaixaDeTexto 18">
                <a:extLst>
                  <a:ext uri="{FF2B5EF4-FFF2-40B4-BE49-F238E27FC236}">
                    <a16:creationId xmlns:a16="http://schemas.microsoft.com/office/drawing/2014/main" id="{3DD1CB68-0922-9F43-C7A2-EEEDE9CF6B93}"/>
                  </a:ext>
                </a:extLst>
              </xdr:cNvPr>
              <xdr:cNvSpPr txBox="1"/>
            </xdr:nvSpPr>
            <xdr:spPr>
              <a:xfrm>
                <a:off x="1569153" y="5996597"/>
                <a:ext cx="980613" cy="243999"/>
              </a:xfrm>
              <a:prstGeom prst="rect">
                <a:avLst/>
              </a:prstGeom>
              <a:solidFill>
                <a:srgbClr val="FFF6D9"/>
              </a:solidFill>
              <a:ln w="9525" cmpd="sng">
                <a:solidFill>
                  <a:srgbClr val="EDCD0A"/>
                </a:solidFill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ctr"/>
              <a:lstStyle/>
              <a:p>
                <a:pPr algn="ctr"/>
                <a:r>
                  <a:rPr lang="pt-BR" sz="1100">
                    <a:solidFill>
                      <a:schemeClr val="accent6">
                        <a:lumMod val="75000"/>
                      </a:schemeClr>
                    </a:solidFill>
                    <a:latin typeface="ADLaM Display" panose="02010000000000000000" pitchFamily="2" charset="0"/>
                    <a:ea typeface="ADLaM Display" panose="02010000000000000000" pitchFamily="2" charset="0"/>
                    <a:cs typeface="ADLaM Display" panose="02010000000000000000" pitchFamily="2" charset="0"/>
                  </a:rPr>
                  <a:t>% </a:t>
                </a:r>
                <a:r>
                  <a:rPr lang="pt-BR" sz="1050">
                    <a:solidFill>
                      <a:schemeClr val="accent6">
                        <a:lumMod val="75000"/>
                      </a:schemeClr>
                    </a:solidFill>
                    <a:latin typeface="ADLaM Display" panose="02010000000000000000" pitchFamily="2" charset="0"/>
                    <a:ea typeface="ADLaM Display" panose="02010000000000000000" pitchFamily="2" charset="0"/>
                    <a:cs typeface="ADLaM Display" panose="02010000000000000000" pitchFamily="2" charset="0"/>
                  </a:rPr>
                  <a:t>MÉDIO</a:t>
                </a:r>
                <a:endParaRPr lang="pt-BR" sz="1100">
                  <a:solidFill>
                    <a:schemeClr val="accent6">
                      <a:lumMod val="75000"/>
                    </a:schemeClr>
                  </a:solidFill>
                  <a:latin typeface="ADLaM Display" panose="02010000000000000000" pitchFamily="2" charset="0"/>
                  <a:ea typeface="ADLaM Display" panose="02010000000000000000" pitchFamily="2" charset="0"/>
                  <a:cs typeface="ADLaM Display" panose="02010000000000000000" pitchFamily="2" charset="0"/>
                </a:endParaRPr>
              </a:p>
            </xdr:txBody>
          </xdr:sp>
          <xdr:sp macro="" textlink="$C$32">
            <xdr:nvSpPr>
              <xdr:cNvPr id="21" name="CaixaDeTexto 20">
                <a:extLst>
                  <a:ext uri="{FF2B5EF4-FFF2-40B4-BE49-F238E27FC236}">
                    <a16:creationId xmlns:a16="http://schemas.microsoft.com/office/drawing/2014/main" id="{C5DA8704-BE3C-63F8-9D95-40C8620A94BE}"/>
                  </a:ext>
                </a:extLst>
              </xdr:cNvPr>
              <xdr:cNvSpPr txBox="1"/>
            </xdr:nvSpPr>
            <xdr:spPr>
              <a:xfrm>
                <a:off x="2087193" y="5356961"/>
                <a:ext cx="859866" cy="244000"/>
              </a:xfrm>
              <a:prstGeom prst="rect">
                <a:avLst/>
              </a:prstGeom>
              <a:noFill/>
              <a:ln w="9525" cmpd="sng">
                <a:solidFill>
                  <a:srgbClr val="EDCD0A"/>
                </a:solidFill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ctr"/>
              <a:lstStyle/>
              <a:p>
                <a:pPr algn="ctr"/>
                <a:fld id="{B67ED2DB-29D9-4840-9929-00A35D0304CC}" type="TxLink">
                  <a:rPr lang="en-US" sz="1000" b="0" i="0" u="none" strike="noStrike">
                    <a:solidFill>
                      <a:schemeClr val="accent6">
                        <a:lumMod val="75000"/>
                      </a:schemeClr>
                    </a:solidFill>
                    <a:latin typeface="Aptos Narrow"/>
                    <a:ea typeface="ADLaM Display" panose="02010000000000000000" pitchFamily="2" charset="0"/>
                    <a:cs typeface="ADLaM Display" panose="02010000000000000000" pitchFamily="2" charset="0"/>
                  </a:rPr>
                  <a:pPr algn="ctr"/>
                  <a:t>133,47%</a:t>
                </a:fld>
                <a:endParaRPr lang="pt-BR" sz="800" b="1">
                  <a:solidFill>
                    <a:schemeClr val="accent6">
                      <a:lumMod val="75000"/>
                    </a:schemeClr>
                  </a:solidFill>
                  <a:latin typeface="ADLaM Display" panose="02010000000000000000" pitchFamily="2" charset="0"/>
                  <a:ea typeface="ADLaM Display" panose="02010000000000000000" pitchFamily="2" charset="0"/>
                  <a:cs typeface="ADLaM Display" panose="02010000000000000000" pitchFamily="2" charset="0"/>
                </a:endParaRPr>
              </a:p>
            </xdr:txBody>
          </xdr:sp>
          <xdr:sp macro="" textlink="$D$32">
            <xdr:nvSpPr>
              <xdr:cNvPr id="22" name="CaixaDeTexto 21">
                <a:extLst>
                  <a:ext uri="{FF2B5EF4-FFF2-40B4-BE49-F238E27FC236}">
                    <a16:creationId xmlns:a16="http://schemas.microsoft.com/office/drawing/2014/main" id="{911C7149-317F-0AA4-DFC4-06D50B31E7FD}"/>
                  </a:ext>
                </a:extLst>
              </xdr:cNvPr>
              <xdr:cNvSpPr txBox="1"/>
            </xdr:nvSpPr>
            <xdr:spPr>
              <a:xfrm>
                <a:off x="2265578" y="5672139"/>
                <a:ext cx="847481" cy="244000"/>
              </a:xfrm>
              <a:prstGeom prst="rect">
                <a:avLst/>
              </a:prstGeom>
              <a:noFill/>
              <a:ln w="9525" cmpd="sng">
                <a:solidFill>
                  <a:srgbClr val="EDCD0A"/>
                </a:solidFill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ctr"/>
              <a:lstStyle/>
              <a:p>
                <a:pPr marL="0" indent="0" algn="ctr"/>
                <a:fld id="{51445E1A-8ECD-4E83-B8CF-16B008F2D310}" type="TxLink">
                  <a:rPr lang="en-US" sz="1000" b="0" i="0" u="none" strike="noStrike">
                    <a:solidFill>
                      <a:schemeClr val="accent6">
                        <a:lumMod val="75000"/>
                      </a:schemeClr>
                    </a:solidFill>
                    <a:latin typeface="Aptos Narrow"/>
                    <a:ea typeface="ADLaM Display" panose="02010000000000000000" pitchFamily="2" charset="0"/>
                    <a:cs typeface="ADLaM Display" panose="02010000000000000000" pitchFamily="2" charset="0"/>
                  </a:rPr>
                  <a:pPr marL="0" indent="0" algn="ctr"/>
                  <a:t>102,80%</a:t>
                </a:fld>
                <a:endParaRPr lang="pt-BR" sz="800" b="1" i="0" u="none" strike="noStrike">
                  <a:solidFill>
                    <a:schemeClr val="accent6">
                      <a:lumMod val="75000"/>
                    </a:schemeClr>
                  </a:solidFill>
                  <a:latin typeface="Aptos Narrow"/>
                  <a:ea typeface="ADLaM Display" panose="02010000000000000000" pitchFamily="2" charset="0"/>
                  <a:cs typeface="ADLaM Display" panose="02010000000000000000" pitchFamily="2" charset="0"/>
                </a:endParaRPr>
              </a:p>
            </xdr:txBody>
          </xdr:sp>
          <xdr:sp macro="" textlink="$E$32">
            <xdr:nvSpPr>
              <xdr:cNvPr id="23" name="CaixaDeTexto 22">
                <a:extLst>
                  <a:ext uri="{FF2B5EF4-FFF2-40B4-BE49-F238E27FC236}">
                    <a16:creationId xmlns:a16="http://schemas.microsoft.com/office/drawing/2014/main" id="{13293839-062B-7501-8176-8C34BD3747CA}"/>
                  </a:ext>
                </a:extLst>
              </xdr:cNvPr>
              <xdr:cNvSpPr txBox="1"/>
            </xdr:nvSpPr>
            <xdr:spPr>
              <a:xfrm>
                <a:off x="2612444" y="6003870"/>
                <a:ext cx="791180" cy="244000"/>
              </a:xfrm>
              <a:prstGeom prst="rect">
                <a:avLst/>
              </a:prstGeom>
              <a:solidFill>
                <a:srgbClr val="FFF6D9"/>
              </a:solidFill>
              <a:ln w="9525" cmpd="sng">
                <a:solidFill>
                  <a:srgbClr val="EDCD0A"/>
                </a:solidFill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ctr"/>
              <a:lstStyle/>
              <a:p>
                <a:pPr marL="0" indent="0" algn="ctr"/>
                <a:fld id="{2F7199F8-5063-4C70-B985-E5F247448DAF}" type="TxLink">
                  <a:rPr lang="en-US" sz="1000" b="1" i="0" u="none" strike="noStrike">
                    <a:solidFill>
                      <a:schemeClr val="accent6">
                        <a:lumMod val="75000"/>
                      </a:schemeClr>
                    </a:solidFill>
                    <a:latin typeface="Aptos Narrow"/>
                    <a:ea typeface="ADLaM Display" panose="02010000000000000000" pitchFamily="2" charset="0"/>
                    <a:cs typeface="ADLaM Display" panose="02010000000000000000" pitchFamily="2" charset="0"/>
                  </a:rPr>
                  <a:pPr marL="0" indent="0" algn="ctr"/>
                  <a:t>118,14%</a:t>
                </a:fld>
                <a:endParaRPr lang="pt-BR" sz="800" b="1" i="0" u="none" strike="noStrike">
                  <a:solidFill>
                    <a:schemeClr val="accent6">
                      <a:lumMod val="75000"/>
                    </a:schemeClr>
                  </a:solidFill>
                  <a:latin typeface="Aptos Narrow"/>
                  <a:ea typeface="ADLaM Display" panose="02010000000000000000" pitchFamily="2" charset="0"/>
                  <a:cs typeface="ADLaM Display" panose="02010000000000000000" pitchFamily="2" charset="0"/>
                </a:endParaRPr>
              </a:p>
            </xdr:txBody>
          </xdr:sp>
          <xdr:sp macro="" textlink="$B$32">
            <xdr:nvSpPr>
              <xdr:cNvPr id="24" name="CaixaDeTexto 23">
                <a:extLst>
                  <a:ext uri="{FF2B5EF4-FFF2-40B4-BE49-F238E27FC236}">
                    <a16:creationId xmlns:a16="http://schemas.microsoft.com/office/drawing/2014/main" id="{62BB01B3-6B75-F0AF-3D14-E8138270049C}"/>
                  </a:ext>
                </a:extLst>
              </xdr:cNvPr>
              <xdr:cNvSpPr txBox="1"/>
            </xdr:nvSpPr>
            <xdr:spPr>
              <a:xfrm>
                <a:off x="1381856" y="4178435"/>
                <a:ext cx="2919047" cy="445476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ctr"/>
              <a:lstStyle/>
              <a:p>
                <a:pPr algn="ctr"/>
                <a:fld id="{FBE09F60-0191-4C82-9466-D49123CE88E6}" type="TxLink">
                  <a:rPr lang="en-US" sz="2400" b="1" i="0" u="none" strike="noStrike">
                    <a:solidFill>
                      <a:schemeClr val="accent6">
                        <a:lumMod val="75000"/>
                      </a:schemeClr>
                    </a:solidFill>
                    <a:latin typeface="Aptos Narrow"/>
                    <a:ea typeface="ADLaM Display" panose="02010000000000000000" pitchFamily="2" charset="0"/>
                    <a:cs typeface="ADLaM Display" panose="02010000000000000000" pitchFamily="2" charset="0"/>
                  </a:rPr>
                  <a:pPr algn="ctr"/>
                  <a:t>MC-PLH PC</a:t>
                </a:fld>
                <a:endParaRPr lang="pt-BR" sz="2400" b="1">
                  <a:solidFill>
                    <a:schemeClr val="accent6">
                      <a:lumMod val="75000"/>
                    </a:schemeClr>
                  </a:solidFill>
                  <a:latin typeface="ADLaM Display" panose="02010000000000000000" pitchFamily="2" charset="0"/>
                  <a:ea typeface="ADLaM Display" panose="02010000000000000000" pitchFamily="2" charset="0"/>
                  <a:cs typeface="ADLaM Display" panose="02010000000000000000" pitchFamily="2" charset="0"/>
                </a:endParaRPr>
              </a:p>
            </xdr:txBody>
          </xdr:sp>
        </xdr:grpSp>
      </xdr:grpSp>
      <xdr:pic>
        <xdr:nvPicPr>
          <xdr:cNvPr id="55" name="Imagem 54">
            <a:extLst>
              <a:ext uri="{FF2B5EF4-FFF2-40B4-BE49-F238E27FC236}">
                <a16:creationId xmlns:a16="http://schemas.microsoft.com/office/drawing/2014/main" id="{D5755B78-AD97-4640-9A6C-B417DFA20993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6">
            <a:extLst>
              <a:ext uri="{BEBA8EAE-BF5A-486C-A8C5-ECC9F3942E4B}">
                <a14:imgProps xmlns:a14="http://schemas.microsoft.com/office/drawing/2010/main">
                  <a14:imgLayer r:embed="rId2">
                    <a14:imgEffect>
                      <a14:backgroundRemoval t="51070" b="97504" l="52140" r="90799">
                        <a14:foregroundMark x1="71184" y1="53654" x2="71184" y2="53654"/>
                        <a14:foregroundMark x1="72539" y1="51070" x2="72539" y2="51070"/>
                        <a14:foregroundMark x1="74822" y1="97504" x2="74822" y2="97504"/>
                      </a14:backgroundRemoval>
                    </a14:imgEffect>
                  </a14:imgLayer>
                </a14:imgProps>
              </a:ext>
            </a:extLst>
          </a:blip>
          <a:srcRect l="47390" t="50563" r="4223" b="-289"/>
          <a:stretch>
            <a:fillRect/>
          </a:stretch>
        </xdr:blipFill>
        <xdr:spPr>
          <a:xfrm>
            <a:off x="11291888" y="919661"/>
            <a:ext cx="1270000" cy="1154836"/>
          </a:xfrm>
          <a:prstGeom prst="rect">
            <a:avLst/>
          </a:prstGeom>
        </xdr:spPr>
      </xdr:pic>
    </xdr:grpSp>
    <xdr:clientData/>
  </xdr:twoCellAnchor>
  <xdr:twoCellAnchor editAs="absolute">
    <xdr:from>
      <xdr:col>8</xdr:col>
      <xdr:colOff>164912</xdr:colOff>
      <xdr:row>0</xdr:row>
      <xdr:rowOff>0</xdr:rowOff>
    </xdr:from>
    <xdr:to>
      <xdr:col>11</xdr:col>
      <xdr:colOff>86024</xdr:colOff>
      <xdr:row>1</xdr:row>
      <xdr:rowOff>19578</xdr:rowOff>
    </xdr:to>
    <xdr:pic>
      <xdr:nvPicPr>
        <xdr:cNvPr id="59" name="Imagem 58">
          <a:extLst>
            <a:ext uri="{FF2B5EF4-FFF2-40B4-BE49-F238E27FC236}">
              <a16:creationId xmlns:a16="http://schemas.microsoft.com/office/drawing/2014/main" id="{7E320D0C-1311-4FF1-9137-1C65EFA8F29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>
          <a:alphaModFix/>
        </a:blip>
        <a:srcRect t="29487" b="24037"/>
        <a:stretch>
          <a:fillRect/>
        </a:stretch>
      </xdr:blipFill>
      <xdr:spPr>
        <a:xfrm>
          <a:off x="7605618" y="0"/>
          <a:ext cx="2447291" cy="882431"/>
        </a:xfrm>
        <a:prstGeom prst="rect">
          <a:avLst/>
        </a:prstGeom>
      </xdr:spPr>
    </xdr:pic>
    <xdr:clientData/>
  </xdr:twoCellAnchor>
  <xdr:twoCellAnchor editAs="oneCell">
    <xdr:from>
      <xdr:col>1</xdr:col>
      <xdr:colOff>1243854</xdr:colOff>
      <xdr:row>0</xdr:row>
      <xdr:rowOff>308909</xdr:rowOff>
    </xdr:from>
    <xdr:to>
      <xdr:col>2</xdr:col>
      <xdr:colOff>209737</xdr:colOff>
      <xdr:row>0</xdr:row>
      <xdr:rowOff>581025</xdr:rowOff>
    </xdr:to>
    <xdr:pic>
      <xdr:nvPicPr>
        <xdr:cNvPr id="20" name="Imagem 19">
          <a:extLst>
            <a:ext uri="{FF2B5EF4-FFF2-40B4-BE49-F238E27FC236}">
              <a16:creationId xmlns:a16="http://schemas.microsoft.com/office/drawing/2014/main" id="{FD5B8C28-E813-65EA-91B2-D49EE00E4D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781736" y="308909"/>
          <a:ext cx="265766" cy="265766"/>
        </a:xfrm>
        <a:prstGeom prst="rect">
          <a:avLst/>
        </a:prstGeom>
      </xdr:spPr>
    </xdr:pic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Victor Almeida Nunes" refreshedDate="46196.512203587961" createdVersion="5" refreshedVersion="8" minRefreshableVersion="3" recordCount="0" supportSubquery="1" supportAdvancedDrill="1" xr:uid="{D94F7B6D-FEE1-4619-8BD8-9CCB546DFB51}">
  <cacheSource type="external" connectionId="7"/>
  <cacheFields count="5">
    <cacheField name="[EQUIPES].[VISUALIZAÇÃO].[VISUALIZAÇÃO]" caption="VISUALIZAÇÃO" numFmtId="0" hierarchy="5" level="1">
      <sharedItems containsSemiMixedTypes="0" containsNonDate="0" containsString="0"/>
    </cacheField>
    <cacheField name="[EQUIPES].[SEGMENTO].[SEGMENTO]" caption="SEGMENTO" numFmtId="0" hierarchy="4" level="1">
      <sharedItems containsSemiMixedTypes="0" containsNonDate="0" containsString="0"/>
    </cacheField>
    <cacheField name="[Measures].[Soma de R$ 6]" caption="Soma de R$ 6" numFmtId="0" hierarchy="26" level="32767"/>
    <cacheField name="[Measures].[Soma de R$]" caption="Soma de R$" numFmtId="0" hierarchy="27" level="32767"/>
    <cacheField name="[Measures].[% R$ 6]" caption="% R$ 6" numFmtId="0" hierarchy="32" level="32767"/>
  </cacheFields>
  <cacheHierarchies count="38">
    <cacheHierarchy uniqueName="[EQUIPES].[EQUIPE]" caption="EQUIPE" attribute="1" defaultMemberUniqueName="[EQUIPES].[EQUIPE].[All]" allUniqueName="[EQUIPES].[EQUIPE].[All]" dimensionUniqueName="[EQUIPES]" displayFolder="" count="0" memberValueDatatype="130" unbalanced="0"/>
    <cacheHierarchy uniqueName="[EQUIPES].[CÓD]" caption="CÓD" attribute="1" defaultMemberUniqueName="[EQUIPES].[CÓD].[All]" allUniqueName="[EQUIPES].[CÓD].[All]" dimensionUniqueName="[EQUIPES]" displayFolder="" count="0" memberValueDatatype="20" unbalanced="0"/>
    <cacheHierarchy uniqueName="[EQUIPES].[ÁREA]" caption="ÁREA" attribute="1" defaultMemberUniqueName="[EQUIPES].[ÁREA].[All]" allUniqueName="[EQUIPES].[ÁREA].[All]" dimensionUniqueName="[EQUIPES]" displayFolder="" count="0" memberValueDatatype="130" unbalanced="0"/>
    <cacheHierarchy uniqueName="[EQUIPES].[PAUTA]" caption="PAUTA" attribute="1" defaultMemberUniqueName="[EQUIPES].[PAUTA].[All]" allUniqueName="[EQUIPES].[PAUTA].[All]" dimensionUniqueName="[EQUIPES]" displayFolder="" count="0" memberValueDatatype="130" unbalanced="0"/>
    <cacheHierarchy uniqueName="[EQUIPES].[SEGMENTO]" caption="SEGMENTO" attribute="1" defaultMemberUniqueName="[EQUIPES].[SEGMENTO].[All]" allUniqueName="[EQUIPES].[SEGMENTO].[All]" dimensionUniqueName="[EQUIPES]" displayFolder="" count="2" memberValueDatatype="130" unbalanced="0">
      <fieldsUsage count="2">
        <fieldUsage x="-1"/>
        <fieldUsage x="1"/>
      </fieldsUsage>
    </cacheHierarchy>
    <cacheHierarchy uniqueName="[EQUIPES].[VISUALIZAÇÃO]" caption="VISUALIZAÇÃO" attribute="1" defaultMemberUniqueName="[EQUIPES].[VISUALIZAÇÃO].[All]" allUniqueName="[EQUIPES].[VISUALIZAÇÃO].[All]" dimensionUniqueName="[EQUIPES]" displayFolder="" count="2" memberValueDatatype="20" unbalanced="0">
      <fieldsUsage count="2">
        <fieldUsage x="-1"/>
        <fieldUsage x="0"/>
      </fieldsUsage>
    </cacheHierarchy>
    <cacheHierarchy uniqueName="[EQUIPES].[META P -5]" caption="META P -5" attribute="1" defaultMemberUniqueName="[EQUIPES].[META P -5].[All]" allUniqueName="[EQUIPES].[META P -5].[All]" dimensionUniqueName="[EQUIPES]" displayFolder="" count="0" memberValueDatatype="20" unbalanced="0"/>
    <cacheHierarchy uniqueName="[EQUIPES].[REAL P - 5]" caption="REAL P - 5" attribute="1" defaultMemberUniqueName="[EQUIPES].[REAL P - 5].[All]" allUniqueName="[EQUIPES].[REAL P - 5].[All]" dimensionUniqueName="[EQUIPES]" displayFolder="" count="0" memberValueDatatype="20" unbalanced="0"/>
    <cacheHierarchy uniqueName="[EQUIPES].[META R$ - 5]" caption="META R$ - 5" attribute="1" defaultMemberUniqueName="[EQUIPES].[META R$ - 5].[All]" allUniqueName="[EQUIPES].[META R$ - 5].[All]" dimensionUniqueName="[EQUIPES]" displayFolder="" count="0" memberValueDatatype="20" unbalanced="0"/>
    <cacheHierarchy uniqueName="[EQUIPES].[REAL R$ - 5]" caption="REAL R$ - 5" attribute="1" defaultMemberUniqueName="[EQUIPES].[REAL R$ - 5].[All]" allUniqueName="[EQUIPES].[REAL R$ - 5].[All]" dimensionUniqueName="[EQUIPES]" displayFolder="" count="0" memberValueDatatype="5" unbalanced="0"/>
    <cacheHierarchy uniqueName="[EQUIPES].[P6]" caption="P6" attribute="1" defaultMemberUniqueName="[EQUIPES].[P6].[All]" allUniqueName="[EQUIPES].[P6].[All]" dimensionUniqueName="[EQUIPES]" displayFolder="" count="0" memberValueDatatype="20" unbalanced="0"/>
    <cacheHierarchy uniqueName="[EQUIPES].[R$ 6]" caption="R$ 6" attribute="1" defaultMemberUniqueName="[EQUIPES].[R$ 6].[All]" allUniqueName="[EQUIPES].[R$ 6].[All]" dimensionUniqueName="[EQUIPES]" displayFolder="" count="0" memberValueDatatype="20" unbalanced="0"/>
    <cacheHierarchy uniqueName="[VENDAS].[MÊS]" caption="MÊS" attribute="1" defaultMemberUniqueName="[VENDAS].[MÊS].[All]" allUniqueName="[VENDAS].[MÊS].[All]" dimensionUniqueName="[VENDAS]" displayFolder="" count="0" memberValueDatatype="20" unbalanced="0"/>
    <cacheHierarchy uniqueName="[VENDAS].[PRODUTO]" caption="PRODUTO" attribute="1" defaultMemberUniqueName="[VENDAS].[PRODUTO].[All]" allUniqueName="[VENDAS].[PRODUTO].[All]" dimensionUniqueName="[VENDAS]" displayFolder="" count="0" memberValueDatatype="20" unbalanced="0"/>
    <cacheHierarchy uniqueName="[VENDAS].[VENDEDOR]" caption="VENDEDOR" attribute="1" defaultMemberUniqueName="[VENDAS].[VENDEDOR].[All]" allUniqueName="[VENDAS].[VENDEDOR].[All]" dimensionUniqueName="[VENDAS]" displayFolder="" count="0" memberValueDatatype="20" unbalanced="0"/>
    <cacheHierarchy uniqueName="[VENDAS].[CLIENTE]" caption="CLIENTE" attribute="1" defaultMemberUniqueName="[VENDAS].[CLIENTE].[All]" allUniqueName="[VENDAS].[CLIENTE].[All]" dimensionUniqueName="[VENDAS]" displayFolder="" count="0" memberValueDatatype="20" unbalanced="0"/>
    <cacheHierarchy uniqueName="[VENDAS].[ST]" caption="ST" attribute="1" defaultMemberUniqueName="[VENDAS].[ST].[All]" allUniqueName="[VENDAS].[ST].[All]" dimensionUniqueName="[VENDAS]" displayFolder="" count="0" memberValueDatatype="130" unbalanced="0"/>
    <cacheHierarchy uniqueName="[VENDAS].[UNIDADES]" caption="UNIDADES" attribute="1" defaultMemberUniqueName="[VENDAS].[UNIDADES].[All]" allUniqueName="[VENDAS].[UNIDADES].[All]" dimensionUniqueName="[VENDAS]" displayFolder="" count="0" memberValueDatatype="5" unbalanced="0"/>
    <cacheHierarchy uniqueName="[VENDAS].[R$]" caption="R$" attribute="1" defaultMemberUniqueName="[VENDAS].[R$].[All]" allUniqueName="[VENDAS].[R$].[All]" dimensionUniqueName="[VENDAS]" displayFolder="" count="0" memberValueDatatype="5" unbalanced="0"/>
    <cacheHierarchy uniqueName="[Measures].[Soma de META P -5]" caption="Soma de META P -5" measure="1" displayFolder="" measureGroup="EQUIPES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oma de REAL P - 5]" caption="Soma de REAL P - 5" measure="1" displayFolder="" measureGroup="EQUIPES" count="0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oma de META R$ - 5]" caption="Soma de META R$ - 5" measure="1" displayFolder="" measureGroup="EQUIPES" count="0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oma de REAL R$ - 5]" caption="Soma de REAL R$ - 5" measure="1" displayFolder="" measureGroup="EQUIPES" count="0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oma de CLIENTE]" caption="Soma de CLIENTE" measure="1" displayFolder="" measureGroup="VENDAS" count="0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Contagem Distinta de CLIENTE]" caption="Contagem Distinta de CLIENTE" measure="1" displayFolder="" measureGroup="VENDAS" count="0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oma de P6]" caption="Soma de P6" measure="1" displayFolder="" measureGroup="EQUIPES" count="0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oma de R$ 6]" caption="Soma de R$ 6" measure="1" displayFolder="" measureGroup="EQUIPES" count="0" oneField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oma de R$]" caption="Soma de R$" measure="1" displayFolder="" measureGroup="VENDAS" count="0" oneField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% P5]" caption="% P5" measure="1" displayFolder="" measureGroup="EQUIPES" count="0"/>
    <cacheHierarchy uniqueName="[Measures].[% R$ 5]" caption="% R$ 5" measure="1" displayFolder="" measureGroup="EQUIPES" count="0"/>
    <cacheHierarchy uniqueName="[Measures].[POSITIVAÇÃO JUNHO]" caption="POSITIVAÇÃO JUNHO" measure="1" displayFolder="" measureGroup="VENDAS" count="0"/>
    <cacheHierarchy uniqueName="[Measures].[% P 6]" caption="% P 6" measure="1" displayFolder="" measureGroup="VENDAS" count="0"/>
    <cacheHierarchy uniqueName="[Measures].[% R$ 6]" caption="% R$ 6" measure="1" displayFolder="" measureGroup="VENDAS" count="0" oneField="1">
      <fieldsUsage count="1">
        <fieldUsage x="4"/>
      </fieldsUsage>
    </cacheHierarchy>
    <cacheHierarchy uniqueName="[Measures].[% MÉDIO P]" caption="% MÉDIO P" measure="1" displayFolder="" measureGroup="EQUIPES" count="0"/>
    <cacheHierarchy uniqueName="[Measures].[% MÉDIO R$]" caption="% MÉDIO R$" measure="1" displayFolder="" measureGroup="VENDAS" count="0"/>
    <cacheHierarchy uniqueName="[Measures].[__XL_Count VENDAS]" caption="__XL_Count VENDAS" measure="1" displayFolder="" measureGroup="VENDAS" count="0" hidden="1"/>
    <cacheHierarchy uniqueName="[Measures].[__XL_Count EQUIPES]" caption="__XL_Count EQUIPES" measure="1" displayFolder="" measureGroup="EQUIPES" count="0" hidden="1"/>
    <cacheHierarchy uniqueName="[Measures].[__No measures defined]" caption="__No measures defined" measure="1" displayFolder="" count="0" hidden="1"/>
  </cacheHierarchies>
  <kpis count="0"/>
  <dimensions count="3">
    <dimension name="EQUIPES" uniqueName="[EQUIPES]" caption="EQUIPES"/>
    <dimension measure="1" name="Measures" uniqueName="[Measures]" caption="Measures"/>
    <dimension name="VENDAS" uniqueName="[VENDAS]" caption="VENDAS"/>
  </dimensions>
  <measureGroups count="2">
    <measureGroup name="EQUIPES" caption="EQUIPES"/>
    <measureGroup name="VENDAS" caption="VENDAS"/>
  </measureGroups>
  <maps count="3">
    <map measureGroup="0" dimension="0"/>
    <map measureGroup="1" dimension="0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Victor Almeida Nunes" refreshedDate="46196.512204629631" createdVersion="5" refreshedVersion="8" minRefreshableVersion="3" recordCount="0" supportSubquery="1" supportAdvancedDrill="1" xr:uid="{4EAD3B07-0B96-4BE2-8C77-37BB57AB695C}">
  <cacheSource type="external" connectionId="7"/>
  <cacheFields count="11">
    <cacheField name="[EQUIPES].[ÁREA].[ÁREA]" caption="ÁREA" numFmtId="0" hierarchy="2" level="1">
      <sharedItems count="60">
        <s v="BIGUACU M"/>
        <s v="FLORIPA M"/>
        <s v="FLORIPA-CONT M"/>
        <s v="FLORIPA-NORTE M"/>
        <s v="FLORIPA-SUL M"/>
        <s v="FLP-CONV-CONT"/>
        <s v="FLP-CONV-ILHA"/>
        <s v="PALHOCA-SUL M"/>
        <s v="SAO JOSE M"/>
        <s v="STO AMARO M"/>
        <s v="BCA CONV"/>
        <s v="BCA M"/>
        <s v="BRUSQUE M"/>
        <s v="CAMBORIU M"/>
        <s v="ITAJAI CONV"/>
        <s v="ITAJAI-NORTE M"/>
        <s v="ITAJAI-SUL M"/>
        <s v="ITAPEMA M"/>
        <s v="LUIZ ALVES M"/>
        <s v="NAVEGANTES M"/>
        <s v="PICARRAS M"/>
        <s v="TIJUCAS M"/>
        <s v="CAN PC"/>
        <s v="ARAQUARI M"/>
        <s v="GUARAMIRIM M"/>
        <s v="ITAPOA M"/>
        <s v="JARAGUA M"/>
        <s v="JLLE CONVEN PC"/>
        <s v="JLLE-LESTE M"/>
        <s v="JLLE-NORTE M"/>
        <s v="JLLE-SUL M"/>
        <s v="JOINVILLE M"/>
        <s v="MAFRA M"/>
        <s v="SAO BENTO M"/>
        <s v="LAGES-1 PC"/>
        <s v="LAGES-2 PC"/>
        <s v="ARARANGUA M"/>
        <s v="BRACO NORTE M"/>
        <s v="CRICIUMA CONV"/>
        <s v="CRICIUMA M"/>
        <s v="GAROPABA M"/>
        <s v="ICARA M"/>
        <s v="JAGUARUNA M"/>
        <s v="ORLEANS M"/>
        <s v="SOMBRIO M"/>
        <s v="TUBARAO CONV"/>
        <s v="TUBARAO M"/>
        <s v="BNU CONV NORTE"/>
        <s v="BNU CONV SUL"/>
        <s v="BNU-FOR M"/>
        <s v="GASPAR M"/>
        <s v="IBIRAMA M"/>
        <s v="INDAIAL M"/>
        <s v="ITUPORANGA M"/>
        <s v="POMERODE M"/>
        <s v="RIO SUL M"/>
        <s v="TAIO M"/>
        <s v="VENDAS-2"/>
        <s v="VENDAS-6"/>
        <s v="VENDAS-8"/>
      </sharedItems>
    </cacheField>
    <cacheField name="[EQUIPES].[EQUIPE].[EQUIPE]" caption="EQUIPE" numFmtId="0" level="1">
      <sharedItems count="8">
        <s v="FLORIPA M"/>
        <s v="LITORAL M"/>
        <s v="NORTE D"/>
        <s v="NORTE M"/>
        <s v="SUL D"/>
        <s v="SUL M"/>
        <s v="VALE M"/>
        <s v="VENDAS INTERNAS"/>
      </sharedItems>
    </cacheField>
    <cacheField name="[Measures].[Soma de META P -5]" caption="Soma de META P -5" numFmtId="0" hierarchy="19" level="32767"/>
    <cacheField name="[Measures].[Soma de REAL P - 5]" caption="Soma de REAL P - 5" numFmtId="0" hierarchy="20" level="32767"/>
    <cacheField name="[Measures].[% P5]" caption="% P5" numFmtId="0" hierarchy="28" level="32767"/>
    <cacheField name="[EQUIPES].[VISUALIZAÇÃO].[VISUALIZAÇÃO]" caption="VISUALIZAÇÃO" numFmtId="0" hierarchy="5" level="1">
      <sharedItems containsSemiMixedTypes="0" containsNonDate="0" containsString="0"/>
    </cacheField>
    <cacheField name="[Measures].[POSITIVAÇÃO JUNHO]" caption="POSITIVAÇÃO JUNHO" numFmtId="0" hierarchy="30" level="32767"/>
    <cacheField name="[Measures].[Soma de P6]" caption="Soma de P6" numFmtId="0" hierarchy="25" level="32767"/>
    <cacheField name="[Measures].[% P 6]" caption="% P 6" numFmtId="0" hierarchy="31" level="32767"/>
    <cacheField name="[EQUIPES].[SEGMENTO].[SEGMENTO]" caption="SEGMENTO" numFmtId="0" hierarchy="4" level="1">
      <sharedItems containsSemiMixedTypes="0" containsNonDate="0" containsString="0"/>
    </cacheField>
    <cacheField name="[Measures].[% MÉDIO P]" caption="% MÉDIO P" numFmtId="0" hierarchy="33" level="32767"/>
  </cacheFields>
  <cacheHierarchies count="38">
    <cacheHierarchy uniqueName="[EQUIPES].[EQUIPE]" caption="EQUIPE" attribute="1" defaultMemberUniqueName="[EQUIPES].[EQUIPE].[All]" allUniqueName="[EQUIPES].[EQUIPE].[All]" dimensionUniqueName="[EQUIPES]" displayFolder="" count="2" memberValueDatatype="130" unbalanced="0">
      <fieldsUsage count="2">
        <fieldUsage x="-1"/>
        <fieldUsage x="1"/>
      </fieldsUsage>
    </cacheHierarchy>
    <cacheHierarchy uniqueName="[EQUIPES].[CÓD]" caption="CÓD" attribute="1" defaultMemberUniqueName="[EQUIPES].[CÓD].[All]" allUniqueName="[EQUIPES].[CÓD].[All]" dimensionUniqueName="[EQUIPES]" displayFolder="" count="0" memberValueDatatype="20" unbalanced="0"/>
    <cacheHierarchy uniqueName="[EQUIPES].[ÁREA]" caption="ÁREA" attribute="1" defaultMemberUniqueName="[EQUIPES].[ÁREA].[All]" allUniqueName="[EQUIPES].[ÁREA].[All]" dimensionUniqueName="[EQUIPES]" displayFolder="" count="2" memberValueDatatype="130" unbalanced="0">
      <fieldsUsage count="2">
        <fieldUsage x="-1"/>
        <fieldUsage x="0"/>
      </fieldsUsage>
    </cacheHierarchy>
    <cacheHierarchy uniqueName="[EQUIPES].[PAUTA]" caption="PAUTA" attribute="1" defaultMemberUniqueName="[EQUIPES].[PAUTA].[All]" allUniqueName="[EQUIPES].[PAUTA].[All]" dimensionUniqueName="[EQUIPES]" displayFolder="" count="0" memberValueDatatype="130" unbalanced="0"/>
    <cacheHierarchy uniqueName="[EQUIPES].[SEGMENTO]" caption="SEGMENTO" attribute="1" defaultMemberUniqueName="[EQUIPES].[SEGMENTO].[All]" allUniqueName="[EQUIPES].[SEGMENTO].[All]" dimensionUniqueName="[EQUIPES]" displayFolder="" count="2" memberValueDatatype="130" unbalanced="0">
      <fieldsUsage count="2">
        <fieldUsage x="-1"/>
        <fieldUsage x="9"/>
      </fieldsUsage>
    </cacheHierarchy>
    <cacheHierarchy uniqueName="[EQUIPES].[VISUALIZAÇÃO]" caption="VISUALIZAÇÃO" attribute="1" defaultMemberUniqueName="[EQUIPES].[VISUALIZAÇÃO].[All]" allUniqueName="[EQUIPES].[VISUALIZAÇÃO].[All]" dimensionUniqueName="[EQUIPES]" displayFolder="" count="2" memberValueDatatype="20" unbalanced="0">
      <fieldsUsage count="2">
        <fieldUsage x="-1"/>
        <fieldUsage x="5"/>
      </fieldsUsage>
    </cacheHierarchy>
    <cacheHierarchy uniqueName="[EQUIPES].[META P -5]" caption="META P -5" attribute="1" defaultMemberUniqueName="[EQUIPES].[META P -5].[All]" allUniqueName="[EQUIPES].[META P -5].[All]" dimensionUniqueName="[EQUIPES]" displayFolder="" count="0" memberValueDatatype="20" unbalanced="0"/>
    <cacheHierarchy uniqueName="[EQUIPES].[REAL P - 5]" caption="REAL P - 5" attribute="1" defaultMemberUniqueName="[EQUIPES].[REAL P - 5].[All]" allUniqueName="[EQUIPES].[REAL P - 5].[All]" dimensionUniqueName="[EQUIPES]" displayFolder="" count="0" memberValueDatatype="20" unbalanced="0"/>
    <cacheHierarchy uniqueName="[EQUIPES].[META R$ - 5]" caption="META R$ - 5" attribute="1" defaultMemberUniqueName="[EQUIPES].[META R$ - 5].[All]" allUniqueName="[EQUIPES].[META R$ - 5].[All]" dimensionUniqueName="[EQUIPES]" displayFolder="" count="0" memberValueDatatype="20" unbalanced="0"/>
    <cacheHierarchy uniqueName="[EQUIPES].[REAL R$ - 5]" caption="REAL R$ - 5" attribute="1" defaultMemberUniqueName="[EQUIPES].[REAL R$ - 5].[All]" allUniqueName="[EQUIPES].[REAL R$ - 5].[All]" dimensionUniqueName="[EQUIPES]" displayFolder="" count="0" memberValueDatatype="5" unbalanced="0"/>
    <cacheHierarchy uniqueName="[EQUIPES].[P6]" caption="P6" attribute="1" defaultMemberUniqueName="[EQUIPES].[P6].[All]" allUniqueName="[EQUIPES].[P6].[All]" dimensionUniqueName="[EQUIPES]" displayFolder="" count="0" memberValueDatatype="20" unbalanced="0"/>
    <cacheHierarchy uniqueName="[EQUIPES].[R$ 6]" caption="R$ 6" attribute="1" defaultMemberUniqueName="[EQUIPES].[R$ 6].[All]" allUniqueName="[EQUIPES].[R$ 6].[All]" dimensionUniqueName="[EQUIPES]" displayFolder="" count="0" memberValueDatatype="20" unbalanced="0"/>
    <cacheHierarchy uniqueName="[VENDAS].[MÊS]" caption="MÊS" attribute="1" defaultMemberUniqueName="[VENDAS].[MÊS].[All]" allUniqueName="[VENDAS].[MÊS].[All]" dimensionUniqueName="[VENDAS]" displayFolder="" count="0" memberValueDatatype="20" unbalanced="0"/>
    <cacheHierarchy uniqueName="[VENDAS].[PRODUTO]" caption="PRODUTO" attribute="1" defaultMemberUniqueName="[VENDAS].[PRODUTO].[All]" allUniqueName="[VENDAS].[PRODUTO].[All]" dimensionUniqueName="[VENDAS]" displayFolder="" count="0" memberValueDatatype="20" unbalanced="0"/>
    <cacheHierarchy uniqueName="[VENDAS].[VENDEDOR]" caption="VENDEDOR" attribute="1" defaultMemberUniqueName="[VENDAS].[VENDEDOR].[All]" allUniqueName="[VENDAS].[VENDEDOR].[All]" dimensionUniqueName="[VENDAS]" displayFolder="" count="0" memberValueDatatype="20" unbalanced="0"/>
    <cacheHierarchy uniqueName="[VENDAS].[CLIENTE]" caption="CLIENTE" attribute="1" defaultMemberUniqueName="[VENDAS].[CLIENTE].[All]" allUniqueName="[VENDAS].[CLIENTE].[All]" dimensionUniqueName="[VENDAS]" displayFolder="" count="0" memberValueDatatype="20" unbalanced="0"/>
    <cacheHierarchy uniqueName="[VENDAS].[ST]" caption="ST" attribute="1" defaultMemberUniqueName="[VENDAS].[ST].[All]" allUniqueName="[VENDAS].[ST].[All]" dimensionUniqueName="[VENDAS]" displayFolder="" count="0" memberValueDatatype="130" unbalanced="0"/>
    <cacheHierarchy uniqueName="[VENDAS].[UNIDADES]" caption="UNIDADES" attribute="1" defaultMemberUniqueName="[VENDAS].[UNIDADES].[All]" allUniqueName="[VENDAS].[UNIDADES].[All]" dimensionUniqueName="[VENDAS]" displayFolder="" count="0" memberValueDatatype="5" unbalanced="0"/>
    <cacheHierarchy uniqueName="[VENDAS].[R$]" caption="R$" attribute="1" defaultMemberUniqueName="[VENDAS].[R$].[All]" allUniqueName="[VENDAS].[R$].[All]" dimensionUniqueName="[VENDAS]" displayFolder="" count="0" memberValueDatatype="5" unbalanced="0"/>
    <cacheHierarchy uniqueName="[Measures].[Soma de META P -5]" caption="Soma de META P -5" measure="1" displayFolder="" measureGroup="EQUIPES" count="0" oneField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oma de REAL P - 5]" caption="Soma de REAL P - 5" measure="1" displayFolder="" measureGroup="EQUIPES" count="0" oneField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oma de META R$ - 5]" caption="Soma de META R$ - 5" measure="1" displayFolder="" measureGroup="EQUIPES" count="0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oma de REAL R$ - 5]" caption="Soma de REAL R$ - 5" measure="1" displayFolder="" measureGroup="EQUIPES" count="0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oma de CLIENTE]" caption="Soma de CLIENTE" measure="1" displayFolder="" measureGroup="VENDAS" count="0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Contagem Distinta de CLIENTE]" caption="Contagem Distinta de CLIENTE" measure="1" displayFolder="" measureGroup="VENDAS" count="0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oma de P6]" caption="Soma de P6" measure="1" displayFolder="" measureGroup="EQUIPES" count="0" oneField="1">
      <fieldsUsage count="1">
        <fieldUsage x="7"/>
      </fieldsUsage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oma de R$ 6]" caption="Soma de R$ 6" measure="1" displayFolder="" measureGroup="EQUIPES" count="0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oma de R$]" caption="Soma de R$" measure="1" displayFolder="" measureGroup="VENDAS" count="0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% P5]" caption="% P5" measure="1" displayFolder="" measureGroup="EQUIPES" count="0" oneField="1">
      <fieldsUsage count="1">
        <fieldUsage x="4"/>
      </fieldsUsage>
    </cacheHierarchy>
    <cacheHierarchy uniqueName="[Measures].[% R$ 5]" caption="% R$ 5" measure="1" displayFolder="" measureGroup="EQUIPES" count="0"/>
    <cacheHierarchy uniqueName="[Measures].[POSITIVAÇÃO JUNHO]" caption="POSITIVAÇÃO JUNHO" measure="1" displayFolder="" measureGroup="VENDAS" count="0" oneField="1">
      <fieldsUsage count="1">
        <fieldUsage x="6"/>
      </fieldsUsage>
    </cacheHierarchy>
    <cacheHierarchy uniqueName="[Measures].[% P 6]" caption="% P 6" measure="1" displayFolder="" measureGroup="VENDAS" count="0" oneField="1">
      <fieldsUsage count="1">
        <fieldUsage x="8"/>
      </fieldsUsage>
    </cacheHierarchy>
    <cacheHierarchy uniqueName="[Measures].[% R$ 6]" caption="% R$ 6" measure="1" displayFolder="" measureGroup="VENDAS" count="0"/>
    <cacheHierarchy uniqueName="[Measures].[% MÉDIO P]" caption="% MÉDIO P" measure="1" displayFolder="" measureGroup="EQUIPES" count="0" oneField="1">
      <fieldsUsage count="1">
        <fieldUsage x="10"/>
      </fieldsUsage>
    </cacheHierarchy>
    <cacheHierarchy uniqueName="[Measures].[% MÉDIO R$]" caption="% MÉDIO R$" measure="1" displayFolder="" measureGroup="VENDAS" count="0"/>
    <cacheHierarchy uniqueName="[Measures].[__XL_Count VENDAS]" caption="__XL_Count VENDAS" measure="1" displayFolder="" measureGroup="VENDAS" count="0" hidden="1"/>
    <cacheHierarchy uniqueName="[Measures].[__XL_Count EQUIPES]" caption="__XL_Count EQUIPES" measure="1" displayFolder="" measureGroup="EQUIPES" count="0" hidden="1"/>
    <cacheHierarchy uniqueName="[Measures].[__No measures defined]" caption="__No measures defined" measure="1" displayFolder="" count="0" hidden="1"/>
  </cacheHierarchies>
  <kpis count="0"/>
  <dimensions count="3">
    <dimension name="EQUIPES" uniqueName="[EQUIPES]" caption="EQUIPES"/>
    <dimension measure="1" name="Measures" uniqueName="[Measures]" caption="Measures"/>
    <dimension name="VENDAS" uniqueName="[VENDAS]" caption="VENDAS"/>
  </dimensions>
  <measureGroups count="2">
    <measureGroup name="EQUIPES" caption="EQUIPES"/>
    <measureGroup name="VENDAS" caption="VENDAS"/>
  </measureGroups>
  <maps count="3">
    <map measureGroup="0" dimension="0"/>
    <map measureGroup="1" dimension="0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Victor Almeida Nunes" refreshedDate="46196.512206018517" createdVersion="5" refreshedVersion="8" minRefreshableVersion="3" recordCount="0" supportSubquery="1" supportAdvancedDrill="1" xr:uid="{D78EBA34-C982-4D40-8839-7479A0597F69}">
  <cacheSource type="external" connectionId="7"/>
  <cacheFields count="6">
    <cacheField name="[EQUIPES].[ÁREA].[ÁREA]" caption="ÁREA" numFmtId="0" hierarchy="2" level="1">
      <sharedItems count="1">
        <s v="MC-PLH PC"/>
      </sharedItems>
    </cacheField>
    <cacheField name="[EQUIPES].[VISUALIZAÇÃO].[VISUALIZAÇÃO]" caption="VISUALIZAÇÃO" numFmtId="0" hierarchy="5" level="1">
      <sharedItems containsSemiMixedTypes="0" containsNonDate="0" containsString="0"/>
    </cacheField>
    <cacheField name="[EQUIPES].[SEGMENTO].[SEGMENTO]" caption="SEGMENTO" numFmtId="0" hierarchy="4" level="1">
      <sharedItems containsSemiMixedTypes="0" containsNonDate="0" containsString="0"/>
    </cacheField>
    <cacheField name="[Measures].[% R$ 5]" caption="% R$ 5" numFmtId="0" hierarchy="29" level="32767"/>
    <cacheField name="[Measures].[% R$ 6]" caption="% R$ 6" numFmtId="0" hierarchy="32" level="32767"/>
    <cacheField name="[Measures].[% MÉDIO R$]" caption="% MÉDIO R$" numFmtId="0" hierarchy="34" level="32767"/>
  </cacheFields>
  <cacheHierarchies count="38">
    <cacheHierarchy uniqueName="[EQUIPES].[EQUIPE]" caption="EQUIPE" attribute="1" defaultMemberUniqueName="[EQUIPES].[EQUIPE].[All]" allUniqueName="[EQUIPES].[EQUIPE].[All]" dimensionUniqueName="[EQUIPES]" displayFolder="" count="0" memberValueDatatype="130" unbalanced="0"/>
    <cacheHierarchy uniqueName="[EQUIPES].[CÓD]" caption="CÓD" attribute="1" defaultMemberUniqueName="[EQUIPES].[CÓD].[All]" allUniqueName="[EQUIPES].[CÓD].[All]" dimensionUniqueName="[EQUIPES]" displayFolder="" count="0" memberValueDatatype="20" unbalanced="0"/>
    <cacheHierarchy uniqueName="[EQUIPES].[ÁREA]" caption="ÁREA" attribute="1" defaultMemberUniqueName="[EQUIPES].[ÁREA].[All]" allUniqueName="[EQUIPES].[ÁREA].[All]" dimensionUniqueName="[EQUIPES]" displayFolder="" count="2" memberValueDatatype="130" unbalanced="0">
      <fieldsUsage count="2">
        <fieldUsage x="-1"/>
        <fieldUsage x="0"/>
      </fieldsUsage>
    </cacheHierarchy>
    <cacheHierarchy uniqueName="[EQUIPES].[PAUTA]" caption="PAUTA" attribute="1" defaultMemberUniqueName="[EQUIPES].[PAUTA].[All]" allUniqueName="[EQUIPES].[PAUTA].[All]" dimensionUniqueName="[EQUIPES]" displayFolder="" count="0" memberValueDatatype="130" unbalanced="0"/>
    <cacheHierarchy uniqueName="[EQUIPES].[SEGMENTO]" caption="SEGMENTO" attribute="1" defaultMemberUniqueName="[EQUIPES].[SEGMENTO].[All]" allUniqueName="[EQUIPES].[SEGMENTO].[All]" dimensionUniqueName="[EQUIPES]" displayFolder="" count="2" memberValueDatatype="130" unbalanced="0">
      <fieldsUsage count="2">
        <fieldUsage x="-1"/>
        <fieldUsage x="2"/>
      </fieldsUsage>
    </cacheHierarchy>
    <cacheHierarchy uniqueName="[EQUIPES].[VISUALIZAÇÃO]" caption="VISUALIZAÇÃO" attribute="1" defaultMemberUniqueName="[EQUIPES].[VISUALIZAÇÃO].[All]" allUniqueName="[EQUIPES].[VISUALIZAÇÃO].[All]" dimensionUniqueName="[EQUIPES]" displayFolder="" count="2" memberValueDatatype="20" unbalanced="0">
      <fieldsUsage count="2">
        <fieldUsage x="-1"/>
        <fieldUsage x="1"/>
      </fieldsUsage>
    </cacheHierarchy>
    <cacheHierarchy uniqueName="[EQUIPES].[META P -5]" caption="META P -5" attribute="1" defaultMemberUniqueName="[EQUIPES].[META P -5].[All]" allUniqueName="[EQUIPES].[META P -5].[All]" dimensionUniqueName="[EQUIPES]" displayFolder="" count="0" memberValueDatatype="20" unbalanced="0"/>
    <cacheHierarchy uniqueName="[EQUIPES].[REAL P - 5]" caption="REAL P - 5" attribute="1" defaultMemberUniqueName="[EQUIPES].[REAL P - 5].[All]" allUniqueName="[EQUIPES].[REAL P - 5].[All]" dimensionUniqueName="[EQUIPES]" displayFolder="" count="0" memberValueDatatype="20" unbalanced="0"/>
    <cacheHierarchy uniqueName="[EQUIPES].[META R$ - 5]" caption="META R$ - 5" attribute="1" defaultMemberUniqueName="[EQUIPES].[META R$ - 5].[All]" allUniqueName="[EQUIPES].[META R$ - 5].[All]" dimensionUniqueName="[EQUIPES]" displayFolder="" count="0" memberValueDatatype="20" unbalanced="0"/>
    <cacheHierarchy uniqueName="[EQUIPES].[REAL R$ - 5]" caption="REAL R$ - 5" attribute="1" defaultMemberUniqueName="[EQUIPES].[REAL R$ - 5].[All]" allUniqueName="[EQUIPES].[REAL R$ - 5].[All]" dimensionUniqueName="[EQUIPES]" displayFolder="" count="0" memberValueDatatype="5" unbalanced="0"/>
    <cacheHierarchy uniqueName="[EQUIPES].[P6]" caption="P6" attribute="1" defaultMemberUniqueName="[EQUIPES].[P6].[All]" allUniqueName="[EQUIPES].[P6].[All]" dimensionUniqueName="[EQUIPES]" displayFolder="" count="0" memberValueDatatype="20" unbalanced="0"/>
    <cacheHierarchy uniqueName="[EQUIPES].[R$ 6]" caption="R$ 6" attribute="1" defaultMemberUniqueName="[EQUIPES].[R$ 6].[All]" allUniqueName="[EQUIPES].[R$ 6].[All]" dimensionUniqueName="[EQUIPES]" displayFolder="" count="0" memberValueDatatype="20" unbalanced="0"/>
    <cacheHierarchy uniqueName="[VENDAS].[MÊS]" caption="MÊS" attribute="1" defaultMemberUniqueName="[VENDAS].[MÊS].[All]" allUniqueName="[VENDAS].[MÊS].[All]" dimensionUniqueName="[VENDAS]" displayFolder="" count="0" memberValueDatatype="20" unbalanced="0"/>
    <cacheHierarchy uniqueName="[VENDAS].[PRODUTO]" caption="PRODUTO" attribute="1" defaultMemberUniqueName="[VENDAS].[PRODUTO].[All]" allUniqueName="[VENDAS].[PRODUTO].[All]" dimensionUniqueName="[VENDAS]" displayFolder="" count="0" memberValueDatatype="20" unbalanced="0"/>
    <cacheHierarchy uniqueName="[VENDAS].[VENDEDOR]" caption="VENDEDOR" attribute="1" defaultMemberUniqueName="[VENDAS].[VENDEDOR].[All]" allUniqueName="[VENDAS].[VENDEDOR].[All]" dimensionUniqueName="[VENDAS]" displayFolder="" count="0" memberValueDatatype="20" unbalanced="0"/>
    <cacheHierarchy uniqueName="[VENDAS].[CLIENTE]" caption="CLIENTE" attribute="1" defaultMemberUniqueName="[VENDAS].[CLIENTE].[All]" allUniqueName="[VENDAS].[CLIENTE].[All]" dimensionUniqueName="[VENDAS]" displayFolder="" count="0" memberValueDatatype="20" unbalanced="0"/>
    <cacheHierarchy uniqueName="[VENDAS].[ST]" caption="ST" attribute="1" defaultMemberUniqueName="[VENDAS].[ST].[All]" allUniqueName="[VENDAS].[ST].[All]" dimensionUniqueName="[VENDAS]" displayFolder="" count="0" memberValueDatatype="130" unbalanced="0"/>
    <cacheHierarchy uniqueName="[VENDAS].[UNIDADES]" caption="UNIDADES" attribute="1" defaultMemberUniqueName="[VENDAS].[UNIDADES].[All]" allUniqueName="[VENDAS].[UNIDADES].[All]" dimensionUniqueName="[VENDAS]" displayFolder="" count="0" memberValueDatatype="5" unbalanced="0"/>
    <cacheHierarchy uniqueName="[VENDAS].[R$]" caption="R$" attribute="1" defaultMemberUniqueName="[VENDAS].[R$].[All]" allUniqueName="[VENDAS].[R$].[All]" dimensionUniqueName="[VENDAS]" displayFolder="" count="0" memberValueDatatype="5" unbalanced="0"/>
    <cacheHierarchy uniqueName="[Measures].[Soma de META P -5]" caption="Soma de META P -5" measure="1" displayFolder="" measureGroup="EQUIPES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oma de REAL P - 5]" caption="Soma de REAL P - 5" measure="1" displayFolder="" measureGroup="EQUIPES" count="0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oma de META R$ - 5]" caption="Soma de META R$ - 5" measure="1" displayFolder="" measureGroup="EQUIPES" count="0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oma de REAL R$ - 5]" caption="Soma de REAL R$ - 5" measure="1" displayFolder="" measureGroup="EQUIPES" count="0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oma de CLIENTE]" caption="Soma de CLIENTE" measure="1" displayFolder="" measureGroup="VENDAS" count="0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Contagem Distinta de CLIENTE]" caption="Contagem Distinta de CLIENTE" measure="1" displayFolder="" measureGroup="VENDAS" count="0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oma de P6]" caption="Soma de P6" measure="1" displayFolder="" measureGroup="EQUIPES" count="0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oma de R$ 6]" caption="Soma de R$ 6" measure="1" displayFolder="" measureGroup="EQUIPES" count="0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oma de R$]" caption="Soma de R$" measure="1" displayFolder="" measureGroup="VENDAS" count="0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% P5]" caption="% P5" measure="1" displayFolder="" measureGroup="EQUIPES" count="0"/>
    <cacheHierarchy uniqueName="[Measures].[% R$ 5]" caption="% R$ 5" measure="1" displayFolder="" measureGroup="EQUIPES" count="0" oneField="1">
      <fieldsUsage count="1">
        <fieldUsage x="3"/>
      </fieldsUsage>
    </cacheHierarchy>
    <cacheHierarchy uniqueName="[Measures].[POSITIVAÇÃO JUNHO]" caption="POSITIVAÇÃO JUNHO" measure="1" displayFolder="" measureGroup="VENDAS" count="0"/>
    <cacheHierarchy uniqueName="[Measures].[% P 6]" caption="% P 6" measure="1" displayFolder="" measureGroup="VENDAS" count="0"/>
    <cacheHierarchy uniqueName="[Measures].[% R$ 6]" caption="% R$ 6" measure="1" displayFolder="" measureGroup="VENDAS" count="0" oneField="1">
      <fieldsUsage count="1">
        <fieldUsage x="4"/>
      </fieldsUsage>
    </cacheHierarchy>
    <cacheHierarchy uniqueName="[Measures].[% MÉDIO P]" caption="% MÉDIO P" measure="1" displayFolder="" measureGroup="EQUIPES" count="0"/>
    <cacheHierarchy uniqueName="[Measures].[% MÉDIO R$]" caption="% MÉDIO R$" measure="1" displayFolder="" measureGroup="VENDAS" count="0" oneField="1">
      <fieldsUsage count="1">
        <fieldUsage x="5"/>
      </fieldsUsage>
    </cacheHierarchy>
    <cacheHierarchy uniqueName="[Measures].[__XL_Count VENDAS]" caption="__XL_Count VENDAS" measure="1" displayFolder="" measureGroup="VENDAS" count="0" hidden="1"/>
    <cacheHierarchy uniqueName="[Measures].[__XL_Count EQUIPES]" caption="__XL_Count EQUIPES" measure="1" displayFolder="" measureGroup="EQUIPES" count="0" hidden="1"/>
    <cacheHierarchy uniqueName="[Measures].[__No measures defined]" caption="__No measures defined" measure="1" displayFolder="" count="0" hidden="1"/>
  </cacheHierarchies>
  <kpis count="0"/>
  <dimensions count="3">
    <dimension name="EQUIPES" uniqueName="[EQUIPES]" caption="EQUIPES"/>
    <dimension measure="1" name="Measures" uniqueName="[Measures]" caption="Measures"/>
    <dimension name="VENDAS" uniqueName="[VENDAS]" caption="VENDAS"/>
  </dimensions>
  <measureGroups count="2">
    <measureGroup name="EQUIPES" caption="EQUIPES"/>
    <measureGroup name="VENDAS" caption="VENDAS"/>
  </measureGroups>
  <maps count="3">
    <map measureGroup="0" dimension="0"/>
    <map measureGroup="1" dimension="0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Victor Almeida Nunes" refreshedDate="46196.512207060186" createdVersion="5" refreshedVersion="8" minRefreshableVersion="3" recordCount="0" supportSubquery="1" supportAdvancedDrill="1" xr:uid="{BD616B82-C580-43CF-99CE-4799ACE59AA4}">
  <cacheSource type="external" connectionId="7"/>
  <cacheFields count="6">
    <cacheField name="[EQUIPES].[ÁREA].[ÁREA]" caption="ÁREA" numFmtId="0" hierarchy="2" level="1">
      <sharedItems count="1">
        <s v="MC-ARA M"/>
      </sharedItems>
    </cacheField>
    <cacheField name="[EQUIPES].[VISUALIZAÇÃO].[VISUALIZAÇÃO]" caption="VISUALIZAÇÃO" numFmtId="0" hierarchy="5" level="1">
      <sharedItems containsSemiMixedTypes="0" containsNonDate="0" containsString="0"/>
    </cacheField>
    <cacheField name="[EQUIPES].[SEGMENTO].[SEGMENTO]" caption="SEGMENTO" numFmtId="0" hierarchy="4" level="1">
      <sharedItems containsSemiMixedTypes="0" containsNonDate="0" containsString="0"/>
    </cacheField>
    <cacheField name="[Measures].[% R$ 5]" caption="% R$ 5" numFmtId="0" hierarchy="29" level="32767"/>
    <cacheField name="[Measures].[% R$ 6]" caption="% R$ 6" numFmtId="0" hierarchy="32" level="32767"/>
    <cacheField name="[Measures].[% MÉDIO R$]" caption="% MÉDIO R$" numFmtId="0" hierarchy="34" level="32767"/>
  </cacheFields>
  <cacheHierarchies count="38">
    <cacheHierarchy uniqueName="[EQUIPES].[EQUIPE]" caption="EQUIPE" attribute="1" defaultMemberUniqueName="[EQUIPES].[EQUIPE].[All]" allUniqueName="[EQUIPES].[EQUIPE].[All]" dimensionUniqueName="[EQUIPES]" displayFolder="" count="0" memberValueDatatype="130" unbalanced="0"/>
    <cacheHierarchy uniqueName="[EQUIPES].[CÓD]" caption="CÓD" attribute="1" defaultMemberUniqueName="[EQUIPES].[CÓD].[All]" allUniqueName="[EQUIPES].[CÓD].[All]" dimensionUniqueName="[EQUIPES]" displayFolder="" count="0" memberValueDatatype="20" unbalanced="0"/>
    <cacheHierarchy uniqueName="[EQUIPES].[ÁREA]" caption="ÁREA" attribute="1" defaultMemberUniqueName="[EQUIPES].[ÁREA].[All]" allUniqueName="[EQUIPES].[ÁREA].[All]" dimensionUniqueName="[EQUIPES]" displayFolder="" count="2" memberValueDatatype="130" unbalanced="0">
      <fieldsUsage count="2">
        <fieldUsage x="-1"/>
        <fieldUsage x="0"/>
      </fieldsUsage>
    </cacheHierarchy>
    <cacheHierarchy uniqueName="[EQUIPES].[PAUTA]" caption="PAUTA" attribute="1" defaultMemberUniqueName="[EQUIPES].[PAUTA].[All]" allUniqueName="[EQUIPES].[PAUTA].[All]" dimensionUniqueName="[EQUIPES]" displayFolder="" count="0" memberValueDatatype="130" unbalanced="0"/>
    <cacheHierarchy uniqueName="[EQUIPES].[SEGMENTO]" caption="SEGMENTO" attribute="1" defaultMemberUniqueName="[EQUIPES].[SEGMENTO].[All]" allUniqueName="[EQUIPES].[SEGMENTO].[All]" dimensionUniqueName="[EQUIPES]" displayFolder="" count="2" memberValueDatatype="130" unbalanced="0">
      <fieldsUsage count="2">
        <fieldUsage x="-1"/>
        <fieldUsage x="2"/>
      </fieldsUsage>
    </cacheHierarchy>
    <cacheHierarchy uniqueName="[EQUIPES].[VISUALIZAÇÃO]" caption="VISUALIZAÇÃO" attribute="1" defaultMemberUniqueName="[EQUIPES].[VISUALIZAÇÃO].[All]" allUniqueName="[EQUIPES].[VISUALIZAÇÃO].[All]" dimensionUniqueName="[EQUIPES]" displayFolder="" count="2" memberValueDatatype="20" unbalanced="0">
      <fieldsUsage count="2">
        <fieldUsage x="-1"/>
        <fieldUsage x="1"/>
      </fieldsUsage>
    </cacheHierarchy>
    <cacheHierarchy uniqueName="[EQUIPES].[META P -5]" caption="META P -5" attribute="1" defaultMemberUniqueName="[EQUIPES].[META P -5].[All]" allUniqueName="[EQUIPES].[META P -5].[All]" dimensionUniqueName="[EQUIPES]" displayFolder="" count="0" memberValueDatatype="20" unbalanced="0"/>
    <cacheHierarchy uniqueName="[EQUIPES].[REAL P - 5]" caption="REAL P - 5" attribute="1" defaultMemberUniqueName="[EQUIPES].[REAL P - 5].[All]" allUniqueName="[EQUIPES].[REAL P - 5].[All]" dimensionUniqueName="[EQUIPES]" displayFolder="" count="0" memberValueDatatype="20" unbalanced="0"/>
    <cacheHierarchy uniqueName="[EQUIPES].[META R$ - 5]" caption="META R$ - 5" attribute="1" defaultMemberUniqueName="[EQUIPES].[META R$ - 5].[All]" allUniqueName="[EQUIPES].[META R$ - 5].[All]" dimensionUniqueName="[EQUIPES]" displayFolder="" count="0" memberValueDatatype="20" unbalanced="0"/>
    <cacheHierarchy uniqueName="[EQUIPES].[REAL R$ - 5]" caption="REAL R$ - 5" attribute="1" defaultMemberUniqueName="[EQUIPES].[REAL R$ - 5].[All]" allUniqueName="[EQUIPES].[REAL R$ - 5].[All]" dimensionUniqueName="[EQUIPES]" displayFolder="" count="0" memberValueDatatype="5" unbalanced="0"/>
    <cacheHierarchy uniqueName="[EQUIPES].[P6]" caption="P6" attribute="1" defaultMemberUniqueName="[EQUIPES].[P6].[All]" allUniqueName="[EQUIPES].[P6].[All]" dimensionUniqueName="[EQUIPES]" displayFolder="" count="0" memberValueDatatype="20" unbalanced="0"/>
    <cacheHierarchy uniqueName="[EQUIPES].[R$ 6]" caption="R$ 6" attribute="1" defaultMemberUniqueName="[EQUIPES].[R$ 6].[All]" allUniqueName="[EQUIPES].[R$ 6].[All]" dimensionUniqueName="[EQUIPES]" displayFolder="" count="0" memberValueDatatype="20" unbalanced="0"/>
    <cacheHierarchy uniqueName="[VENDAS].[MÊS]" caption="MÊS" attribute="1" defaultMemberUniqueName="[VENDAS].[MÊS].[All]" allUniqueName="[VENDAS].[MÊS].[All]" dimensionUniqueName="[VENDAS]" displayFolder="" count="0" memberValueDatatype="20" unbalanced="0"/>
    <cacheHierarchy uniqueName="[VENDAS].[PRODUTO]" caption="PRODUTO" attribute="1" defaultMemberUniqueName="[VENDAS].[PRODUTO].[All]" allUniqueName="[VENDAS].[PRODUTO].[All]" dimensionUniqueName="[VENDAS]" displayFolder="" count="0" memberValueDatatype="20" unbalanced="0"/>
    <cacheHierarchy uniqueName="[VENDAS].[VENDEDOR]" caption="VENDEDOR" attribute="1" defaultMemberUniqueName="[VENDAS].[VENDEDOR].[All]" allUniqueName="[VENDAS].[VENDEDOR].[All]" dimensionUniqueName="[VENDAS]" displayFolder="" count="0" memberValueDatatype="20" unbalanced="0"/>
    <cacheHierarchy uniqueName="[VENDAS].[CLIENTE]" caption="CLIENTE" attribute="1" defaultMemberUniqueName="[VENDAS].[CLIENTE].[All]" allUniqueName="[VENDAS].[CLIENTE].[All]" dimensionUniqueName="[VENDAS]" displayFolder="" count="0" memberValueDatatype="20" unbalanced="0"/>
    <cacheHierarchy uniqueName="[VENDAS].[ST]" caption="ST" attribute="1" defaultMemberUniqueName="[VENDAS].[ST].[All]" allUniqueName="[VENDAS].[ST].[All]" dimensionUniqueName="[VENDAS]" displayFolder="" count="0" memberValueDatatype="130" unbalanced="0"/>
    <cacheHierarchy uniqueName="[VENDAS].[UNIDADES]" caption="UNIDADES" attribute="1" defaultMemberUniqueName="[VENDAS].[UNIDADES].[All]" allUniqueName="[VENDAS].[UNIDADES].[All]" dimensionUniqueName="[VENDAS]" displayFolder="" count="0" memberValueDatatype="5" unbalanced="0"/>
    <cacheHierarchy uniqueName="[VENDAS].[R$]" caption="R$" attribute="1" defaultMemberUniqueName="[VENDAS].[R$].[All]" allUniqueName="[VENDAS].[R$].[All]" dimensionUniqueName="[VENDAS]" displayFolder="" count="0" memberValueDatatype="5" unbalanced="0"/>
    <cacheHierarchy uniqueName="[Measures].[Soma de META P -5]" caption="Soma de META P -5" measure="1" displayFolder="" measureGroup="EQUIPES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oma de REAL P - 5]" caption="Soma de REAL P - 5" measure="1" displayFolder="" measureGroup="EQUIPES" count="0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oma de META R$ - 5]" caption="Soma de META R$ - 5" measure="1" displayFolder="" measureGroup="EQUIPES" count="0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oma de REAL R$ - 5]" caption="Soma de REAL R$ - 5" measure="1" displayFolder="" measureGroup="EQUIPES" count="0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oma de CLIENTE]" caption="Soma de CLIENTE" measure="1" displayFolder="" measureGroup="VENDAS" count="0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Contagem Distinta de CLIENTE]" caption="Contagem Distinta de CLIENTE" measure="1" displayFolder="" measureGroup="VENDAS" count="0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oma de P6]" caption="Soma de P6" measure="1" displayFolder="" measureGroup="EQUIPES" count="0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oma de R$ 6]" caption="Soma de R$ 6" measure="1" displayFolder="" measureGroup="EQUIPES" count="0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oma de R$]" caption="Soma de R$" measure="1" displayFolder="" measureGroup="VENDAS" count="0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% P5]" caption="% P5" measure="1" displayFolder="" measureGroup="EQUIPES" count="0"/>
    <cacheHierarchy uniqueName="[Measures].[% R$ 5]" caption="% R$ 5" measure="1" displayFolder="" measureGroup="EQUIPES" count="0" oneField="1">
      <fieldsUsage count="1">
        <fieldUsage x="3"/>
      </fieldsUsage>
    </cacheHierarchy>
    <cacheHierarchy uniqueName="[Measures].[POSITIVAÇÃO JUNHO]" caption="POSITIVAÇÃO JUNHO" measure="1" displayFolder="" measureGroup="VENDAS" count="0"/>
    <cacheHierarchy uniqueName="[Measures].[% P 6]" caption="% P 6" measure="1" displayFolder="" measureGroup="VENDAS" count="0"/>
    <cacheHierarchy uniqueName="[Measures].[% R$ 6]" caption="% R$ 6" measure="1" displayFolder="" measureGroup="VENDAS" count="0" oneField="1">
      <fieldsUsage count="1">
        <fieldUsage x="4"/>
      </fieldsUsage>
    </cacheHierarchy>
    <cacheHierarchy uniqueName="[Measures].[% MÉDIO P]" caption="% MÉDIO P" measure="1" displayFolder="" measureGroup="EQUIPES" count="0"/>
    <cacheHierarchy uniqueName="[Measures].[% MÉDIO R$]" caption="% MÉDIO R$" measure="1" displayFolder="" measureGroup="VENDAS" count="0" oneField="1">
      <fieldsUsage count="1">
        <fieldUsage x="5"/>
      </fieldsUsage>
    </cacheHierarchy>
    <cacheHierarchy uniqueName="[Measures].[__XL_Count VENDAS]" caption="__XL_Count VENDAS" measure="1" displayFolder="" measureGroup="VENDAS" count="0" hidden="1"/>
    <cacheHierarchy uniqueName="[Measures].[__XL_Count EQUIPES]" caption="__XL_Count EQUIPES" measure="1" displayFolder="" measureGroup="EQUIPES" count="0" hidden="1"/>
    <cacheHierarchy uniqueName="[Measures].[__No measures defined]" caption="__No measures defined" measure="1" displayFolder="" count="0" hidden="1"/>
  </cacheHierarchies>
  <kpis count="0"/>
  <dimensions count="3">
    <dimension name="EQUIPES" uniqueName="[EQUIPES]" caption="EQUIPES"/>
    <dimension measure="1" name="Measures" uniqueName="[Measures]" caption="Measures"/>
    <dimension name="VENDAS" uniqueName="[VENDAS]" caption="VENDAS"/>
  </dimensions>
  <measureGroups count="2">
    <measureGroup name="EQUIPES" caption="EQUIPES"/>
    <measureGroup name="VENDAS" caption="VENDAS"/>
  </measureGroups>
  <maps count="3">
    <map measureGroup="0" dimension="0"/>
    <map measureGroup="1" dimension="0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Victor Almeida Nunes" refreshedDate="46196.512208449072" createdVersion="5" refreshedVersion="8" minRefreshableVersion="3" recordCount="0" supportSubquery="1" supportAdvancedDrill="1" xr:uid="{4C9F8E57-5CF8-4268-904B-19E09E1F8D2E}">
  <cacheSource type="external" connectionId="7"/>
  <cacheFields count="7">
    <cacheField name="[EQUIPES].[ÁREA].[ÁREA]" caption="ÁREA" numFmtId="0" hierarchy="2" level="1">
      <sharedItems count="2">
        <s v="VENDAS-6"/>
        <s v="VENDAS-8"/>
      </sharedItems>
    </cacheField>
    <cacheField name="[EQUIPES].[EQUIPE].[EQUIPE]" caption="EQUIPE" numFmtId="0" level="1">
      <sharedItems count="2">
        <s v="NORTE M"/>
        <s v="VENDAS INTERNAS"/>
      </sharedItems>
    </cacheField>
    <cacheField name="[Measures].[% P5]" caption="% P5" numFmtId="0" hierarchy="28" level="32767"/>
    <cacheField name="[EQUIPES].[VISUALIZAÇÃO].[VISUALIZAÇÃO]" caption="VISUALIZAÇÃO" numFmtId="0" hierarchy="5" level="1">
      <sharedItems containsSemiMixedTypes="0" containsNonDate="0" containsString="0"/>
    </cacheField>
    <cacheField name="[Measures].[% P 6]" caption="% P 6" numFmtId="0" hierarchy="31" level="32767"/>
    <cacheField name="[EQUIPES].[SEGMENTO].[SEGMENTO]" caption="SEGMENTO" numFmtId="0" hierarchy="4" level="1">
      <sharedItems containsSemiMixedTypes="0" containsNonDate="0" containsString="0"/>
    </cacheField>
    <cacheField name="[Measures].[% MÉDIO P]" caption="% MÉDIO P" numFmtId="0" hierarchy="33" level="32767"/>
  </cacheFields>
  <cacheHierarchies count="38">
    <cacheHierarchy uniqueName="[EQUIPES].[EQUIPE]" caption="EQUIPE" attribute="1" defaultMemberUniqueName="[EQUIPES].[EQUIPE].[All]" allUniqueName="[EQUIPES].[EQUIPE].[All]" dimensionUniqueName="[EQUIPES]" displayFolder="" count="2" memberValueDatatype="130" unbalanced="0">
      <fieldsUsage count="2">
        <fieldUsage x="-1"/>
        <fieldUsage x="1"/>
      </fieldsUsage>
    </cacheHierarchy>
    <cacheHierarchy uniqueName="[EQUIPES].[CÓD]" caption="CÓD" attribute="1" defaultMemberUniqueName="[EQUIPES].[CÓD].[All]" allUniqueName="[EQUIPES].[CÓD].[All]" dimensionUniqueName="[EQUIPES]" displayFolder="" count="0" memberValueDatatype="20" unbalanced="0"/>
    <cacheHierarchy uniqueName="[EQUIPES].[ÁREA]" caption="ÁREA" attribute="1" defaultMemberUniqueName="[EQUIPES].[ÁREA].[All]" allUniqueName="[EQUIPES].[ÁREA].[All]" dimensionUniqueName="[EQUIPES]" displayFolder="" count="2" memberValueDatatype="130" unbalanced="0">
      <fieldsUsage count="2">
        <fieldUsage x="-1"/>
        <fieldUsage x="0"/>
      </fieldsUsage>
    </cacheHierarchy>
    <cacheHierarchy uniqueName="[EQUIPES].[PAUTA]" caption="PAUTA" attribute="1" defaultMemberUniqueName="[EQUIPES].[PAUTA].[All]" allUniqueName="[EQUIPES].[PAUTA].[All]" dimensionUniqueName="[EQUIPES]" displayFolder="" count="0" memberValueDatatype="130" unbalanced="0"/>
    <cacheHierarchy uniqueName="[EQUIPES].[SEGMENTO]" caption="SEGMENTO" attribute="1" defaultMemberUniqueName="[EQUIPES].[SEGMENTO].[All]" allUniqueName="[EQUIPES].[SEGMENTO].[All]" dimensionUniqueName="[EQUIPES]" displayFolder="" count="2" memberValueDatatype="130" unbalanced="0">
      <fieldsUsage count="2">
        <fieldUsage x="-1"/>
        <fieldUsage x="5"/>
      </fieldsUsage>
    </cacheHierarchy>
    <cacheHierarchy uniqueName="[EQUIPES].[VISUALIZAÇÃO]" caption="VISUALIZAÇÃO" attribute="1" defaultMemberUniqueName="[EQUIPES].[VISUALIZAÇÃO].[All]" allUniqueName="[EQUIPES].[VISUALIZAÇÃO].[All]" dimensionUniqueName="[EQUIPES]" displayFolder="" count="2" memberValueDatatype="20" unbalanced="0">
      <fieldsUsage count="2">
        <fieldUsage x="-1"/>
        <fieldUsage x="3"/>
      </fieldsUsage>
    </cacheHierarchy>
    <cacheHierarchy uniqueName="[EQUIPES].[META P -5]" caption="META P -5" attribute="1" defaultMemberUniqueName="[EQUIPES].[META P -5].[All]" allUniqueName="[EQUIPES].[META P -5].[All]" dimensionUniqueName="[EQUIPES]" displayFolder="" count="0" memberValueDatatype="20" unbalanced="0"/>
    <cacheHierarchy uniqueName="[EQUIPES].[REAL P - 5]" caption="REAL P - 5" attribute="1" defaultMemberUniqueName="[EQUIPES].[REAL P - 5].[All]" allUniqueName="[EQUIPES].[REAL P - 5].[All]" dimensionUniqueName="[EQUIPES]" displayFolder="" count="0" memberValueDatatype="20" unbalanced="0"/>
    <cacheHierarchy uniqueName="[EQUIPES].[META R$ - 5]" caption="META R$ - 5" attribute="1" defaultMemberUniqueName="[EQUIPES].[META R$ - 5].[All]" allUniqueName="[EQUIPES].[META R$ - 5].[All]" dimensionUniqueName="[EQUIPES]" displayFolder="" count="0" memberValueDatatype="20" unbalanced="0"/>
    <cacheHierarchy uniqueName="[EQUIPES].[REAL R$ - 5]" caption="REAL R$ - 5" attribute="1" defaultMemberUniqueName="[EQUIPES].[REAL R$ - 5].[All]" allUniqueName="[EQUIPES].[REAL R$ - 5].[All]" dimensionUniqueName="[EQUIPES]" displayFolder="" count="0" memberValueDatatype="5" unbalanced="0"/>
    <cacheHierarchy uniqueName="[EQUIPES].[P6]" caption="P6" attribute="1" defaultMemberUniqueName="[EQUIPES].[P6].[All]" allUniqueName="[EQUIPES].[P6].[All]" dimensionUniqueName="[EQUIPES]" displayFolder="" count="0" memberValueDatatype="20" unbalanced="0"/>
    <cacheHierarchy uniqueName="[EQUIPES].[R$ 6]" caption="R$ 6" attribute="1" defaultMemberUniqueName="[EQUIPES].[R$ 6].[All]" allUniqueName="[EQUIPES].[R$ 6].[All]" dimensionUniqueName="[EQUIPES]" displayFolder="" count="0" memberValueDatatype="20" unbalanced="0"/>
    <cacheHierarchy uniqueName="[VENDAS].[MÊS]" caption="MÊS" attribute="1" defaultMemberUniqueName="[VENDAS].[MÊS].[All]" allUniqueName="[VENDAS].[MÊS].[All]" dimensionUniqueName="[VENDAS]" displayFolder="" count="0" memberValueDatatype="20" unbalanced="0"/>
    <cacheHierarchy uniqueName="[VENDAS].[PRODUTO]" caption="PRODUTO" attribute="1" defaultMemberUniqueName="[VENDAS].[PRODUTO].[All]" allUniqueName="[VENDAS].[PRODUTO].[All]" dimensionUniqueName="[VENDAS]" displayFolder="" count="0" memberValueDatatype="20" unbalanced="0"/>
    <cacheHierarchy uniqueName="[VENDAS].[VENDEDOR]" caption="VENDEDOR" attribute="1" defaultMemberUniqueName="[VENDAS].[VENDEDOR].[All]" allUniqueName="[VENDAS].[VENDEDOR].[All]" dimensionUniqueName="[VENDAS]" displayFolder="" count="0" memberValueDatatype="20" unbalanced="0"/>
    <cacheHierarchy uniqueName="[VENDAS].[CLIENTE]" caption="CLIENTE" attribute="1" defaultMemberUniqueName="[VENDAS].[CLIENTE].[All]" allUniqueName="[VENDAS].[CLIENTE].[All]" dimensionUniqueName="[VENDAS]" displayFolder="" count="0" memberValueDatatype="20" unbalanced="0"/>
    <cacheHierarchy uniqueName="[VENDAS].[ST]" caption="ST" attribute="1" defaultMemberUniqueName="[VENDAS].[ST].[All]" allUniqueName="[VENDAS].[ST].[All]" dimensionUniqueName="[VENDAS]" displayFolder="" count="0" memberValueDatatype="130" unbalanced="0"/>
    <cacheHierarchy uniqueName="[VENDAS].[UNIDADES]" caption="UNIDADES" attribute="1" defaultMemberUniqueName="[VENDAS].[UNIDADES].[All]" allUniqueName="[VENDAS].[UNIDADES].[All]" dimensionUniqueName="[VENDAS]" displayFolder="" count="0" memberValueDatatype="5" unbalanced="0"/>
    <cacheHierarchy uniqueName="[VENDAS].[R$]" caption="R$" attribute="1" defaultMemberUniqueName="[VENDAS].[R$].[All]" allUniqueName="[VENDAS].[R$].[All]" dimensionUniqueName="[VENDAS]" displayFolder="" count="0" memberValueDatatype="5" unbalanced="0"/>
    <cacheHierarchy uniqueName="[Measures].[Soma de META P -5]" caption="Soma de META P -5" measure="1" displayFolder="" measureGroup="EQUIPES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oma de REAL P - 5]" caption="Soma de REAL P - 5" measure="1" displayFolder="" measureGroup="EQUIPES" count="0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oma de META R$ - 5]" caption="Soma de META R$ - 5" measure="1" displayFolder="" measureGroup="EQUIPES" count="0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oma de REAL R$ - 5]" caption="Soma de REAL R$ - 5" measure="1" displayFolder="" measureGroup="EQUIPES" count="0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oma de CLIENTE]" caption="Soma de CLIENTE" measure="1" displayFolder="" measureGroup="VENDAS" count="0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Contagem Distinta de CLIENTE]" caption="Contagem Distinta de CLIENTE" measure="1" displayFolder="" measureGroup="VENDAS" count="0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oma de P6]" caption="Soma de P6" measure="1" displayFolder="" measureGroup="EQUIPES" count="0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oma de R$ 6]" caption="Soma de R$ 6" measure="1" displayFolder="" measureGroup="EQUIPES" count="0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oma de R$]" caption="Soma de R$" measure="1" displayFolder="" measureGroup="VENDAS" count="0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% P5]" caption="% P5" measure="1" displayFolder="" measureGroup="EQUIPES" count="0" oneField="1">
      <fieldsUsage count="1">
        <fieldUsage x="2"/>
      </fieldsUsage>
    </cacheHierarchy>
    <cacheHierarchy uniqueName="[Measures].[% R$ 5]" caption="% R$ 5" measure="1" displayFolder="" measureGroup="EQUIPES" count="0"/>
    <cacheHierarchy uniqueName="[Measures].[POSITIVAÇÃO JUNHO]" caption="POSITIVAÇÃO JUNHO" measure="1" displayFolder="" measureGroup="VENDAS" count="0"/>
    <cacheHierarchy uniqueName="[Measures].[% P 6]" caption="% P 6" measure="1" displayFolder="" measureGroup="VENDAS" count="0" oneField="1">
      <fieldsUsage count="1">
        <fieldUsage x="4"/>
      </fieldsUsage>
    </cacheHierarchy>
    <cacheHierarchy uniqueName="[Measures].[% R$ 6]" caption="% R$ 6" measure="1" displayFolder="" measureGroup="VENDAS" count="0"/>
    <cacheHierarchy uniqueName="[Measures].[% MÉDIO P]" caption="% MÉDIO P" measure="1" displayFolder="" measureGroup="EQUIPES" count="0" oneField="1">
      <fieldsUsage count="1">
        <fieldUsage x="6"/>
      </fieldsUsage>
    </cacheHierarchy>
    <cacheHierarchy uniqueName="[Measures].[% MÉDIO R$]" caption="% MÉDIO R$" measure="1" displayFolder="" measureGroup="VENDAS" count="0"/>
    <cacheHierarchy uniqueName="[Measures].[__XL_Count VENDAS]" caption="__XL_Count VENDAS" measure="1" displayFolder="" measureGroup="VENDAS" count="0" hidden="1"/>
    <cacheHierarchy uniqueName="[Measures].[__XL_Count EQUIPES]" caption="__XL_Count EQUIPES" measure="1" displayFolder="" measureGroup="EQUIPES" count="0" hidden="1"/>
    <cacheHierarchy uniqueName="[Measures].[__No measures defined]" caption="__No measures defined" measure="1" displayFolder="" count="0" hidden="1"/>
  </cacheHierarchies>
  <kpis count="0"/>
  <dimensions count="3">
    <dimension name="EQUIPES" uniqueName="[EQUIPES]" caption="EQUIPES"/>
    <dimension measure="1" name="Measures" uniqueName="[Measures]" caption="Measures"/>
    <dimension name="VENDAS" uniqueName="[VENDAS]" caption="VENDAS"/>
  </dimensions>
  <measureGroups count="2">
    <measureGroup name="EQUIPES" caption="EQUIPES"/>
    <measureGroup name="VENDAS" caption="VENDAS"/>
  </measureGroups>
  <maps count="3">
    <map measureGroup="0" dimension="0"/>
    <map measureGroup="1" dimension="0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Victor Almeida Nunes" refreshedDate="46196.512209606481" createdVersion="5" refreshedVersion="8" minRefreshableVersion="3" recordCount="0" supportSubquery="1" supportAdvancedDrill="1" xr:uid="{9B790962-FDD0-4203-9A16-105A8015C3F7}">
  <cacheSource type="external" connectionId="7"/>
  <cacheFields count="11">
    <cacheField name="[EQUIPES].[ÁREA].[ÁREA]" caption="ÁREA" numFmtId="0" hierarchy="2" level="1">
      <sharedItems count="18">
        <s v="KA-CRC PC"/>
        <s v="MC-PLH PC"/>
        <s v="MC-ARA M"/>
        <s v="MC-BGU M"/>
        <s v="MC-CRC M"/>
        <s v="MC-FLP M"/>
        <s v="MC-IMB M"/>
        <s v="MC-LAGES"/>
        <s v="MC-SJO M"/>
        <s v="MC-TBCR M"/>
        <s v="KA-BRQ"/>
        <s v="KA-BNU M"/>
        <s v="KA-ROS"/>
        <s v="MC-BNU M"/>
        <s v="MC-ITJ M"/>
        <s v="MC-ITPE M"/>
        <s v="MC-JLLE M"/>
        <s v="MC-SFS M"/>
      </sharedItems>
    </cacheField>
    <cacheField name="[EQUIPES].[EQUIPE].[EQUIPE]" caption="EQUIPE" numFmtId="0" level="1">
      <sharedItems count="4">
        <s v="FLP-SUL MC/KA D"/>
        <s v="FLP-SUL MC/KA M"/>
        <s v="NORTE MC/KA D"/>
        <s v="NORTE MC/KA M"/>
      </sharedItems>
    </cacheField>
    <cacheField name="[EQUIPES].[VISUALIZAÇÃO].[VISUALIZAÇÃO]" caption="VISUALIZAÇÃO" numFmtId="0" hierarchy="5" level="1">
      <sharedItems containsSemiMixedTypes="0" containsNonDate="0" containsString="0"/>
    </cacheField>
    <cacheField name="[EQUIPES].[SEGMENTO].[SEGMENTO]" caption="SEGMENTO" numFmtId="0" hierarchy="4" level="1">
      <sharedItems containsSemiMixedTypes="0" containsNonDate="0" containsString="0"/>
    </cacheField>
    <cacheField name="[Measures].[Soma de META R$ - 5]" caption="Soma de META R$ - 5" numFmtId="0" hierarchy="21" level="32767"/>
    <cacheField name="[Measures].[Soma de REAL R$ - 5]" caption="Soma de REAL R$ - 5" numFmtId="0" hierarchy="22" level="32767"/>
    <cacheField name="[Measures].[% R$ 5]" caption="% R$ 5" numFmtId="0" hierarchy="29" level="32767"/>
    <cacheField name="[Measures].[Soma de R$ 6]" caption="Soma de R$ 6" numFmtId="0" hierarchy="26" level="32767"/>
    <cacheField name="[Measures].[Soma de R$]" caption="Soma de R$" numFmtId="0" hierarchy="27" level="32767"/>
    <cacheField name="[Measures].[% R$ 6]" caption="% R$ 6" numFmtId="0" hierarchy="32" level="32767"/>
    <cacheField name="[Measures].[% MÉDIO R$]" caption="% MÉDIO R$" numFmtId="0" hierarchy="34" level="32767"/>
  </cacheFields>
  <cacheHierarchies count="38">
    <cacheHierarchy uniqueName="[EQUIPES].[EQUIPE]" caption="EQUIPE" attribute="1" defaultMemberUniqueName="[EQUIPES].[EQUIPE].[All]" allUniqueName="[EQUIPES].[EQUIPE].[All]" dimensionUniqueName="[EQUIPES]" displayFolder="" count="2" memberValueDatatype="130" unbalanced="0">
      <fieldsUsage count="2">
        <fieldUsage x="-1"/>
        <fieldUsage x="1"/>
      </fieldsUsage>
    </cacheHierarchy>
    <cacheHierarchy uniqueName="[EQUIPES].[CÓD]" caption="CÓD" attribute="1" defaultMemberUniqueName="[EQUIPES].[CÓD].[All]" allUniqueName="[EQUIPES].[CÓD].[All]" dimensionUniqueName="[EQUIPES]" displayFolder="" count="0" memberValueDatatype="20" unbalanced="0"/>
    <cacheHierarchy uniqueName="[EQUIPES].[ÁREA]" caption="ÁREA" attribute="1" defaultMemberUniqueName="[EQUIPES].[ÁREA].[All]" allUniqueName="[EQUIPES].[ÁREA].[All]" dimensionUniqueName="[EQUIPES]" displayFolder="" count="2" memberValueDatatype="130" unbalanced="0">
      <fieldsUsage count="2">
        <fieldUsage x="-1"/>
        <fieldUsage x="0"/>
      </fieldsUsage>
    </cacheHierarchy>
    <cacheHierarchy uniqueName="[EQUIPES].[PAUTA]" caption="PAUTA" attribute="1" defaultMemberUniqueName="[EQUIPES].[PAUTA].[All]" allUniqueName="[EQUIPES].[PAUTA].[All]" dimensionUniqueName="[EQUIPES]" displayFolder="" count="0" memberValueDatatype="130" unbalanced="0"/>
    <cacheHierarchy uniqueName="[EQUIPES].[SEGMENTO]" caption="SEGMENTO" attribute="1" defaultMemberUniqueName="[EQUIPES].[SEGMENTO].[All]" allUniqueName="[EQUIPES].[SEGMENTO].[All]" dimensionUniqueName="[EQUIPES]" displayFolder="" count="2" memberValueDatatype="130" unbalanced="0">
      <fieldsUsage count="2">
        <fieldUsage x="-1"/>
        <fieldUsage x="3"/>
      </fieldsUsage>
    </cacheHierarchy>
    <cacheHierarchy uniqueName="[EQUIPES].[VISUALIZAÇÃO]" caption="VISUALIZAÇÃO" attribute="1" defaultMemberUniqueName="[EQUIPES].[VISUALIZAÇÃO].[All]" allUniqueName="[EQUIPES].[VISUALIZAÇÃO].[All]" dimensionUniqueName="[EQUIPES]" displayFolder="" count="2" memberValueDatatype="20" unbalanced="0">
      <fieldsUsage count="2">
        <fieldUsage x="-1"/>
        <fieldUsage x="2"/>
      </fieldsUsage>
    </cacheHierarchy>
    <cacheHierarchy uniqueName="[EQUIPES].[META P -5]" caption="META P -5" attribute="1" defaultMemberUniqueName="[EQUIPES].[META P -5].[All]" allUniqueName="[EQUIPES].[META P -5].[All]" dimensionUniqueName="[EQUIPES]" displayFolder="" count="0" memberValueDatatype="20" unbalanced="0"/>
    <cacheHierarchy uniqueName="[EQUIPES].[REAL P - 5]" caption="REAL P - 5" attribute="1" defaultMemberUniqueName="[EQUIPES].[REAL P - 5].[All]" allUniqueName="[EQUIPES].[REAL P - 5].[All]" dimensionUniqueName="[EQUIPES]" displayFolder="" count="0" memberValueDatatype="20" unbalanced="0"/>
    <cacheHierarchy uniqueName="[EQUIPES].[META R$ - 5]" caption="META R$ - 5" attribute="1" defaultMemberUniqueName="[EQUIPES].[META R$ - 5].[All]" allUniqueName="[EQUIPES].[META R$ - 5].[All]" dimensionUniqueName="[EQUIPES]" displayFolder="" count="0" memberValueDatatype="20" unbalanced="0"/>
    <cacheHierarchy uniqueName="[EQUIPES].[REAL R$ - 5]" caption="REAL R$ - 5" attribute="1" defaultMemberUniqueName="[EQUIPES].[REAL R$ - 5].[All]" allUniqueName="[EQUIPES].[REAL R$ - 5].[All]" dimensionUniqueName="[EQUIPES]" displayFolder="" count="0" memberValueDatatype="5" unbalanced="0"/>
    <cacheHierarchy uniqueName="[EQUIPES].[P6]" caption="P6" attribute="1" defaultMemberUniqueName="[EQUIPES].[P6].[All]" allUniqueName="[EQUIPES].[P6].[All]" dimensionUniqueName="[EQUIPES]" displayFolder="" count="0" memberValueDatatype="20" unbalanced="0"/>
    <cacheHierarchy uniqueName="[EQUIPES].[R$ 6]" caption="R$ 6" attribute="1" defaultMemberUniqueName="[EQUIPES].[R$ 6].[All]" allUniqueName="[EQUIPES].[R$ 6].[All]" dimensionUniqueName="[EQUIPES]" displayFolder="" count="0" memberValueDatatype="20" unbalanced="0"/>
    <cacheHierarchy uniqueName="[VENDAS].[MÊS]" caption="MÊS" attribute="1" defaultMemberUniqueName="[VENDAS].[MÊS].[All]" allUniqueName="[VENDAS].[MÊS].[All]" dimensionUniqueName="[VENDAS]" displayFolder="" count="0" memberValueDatatype="20" unbalanced="0"/>
    <cacheHierarchy uniqueName="[VENDAS].[PRODUTO]" caption="PRODUTO" attribute="1" defaultMemberUniqueName="[VENDAS].[PRODUTO].[All]" allUniqueName="[VENDAS].[PRODUTO].[All]" dimensionUniqueName="[VENDAS]" displayFolder="" count="0" memberValueDatatype="20" unbalanced="0"/>
    <cacheHierarchy uniqueName="[VENDAS].[VENDEDOR]" caption="VENDEDOR" attribute="1" defaultMemberUniqueName="[VENDAS].[VENDEDOR].[All]" allUniqueName="[VENDAS].[VENDEDOR].[All]" dimensionUniqueName="[VENDAS]" displayFolder="" count="0" memberValueDatatype="20" unbalanced="0"/>
    <cacheHierarchy uniqueName="[VENDAS].[CLIENTE]" caption="CLIENTE" attribute="1" defaultMemberUniqueName="[VENDAS].[CLIENTE].[All]" allUniqueName="[VENDAS].[CLIENTE].[All]" dimensionUniqueName="[VENDAS]" displayFolder="" count="0" memberValueDatatype="20" unbalanced="0"/>
    <cacheHierarchy uniqueName="[VENDAS].[ST]" caption="ST" attribute="1" defaultMemberUniqueName="[VENDAS].[ST].[All]" allUniqueName="[VENDAS].[ST].[All]" dimensionUniqueName="[VENDAS]" displayFolder="" count="0" memberValueDatatype="130" unbalanced="0"/>
    <cacheHierarchy uniqueName="[VENDAS].[UNIDADES]" caption="UNIDADES" attribute="1" defaultMemberUniqueName="[VENDAS].[UNIDADES].[All]" allUniqueName="[VENDAS].[UNIDADES].[All]" dimensionUniqueName="[VENDAS]" displayFolder="" count="0" memberValueDatatype="5" unbalanced="0"/>
    <cacheHierarchy uniqueName="[VENDAS].[R$]" caption="R$" attribute="1" defaultMemberUniqueName="[VENDAS].[R$].[All]" allUniqueName="[VENDAS].[R$].[All]" dimensionUniqueName="[VENDAS]" displayFolder="" count="0" memberValueDatatype="5" unbalanced="0"/>
    <cacheHierarchy uniqueName="[Measures].[Soma de META P -5]" caption="Soma de META P -5" measure="1" displayFolder="" measureGroup="EQUIPES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oma de REAL P - 5]" caption="Soma de REAL P - 5" measure="1" displayFolder="" measureGroup="EQUIPES" count="0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oma de META R$ - 5]" caption="Soma de META R$ - 5" measure="1" displayFolder="" measureGroup="EQUIPES" count="0" oneField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oma de REAL R$ - 5]" caption="Soma de REAL R$ - 5" measure="1" displayFolder="" measureGroup="EQUIPES" count="0" oneField="1">
      <fieldsUsage count="1">
        <fieldUsage x="5"/>
      </fieldsUsage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oma de CLIENTE]" caption="Soma de CLIENTE" measure="1" displayFolder="" measureGroup="VENDAS" count="0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Contagem Distinta de CLIENTE]" caption="Contagem Distinta de CLIENTE" measure="1" displayFolder="" measureGroup="VENDAS" count="0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oma de P6]" caption="Soma de P6" measure="1" displayFolder="" measureGroup="EQUIPES" count="0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oma de R$ 6]" caption="Soma de R$ 6" measure="1" displayFolder="" measureGroup="EQUIPES" count="0" oneField="1">
      <fieldsUsage count="1">
        <fieldUsage x="7"/>
      </fieldsUsage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oma de R$]" caption="Soma de R$" measure="1" displayFolder="" measureGroup="VENDAS" count="0" oneField="1">
      <fieldsUsage count="1">
        <fieldUsage x="8"/>
      </fieldsUsage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% P5]" caption="% P5" measure="1" displayFolder="" measureGroup="EQUIPES" count="0"/>
    <cacheHierarchy uniqueName="[Measures].[% R$ 5]" caption="% R$ 5" measure="1" displayFolder="" measureGroup="EQUIPES" count="0" oneField="1">
      <fieldsUsage count="1">
        <fieldUsage x="6"/>
      </fieldsUsage>
    </cacheHierarchy>
    <cacheHierarchy uniqueName="[Measures].[POSITIVAÇÃO JUNHO]" caption="POSITIVAÇÃO JUNHO" measure="1" displayFolder="" measureGroup="VENDAS" count="0"/>
    <cacheHierarchy uniqueName="[Measures].[% P 6]" caption="% P 6" measure="1" displayFolder="" measureGroup="VENDAS" count="0"/>
    <cacheHierarchy uniqueName="[Measures].[% R$ 6]" caption="% R$ 6" measure="1" displayFolder="" measureGroup="VENDAS" count="0" oneField="1">
      <fieldsUsage count="1">
        <fieldUsage x="9"/>
      </fieldsUsage>
    </cacheHierarchy>
    <cacheHierarchy uniqueName="[Measures].[% MÉDIO P]" caption="% MÉDIO P" measure="1" displayFolder="" measureGroup="EQUIPES" count="0"/>
    <cacheHierarchy uniqueName="[Measures].[% MÉDIO R$]" caption="% MÉDIO R$" measure="1" displayFolder="" measureGroup="VENDAS" count="0" oneField="1">
      <fieldsUsage count="1">
        <fieldUsage x="10"/>
      </fieldsUsage>
    </cacheHierarchy>
    <cacheHierarchy uniqueName="[Measures].[__XL_Count VENDAS]" caption="__XL_Count VENDAS" measure="1" displayFolder="" measureGroup="VENDAS" count="0" hidden="1"/>
    <cacheHierarchy uniqueName="[Measures].[__XL_Count EQUIPES]" caption="__XL_Count EQUIPES" measure="1" displayFolder="" measureGroup="EQUIPES" count="0" hidden="1"/>
    <cacheHierarchy uniqueName="[Measures].[__No measures defined]" caption="__No measures defined" measure="1" displayFolder="" count="0" hidden="1"/>
  </cacheHierarchies>
  <kpis count="0"/>
  <dimensions count="3">
    <dimension name="EQUIPES" uniqueName="[EQUIPES]" caption="EQUIPES"/>
    <dimension measure="1" name="Measures" uniqueName="[Measures]" caption="Measures"/>
    <dimension name="VENDAS" uniqueName="[VENDAS]" caption="VENDAS"/>
  </dimensions>
  <measureGroups count="2">
    <measureGroup name="EQUIPES" caption="EQUIPES"/>
    <measureGroup name="VENDAS" caption="VENDAS"/>
  </measureGroups>
  <maps count="3">
    <map measureGroup="0" dimension="0"/>
    <map measureGroup="1" dimension="0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Victor Almeida Nunes" refreshedDate="46196.512211226851" createdVersion="5" refreshedVersion="8" minRefreshableVersion="3" recordCount="0" supportSubquery="1" supportAdvancedDrill="1" xr:uid="{2C61E08F-4D38-4511-82C9-2F10108CF511}">
  <cacheSource type="external" connectionId="7"/>
  <cacheFields count="12">
    <cacheField name="[EQUIPES].[EQUIPE].[EQUIPE]" caption="EQUIPE" numFmtId="0" level="1">
      <sharedItems count="8">
        <s v="FLORIPA M"/>
        <s v="LITORAL M"/>
        <s v="NORTE D"/>
        <s v="NORTE M"/>
        <s v="SUL D"/>
        <s v="SUL M"/>
        <s v="VALE M"/>
        <s v="VENDAS INTERNAS"/>
      </sharedItems>
    </cacheField>
    <cacheField name="[Measures].[Soma de META P -5]" caption="Soma de META P -5" numFmtId="0" hierarchy="19" level="32767"/>
    <cacheField name="[Measures].[Soma de REAL P - 5]" caption="Soma de REAL P - 5" numFmtId="0" hierarchy="20" level="32767"/>
    <cacheField name="[Measures].[% P5]" caption="% P5" numFmtId="0" hierarchy="28" level="32767"/>
    <cacheField name="[EQUIPES].[VISUALIZAÇÃO].[VISUALIZAÇÃO]" caption="VISUALIZAÇÃO" numFmtId="0" hierarchy="5" level="1">
      <sharedItems containsSemiMixedTypes="0" containsNonDate="0" containsString="0"/>
    </cacheField>
    <cacheField name="[Measures].[POSITIVAÇÃO JUNHO]" caption="POSITIVAÇÃO JUNHO" numFmtId="0" hierarchy="30" level="32767"/>
    <cacheField name="[Measures].[Soma de P6]" caption="Soma de P6" numFmtId="0" hierarchy="25" level="32767"/>
    <cacheField name="[Measures].[% P 6]" caption="% P 6" numFmtId="0" hierarchy="31" level="32767"/>
    <cacheField name="[EQUIPES].[SEGMENTO].[SEGMENTO]" caption="SEGMENTO" numFmtId="0" hierarchy="4" level="1">
      <sharedItems containsSemiMixedTypes="0" containsNonDate="0" containsString="0"/>
    </cacheField>
    <cacheField name="[Measures].[% MÉDIO P]" caption="% MÉDIO P" numFmtId="0" hierarchy="33" level="32767"/>
    <cacheField name="[EQUIPES].[P6].[P6]" caption="P6" numFmtId="0" hierarchy="10" level="1">
      <sharedItems containsSemiMixedTypes="0" containsNonDate="0" containsString="0"/>
    </cacheField>
    <cacheField name="[EQUIPES].[META P -5].[META P -5]" caption="META P -5" numFmtId="0" hierarchy="6" level="1">
      <sharedItems containsSemiMixedTypes="0" containsNonDate="0" containsString="0"/>
    </cacheField>
  </cacheFields>
  <cacheHierarchies count="38">
    <cacheHierarchy uniqueName="[EQUIPES].[EQUIPE]" caption="EQUIPE" attribute="1" defaultMemberUniqueName="[EQUIPES].[EQUIPE].[All]" allUniqueName="[EQUIPES].[EQUIPE].[All]" dimensionUniqueName="[EQUIPES]" displayFolder="" count="2" memberValueDatatype="130" unbalanced="0">
      <fieldsUsage count="2">
        <fieldUsage x="-1"/>
        <fieldUsage x="0"/>
      </fieldsUsage>
    </cacheHierarchy>
    <cacheHierarchy uniqueName="[EQUIPES].[CÓD]" caption="CÓD" attribute="1" defaultMemberUniqueName="[EQUIPES].[CÓD].[All]" allUniqueName="[EQUIPES].[CÓD].[All]" dimensionUniqueName="[EQUIPES]" displayFolder="" count="0" memberValueDatatype="20" unbalanced="0"/>
    <cacheHierarchy uniqueName="[EQUIPES].[ÁREA]" caption="ÁREA" attribute="1" defaultMemberUniqueName="[EQUIPES].[ÁREA].[All]" allUniqueName="[EQUIPES].[ÁREA].[All]" dimensionUniqueName="[EQUIPES]" displayFolder="" count="0" memberValueDatatype="130" unbalanced="0"/>
    <cacheHierarchy uniqueName="[EQUIPES].[PAUTA]" caption="PAUTA" attribute="1" defaultMemberUniqueName="[EQUIPES].[PAUTA].[All]" allUniqueName="[EQUIPES].[PAUTA].[All]" dimensionUniqueName="[EQUIPES]" displayFolder="" count="0" memberValueDatatype="130" unbalanced="0"/>
    <cacheHierarchy uniqueName="[EQUIPES].[SEGMENTO]" caption="SEGMENTO" attribute="1" defaultMemberUniqueName="[EQUIPES].[SEGMENTO].[All]" allUniqueName="[EQUIPES].[SEGMENTO].[All]" dimensionUniqueName="[EQUIPES]" displayFolder="" count="2" memberValueDatatype="130" unbalanced="0">
      <fieldsUsage count="2">
        <fieldUsage x="-1"/>
        <fieldUsage x="8"/>
      </fieldsUsage>
    </cacheHierarchy>
    <cacheHierarchy uniqueName="[EQUIPES].[VISUALIZAÇÃO]" caption="VISUALIZAÇÃO" attribute="1" defaultMemberUniqueName="[EQUIPES].[VISUALIZAÇÃO].[All]" allUniqueName="[EQUIPES].[VISUALIZAÇÃO].[All]" dimensionUniqueName="[EQUIPES]" displayFolder="" count="2" memberValueDatatype="20" unbalanced="0">
      <fieldsUsage count="2">
        <fieldUsage x="-1"/>
        <fieldUsage x="4"/>
      </fieldsUsage>
    </cacheHierarchy>
    <cacheHierarchy uniqueName="[EQUIPES].[META P -5]" caption="META P -5" attribute="1" defaultMemberUniqueName="[EQUIPES].[META P -5].[All]" allUniqueName="[EQUIPES].[META P -5].[All]" dimensionUniqueName="[EQUIPES]" displayFolder="" count="2" memberValueDatatype="20" unbalanced="0">
      <fieldsUsage count="2">
        <fieldUsage x="-1"/>
        <fieldUsage x="11"/>
      </fieldsUsage>
    </cacheHierarchy>
    <cacheHierarchy uniqueName="[EQUIPES].[REAL P - 5]" caption="REAL P - 5" attribute="1" defaultMemberUniqueName="[EQUIPES].[REAL P - 5].[All]" allUniqueName="[EQUIPES].[REAL P - 5].[All]" dimensionUniqueName="[EQUIPES]" displayFolder="" count="0" memberValueDatatype="20" unbalanced="0"/>
    <cacheHierarchy uniqueName="[EQUIPES].[META R$ - 5]" caption="META R$ - 5" attribute="1" defaultMemberUniqueName="[EQUIPES].[META R$ - 5].[All]" allUniqueName="[EQUIPES].[META R$ - 5].[All]" dimensionUniqueName="[EQUIPES]" displayFolder="" count="0" memberValueDatatype="20" unbalanced="0"/>
    <cacheHierarchy uniqueName="[EQUIPES].[REAL R$ - 5]" caption="REAL R$ - 5" attribute="1" defaultMemberUniqueName="[EQUIPES].[REAL R$ - 5].[All]" allUniqueName="[EQUIPES].[REAL R$ - 5].[All]" dimensionUniqueName="[EQUIPES]" displayFolder="" count="0" memberValueDatatype="5" unbalanced="0"/>
    <cacheHierarchy uniqueName="[EQUIPES].[P6]" caption="P6" attribute="1" defaultMemberUniqueName="[EQUIPES].[P6].[All]" allUniqueName="[EQUIPES].[P6].[All]" dimensionUniqueName="[EQUIPES]" displayFolder="" count="2" memberValueDatatype="20" unbalanced="0">
      <fieldsUsage count="2">
        <fieldUsage x="-1"/>
        <fieldUsage x="10"/>
      </fieldsUsage>
    </cacheHierarchy>
    <cacheHierarchy uniqueName="[EQUIPES].[R$ 6]" caption="R$ 6" attribute="1" defaultMemberUniqueName="[EQUIPES].[R$ 6].[All]" allUniqueName="[EQUIPES].[R$ 6].[All]" dimensionUniqueName="[EQUIPES]" displayFolder="" count="0" memberValueDatatype="20" unbalanced="0"/>
    <cacheHierarchy uniqueName="[VENDAS].[MÊS]" caption="MÊS" attribute="1" defaultMemberUniqueName="[VENDAS].[MÊS].[All]" allUniqueName="[VENDAS].[MÊS].[All]" dimensionUniqueName="[VENDAS]" displayFolder="" count="0" memberValueDatatype="20" unbalanced="0"/>
    <cacheHierarchy uniqueName="[VENDAS].[PRODUTO]" caption="PRODUTO" attribute="1" defaultMemberUniqueName="[VENDAS].[PRODUTO].[All]" allUniqueName="[VENDAS].[PRODUTO].[All]" dimensionUniqueName="[VENDAS]" displayFolder="" count="0" memberValueDatatype="20" unbalanced="0"/>
    <cacheHierarchy uniqueName="[VENDAS].[VENDEDOR]" caption="VENDEDOR" attribute="1" defaultMemberUniqueName="[VENDAS].[VENDEDOR].[All]" allUniqueName="[VENDAS].[VENDEDOR].[All]" dimensionUniqueName="[VENDAS]" displayFolder="" count="0" memberValueDatatype="20" unbalanced="0"/>
    <cacheHierarchy uniqueName="[VENDAS].[CLIENTE]" caption="CLIENTE" attribute="1" defaultMemberUniqueName="[VENDAS].[CLIENTE].[All]" allUniqueName="[VENDAS].[CLIENTE].[All]" dimensionUniqueName="[VENDAS]" displayFolder="" count="0" memberValueDatatype="20" unbalanced="0"/>
    <cacheHierarchy uniqueName="[VENDAS].[ST]" caption="ST" attribute="1" defaultMemberUniqueName="[VENDAS].[ST].[All]" allUniqueName="[VENDAS].[ST].[All]" dimensionUniqueName="[VENDAS]" displayFolder="" count="0" memberValueDatatype="130" unbalanced="0"/>
    <cacheHierarchy uniqueName="[VENDAS].[UNIDADES]" caption="UNIDADES" attribute="1" defaultMemberUniqueName="[VENDAS].[UNIDADES].[All]" allUniqueName="[VENDAS].[UNIDADES].[All]" dimensionUniqueName="[VENDAS]" displayFolder="" count="0" memberValueDatatype="5" unbalanced="0"/>
    <cacheHierarchy uniqueName="[VENDAS].[R$]" caption="R$" attribute="1" defaultMemberUniqueName="[VENDAS].[R$].[All]" allUniqueName="[VENDAS].[R$].[All]" dimensionUniqueName="[VENDAS]" displayFolder="" count="0" memberValueDatatype="5" unbalanced="0"/>
    <cacheHierarchy uniqueName="[Measures].[Soma de META P -5]" caption="Soma de META P -5" measure="1" displayFolder="" measureGroup="EQUIPES" count="0" oneField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oma de REAL P - 5]" caption="Soma de REAL P - 5" measure="1" displayFolder="" measureGroup="EQUIPES" count="0" oneField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oma de META R$ - 5]" caption="Soma de META R$ - 5" measure="1" displayFolder="" measureGroup="EQUIPES" count="0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oma de REAL R$ - 5]" caption="Soma de REAL R$ - 5" measure="1" displayFolder="" measureGroup="EQUIPES" count="0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oma de CLIENTE]" caption="Soma de CLIENTE" measure="1" displayFolder="" measureGroup="VENDAS" count="0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Contagem Distinta de CLIENTE]" caption="Contagem Distinta de CLIENTE" measure="1" displayFolder="" measureGroup="VENDAS" count="0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oma de P6]" caption="Soma de P6" measure="1" displayFolder="" measureGroup="EQUIPES" count="0" oneField="1">
      <fieldsUsage count="1">
        <fieldUsage x="6"/>
      </fieldsUsage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oma de R$ 6]" caption="Soma de R$ 6" measure="1" displayFolder="" measureGroup="EQUIPES" count="0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oma de R$]" caption="Soma de R$" measure="1" displayFolder="" measureGroup="VENDAS" count="0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% P5]" caption="% P5" measure="1" displayFolder="" measureGroup="EQUIPES" count="0" oneField="1">
      <fieldsUsage count="1">
        <fieldUsage x="3"/>
      </fieldsUsage>
    </cacheHierarchy>
    <cacheHierarchy uniqueName="[Measures].[% R$ 5]" caption="% R$ 5" measure="1" displayFolder="" measureGroup="EQUIPES" count="0"/>
    <cacheHierarchy uniqueName="[Measures].[POSITIVAÇÃO JUNHO]" caption="POSITIVAÇÃO JUNHO" measure="1" displayFolder="" measureGroup="VENDAS" count="0" oneField="1">
      <fieldsUsage count="1">
        <fieldUsage x="5"/>
      </fieldsUsage>
    </cacheHierarchy>
    <cacheHierarchy uniqueName="[Measures].[% P 6]" caption="% P 6" measure="1" displayFolder="" measureGroup="VENDAS" count="0" oneField="1">
      <fieldsUsage count="1">
        <fieldUsage x="7"/>
      </fieldsUsage>
    </cacheHierarchy>
    <cacheHierarchy uniqueName="[Measures].[% R$ 6]" caption="% R$ 6" measure="1" displayFolder="" measureGroup="VENDAS" count="0"/>
    <cacheHierarchy uniqueName="[Measures].[% MÉDIO P]" caption="% MÉDIO P" measure="1" displayFolder="" measureGroup="EQUIPES" count="0" oneField="1">
      <fieldsUsage count="1">
        <fieldUsage x="9"/>
      </fieldsUsage>
    </cacheHierarchy>
    <cacheHierarchy uniqueName="[Measures].[% MÉDIO R$]" caption="% MÉDIO R$" measure="1" displayFolder="" measureGroup="VENDAS" count="0"/>
    <cacheHierarchy uniqueName="[Measures].[__XL_Count VENDAS]" caption="__XL_Count VENDAS" measure="1" displayFolder="" measureGroup="VENDAS" count="0" hidden="1"/>
    <cacheHierarchy uniqueName="[Measures].[__XL_Count EQUIPES]" caption="__XL_Count EQUIPES" measure="1" displayFolder="" measureGroup="EQUIPES" count="0" hidden="1"/>
    <cacheHierarchy uniqueName="[Measures].[__No measures defined]" caption="__No measures defined" measure="1" displayFolder="" count="0" hidden="1"/>
  </cacheHierarchies>
  <kpis count="0"/>
  <dimensions count="3">
    <dimension name="EQUIPES" uniqueName="[EQUIPES]" caption="EQUIPES"/>
    <dimension measure="1" name="Measures" uniqueName="[Measures]" caption="Measures"/>
    <dimension name="VENDAS" uniqueName="[VENDAS]" caption="VENDAS"/>
  </dimensions>
  <measureGroups count="2">
    <measureGroup name="EQUIPES" caption="EQUIPES"/>
    <measureGroup name="VENDAS" caption="VENDAS"/>
  </measureGroups>
  <maps count="3">
    <map measureGroup="0" dimension="0"/>
    <map measureGroup="1" dimension="0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Victor Almeida Nunes" refreshedDate="46196.512212268521" createdVersion="5" refreshedVersion="8" minRefreshableVersion="3" recordCount="0" supportSubquery="1" supportAdvancedDrill="1" xr:uid="{2B5D5F72-FE17-448B-828C-CA69BBBACE81}">
  <cacheSource type="external" connectionId="7"/>
  <cacheFields count="11">
    <cacheField name="[EQUIPES].[EQUIPE].[EQUIPE]" caption="EQUIPE" numFmtId="0" level="1">
      <sharedItems count="4">
        <s v="FLP-SUL MC/KA D"/>
        <s v="FLP-SUL MC/KA M"/>
        <s v="NORTE MC/KA D"/>
        <s v="NORTE MC/KA M"/>
      </sharedItems>
    </cacheField>
    <cacheField name="[EQUIPES].[VISUALIZAÇÃO].[VISUALIZAÇÃO]" caption="VISUALIZAÇÃO" numFmtId="0" hierarchy="5" level="1">
      <sharedItems containsSemiMixedTypes="0" containsNonDate="0" containsString="0"/>
    </cacheField>
    <cacheField name="[EQUIPES].[SEGMENTO].[SEGMENTO]" caption="SEGMENTO" numFmtId="0" hierarchy="4" level="1">
      <sharedItems containsSemiMixedTypes="0" containsNonDate="0" containsString="0"/>
    </cacheField>
    <cacheField name="[Measures].[Soma de META R$ - 5]" caption="Soma de META R$ - 5" numFmtId="0" hierarchy="21" level="32767"/>
    <cacheField name="[Measures].[Soma de REAL R$ - 5]" caption="Soma de REAL R$ - 5" numFmtId="0" hierarchy="22" level="32767"/>
    <cacheField name="[Measures].[% R$ 5]" caption="% R$ 5" numFmtId="0" hierarchy="29" level="32767"/>
    <cacheField name="[Measures].[Soma de R$ 6]" caption="Soma de R$ 6" numFmtId="0" hierarchy="26" level="32767"/>
    <cacheField name="[Measures].[Soma de R$]" caption="Soma de R$" numFmtId="0" hierarchy="27" level="32767"/>
    <cacheField name="[Measures].[% R$ 6]" caption="% R$ 6" numFmtId="0" hierarchy="32" level="32767"/>
    <cacheField name="[Measures].[% MÉDIO R$]" caption="% MÉDIO R$" numFmtId="0" hierarchy="34" level="32767"/>
    <cacheField name="[EQUIPES].[R$ 6].[R$ 6]" caption="R$ 6" numFmtId="0" hierarchy="11" level="1">
      <sharedItems containsSemiMixedTypes="0" containsNonDate="0" containsString="0"/>
    </cacheField>
  </cacheFields>
  <cacheHierarchies count="38">
    <cacheHierarchy uniqueName="[EQUIPES].[EQUIPE]" caption="EQUIPE" attribute="1" defaultMemberUniqueName="[EQUIPES].[EQUIPE].[All]" allUniqueName="[EQUIPES].[EQUIPE].[All]" dimensionUniqueName="[EQUIPES]" displayFolder="" count="2" memberValueDatatype="130" unbalanced="0">
      <fieldsUsage count="2">
        <fieldUsage x="-1"/>
        <fieldUsage x="0"/>
      </fieldsUsage>
    </cacheHierarchy>
    <cacheHierarchy uniqueName="[EQUIPES].[CÓD]" caption="CÓD" attribute="1" defaultMemberUniqueName="[EQUIPES].[CÓD].[All]" allUniqueName="[EQUIPES].[CÓD].[All]" dimensionUniqueName="[EQUIPES]" displayFolder="" count="0" memberValueDatatype="20" unbalanced="0"/>
    <cacheHierarchy uniqueName="[EQUIPES].[ÁREA]" caption="ÁREA" attribute="1" defaultMemberUniqueName="[EQUIPES].[ÁREA].[All]" allUniqueName="[EQUIPES].[ÁREA].[All]" dimensionUniqueName="[EQUIPES]" displayFolder="" count="0" memberValueDatatype="130" unbalanced="0"/>
    <cacheHierarchy uniqueName="[EQUIPES].[PAUTA]" caption="PAUTA" attribute="1" defaultMemberUniqueName="[EQUIPES].[PAUTA].[All]" allUniqueName="[EQUIPES].[PAUTA].[All]" dimensionUniqueName="[EQUIPES]" displayFolder="" count="0" memberValueDatatype="130" unbalanced="0"/>
    <cacheHierarchy uniqueName="[EQUIPES].[SEGMENTO]" caption="SEGMENTO" attribute="1" defaultMemberUniqueName="[EQUIPES].[SEGMENTO].[All]" allUniqueName="[EQUIPES].[SEGMENTO].[All]" dimensionUniqueName="[EQUIPES]" displayFolder="" count="2" memberValueDatatype="130" unbalanced="0">
      <fieldsUsage count="2">
        <fieldUsage x="-1"/>
        <fieldUsage x="2"/>
      </fieldsUsage>
    </cacheHierarchy>
    <cacheHierarchy uniqueName="[EQUIPES].[VISUALIZAÇÃO]" caption="VISUALIZAÇÃO" attribute="1" defaultMemberUniqueName="[EQUIPES].[VISUALIZAÇÃO].[All]" allUniqueName="[EQUIPES].[VISUALIZAÇÃO].[All]" dimensionUniqueName="[EQUIPES]" displayFolder="" count="2" memberValueDatatype="20" unbalanced="0">
      <fieldsUsage count="2">
        <fieldUsage x="-1"/>
        <fieldUsage x="1"/>
      </fieldsUsage>
    </cacheHierarchy>
    <cacheHierarchy uniqueName="[EQUIPES].[META P -5]" caption="META P -5" attribute="1" defaultMemberUniqueName="[EQUIPES].[META P -5].[All]" allUniqueName="[EQUIPES].[META P -5].[All]" dimensionUniqueName="[EQUIPES]" displayFolder="" count="0" memberValueDatatype="20" unbalanced="0"/>
    <cacheHierarchy uniqueName="[EQUIPES].[REAL P - 5]" caption="REAL P - 5" attribute="1" defaultMemberUniqueName="[EQUIPES].[REAL P - 5].[All]" allUniqueName="[EQUIPES].[REAL P - 5].[All]" dimensionUniqueName="[EQUIPES]" displayFolder="" count="0" memberValueDatatype="20" unbalanced="0"/>
    <cacheHierarchy uniqueName="[EQUIPES].[META R$ - 5]" caption="META R$ - 5" attribute="1" defaultMemberUniqueName="[EQUIPES].[META R$ - 5].[All]" allUniqueName="[EQUIPES].[META R$ - 5].[All]" dimensionUniqueName="[EQUIPES]" displayFolder="" count="0" memberValueDatatype="20" unbalanced="0"/>
    <cacheHierarchy uniqueName="[EQUIPES].[REAL R$ - 5]" caption="REAL R$ - 5" attribute="1" defaultMemberUniqueName="[EQUIPES].[REAL R$ - 5].[All]" allUniqueName="[EQUIPES].[REAL R$ - 5].[All]" dimensionUniqueName="[EQUIPES]" displayFolder="" count="0" memberValueDatatype="5" unbalanced="0"/>
    <cacheHierarchy uniqueName="[EQUIPES].[P6]" caption="P6" attribute="1" defaultMemberUniqueName="[EQUIPES].[P6].[All]" allUniqueName="[EQUIPES].[P6].[All]" dimensionUniqueName="[EQUIPES]" displayFolder="" count="0" memberValueDatatype="20" unbalanced="0"/>
    <cacheHierarchy uniqueName="[EQUIPES].[R$ 6]" caption="R$ 6" attribute="1" defaultMemberUniqueName="[EQUIPES].[R$ 6].[All]" allUniqueName="[EQUIPES].[R$ 6].[All]" dimensionUniqueName="[EQUIPES]" displayFolder="" count="2" memberValueDatatype="20" unbalanced="0">
      <fieldsUsage count="2">
        <fieldUsage x="-1"/>
        <fieldUsage x="10"/>
      </fieldsUsage>
    </cacheHierarchy>
    <cacheHierarchy uniqueName="[VENDAS].[MÊS]" caption="MÊS" attribute="1" defaultMemberUniqueName="[VENDAS].[MÊS].[All]" allUniqueName="[VENDAS].[MÊS].[All]" dimensionUniqueName="[VENDAS]" displayFolder="" count="0" memberValueDatatype="20" unbalanced="0"/>
    <cacheHierarchy uniqueName="[VENDAS].[PRODUTO]" caption="PRODUTO" attribute="1" defaultMemberUniqueName="[VENDAS].[PRODUTO].[All]" allUniqueName="[VENDAS].[PRODUTO].[All]" dimensionUniqueName="[VENDAS]" displayFolder="" count="0" memberValueDatatype="20" unbalanced="0"/>
    <cacheHierarchy uniqueName="[VENDAS].[VENDEDOR]" caption="VENDEDOR" attribute="1" defaultMemberUniqueName="[VENDAS].[VENDEDOR].[All]" allUniqueName="[VENDAS].[VENDEDOR].[All]" dimensionUniqueName="[VENDAS]" displayFolder="" count="0" memberValueDatatype="20" unbalanced="0"/>
    <cacheHierarchy uniqueName="[VENDAS].[CLIENTE]" caption="CLIENTE" attribute="1" defaultMemberUniqueName="[VENDAS].[CLIENTE].[All]" allUniqueName="[VENDAS].[CLIENTE].[All]" dimensionUniqueName="[VENDAS]" displayFolder="" count="0" memberValueDatatype="20" unbalanced="0"/>
    <cacheHierarchy uniqueName="[VENDAS].[ST]" caption="ST" attribute="1" defaultMemberUniqueName="[VENDAS].[ST].[All]" allUniqueName="[VENDAS].[ST].[All]" dimensionUniqueName="[VENDAS]" displayFolder="" count="0" memberValueDatatype="130" unbalanced="0"/>
    <cacheHierarchy uniqueName="[VENDAS].[UNIDADES]" caption="UNIDADES" attribute="1" defaultMemberUniqueName="[VENDAS].[UNIDADES].[All]" allUniqueName="[VENDAS].[UNIDADES].[All]" dimensionUniqueName="[VENDAS]" displayFolder="" count="0" memberValueDatatype="5" unbalanced="0"/>
    <cacheHierarchy uniqueName="[VENDAS].[R$]" caption="R$" attribute="1" defaultMemberUniqueName="[VENDAS].[R$].[All]" allUniqueName="[VENDAS].[R$].[All]" dimensionUniqueName="[VENDAS]" displayFolder="" count="0" memberValueDatatype="5" unbalanced="0"/>
    <cacheHierarchy uniqueName="[Measures].[Soma de META P -5]" caption="Soma de META P -5" measure="1" displayFolder="" measureGroup="EQUIPES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oma de REAL P - 5]" caption="Soma de REAL P - 5" measure="1" displayFolder="" measureGroup="EQUIPES" count="0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oma de META R$ - 5]" caption="Soma de META R$ - 5" measure="1" displayFolder="" measureGroup="EQUIPES" count="0" oneField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oma de REAL R$ - 5]" caption="Soma de REAL R$ - 5" measure="1" displayFolder="" measureGroup="EQUIPES" count="0" oneField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oma de CLIENTE]" caption="Soma de CLIENTE" measure="1" displayFolder="" measureGroup="VENDAS" count="0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Contagem Distinta de CLIENTE]" caption="Contagem Distinta de CLIENTE" measure="1" displayFolder="" measureGroup="VENDAS" count="0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oma de P6]" caption="Soma de P6" measure="1" displayFolder="" measureGroup="EQUIPES" count="0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oma de R$ 6]" caption="Soma de R$ 6" measure="1" displayFolder="" measureGroup="EQUIPES" count="0" oneField="1">
      <fieldsUsage count="1">
        <fieldUsage x="6"/>
      </fieldsUsage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oma de R$]" caption="Soma de R$" measure="1" displayFolder="" measureGroup="VENDAS" count="0" oneField="1">
      <fieldsUsage count="1">
        <fieldUsage x="7"/>
      </fieldsUsage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% P5]" caption="% P5" measure="1" displayFolder="" measureGroup="EQUIPES" count="0"/>
    <cacheHierarchy uniqueName="[Measures].[% R$ 5]" caption="% R$ 5" measure="1" displayFolder="" measureGroup="EQUIPES" count="0" oneField="1">
      <fieldsUsage count="1">
        <fieldUsage x="5"/>
      </fieldsUsage>
    </cacheHierarchy>
    <cacheHierarchy uniqueName="[Measures].[POSITIVAÇÃO JUNHO]" caption="POSITIVAÇÃO JUNHO" measure="1" displayFolder="" measureGroup="VENDAS" count="0"/>
    <cacheHierarchy uniqueName="[Measures].[% P 6]" caption="% P 6" measure="1" displayFolder="" measureGroup="VENDAS" count="0"/>
    <cacheHierarchy uniqueName="[Measures].[% R$ 6]" caption="% R$ 6" measure="1" displayFolder="" measureGroup="VENDAS" count="0" oneField="1">
      <fieldsUsage count="1">
        <fieldUsage x="8"/>
      </fieldsUsage>
    </cacheHierarchy>
    <cacheHierarchy uniqueName="[Measures].[% MÉDIO P]" caption="% MÉDIO P" measure="1" displayFolder="" measureGroup="EQUIPES" count="0"/>
    <cacheHierarchy uniqueName="[Measures].[% MÉDIO R$]" caption="% MÉDIO R$" measure="1" displayFolder="" measureGroup="VENDAS" count="0" oneField="1">
      <fieldsUsage count="1">
        <fieldUsage x="9"/>
      </fieldsUsage>
    </cacheHierarchy>
    <cacheHierarchy uniqueName="[Measures].[__XL_Count VENDAS]" caption="__XL_Count VENDAS" measure="1" displayFolder="" measureGroup="VENDAS" count="0" hidden="1"/>
    <cacheHierarchy uniqueName="[Measures].[__XL_Count EQUIPES]" caption="__XL_Count EQUIPES" measure="1" displayFolder="" measureGroup="EQUIPES" count="0" hidden="1"/>
    <cacheHierarchy uniqueName="[Measures].[__No measures defined]" caption="__No measures defined" measure="1" displayFolder="" count="0" hidden="1"/>
  </cacheHierarchies>
  <kpis count="0"/>
  <dimensions count="3">
    <dimension name="EQUIPES" uniqueName="[EQUIPES]" caption="EQUIPES"/>
    <dimension measure="1" name="Measures" uniqueName="[Measures]" caption="Measures"/>
    <dimension name="VENDAS" uniqueName="[VENDAS]" caption="VENDAS"/>
  </dimensions>
  <measureGroups count="2">
    <measureGroup name="EQUIPES" caption="EQUIPES"/>
    <measureGroup name="VENDAS" caption="VENDAS"/>
  </measureGroups>
  <maps count="3">
    <map measureGroup="0" dimension="0"/>
    <map measureGroup="1" dimension="0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FB5E8C0-9F5A-48A9-824B-BAC577FE517B}" name="Tabela dinâmica2" cacheId="0" applyNumberFormats="0" applyBorderFormats="0" applyFontFormats="0" applyPatternFormats="0" applyAlignmentFormats="0" applyWidthHeightFormats="1" dataCaption="Valores" tag="fae71474-746e-4316-936d-0f8923e01353" updatedVersion="8" minRefreshableVersion="3" subtotalHiddenItems="1" colGrandTotals="0" itemPrintTitles="1" createdVersion="5" indent="0" showEmptyRow="1" showEmptyCol="1" outline="1" outlineData="1" multipleFieldFilters="0" rowHeaderCaption="EQUIPE">
  <location ref="O5:Q6" firstHeaderRow="0" firstDataRow="1" firstDataCol="0" rowPageCount="2" colPageCount="1"/>
  <pivotFields count="5">
    <pivotField axis="axisPage" allDrilled="1" subtotalTop="0" showAll="0" dataSourceSort="1" defaultSubtotal="0" defaultAttributeDrillState="1"/>
    <pivotField axis="axisPage" allDrilled="1" subtotalTop="0" showAll="0" dataSourceSort="1" defaultSubtotal="0" defaultAttributeDrillState="1"/>
    <pivotField dataField="1" subtotalTop="0" showAll="0" defaultSubtotal="0"/>
    <pivotField dataField="1" subtotalTop="0" showAll="0" defaultSubtotal="0"/>
    <pivotField dataField="1" subtotalTop="0" showAll="0" defaultSubtotal="0"/>
  </pivotFields>
  <rowItems count="1">
    <i/>
  </rowItems>
  <colFields count="1">
    <field x="-2"/>
  </colFields>
  <colItems count="3">
    <i>
      <x/>
    </i>
    <i i="1">
      <x v="1"/>
    </i>
    <i i="2">
      <x v="2"/>
    </i>
  </colItems>
  <pageFields count="2">
    <pageField fld="0" hier="5" name="[EQUIPES].[VISUALIZAÇÃO].[All]" cap="All"/>
    <pageField fld="1" hier="4" name="[EQUIPES].[SEGMENTO].[All]" cap="All"/>
  </pageFields>
  <dataFields count="3">
    <dataField name="META - JUNHO" fld="2" baseField="0" baseItem="0" numFmtId="166"/>
    <dataField name="REALIZADO - JUNHO" fld="3" baseField="0" baseItem="0" numFmtId="166"/>
    <dataField name="% JUNHO" fld="4" subtotal="count" baseField="0" baseItem="0"/>
  </dataFields>
  <formats count="5">
    <format dxfId="19">
      <pivotArea outline="0" collapsedLevelsAreSubtotals="1" fieldPosition="0"/>
    </format>
    <format dxfId="18">
      <pivotArea outline="0" collapsedLevelsAreSubtotals="1" fieldPosition="0"/>
    </format>
    <format dxfId="17">
      <pivotArea outline="0" fieldPosition="0">
        <references count="1">
          <reference field="4294967294" count="1">
            <x v="0"/>
          </reference>
        </references>
      </pivotArea>
    </format>
    <format dxfId="16">
      <pivotArea outline="0" fieldPosition="0">
        <references count="1">
          <reference field="4294967294" count="1">
            <x v="1"/>
          </reference>
        </references>
      </pivotArea>
    </format>
    <format dxfId="15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pivotHierarchies count="38">
    <pivotHierarchy dragToData="1"/>
    <pivotHierarchy dragToData="1"/>
    <pivotHierarchy dragToData="1"/>
    <pivotHierarchy dragToData="1"/>
    <pivotHierarchy multipleItemSelectionAllowed="1"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 caption="META P MAIO"/>
    <pivotHierarchy dragToData="1" caption="REAL P MAIO"/>
    <pivotHierarchy dragToData="1" caption="META - MAIO"/>
    <pivotHierarchy dragToData="1" caption="REAL - MAIO"/>
    <pivotHierarchy dragToData="1"/>
    <pivotHierarchy dragToData="1" caption="Contagem Distinta de CLIENTE"/>
    <pivotHierarchy dragToData="1" caption="META P  - JUNHO"/>
    <pivotHierarchy dragToData="1" caption="META - JUNHO"/>
    <pivotHierarchy dragToData="1" caption="REALIZADO - JUNHO"/>
    <pivotHierarchy dragToRow="0" dragToCol="0" dragToPage="0" dragToData="1" caption="% POSITIVAÇÃO MAIO"/>
    <pivotHierarchy dragToRow="0" dragToCol="0" dragToPage="0" dragToData="1" caption="% MAIO"/>
    <pivotHierarchy dragToRow="0" dragToCol="0" dragToPage="0" dragToData="1"/>
    <pivotHierarchy dragToRow="0" dragToCol="0" dragToPage="0" dragToData="1"/>
    <pivotHierarchy dragToRow="0" dragToCol="0" dragToPage="0" dragToData="1" caption="% JUNHO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Medium1 2 2" showRowHeaders="1" showColHeaders="1" showRowStripes="0" showColStripes="0" showLastColumn="1"/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EQUIPES]"/>
        <x15:activeTabTopLevelEntity name="[VENDA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1F60AB0-407F-4AC9-93E1-73604AA1189F}" name="Tabela dinâmica4" cacheId="2" applyNumberFormats="0" applyBorderFormats="0" applyFontFormats="0" applyPatternFormats="0" applyAlignmentFormats="0" applyWidthHeightFormats="1" dataCaption="Valores" tag="fae71474-746e-4316-936d-0f8923e01353" updatedVersion="8" minRefreshableVersion="3" rowGrandTotals="0" colGrandTotals="0" itemPrintTitles="1" createdVersion="5" indent="0" outline="1" outlineData="1" multipleFieldFilters="0">
  <location ref="B31:E32" firstHeaderRow="0" firstDataRow="1" firstDataCol="1" rowPageCount="2" colPageCount="1"/>
  <pivotFields count="6">
    <pivotField axis="axisRow" allDrilled="1" subtotalTop="0" showAll="0" measureFilter="1" dataSourceSort="1" defaultSubtotal="0" defaultAttributeDrillState="1">
      <items count="1">
        <item x="0"/>
      </items>
    </pivotField>
    <pivotField axis="axisPage" allDrilled="1" subtotalTop="0" showAll="0" dataSourceSort="1" defaultSubtotal="0" defaultAttributeDrillState="1"/>
    <pivotField axis="axisPage" allDrilled="1" subtotalTop="0" showAll="0" dataSourceSort="1" defaultSubtotal="0" defaultAttributeDrillState="1"/>
    <pivotField dataField="1" subtotalTop="0" showAll="0" defaultSubtotal="0"/>
    <pivotField dataField="1" subtotalTop="0" showAll="0" defaultSubtotal="0"/>
    <pivotField dataField="1" subtotalTop="0" showAll="0" defaultSubtotal="0"/>
  </pivotFields>
  <rowFields count="1">
    <field x="0"/>
  </rowFields>
  <rowItems count="1">
    <i>
      <x/>
    </i>
  </rowItems>
  <colFields count="1">
    <field x="-2"/>
  </colFields>
  <colItems count="3">
    <i>
      <x/>
    </i>
    <i i="1">
      <x v="1"/>
    </i>
    <i i="2">
      <x v="2"/>
    </i>
  </colItems>
  <pageFields count="2">
    <pageField fld="1" hier="5" name="[EQUIPES].[VISUALIZAÇÃO].&amp;[1]" cap="1"/>
    <pageField fld="2" hier="4" name="[EQUIPES].[SEGMENTO].&amp;[GRANDES CONTAS]" cap="GRANDES CONTAS"/>
  </pageFields>
  <dataFields count="3">
    <dataField fld="3" subtotal="count" baseField="0" baseItem="0"/>
    <dataField fld="4" subtotal="count" baseField="0" baseItem="0"/>
    <dataField fld="5" subtotal="count" baseField="0" baseItem="0"/>
  </dataFields>
  <formats count="6">
    <format dxfId="29">
      <pivotArea outline="0" collapsedLevelsAreSubtotals="1" fieldPosition="0"/>
    </format>
    <format dxfId="28">
      <pivotArea outline="0" collapsedLevelsAreSubtotals="1" fieldPosition="0"/>
    </format>
    <format dxfId="27">
      <pivotArea field="0" type="button" dataOnly="0" labelOnly="1" outline="0" axis="axisRow" fieldPosition="0"/>
    </format>
    <format dxfId="26">
      <pivotArea dataOnly="0" labelOnly="1" fieldPosition="0">
        <references count="1">
          <reference field="0" count="0"/>
        </references>
      </pivotArea>
    </format>
    <format dxfId="25">
      <pivotArea field="0" type="button" dataOnly="0" labelOnly="1" outline="0" axis="axisRow" fieldPosition="0"/>
    </format>
    <format dxfId="24">
      <pivotArea dataOnly="0" labelOnly="1" fieldPosition="0">
        <references count="1">
          <reference field="0" count="0"/>
        </references>
      </pivotArea>
    </format>
  </formats>
  <conditionalFormats count="1">
    <conditionalFormat priority="15">
      <pivotAreas count="2">
        <pivotArea type="data" outline="0" collapsedLevelsAreSubtotals="1" fieldPosition="0">
          <references count="1">
            <reference field="4294967294" count="1" selected="0">
              <x v="0"/>
            </reference>
          </references>
        </pivotArea>
        <pivotArea type="data" outline="0" collapsedLevelsAreSubtotals="1" fieldPosition="0">
          <references count="1">
            <reference field="4294967294" count="2" selected="0">
              <x v="1"/>
              <x v="2"/>
            </reference>
          </references>
        </pivotArea>
      </pivotAreas>
    </conditionalFormat>
  </conditionalFormats>
  <pivotHierarchies count="38">
    <pivotHierarchy dragToData="1"/>
    <pivotHierarchy dragToData="1"/>
    <pivotHierarchy dragToData="1"/>
    <pivotHierarchy dragToData="1"/>
    <pivotHierarchy multipleItemSelectionAllowed="1" dragToData="1">
      <members count="1" level="1">
        <member name="[EQUIPES].[SEGMENTO].&amp;[GRANDES CONTAS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META P MAIO"/>
    <pivotHierarchy dragToData="1" caption="REAL P MAIO"/>
    <pivotHierarchy dragToData="1" caption="META - MAIO"/>
    <pivotHierarchy dragToData="1" caption="REAL - MAIO"/>
    <pivotHierarchy dragToData="1"/>
    <pivotHierarchy dragToData="1" caption="Contagem Distinta de CLIENTE"/>
    <pivotHierarchy dragToData="1" caption="META P  - JUNHO"/>
    <pivotHierarchy dragToData="1" caption="META - JUNHO"/>
    <pivotHierarchy dragToData="1" caption="REALIZADO - JUNHO"/>
    <pivotHierarchy dragToRow="0" dragToCol="0" dragToPage="0" dragToData="1" caption="% POSITIVAÇÃO MAIO"/>
    <pivotHierarchy dragToRow="0" dragToCol="0" dragToPage="0" dragToData="1" caption="% R$ MAIO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Medium1" showRowHeaders="1" showColHeaders="1" showRowStripes="0" showColStripes="0" showLastColumn="1"/>
  <filters count="1">
    <filter fld="0" type="count" id="1" iMeasureHier="34">
      <autoFilter ref="A1">
        <filterColumn colId="0">
          <top10 val="1" filterVal="1"/>
        </filterColumn>
      </autoFilter>
    </filter>
  </filters>
  <rowHierarchiesUsage count="1">
    <rowHierarchyUsage hierarchyUsage="2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EQUIPES]"/>
        <x15:activeTabTopLevelEntity name="[VENDA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0B368F8-6034-4ADE-8210-FE949DDF6FE4}" name="Tabela dinâmica3" cacheId="3" applyNumberFormats="0" applyBorderFormats="0" applyFontFormats="0" applyPatternFormats="0" applyAlignmentFormats="0" applyWidthHeightFormats="1" dataCaption="Valores" tag="fae71474-746e-4316-936d-0f8923e01353" updatedVersion="8" minRefreshableVersion="3" rowGrandTotals="0" colGrandTotals="0" itemPrintTitles="1" createdVersion="5" indent="0" outline="1" outlineData="1" multipleFieldFilters="0">
  <location ref="B25:E26" firstHeaderRow="0" firstDataRow="1" firstDataCol="1" rowPageCount="2" colPageCount="1"/>
  <pivotFields count="6">
    <pivotField axis="axisRow" allDrilled="1" subtotalTop="0" showAll="0" measureFilter="1" dataSourceSort="1" defaultSubtotal="0" defaultAttributeDrillState="1">
      <items count="1">
        <item x="0"/>
      </items>
    </pivotField>
    <pivotField axis="axisPage" allDrilled="1" subtotalTop="0" showAll="0" dataSourceSort="1" defaultSubtotal="0" defaultAttributeDrillState="1"/>
    <pivotField axis="axisPage" allDrilled="1" subtotalTop="0" showAll="0" dataSourceSort="1" defaultSubtotal="0" defaultAttributeDrillState="1"/>
    <pivotField dataField="1" subtotalTop="0" showAll="0" defaultSubtotal="0"/>
    <pivotField dataField="1" subtotalTop="0" showAll="0" defaultSubtotal="0"/>
    <pivotField dataField="1" subtotalTop="0" showAll="0" defaultSubtotal="0"/>
  </pivotFields>
  <rowFields count="1">
    <field x="0"/>
  </rowFields>
  <rowItems count="1">
    <i>
      <x/>
    </i>
  </rowItems>
  <colFields count="1">
    <field x="-2"/>
  </colFields>
  <colItems count="3">
    <i>
      <x/>
    </i>
    <i i="1">
      <x v="1"/>
    </i>
    <i i="2">
      <x v="2"/>
    </i>
  </colItems>
  <pageFields count="2">
    <pageField fld="1" hier="5" name="[EQUIPES].[VISUALIZAÇÃO].&amp;[1]" cap="1"/>
    <pageField fld="2" hier="4" name="[EQUIPES].[SEGMENTO].&amp;[MÉDIAS CONTAS]" cap="MÉDIAS CONTAS"/>
  </pageFields>
  <dataFields count="3">
    <dataField fld="3" subtotal="count" baseField="0" baseItem="0"/>
    <dataField fld="4" subtotal="count" baseField="0" baseItem="0"/>
    <dataField fld="5" subtotal="count" baseField="0" baseItem="0"/>
  </dataFields>
  <formats count="6">
    <format dxfId="35">
      <pivotArea outline="0" collapsedLevelsAreSubtotals="1" fieldPosition="0"/>
    </format>
    <format dxfId="34">
      <pivotArea outline="0" collapsedLevelsAreSubtotals="1" fieldPosition="0"/>
    </format>
    <format dxfId="33">
      <pivotArea field="0" type="button" dataOnly="0" labelOnly="1" outline="0" axis="axisRow" fieldPosition="0"/>
    </format>
    <format dxfId="32">
      <pivotArea dataOnly="0" labelOnly="1" fieldPosition="0">
        <references count="1">
          <reference field="0" count="0"/>
        </references>
      </pivotArea>
    </format>
    <format dxfId="31">
      <pivotArea field="0" type="button" dataOnly="0" labelOnly="1" outline="0" axis="axisRow" fieldPosition="0"/>
    </format>
    <format dxfId="30">
      <pivotArea dataOnly="0" labelOnly="1" fieldPosition="0">
        <references count="1">
          <reference field="0" count="0"/>
        </references>
      </pivotArea>
    </format>
  </formats>
  <conditionalFormats count="1">
    <conditionalFormat priority="16">
      <pivotAreas count="2">
        <pivotArea type="data" outline="0" collapsedLevelsAreSubtotals="1" fieldPosition="0">
          <references count="1">
            <reference field="4294967294" count="1" selected="0">
              <x v="0"/>
            </reference>
          </references>
        </pivotArea>
        <pivotArea type="data" outline="0" collapsedLevelsAreSubtotals="1" fieldPosition="0">
          <references count="1">
            <reference field="4294967294" count="2" selected="0">
              <x v="1"/>
              <x v="2"/>
            </reference>
          </references>
        </pivotArea>
      </pivotAreas>
    </conditionalFormat>
  </conditionalFormats>
  <pivotHierarchies count="38">
    <pivotHierarchy dragToData="1"/>
    <pivotHierarchy dragToData="1"/>
    <pivotHierarchy dragToData="1"/>
    <pivotHierarchy dragToData="1"/>
    <pivotHierarchy multipleItemSelectionAllowed="1" dragToData="1">
      <members count="1" level="1">
        <member name="[EQUIPES].[SEGMENTO].&amp;[MÉDIAS CONTAS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META P MAIO"/>
    <pivotHierarchy dragToData="1" caption="REAL P MAIO"/>
    <pivotHierarchy dragToData="1" caption="META - MAIO"/>
    <pivotHierarchy dragToData="1" caption="REAL - MAIO"/>
    <pivotHierarchy dragToData="1"/>
    <pivotHierarchy dragToData="1" caption="Contagem Distinta de CLIENTE"/>
    <pivotHierarchy dragToData="1" caption="META P  - JUNHO"/>
    <pivotHierarchy dragToData="1" caption="META - JUNHO"/>
    <pivotHierarchy dragToData="1" caption="REALIZADO - JUNHO"/>
    <pivotHierarchy dragToRow="0" dragToCol="0" dragToPage="0" dragToData="1" caption="% POSITIVAÇÃO MAIO"/>
    <pivotHierarchy dragToRow="0" dragToCol="0" dragToPage="0" dragToData="1" caption="% R$ MAIO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Medium1" showRowHeaders="1" showColHeaders="1" showRowStripes="0" showColStripes="0" showLastColumn="1"/>
  <filters count="1">
    <filter fld="0" type="count" id="1" iMeasureHier="34">
      <autoFilter ref="A1">
        <filterColumn colId="0">
          <top10 val="1" filterVal="1"/>
        </filterColumn>
      </autoFilter>
    </filter>
  </filters>
  <rowHierarchiesUsage count="1">
    <rowHierarchyUsage hierarchyUsage="2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EQUIPES]"/>
        <x15:activeTabTopLevelEntity name="[VENDA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BAE3B69-C985-439B-8F46-4B51D944258E}" name="Tabela dinâmica7" cacheId="5" applyNumberFormats="0" applyBorderFormats="0" applyFontFormats="0" applyPatternFormats="0" applyAlignmentFormats="0" applyWidthHeightFormats="1" dataCaption="Valores" tag="fae71474-746e-4316-936d-0f8923e01353" updatedVersion="8" minRefreshableVersion="3" rowGrandTotals="0" colGrandTotals="0" itemPrintTitles="1" createdVersion="5" indent="0" outline="1" outlineData="1" multipleFieldFilters="0" rowHeaderCaption="ÁREA">
  <location ref="K51:R73" firstHeaderRow="0" firstDataRow="1" firstDataCol="1" rowPageCount="2" colPageCount="1"/>
  <pivotFields count="11">
    <pivotField axis="axisRow" allDrilled="1" subtotalTop="0" showAll="0" defaultSubtotal="0" defaultAttributeDrillState="1">
      <items count="1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</items>
    </pivotField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axis="axisPage" allDrilled="1" subtotalTop="0" showAll="0" dataSourceSort="1" defaultSubtotal="0" defaultAttributeDrillState="1"/>
    <pivotField axis="axisPage" allDrilled="1" subtotalTop="0" showAll="0" dataSourceSort="1" defaultSubtotal="0" defaultAttributeDrillState="1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</pivotFields>
  <rowFields count="2">
    <field x="1"/>
    <field x="0"/>
  </rowFields>
  <rowItems count="22">
    <i>
      <x/>
    </i>
    <i r="1">
      <x/>
    </i>
    <i r="1">
      <x v="1"/>
    </i>
    <i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>
      <x v="2"/>
    </i>
    <i r="1">
      <x v="10"/>
    </i>
    <i>
      <x v="3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</rowItems>
  <colFields count="1">
    <field x="-2"/>
  </colFields>
  <colItems count="7">
    <i>
      <x/>
    </i>
    <i i="1">
      <x v="1"/>
    </i>
    <i i="2">
      <x v="2"/>
    </i>
    <i i="3">
      <x v="3"/>
    </i>
    <i i="4">
      <x v="4"/>
    </i>
    <i i="5">
      <x v="5"/>
    </i>
    <i i="6">
      <x v="6"/>
    </i>
  </colItems>
  <pageFields count="2">
    <pageField fld="2" hier="5" name="[EQUIPES].[VISUALIZAÇÃO].&amp;[1]" cap="1"/>
    <pageField fld="3" hier="4" name="[EQUIPES].[SEGMENTO].&amp;[MÉDIAS CONTAS]" cap="MÉDIAS CONTAS"/>
  </pageFields>
  <dataFields count="7">
    <dataField name="META - MAIO" fld="4" baseField="1" baseItem="0" numFmtId="166"/>
    <dataField name="REAL - MAIO" fld="5" baseField="1" baseItem="0" numFmtId="166"/>
    <dataField name="% MAIO" fld="6" subtotal="count" baseField="0" baseItem="0"/>
    <dataField name="META - JUNHO" fld="7" baseField="0" baseItem="3" numFmtId="166"/>
    <dataField name="REALIZADO - JUNHO" fld="8" baseField="0" baseItem="3" numFmtId="166"/>
    <dataField name="% JUNHO" fld="9" subtotal="count" baseField="0" baseItem="0"/>
    <dataField fld="10" subtotal="count" baseField="0" baseItem="0"/>
  </dataFields>
  <formats count="17">
    <format dxfId="52">
      <pivotArea outline="0" collapsedLevelsAreSubtotals="1" fieldPosition="0"/>
    </format>
    <format dxfId="51">
      <pivotArea outline="0" collapsedLevelsAreSubtotals="1" fieldPosition="0"/>
    </format>
    <format dxfId="50">
      <pivotArea outline="0" fieldPosition="0">
        <references count="1">
          <reference field="4294967294" count="1">
            <x v="0"/>
          </reference>
        </references>
      </pivotArea>
    </format>
    <format dxfId="49">
      <pivotArea outline="0" fieldPosition="0">
        <references count="1">
          <reference field="4294967294" count="1">
            <x v="1"/>
          </reference>
        </references>
      </pivotArea>
    </format>
    <format dxfId="48">
      <pivotArea outline="0" fieldPosition="0">
        <references count="1">
          <reference field="4294967294" count="1">
            <x v="3"/>
          </reference>
        </references>
      </pivotArea>
    </format>
    <format dxfId="47">
      <pivotArea outline="0" fieldPosition="0">
        <references count="1">
          <reference field="4294967294" count="1">
            <x v="4"/>
          </reference>
        </references>
      </pivotArea>
    </format>
    <format dxfId="46">
      <pivotArea field="1" type="button" dataOnly="0" labelOnly="1" outline="0" axis="axisRow" fieldPosition="0"/>
    </format>
    <format dxfId="45">
      <pivotArea dataOnly="0" labelOnly="1" outline="0" fieldPosition="0">
        <references count="1">
          <reference field="4294967294" count="7">
            <x v="0"/>
            <x v="1"/>
            <x v="2"/>
            <x v="3"/>
            <x v="4"/>
            <x v="5"/>
            <x v="6"/>
          </reference>
        </references>
      </pivotArea>
    </format>
    <format dxfId="44">
      <pivotArea field="1" type="button" dataOnly="0" labelOnly="1" outline="0" axis="axisRow" fieldPosition="0"/>
    </format>
    <format dxfId="43">
      <pivotArea dataOnly="0" labelOnly="1" fieldPosition="0">
        <references count="1">
          <reference field="1" count="0"/>
        </references>
      </pivotArea>
    </format>
    <format dxfId="42">
      <pivotArea dataOnly="0" labelOnly="1" fieldPosition="0">
        <references count="2">
          <reference field="0" count="2">
            <x v="0"/>
            <x v="1"/>
          </reference>
          <reference field="1" count="1" selected="0">
            <x v="0"/>
          </reference>
        </references>
      </pivotArea>
    </format>
    <format dxfId="41">
      <pivotArea dataOnly="0" labelOnly="1" fieldPosition="0">
        <references count="2">
          <reference field="0" count="8">
            <x v="2"/>
            <x v="3"/>
            <x v="4"/>
            <x v="5"/>
            <x v="6"/>
            <x v="7"/>
            <x v="8"/>
            <x v="9"/>
          </reference>
          <reference field="1" count="1" selected="0">
            <x v="1"/>
          </reference>
        </references>
      </pivotArea>
    </format>
    <format dxfId="40">
      <pivotArea dataOnly="0" labelOnly="1" fieldPosition="0">
        <references count="2">
          <reference field="0" count="1">
            <x v="10"/>
          </reference>
          <reference field="1" count="1" selected="0">
            <x v="2"/>
          </reference>
        </references>
      </pivotArea>
    </format>
    <format dxfId="39">
      <pivotArea dataOnly="0" labelOnly="1" fieldPosition="0">
        <references count="2">
          <reference field="0" count="7">
            <x v="11"/>
            <x v="12"/>
            <x v="13"/>
            <x v="14"/>
            <x v="15"/>
            <x v="16"/>
            <x v="17"/>
          </reference>
          <reference field="1" count="1" selected="0">
            <x v="3"/>
          </reference>
        </references>
      </pivotArea>
    </format>
    <format dxfId="38">
      <pivotArea dataOnly="0" labelOnly="1" fieldPosition="0">
        <references count="2">
          <reference field="0" count="1">
            <x v="11"/>
          </reference>
          <reference field="1" count="1" selected="0">
            <x v="3"/>
          </reference>
        </references>
      </pivotArea>
    </format>
    <format dxfId="37">
      <pivotArea dataOnly="0" labelOnly="1" fieldPosition="0">
        <references count="2">
          <reference field="0" count="1">
            <x v="11"/>
          </reference>
          <reference field="1" count="1" selected="0">
            <x v="3"/>
          </reference>
        </references>
      </pivotArea>
    </format>
    <format dxfId="36">
      <pivotArea dataOnly="0" labelOnly="1" fieldPosition="0">
        <references count="2">
          <reference field="0" count="1">
            <x v="12"/>
          </reference>
          <reference field="1" count="1" selected="0">
            <x v="3"/>
          </reference>
        </references>
      </pivotArea>
    </format>
  </formats>
  <conditionalFormats count="2">
    <conditionalFormat priority="11">
      <pivotAreas count="2">
        <pivotArea type="data" outline="0" collapsedLevelsAreSubtotals="1" fieldPosition="0">
          <references count="1">
            <reference field="4294967294" count="1" selected="0">
              <x v="2"/>
            </reference>
          </references>
        </pivotArea>
        <pivotArea type="data" outline="0" collapsedLevelsAreSubtotals="1" fieldPosition="0">
          <references count="1">
            <reference field="4294967294" count="2" selected="0">
              <x v="5"/>
              <x v="6"/>
            </reference>
          </references>
        </pivotArea>
      </pivotAreas>
    </conditionalFormat>
    <conditionalFormat priority="5">
      <pivotAreas count="1">
        <pivotArea type="data" outline="0" collapsedLevelsAreSubtotals="1" fieldPosition="0">
          <references count="1">
            <reference field="4294967294" count="1" selected="0">
              <x v="6"/>
            </reference>
          </references>
        </pivotArea>
      </pivotAreas>
    </conditionalFormat>
  </conditionalFormats>
  <pivotHierarchies count="38">
    <pivotHierarchy dragToData="1"/>
    <pivotHierarchy dragToData="1"/>
    <pivotHierarchy dragToData="1"/>
    <pivotHierarchy dragToData="1"/>
    <pivotHierarchy multipleItemSelectionAllowed="1" dragToData="1">
      <members count="2" level="1">
        <member name="[EQUIPES].[SEGMENTO].&amp;[MÉDIAS CONTAS]"/>
        <member name="[EQUIPES].[SEGMENTO].&amp;[GRANDES CONTAS]"/>
      </members>
    </pivotHierarchy>
    <pivotHierarchy multipleItemSelectionAllowed="1" dragToData="1">
      <members count="1" level="1">
        <member name="[EQUIPES].[VISUALIZAÇÃO].&amp;[1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 caption="META P MAIO"/>
    <pivotHierarchy dragToData="1" caption="REAL P MAIO"/>
    <pivotHierarchy dragToData="1" caption="META - MAIO"/>
    <pivotHierarchy dragToData="1" caption="REAL - MAIO"/>
    <pivotHierarchy dragToData="1"/>
    <pivotHierarchy dragToData="1" caption="Contagem Distinta de CLIENTE"/>
    <pivotHierarchy dragToData="1" caption="META P  - JUNHO"/>
    <pivotHierarchy dragToData="1" caption="META - JUNHO"/>
    <pivotHierarchy dragToData="1" caption="REALIZADO - JUNHO"/>
    <pivotHierarchy dragToRow="0" dragToCol="0" dragToPage="0" dragToData="1" caption="% POSITIVAÇÃO MAIO"/>
    <pivotHierarchy dragToRow="0" dragToCol="0" dragToPage="0" dragToData="1" caption="% MAIO"/>
    <pivotHierarchy dragToRow="0" dragToCol="0" dragToPage="0" dragToData="1"/>
    <pivotHierarchy dragToRow="0" dragToCol="0" dragToPage="0" dragToData="1"/>
    <pivotHierarchy dragToRow="0" dragToCol="0" dragToPage="0" dragToData="1" caption="% JUNHO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Medium1 2 2" showRowHeaders="1" showColHeaders="1" showRowStripes="0" showColStripes="0" showLastColumn="1"/>
  <rowHierarchiesUsage count="2">
    <rowHierarchyUsage hierarchyUsage="0"/>
    <rowHierarchyUsage hierarchyUsage="2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EQUIPES]"/>
        <x15:activeTabTopLevelEntity name="[VENDA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61242EF-558C-4928-B68E-260AE2D8C229}" name="Tabela dinâmica1" cacheId="4" applyNumberFormats="0" applyBorderFormats="0" applyFontFormats="0" applyPatternFormats="0" applyAlignmentFormats="0" applyWidthHeightFormats="1" dataCaption="Valores" tag="fae71474-746e-4316-936d-0f8923e01353" updatedVersion="8" minRefreshableVersion="3" rowGrandTotals="0" colGrandTotals="0" itemPrintTitles="1" createdVersion="5" indent="0" outline="1" outlineData="1" multipleFieldFilters="0">
  <location ref="B18:E20" firstHeaderRow="0" firstDataRow="1" firstDataCol="1" rowPageCount="2" colPageCount="1"/>
  <pivotFields count="7">
    <pivotField axis="axisRow" allDrilled="1" subtotalTop="0" showAll="0" measureFilter="1" sortType="descending" defaultSubtotal="0" defaultAttributeDrillState="1">
      <items count="2">
        <item x="0"/>
        <item x="1"/>
      </items>
      <autoSortScope>
        <pivotArea dataOnly="0" outline="0" fieldPosition="0">
          <references count="1">
            <reference field="4294967294" count="1" selected="0">
              <x v="2"/>
            </reference>
          </references>
        </pivotArea>
      </autoSortScope>
    </pivotField>
    <pivotField allDrilled="1" subtotalTop="0" showAll="0" measureFilter="1" dataSourceSort="1" defaultSubtotal="0" defaultAttributeDrillState="1">
      <items count="2">
        <item x="0"/>
        <item x="1"/>
      </items>
    </pivotField>
    <pivotField dataField="1" subtotalTop="0" showAll="0" defaultSubtotal="0"/>
    <pivotField axis="axisPage" allDrilled="1" subtotalTop="0" showAll="0" dataSourceSort="1" defaultSubtotal="0" defaultAttributeDrillState="1"/>
    <pivotField dataField="1" subtotalTop="0" showAll="0" defaultSubtotal="0"/>
    <pivotField axis="axisPage" allDrilled="1" subtotalTop="0" showAll="0" dataSourceSort="1" defaultSubtotal="0" defaultAttributeDrillState="1"/>
    <pivotField dataField="1" subtotalTop="0" showAll="0" defaultSubtotal="0"/>
  </pivotFields>
  <rowFields count="1">
    <field x="0"/>
  </rowFields>
  <rowItems count="2">
    <i>
      <x/>
    </i>
    <i>
      <x v="1"/>
    </i>
  </rowItems>
  <colFields count="1">
    <field x="-2"/>
  </colFields>
  <colItems count="3">
    <i>
      <x/>
    </i>
    <i i="1">
      <x v="1"/>
    </i>
    <i i="2">
      <x v="2"/>
    </i>
  </colItems>
  <pageFields count="2">
    <pageField fld="3" hier="5" name="[EQUIPES].[VISUALIZAÇÃO].&amp;[1]" cap="1"/>
    <pageField fld="5" hier="4" name="[EQUIPES].[SEGMENTO].&amp;[VAREJO]" cap="VAREJO"/>
  </pageFields>
  <dataFields count="3">
    <dataField name="% POSITIVAÇÃO MAIO" fld="2" subtotal="count" baseField="0" baseItem="0"/>
    <dataField fld="4" subtotal="count" baseField="0" baseItem="0"/>
    <dataField fld="6" subtotal="count" baseField="0" baseItem="0"/>
  </dataFields>
  <formats count="18">
    <format dxfId="70">
      <pivotArea outline="0" collapsedLevelsAreSubtotals="1" fieldPosition="0"/>
    </format>
    <format dxfId="69">
      <pivotArea outline="0" collapsedLevelsAreSubtotals="1" fieldPosition="0"/>
    </format>
    <format dxfId="68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67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66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65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64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63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62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61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60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59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58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57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56">
      <pivotArea field="0" type="button" dataOnly="0" labelOnly="1" outline="0" axis="axisRow" fieldPosition="0"/>
    </format>
    <format dxfId="55">
      <pivotArea dataOnly="0" labelOnly="1" fieldPosition="0">
        <references count="1">
          <reference field="0" count="0"/>
        </references>
      </pivotArea>
    </format>
    <format dxfId="54">
      <pivotArea field="0" type="button" dataOnly="0" labelOnly="1" outline="0" axis="axisRow" fieldPosition="0"/>
    </format>
    <format dxfId="53">
      <pivotArea dataOnly="0" labelOnly="1" fieldPosition="0">
        <references count="1">
          <reference field="0" count="0"/>
        </references>
      </pivotArea>
    </format>
  </formats>
  <conditionalFormats count="3">
    <conditionalFormat priority="26">
      <pivotAreas count="1">
        <pivotArea type="data" outline="0" collapsedLevelsAreSubtotals="1" fieldPosition="0">
          <references count="1">
            <reference field="4294967294" count="1" selected="0">
              <x v="0"/>
            </reference>
          </references>
        </pivotArea>
      </pivotAreas>
    </conditionalFormat>
    <conditionalFormat priority="25">
      <pivotAreas count="1">
        <pivotArea type="data" outline="0" collapsedLevelsAreSubtotals="1" fieldPosition="0">
          <references count="1">
            <reference field="4294967294" count="1" selected="0">
              <x v="1"/>
            </reference>
          </references>
        </pivotArea>
      </pivotAreas>
    </conditionalFormat>
    <conditionalFormat priority="24">
      <pivotAreas count="1">
        <pivotArea outline="0" fieldPosition="0">
          <references count="1">
            <reference field="4294967294" count="1">
              <x v="2"/>
            </reference>
          </references>
        </pivotArea>
      </pivotAreas>
    </conditionalFormat>
  </conditionalFormats>
  <pivotHierarchies count="3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META - MAIO"/>
    <pivotHierarchy dragToData="1" caption="REAL - MAIO"/>
    <pivotHierarchy dragToData="1" caption="META R$ - MAIO"/>
    <pivotHierarchy dragToData="1" caption="REAL R$ - MAIO"/>
    <pivotHierarchy dragToData="1"/>
    <pivotHierarchy dragToData="1" caption="Contagem Distinta de CLIENTE"/>
    <pivotHierarchy dragToData="1" caption="META  - JUNHO"/>
    <pivotHierarchy dragToData="1" caption="META R$ 6"/>
    <pivotHierarchy dragToData="1" caption="REAL R$ 6"/>
    <pivotHierarchy dragToRow="0" dragToCol="0" dragToPage="0" dragToData="1" caption="% POSITIVAÇÃO MAIO"/>
    <pivotHierarchy dragToRow="0" dragToCol="0" dragToPage="0" dragToData="1" caption="% R$ MAIO"/>
    <pivotHierarchy dragToRow="0" dragToCol="0" dragToPage="0" dragToData="1" caption="REAL - JUNHO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Medium1" showRowHeaders="1" showColHeaders="1" showRowStripes="0" showColStripes="0" showLastColumn="1"/>
  <filters count="2">
    <filter fld="1" type="count" id="1" iMeasureHier="33">
      <autoFilter ref="A1">
        <filterColumn colId="0">
          <top10 val="2" filterVal="2"/>
        </filterColumn>
      </autoFilter>
    </filter>
    <filter fld="0" type="count" id="2" iMeasureHier="33">
      <autoFilter ref="A1">
        <filterColumn colId="0">
          <top10 val="2" filterVal="2"/>
        </filterColumn>
      </autoFilter>
    </filter>
  </filters>
  <rowHierarchiesUsage count="1">
    <rowHierarchyUsage hierarchyUsage="2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EQUIPES]"/>
        <x15:activeTabTopLevelEntity name="[VENDA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0ED12FE-C0C3-4A81-9A56-D5F0F63E7686}" name="Tabela dinâmica6" cacheId="6" applyNumberFormats="0" applyBorderFormats="0" applyFontFormats="0" applyPatternFormats="0" applyAlignmentFormats="0" applyWidthHeightFormats="1" dataCaption="Valores" tag="fae71474-746e-4316-936d-0f8923e01353" updatedVersion="8" minRefreshableVersion="3" subtotalHiddenItems="1" colGrandTotals="0" itemPrintTitles="1" createdVersion="5" indent="0" outline="1" outlineData="1" multipleFieldFilters="0" rowHeaderCaption="EQUIPE">
  <location ref="B37:I46" firstHeaderRow="0" firstDataRow="1" firstDataCol="1" rowPageCount="3" colPageCount="1"/>
  <pivotFields count="12">
    <pivotField axis="axisRow" allDrilled="1" subtotalTop="0" showAll="0" dataSourceSort="1" defaultSubtotal="0" defaultAttributeDrillState="1">
      <items count="8">
        <item x="0"/>
        <item x="1"/>
        <item x="2"/>
        <item x="3"/>
        <item x="4"/>
        <item x="5"/>
        <item x="6"/>
        <item x="7"/>
      </items>
    </pivotField>
    <pivotField dataField="1" subtotalTop="0" showAll="0" defaultSubtotal="0"/>
    <pivotField dataField="1" subtotalTop="0" showAll="0" defaultSubtotal="0"/>
    <pivotField dataField="1" subtotalTop="0" showAll="0" defaultSubtotal="0"/>
    <pivotField axis="axisPage" allDrilled="1" subtotalTop="0" showAll="0" dataSourceSort="1" defaultSubtotal="0" defaultAttributeDrillState="1"/>
    <pivotField dataField="1" subtotalTop="0" showAll="0" defaultSubtotal="0"/>
    <pivotField dataField="1" subtotalTop="0" showAll="0" defaultSubtotal="0"/>
    <pivotField dataField="1" subtotalTop="0" showAll="0" defaultSubtotal="0"/>
    <pivotField axis="axisPage" allDrilled="1" subtotalTop="0" showAll="0" dataSourceSort="1" defaultSubtotal="0" defaultAttributeDrillState="1"/>
    <pivotField dataField="1" subtotalTop="0" showAll="0" defaultSubtotal="0"/>
    <pivotField axis="axisPage" allDrilled="1" subtotalTop="0" showAll="0" dataSourceSort="1" defaultSubtotal="0" defaultAttributeDrillState="1"/>
    <pivotField allDrilled="1" subtotalTop="0" showAll="0" dataSourceSort="1" defaultSubtotal="0" defaultAttributeDrillState="1"/>
  </pivotFields>
  <rowFields count="1">
    <field x="0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-2"/>
  </colFields>
  <colItems count="7">
    <i>
      <x/>
    </i>
    <i i="1">
      <x v="1"/>
    </i>
    <i i="2">
      <x v="2"/>
    </i>
    <i i="3">
      <x v="3"/>
    </i>
    <i i="4">
      <x v="4"/>
    </i>
    <i i="5">
      <x v="5"/>
    </i>
    <i i="6">
      <x v="6"/>
    </i>
  </colItems>
  <pageFields count="3">
    <pageField fld="4" hier="5" name="[EQUIPES].[VISUALIZAÇÃO].[All]" cap="All"/>
    <pageField fld="8" hier="4" name="[EQUIPES].[SEGMENTO].&amp;[VAREJO]" cap="VAREJO"/>
    <pageField fld="10" hier="10" name="[EQUIPES].[P6].[All]" cap="All"/>
  </pageFields>
  <dataFields count="7">
    <dataField name="META - MAIO" fld="1" baseField="0" baseItem="0"/>
    <dataField name="REAL - MAIO" fld="2" baseField="0" baseItem="0"/>
    <dataField name="% MAIO" fld="3" subtotal="count" baseField="0" baseItem="0"/>
    <dataField name="META  - JUNHO" fld="6" baseField="0" baseItem="0"/>
    <dataField name="REAL - JUNHO" fld="5" subtotal="count" baseField="0" baseItem="0"/>
    <dataField name="% JUNHO " fld="7" subtotal="count" baseField="0" baseItem="0"/>
    <dataField fld="9" subtotal="count" baseField="0" baseItem="0"/>
  </dataFields>
  <formats count="16">
    <format dxfId="86">
      <pivotArea outline="0" collapsedLevelsAreSubtotals="1" fieldPosition="0"/>
    </format>
    <format dxfId="8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84">
      <pivotArea outline="0" collapsedLevelsAreSubtotals="1" fieldPosition="0"/>
    </format>
    <format dxfId="83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82">
      <pivotArea outline="0" collapsedLevelsAreSubtotals="1" fieldPosition="0">
        <references count="1">
          <reference field="4294967294" count="2" selected="0">
            <x v="3"/>
            <x v="4"/>
          </reference>
        </references>
      </pivotArea>
    </format>
    <format dxfId="81">
      <pivotArea dataOnly="0" labelOnly="1" outline="0" fieldPosition="0">
        <references count="1">
          <reference field="4294967294" count="2">
            <x v="3"/>
            <x v="4"/>
          </reference>
        </references>
      </pivotArea>
    </format>
    <format dxfId="80">
      <pivotArea outline="0" collapsedLevelsAreSubtotals="1" fieldPosition="0">
        <references count="1">
          <reference field="4294967294" count="2" selected="0">
            <x v="3"/>
            <x v="4"/>
          </reference>
        </references>
      </pivotArea>
    </format>
    <format dxfId="79">
      <pivotArea dataOnly="0" labelOnly="1" outline="0" fieldPosition="0">
        <references count="1">
          <reference field="4294967294" count="2">
            <x v="3"/>
            <x v="4"/>
          </reference>
        </references>
      </pivotArea>
    </format>
    <format dxfId="78">
      <pivotArea field="0" type="button" dataOnly="0" labelOnly="1" outline="0" axis="axisRow" fieldPosition="0"/>
    </format>
    <format dxfId="77">
      <pivotArea dataOnly="0" labelOnly="1" outline="0" fieldPosition="0">
        <references count="1">
          <reference field="4294967294" count="7">
            <x v="0"/>
            <x v="1"/>
            <x v="2"/>
            <x v="3"/>
            <x v="4"/>
            <x v="5"/>
            <x v="6"/>
          </reference>
        </references>
      </pivotArea>
    </format>
    <format dxfId="76">
      <pivotArea dataOnly="0" labelOnly="1" fieldPosition="0">
        <references count="1">
          <reference field="0" count="0"/>
        </references>
      </pivotArea>
    </format>
    <format dxfId="75">
      <pivotArea field="0" type="button" dataOnly="0" labelOnly="1" outline="0" axis="axisRow" fieldPosition="0"/>
    </format>
    <format dxfId="74">
      <pivotArea dataOnly="0" labelOnly="1" fieldPosition="0">
        <references count="1">
          <reference field="0" count="0"/>
        </references>
      </pivotArea>
    </format>
    <format dxfId="73">
      <pivotArea field="0" type="button" dataOnly="0" labelOnly="1" outline="0" axis="axisRow" fieldPosition="0"/>
    </format>
    <format dxfId="72">
      <pivotArea dataOnly="0" labelOnly="1" fieldPosition="0">
        <references count="1">
          <reference field="0" count="0"/>
        </references>
      </pivotArea>
    </format>
    <format dxfId="71">
      <pivotArea dataOnly="0" labelOnly="1" fieldPosition="0">
        <references count="1">
          <reference field="0" count="0"/>
        </references>
      </pivotArea>
    </format>
  </formats>
  <conditionalFormats count="3">
    <conditionalFormat priority="10">
      <pivotAreas count="1">
        <pivotArea type="data" outline="0" collapsedLevelsAreSubtotals="1" fieldPosition="0">
          <references count="1">
            <reference field="4294967294" count="1" selected="0">
              <x v="2"/>
            </reference>
          </references>
        </pivotArea>
      </pivotAreas>
    </conditionalFormat>
    <conditionalFormat priority="9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  <conditionalFormat priority="8">
      <pivotAreas count="1">
        <pivotArea type="data" outline="0" collapsedLevelsAreSubtotals="1" fieldPosition="0">
          <references count="1">
            <reference field="4294967294" count="1" selected="0">
              <x v="6"/>
            </reference>
          </references>
        </pivotArea>
      </pivotAreas>
    </conditionalFormat>
  </conditionalFormats>
  <pivotHierarchies count="38">
    <pivotHierarchy dragToData="1"/>
    <pivotHierarchy dragToData="1"/>
    <pivotHierarchy dragToData="1"/>
    <pivotHierarchy dragToData="1"/>
    <pivotHierarchy dragToData="1"/>
    <pivotHierarchy multipleItemSelectionAllowed="1" dragToData="1"/>
    <pivotHierarchy multipleItemSelectionAllowed="1" dragToData="1">
      <members count="49" level="1">
        <member name="[EQUIPES].[META P -5].&amp;[1]"/>
        <member name="[EQUIPES].[META P -5].&amp;[5]"/>
        <member name="[EQUIPES].[META P -5].&amp;[6]"/>
        <member name="[EQUIPES].[META P -5].&amp;[8]"/>
        <member name="[EQUIPES].[META P -5].&amp;[10]"/>
        <member name="[EQUIPES].[META P -5].&amp;[12]"/>
        <member name="[EQUIPES].[META P -5].&amp;[13]"/>
        <member name="[EQUIPES].[META P -5].&amp;[14]"/>
        <member name="[EQUIPES].[META P -5].&amp;[17]"/>
        <member name="[EQUIPES].[META P -5].&amp;[18]"/>
        <member name="[EQUIPES].[META P -5].&amp;[20]"/>
        <member name="[EQUIPES].[META P -5].&amp;[21]"/>
        <member name="[EQUIPES].[META P -5].&amp;[24]"/>
        <member name="[EQUIPES].[META P -5].&amp;[29]"/>
        <member name="[EQUIPES].[META P -5].&amp;[33]"/>
        <member name="[EQUIPES].[META P -5].&amp;[45]"/>
        <member name="[EQUIPES].[META P -5].&amp;[47]"/>
        <member name="[EQUIPES].[META P -5].&amp;[51]"/>
        <member name="[EQUIPES].[META P -5].&amp;[55]"/>
        <member name="[EQUIPES].[META P -5].&amp;[60]"/>
        <member name="[EQUIPES].[META P -5].&amp;[61]"/>
        <member name="[EQUIPES].[META P -5].&amp;[62]"/>
        <member name="[EQUIPES].[META P -5].&amp;[63]"/>
        <member name="[EQUIPES].[META P -5].&amp;[65]"/>
        <member name="[EQUIPES].[META P -5].&amp;[66]"/>
        <member name="[EQUIPES].[META P -5].&amp;[67]"/>
        <member name="[EQUIPES].[META P -5].&amp;[68]"/>
        <member name="[EQUIPES].[META P -5].&amp;[69]"/>
        <member name="[EQUIPES].[META P -5].&amp;[70]"/>
        <member name="[EQUIPES].[META P -5].&amp;[72]"/>
        <member name="[EQUIPES].[META P -5].&amp;[73]"/>
        <member name="[EQUIPES].[META P -5].&amp;[74]"/>
        <member name="[EQUIPES].[META P -5].&amp;[75]"/>
        <member name="[EQUIPES].[META P -5].&amp;[76]"/>
        <member name="[EQUIPES].[META P -5].&amp;[77]"/>
        <member name="[EQUIPES].[META P -5].&amp;[79]"/>
        <member name="[EQUIPES].[META P -5].&amp;[80]"/>
        <member name="[EQUIPES].[META P -5].&amp;[81]"/>
        <member name="[EQUIPES].[META P -5].&amp;[82]"/>
        <member name="[EQUIPES].[META P -5].&amp;[84]"/>
        <member name="[EQUIPES].[META P -5].&amp;[85]"/>
        <member name="[EQUIPES].[META P -5].&amp;[87]"/>
        <member name="[EQUIPES].[META P -5].&amp;[88]"/>
        <member name="[EQUIPES].[META P -5].&amp;[90]"/>
        <member name="[EQUIPES].[META P -5].&amp;[92]"/>
        <member name="[EQUIPES].[META P -5].&amp;[96]"/>
        <member name="[EQUIPES].[META P -5].&amp;[97]"/>
        <member name="[EQUIPES].[META P -5].&amp;[98]"/>
        <member name="[EQUIPES].[META P -5].&amp;[106]"/>
      </members>
    </pivotHierarchy>
    <pivotHierarchy dragToData="1"/>
    <pivotHierarchy dragToData="1"/>
    <pivotHierarchy dragToData="1"/>
    <pivotHierarchy multipleItemSelectionAllowed="1" dragToData="1">
      <members count="49" level="1">
        <member name="[EQUIPES].[P6].&amp;[1]"/>
        <member name="[EQUIPES].[P6].&amp;[5]"/>
        <member name="[EQUIPES].[P6].&amp;[6]"/>
        <member name="[EQUIPES].[P6].&amp;[8]"/>
        <member name="[EQUIPES].[P6].&amp;[10]"/>
        <member name="[EQUIPES].[P6].&amp;[12]"/>
        <member name="[EQUIPES].[P6].&amp;[13]"/>
        <member name="[EQUIPES].[P6].&amp;[14]"/>
        <member name="[EQUIPES].[P6].&amp;[17]"/>
        <member name="[EQUIPES].[P6].&amp;[18]"/>
        <member name="[EQUIPES].[P6].&amp;[20]"/>
        <member name="[EQUIPES].[P6].&amp;[21]"/>
        <member name="[EQUIPES].[P6].&amp;[24]"/>
        <member name="[EQUIPES].[P6].&amp;[29]"/>
        <member name="[EQUIPES].[P6].&amp;[33]"/>
        <member name="[EQUIPES].[P6].&amp;[45]"/>
        <member name="[EQUIPES].[P6].&amp;[47]"/>
        <member name="[EQUIPES].[P6].&amp;[51]"/>
        <member name="[EQUIPES].[P6].&amp;[55]"/>
        <member name="[EQUIPES].[P6].&amp;[60]"/>
        <member name="[EQUIPES].[P6].&amp;[61]"/>
        <member name="[EQUIPES].[P6].&amp;[62]"/>
        <member name="[EQUIPES].[P6].&amp;[63]"/>
        <member name="[EQUIPES].[P6].&amp;[65]"/>
        <member name="[EQUIPES].[P6].&amp;[66]"/>
        <member name="[EQUIPES].[P6].&amp;[67]"/>
        <member name="[EQUIPES].[P6].&amp;[68]"/>
        <member name="[EQUIPES].[P6].&amp;[69]"/>
        <member name="[EQUIPES].[P6].&amp;[70]"/>
        <member name="[EQUIPES].[P6].&amp;[72]"/>
        <member name="[EQUIPES].[P6].&amp;[73]"/>
        <member name="[EQUIPES].[P6].&amp;[74]"/>
        <member name="[EQUIPES].[P6].&amp;[75]"/>
        <member name="[EQUIPES].[P6].&amp;[76]"/>
        <member name="[EQUIPES].[P6].&amp;[77]"/>
        <member name="[EQUIPES].[P6].&amp;[79]"/>
        <member name="[EQUIPES].[P6].&amp;[80]"/>
        <member name="[EQUIPES].[P6].&amp;[81]"/>
        <member name="[EQUIPES].[P6].&amp;[82]"/>
        <member name="[EQUIPES].[P6].&amp;[84]"/>
        <member name="[EQUIPES].[P6].&amp;[85]"/>
        <member name="[EQUIPES].[P6].&amp;[87]"/>
        <member name="[EQUIPES].[P6].&amp;[88]"/>
        <member name="[EQUIPES].[P6].&amp;[90]"/>
        <member name="[EQUIPES].[P6].&amp;[92]"/>
        <member name="[EQUIPES].[P6].&amp;[96]"/>
        <member name="[EQUIPES].[P6].&amp;[97]"/>
        <member name="[EQUIPES].[P6].&amp;[98]"/>
        <member name="[EQUIPES].[P6].&amp;[106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META - MAIO"/>
    <pivotHierarchy dragToData="1" caption="REAL - MAIO"/>
    <pivotHierarchy dragToData="1" caption="META R$ - MAIO"/>
    <pivotHierarchy dragToData="1" caption="REAL R$ - MAIO"/>
    <pivotHierarchy dragToData="1"/>
    <pivotHierarchy dragToData="1" caption="Contagem Distinta de CLIENTE"/>
    <pivotHierarchy dragToData="1" caption="META  - JUNHO"/>
    <pivotHierarchy dragToData="1" caption="META R$ 6"/>
    <pivotHierarchy dragToData="1" caption="REAL R$ 6"/>
    <pivotHierarchy dragToRow="0" dragToCol="0" dragToPage="0" dragToData="1" caption="% MAIO"/>
    <pivotHierarchy dragToRow="0" dragToCol="0" dragToPage="0" dragToData="1" caption="% R$ MAIO"/>
    <pivotHierarchy dragToRow="0" dragToCol="0" dragToPage="0" dragToData="1" caption="REAL - JUNHO"/>
    <pivotHierarchy dragToRow="0" dragToCol="0" dragToPage="0" dragToData="1" caption="% JUNHO 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Medium1 2 2" showRowHeaders="1" showColHeaders="1" showRowStripes="0" showColStripes="0" showLastColumn="1"/>
  <rowHierarchiesUsage count="1">
    <rowHierarchyUsage hierarchyUsage="0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EQUIPES]"/>
        <x15:activeTabTopLevelEntity name="[VENDA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14BCAF8-1FAF-4437-BCBD-C173D14E1AEF}" name="Tabela dinâmica5" cacheId="7" applyNumberFormats="0" applyBorderFormats="0" applyFontFormats="0" applyPatternFormats="0" applyAlignmentFormats="0" applyWidthHeightFormats="1" dataCaption="Valores" tag="fae71474-746e-4316-936d-0f8923e01353" updatedVersion="8" minRefreshableVersion="3" subtotalHiddenItems="1" colGrandTotals="0" itemPrintTitles="1" createdVersion="5" indent="0" outline="1" outlineData="1" multipleFieldFilters="0" rowHeaderCaption="EQUIPE">
  <location ref="K37:R42" firstHeaderRow="0" firstDataRow="1" firstDataCol="1" rowPageCount="2" colPageCount="1"/>
  <pivotFields count="11"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axis="axisPage" allDrilled="1" subtotalTop="0" showAll="0" dataSourceSort="1" defaultSubtotal="0" defaultAttributeDrillState="1"/>
    <pivotField axis="axisPage" allDrilled="1" subtotalTop="0" showAll="0" dataSourceSort="1" defaultSubtotal="0" defaultAttributeDrillState="1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allDrilled="1" subtotalTop="0" showAll="0" dataSourceSort="1" defaultSubtotal="0" defaultAttributeDrillState="1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7">
    <i>
      <x/>
    </i>
    <i i="1">
      <x v="1"/>
    </i>
    <i i="2">
      <x v="2"/>
    </i>
    <i i="3">
      <x v="3"/>
    </i>
    <i i="4">
      <x v="4"/>
    </i>
    <i i="5">
      <x v="5"/>
    </i>
    <i i="6">
      <x v="6"/>
    </i>
  </colItems>
  <pageFields count="2">
    <pageField fld="1" hier="5" name="[EQUIPES].[VISUALIZAÇÃO].[All]" cap="All"/>
    <pageField fld="2" hier="4" name="[EQUIPES].[SEGMENTO].&amp;[MÉDIAS CONTAS]" cap="MÉDIAS CONTAS"/>
  </pageFields>
  <dataFields count="7">
    <dataField name="META - MAIO" fld="3" baseField="0" baseItem="0" numFmtId="166"/>
    <dataField name="REAL - MAIO" fld="4" baseField="0" baseItem="0" numFmtId="166"/>
    <dataField name="% MAIO" fld="5" subtotal="count" baseField="0" baseItem="0"/>
    <dataField name="META - JUNHO" fld="6" baseField="0" baseItem="0" numFmtId="166"/>
    <dataField name="REALIZADO - JUNHO" fld="7" baseField="0" baseItem="0" numFmtId="166"/>
    <dataField name="% JUNHO" fld="8" subtotal="count" baseField="0" baseItem="0"/>
    <dataField fld="9" subtotal="count" baseField="0" baseItem="0"/>
  </dataFields>
  <formats count="10">
    <format dxfId="96">
      <pivotArea outline="0" collapsedLevelsAreSubtotals="1" fieldPosition="0"/>
    </format>
    <format dxfId="95">
      <pivotArea outline="0" collapsedLevelsAreSubtotals="1" fieldPosition="0"/>
    </format>
    <format dxfId="94">
      <pivotArea outline="0" fieldPosition="0">
        <references count="1">
          <reference field="4294967294" count="1">
            <x v="0"/>
          </reference>
        </references>
      </pivotArea>
    </format>
    <format dxfId="93">
      <pivotArea outline="0" fieldPosition="0">
        <references count="1">
          <reference field="4294967294" count="1">
            <x v="1"/>
          </reference>
        </references>
      </pivotArea>
    </format>
    <format dxfId="92">
      <pivotArea outline="0" fieldPosition="0">
        <references count="1">
          <reference field="4294967294" count="1">
            <x v="3"/>
          </reference>
        </references>
      </pivotArea>
    </format>
    <format dxfId="91">
      <pivotArea outline="0" fieldPosition="0">
        <references count="1">
          <reference field="4294967294" count="1">
            <x v="4"/>
          </reference>
        </references>
      </pivotArea>
    </format>
    <format dxfId="90">
      <pivotArea field="0" type="button" dataOnly="0" labelOnly="1" outline="0" axis="axisRow" fieldPosition="0"/>
    </format>
    <format dxfId="89">
      <pivotArea dataOnly="0" labelOnly="1" outline="0" fieldPosition="0">
        <references count="1">
          <reference field="4294967294" count="7">
            <x v="0"/>
            <x v="1"/>
            <x v="2"/>
            <x v="3"/>
            <x v="4"/>
            <x v="5"/>
            <x v="6"/>
          </reference>
        </references>
      </pivotArea>
    </format>
    <format dxfId="88">
      <pivotArea field="0" type="button" dataOnly="0" labelOnly="1" outline="0" axis="axisRow" fieldPosition="0"/>
    </format>
    <format dxfId="87">
      <pivotArea dataOnly="0" labelOnly="1" fieldPosition="0">
        <references count="1">
          <reference field="0" count="0"/>
        </references>
      </pivotArea>
    </format>
  </formats>
  <conditionalFormats count="2">
    <conditionalFormat priority="7">
      <pivotAreas count="2">
        <pivotArea type="data" outline="0" collapsedLevelsAreSubtotals="1" fieldPosition="0">
          <references count="1">
            <reference field="4294967294" count="1" selected="0">
              <x v="2"/>
            </reference>
          </references>
        </pivotArea>
        <pivotArea type="data" outline="0" collapsedLevelsAreSubtotals="1" fieldPosition="0">
          <references count="1">
            <reference field="4294967294" count="2" selected="0">
              <x v="5"/>
              <x v="6"/>
            </reference>
          </references>
        </pivotArea>
      </pivotAreas>
    </conditionalFormat>
    <conditionalFormat priority="6">
      <pivotAreas count="1">
        <pivotArea type="data" outline="0" collapsedLevelsAreSubtotals="1" fieldPosition="0">
          <references count="1">
            <reference field="4294967294" count="1" selected="0">
              <x v="6"/>
            </reference>
          </references>
        </pivotArea>
      </pivotAreas>
    </conditionalFormat>
  </conditionalFormats>
  <pivotHierarchies count="38">
    <pivotHierarchy dragToData="1"/>
    <pivotHierarchy dragToData="1"/>
    <pivotHierarchy dragToData="1"/>
    <pivotHierarchy dragToData="1"/>
    <pivotHierarchy multipleItemSelectionAllowed="1" dragToData="1">
      <members count="2" level="1">
        <member name="[EQUIPES].[SEGMENTO].&amp;[MÉDIAS CONTAS]"/>
        <member name="[EQUIPES].[SEGMENTO].&amp;[GRANDES CONTAS]"/>
      </members>
    </pivotHierarchy>
    <pivotHierarchy multipleItemSelectionAllowed="1"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66" level="1">
        <member name="[EQUIPES].[R$ 6].&amp;[2200]"/>
        <member name="[EQUIPES].[R$ 6].&amp;[2600]"/>
        <member name="[EQUIPES].[R$ 6].&amp;[2700]"/>
        <member name="[EQUIPES].[R$ 6].&amp;[3300]"/>
        <member name="[EQUIPES].[R$ 6].&amp;[3400]"/>
        <member name="[EQUIPES].[R$ 6].&amp;[3500]"/>
        <member name="[EQUIPES].[R$ 6].&amp;[3600]"/>
        <member name="[EQUIPES].[R$ 6].&amp;[3700]"/>
        <member name="[EQUIPES].[R$ 6].&amp;[4100]"/>
        <member name="[EQUIPES].[R$ 6].&amp;[4200]"/>
        <member name="[EQUIPES].[R$ 6].&amp;[4500]"/>
        <member name="[EQUIPES].[R$ 6].&amp;[4600]"/>
        <member name="[EQUIPES].[R$ 6].&amp;[4800]"/>
        <member name="[EQUIPES].[R$ 6].&amp;[5000]"/>
        <member name="[EQUIPES].[R$ 6].&amp;[5100]"/>
        <member name="[EQUIPES].[R$ 6].&amp;[5200]"/>
        <member name="[EQUIPES].[R$ 6].&amp;[5300]"/>
        <member name="[EQUIPES].[R$ 6].&amp;[5500]"/>
        <member name="[EQUIPES].[R$ 6].&amp;[6100]"/>
        <member name="[EQUIPES].[R$ 6].&amp;[6200]"/>
        <member name="[EQUIPES].[R$ 6].&amp;[6500]"/>
        <member name="[EQUIPES].[R$ 6].&amp;[7000]"/>
        <member name="[EQUIPES].[R$ 6].&amp;[7200]"/>
        <member name="[EQUIPES].[R$ 6].&amp;[7300]"/>
        <member name="[EQUIPES].[R$ 6].&amp;[7400]"/>
        <member name="[EQUIPES].[R$ 6].&amp;[7600]"/>
        <member name="[EQUIPES].[R$ 6].&amp;[7900]"/>
        <member name="[EQUIPES].[R$ 6].&amp;[8200]"/>
        <member name="[EQUIPES].[R$ 6].&amp;[8500]"/>
        <member name="[EQUIPES].[R$ 6].&amp;[8600]"/>
        <member name="[EQUIPES].[R$ 6].&amp;[8700]"/>
        <member name="[EQUIPES].[R$ 6].&amp;[8900]"/>
        <member name="[EQUIPES].[R$ 6].&amp;[9200]"/>
        <member name="[EQUIPES].[R$ 6].&amp;[9300]"/>
        <member name="[EQUIPES].[R$ 6].&amp;[9900]"/>
        <member name="[EQUIPES].[R$ 6].&amp;[10200]"/>
        <member name="[EQUIPES].[R$ 6].&amp;[10700]"/>
        <member name="[EQUIPES].[R$ 6].&amp;[10900]"/>
        <member name="[EQUIPES].[R$ 6].&amp;[11200]"/>
        <member name="[EQUIPES].[R$ 6].&amp;[11600]"/>
        <member name="[EQUIPES].[R$ 6].&amp;[11900]"/>
        <member name="[EQUIPES].[R$ 6].&amp;[13900]"/>
        <member name="[EQUIPES].[R$ 6].&amp;[14300]"/>
        <member name="[EQUIPES].[R$ 6].&amp;[14600]"/>
        <member name="[EQUIPES].[R$ 6].&amp;[14900]"/>
        <member name="[EQUIPES].[R$ 6].&amp;[15500]"/>
        <member name="[EQUIPES].[R$ 6].&amp;[16500]"/>
        <member name="[EQUIPES].[R$ 6].&amp;[18800]"/>
        <member name="[EQUIPES].[R$ 6].&amp;[19400]"/>
        <member name="[EQUIPES].[R$ 6].&amp;[19600]"/>
        <member name="[EQUIPES].[R$ 6].&amp;[20000]"/>
        <member name="[EQUIPES].[R$ 6].&amp;[20300]"/>
        <member name="[EQUIPES].[R$ 6].&amp;[20400]"/>
        <member name="[EQUIPES].[R$ 6].&amp;[21300]"/>
        <member name="[EQUIPES].[R$ 6].&amp;[23700]"/>
        <member name="[EQUIPES].[R$ 6].&amp;[23900]"/>
        <member name="[EQUIPES].[R$ 6].&amp;[31700]"/>
        <member name="[EQUIPES].[R$ 6].&amp;[33300]"/>
        <member name="[EQUIPES].[R$ 6].&amp;[34400]"/>
        <member name="[EQUIPES].[R$ 6].&amp;[42000]"/>
        <member name="[EQUIPES].[R$ 6].&amp;[49900]"/>
        <member name="[EQUIPES].[R$ 6].&amp;[58600]"/>
        <member name="[EQUIPES].[R$ 6].&amp;[70700]"/>
        <member name="[EQUIPES].[R$ 6].&amp;[115000]"/>
        <member name="[EQUIPES].[R$ 6].&amp;[160000]"/>
        <member name="[EQUIPES].[R$ 6].&amp;[463400]"/>
      </members>
    </pivotHierarchy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 caption="META P MAIO"/>
    <pivotHierarchy dragToData="1" caption="REAL P MAIO"/>
    <pivotHierarchy dragToData="1" caption="META - MAIO"/>
    <pivotHierarchy dragToData="1" caption="REAL - MAIO"/>
    <pivotHierarchy dragToData="1"/>
    <pivotHierarchy dragToData="1" caption="Contagem Distinta de CLIENTE"/>
    <pivotHierarchy dragToData="1" caption="META P  - JUNHO"/>
    <pivotHierarchy dragToData="1" caption="META - JUNHO"/>
    <pivotHierarchy dragToData="1" caption="REALIZADO - JUNHO"/>
    <pivotHierarchy dragToRow="0" dragToCol="0" dragToPage="0" dragToData="1" caption="% POSITIVAÇÃO MAIO"/>
    <pivotHierarchy dragToRow="0" dragToCol="0" dragToPage="0" dragToData="1" caption="% MAIO"/>
    <pivotHierarchy dragToRow="0" dragToCol="0" dragToPage="0" dragToData="1"/>
    <pivotHierarchy dragToRow="0" dragToCol="0" dragToPage="0" dragToData="1"/>
    <pivotHierarchy dragToRow="0" dragToCol="0" dragToPage="0" dragToData="1" caption="% JUNHO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Medium1 2 2" showRowHeaders="1" showColHeaders="1" showRowStripes="0" showColStripes="0" showLastColumn="1"/>
  <rowHierarchiesUsage count="1">
    <rowHierarchyUsage hierarchyUsage="0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EQUIPES]"/>
        <x15:activeTabTopLevelEntity name="[VENDA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CB45333-9131-4080-9A43-042E094954AB}" name="Tabela dinâmica8" cacheId="1" applyNumberFormats="0" applyBorderFormats="0" applyFontFormats="0" applyPatternFormats="0" applyAlignmentFormats="0" applyWidthHeightFormats="1" dataCaption="Valores" tag="fae71474-746e-4316-936d-0f8923e01353" updatedVersion="8" minRefreshableVersion="3" rowGrandTotals="0" colGrandTotals="0" itemPrintTitles="1" createdVersion="5" indent="0" outline="1" outlineData="1" multipleFieldFilters="0" rowHeaderCaption="ÁREA">
  <location ref="B51:I119" firstHeaderRow="0" firstDataRow="1" firstDataCol="1" rowPageCount="2" colPageCount="1"/>
  <pivotFields count="11">
    <pivotField axis="axisRow" allDrilled="1" subtotalTop="0" showAll="0" dataSourceSort="1" defaultSubtotal="0" defaultAttributeDrillState="1">
      <items count="6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</items>
    </pivotField>
    <pivotField axis="axisRow" allDrilled="1" subtotalTop="0" showAll="0" dataSourceSort="1" defaultSubtotal="0" defaultAttributeDrillState="1">
      <items count="8">
        <item x="0"/>
        <item x="1"/>
        <item x="2"/>
        <item x="3"/>
        <item x="4"/>
        <item x="5"/>
        <item x="6"/>
        <item x="7"/>
      </items>
    </pivotField>
    <pivotField dataField="1" subtotalTop="0" showAll="0" defaultSubtotal="0"/>
    <pivotField dataField="1" subtotalTop="0" showAll="0" defaultSubtotal="0"/>
    <pivotField dataField="1" subtotalTop="0" showAll="0" defaultSubtotal="0"/>
    <pivotField axis="axisPage" allDrilled="1" subtotalTop="0" showAll="0" dataSourceSort="1" defaultSubtotal="0" defaultAttributeDrillState="1"/>
    <pivotField dataField="1" subtotalTop="0" showAll="0" defaultSubtotal="0"/>
    <pivotField dataField="1" subtotalTop="0" showAll="0" defaultSubtotal="0"/>
    <pivotField dataField="1" subtotalTop="0" showAll="0" defaultSubtotal="0"/>
    <pivotField axis="axisPage" allDrilled="1" subtotalTop="0" showAll="0" dataSourceSort="1" defaultSubtotal="0" defaultAttributeDrillState="1"/>
    <pivotField dataField="1" subtotalTop="0" showAll="0" defaultSubtotal="0"/>
  </pivotFields>
  <rowFields count="2">
    <field x="1"/>
    <field x="0"/>
  </rowFields>
  <rowItems count="68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>
      <x v="1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>
      <x v="2"/>
    </i>
    <i r="1">
      <x v="22"/>
    </i>
    <i>
      <x v="3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>
      <x v="4"/>
    </i>
    <i r="1">
      <x v="34"/>
    </i>
    <i r="1">
      <x v="35"/>
    </i>
    <i>
      <x v="5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 r="1">
      <x v="43"/>
    </i>
    <i r="1">
      <x v="44"/>
    </i>
    <i r="1">
      <x v="45"/>
    </i>
    <i r="1">
      <x v="46"/>
    </i>
    <i>
      <x v="6"/>
    </i>
    <i r="1">
      <x v="47"/>
    </i>
    <i r="1">
      <x v="48"/>
    </i>
    <i r="1">
      <x v="49"/>
    </i>
    <i r="1">
      <x v="50"/>
    </i>
    <i r="1">
      <x v="51"/>
    </i>
    <i r="1">
      <x v="52"/>
    </i>
    <i r="1">
      <x v="53"/>
    </i>
    <i r="1">
      <x v="54"/>
    </i>
    <i r="1">
      <x v="55"/>
    </i>
    <i r="1">
      <x v="56"/>
    </i>
    <i>
      <x v="7"/>
    </i>
    <i r="1">
      <x v="57"/>
    </i>
    <i r="1">
      <x v="58"/>
    </i>
    <i r="1">
      <x v="59"/>
    </i>
  </rowItems>
  <colFields count="1">
    <field x="-2"/>
  </colFields>
  <colItems count="7">
    <i>
      <x/>
    </i>
    <i i="1">
      <x v="1"/>
    </i>
    <i i="2">
      <x v="2"/>
    </i>
    <i i="3">
      <x v="3"/>
    </i>
    <i i="4">
      <x v="4"/>
    </i>
    <i i="5">
      <x v="5"/>
    </i>
    <i i="6">
      <x v="6"/>
    </i>
  </colItems>
  <pageFields count="2">
    <pageField fld="5" hier="5" name="[EQUIPES].[VISUALIZAÇÃO].&amp;[1]" cap="1"/>
    <pageField fld="9" hier="4" name="[EQUIPES].[SEGMENTO].&amp;[VAREJO]" cap="VAREJO"/>
  </pageFields>
  <dataFields count="7">
    <dataField name="META - MAIO" fld="2" baseField="0" baseItem="2"/>
    <dataField name="REAL - MAIO" fld="3" baseField="0" baseItem="2"/>
    <dataField name="% MAIO" fld="4" subtotal="count" baseField="0" baseItem="0"/>
    <dataField name="META  - JUNHO" fld="7" baseField="0" baseItem="2"/>
    <dataField name="REAL - JUNHO" fld="6" subtotal="count" baseField="0" baseItem="2"/>
    <dataField name="% JUNHO" fld="8" subtotal="count" baseField="0" baseItem="0"/>
    <dataField fld="10" subtotal="count" baseField="0" baseItem="0"/>
  </dataFields>
  <formats count="30">
    <format dxfId="126">
      <pivotArea outline="0" collapsedLevelsAreSubtotals="1" fieldPosition="0"/>
    </format>
    <format dxfId="12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24">
      <pivotArea outline="0" collapsedLevelsAreSubtotals="1" fieldPosition="0"/>
    </format>
    <format dxfId="123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22">
      <pivotArea outline="0" collapsedLevelsAreSubtotals="1" fieldPosition="0">
        <references count="1">
          <reference field="4294967294" count="2" selected="0">
            <x v="3"/>
            <x v="4"/>
          </reference>
        </references>
      </pivotArea>
    </format>
    <format dxfId="121">
      <pivotArea dataOnly="0" labelOnly="1" outline="0" fieldPosition="0">
        <references count="1">
          <reference field="4294967294" count="2">
            <x v="3"/>
            <x v="4"/>
          </reference>
        </references>
      </pivotArea>
    </format>
    <format dxfId="120">
      <pivotArea outline="0" collapsedLevelsAreSubtotals="1" fieldPosition="0">
        <references count="1">
          <reference field="4294967294" count="2" selected="0">
            <x v="3"/>
            <x v="4"/>
          </reference>
        </references>
      </pivotArea>
    </format>
    <format dxfId="119">
      <pivotArea dataOnly="0" labelOnly="1" outline="0" fieldPosition="0">
        <references count="1">
          <reference field="4294967294" count="2">
            <x v="3"/>
            <x v="4"/>
          </reference>
        </references>
      </pivotArea>
    </format>
    <format dxfId="118">
      <pivotArea field="1" type="button" dataOnly="0" labelOnly="1" outline="0" axis="axisRow" fieldPosition="0"/>
    </format>
    <format dxfId="117">
      <pivotArea dataOnly="0" labelOnly="1" outline="0" fieldPosition="0">
        <references count="1">
          <reference field="4294967294" count="7">
            <x v="0"/>
            <x v="1"/>
            <x v="2"/>
            <x v="3"/>
            <x v="4"/>
            <x v="5"/>
            <x v="6"/>
          </reference>
        </references>
      </pivotArea>
    </format>
    <format dxfId="116">
      <pivotArea field="1" type="button" dataOnly="0" labelOnly="1" outline="0" axis="axisRow" fieldPosition="0"/>
    </format>
    <format dxfId="115">
      <pivotArea dataOnly="0" labelOnly="1" fieldPosition="0">
        <references count="1">
          <reference field="1" count="0"/>
        </references>
      </pivotArea>
    </format>
    <format dxfId="114">
      <pivotArea dataOnly="0" labelOnly="1" fieldPosition="0">
        <references count="2">
          <reference field="0" count="10">
            <x v="0"/>
            <x v="1"/>
            <x v="2"/>
            <x v="3"/>
            <x v="4"/>
            <x v="5"/>
            <x v="6"/>
            <x v="7"/>
            <x v="8"/>
            <x v="9"/>
          </reference>
          <reference field="1" count="1" selected="0">
            <x v="0"/>
          </reference>
        </references>
      </pivotArea>
    </format>
    <format dxfId="113">
      <pivotArea dataOnly="0" labelOnly="1" fieldPosition="0">
        <references count="2">
          <reference field="0" count="12"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</reference>
          <reference field="1" count="1" selected="0">
            <x v="1"/>
          </reference>
        </references>
      </pivotArea>
    </format>
    <format dxfId="112">
      <pivotArea dataOnly="0" labelOnly="1" fieldPosition="0">
        <references count="2">
          <reference field="0" count="1">
            <x v="22"/>
          </reference>
          <reference field="1" count="1" selected="0">
            <x v="2"/>
          </reference>
        </references>
      </pivotArea>
    </format>
    <format dxfId="111">
      <pivotArea dataOnly="0" labelOnly="1" fieldPosition="0">
        <references count="2">
          <reference field="0" count="11">
            <x v="23"/>
            <x v="24"/>
            <x v="25"/>
            <x v="26"/>
            <x v="27"/>
            <x v="28"/>
            <x v="29"/>
            <x v="30"/>
            <x v="31"/>
            <x v="32"/>
            <x v="33"/>
          </reference>
          <reference field="1" count="1" selected="0">
            <x v="3"/>
          </reference>
        </references>
      </pivotArea>
    </format>
    <format dxfId="110">
      <pivotArea dataOnly="0" labelOnly="1" fieldPosition="0">
        <references count="2">
          <reference field="0" count="2">
            <x v="34"/>
            <x v="35"/>
          </reference>
          <reference field="1" count="1" selected="0">
            <x v="4"/>
          </reference>
        </references>
      </pivotArea>
    </format>
    <format dxfId="109">
      <pivotArea dataOnly="0" labelOnly="1" fieldPosition="0">
        <references count="2">
          <reference field="0" count="11">
            <x v="36"/>
            <x v="37"/>
            <x v="38"/>
            <x v="39"/>
            <x v="40"/>
            <x v="41"/>
            <x v="42"/>
            <x v="43"/>
            <x v="44"/>
            <x v="45"/>
            <x v="46"/>
          </reference>
          <reference field="1" count="1" selected="0">
            <x v="5"/>
          </reference>
        </references>
      </pivotArea>
    </format>
    <format dxfId="108">
      <pivotArea dataOnly="0" labelOnly="1" fieldPosition="0">
        <references count="2">
          <reference field="0" count="10">
            <x v="47"/>
            <x v="48"/>
            <x v="49"/>
            <x v="50"/>
            <x v="51"/>
            <x v="52"/>
            <x v="53"/>
            <x v="54"/>
            <x v="55"/>
            <x v="56"/>
          </reference>
          <reference field="1" count="1" selected="0">
            <x v="6"/>
          </reference>
        </references>
      </pivotArea>
    </format>
    <format dxfId="107">
      <pivotArea dataOnly="0" labelOnly="1" fieldPosition="0">
        <references count="2">
          <reference field="0" count="3">
            <x v="57"/>
            <x v="58"/>
            <x v="59"/>
          </reference>
          <reference field="1" count="1" selected="0">
            <x v="7"/>
          </reference>
        </references>
      </pivotArea>
    </format>
    <format dxfId="106">
      <pivotArea field="1" type="button" dataOnly="0" labelOnly="1" outline="0" axis="axisRow" fieldPosition="0"/>
    </format>
    <format dxfId="105">
      <pivotArea dataOnly="0" labelOnly="1" fieldPosition="0">
        <references count="1">
          <reference field="1" count="0"/>
        </references>
      </pivotArea>
    </format>
    <format dxfId="104">
      <pivotArea dataOnly="0" labelOnly="1" fieldPosition="0">
        <references count="2">
          <reference field="0" count="10">
            <x v="0"/>
            <x v="1"/>
            <x v="2"/>
            <x v="3"/>
            <x v="4"/>
            <x v="5"/>
            <x v="6"/>
            <x v="7"/>
            <x v="8"/>
            <x v="9"/>
          </reference>
          <reference field="1" count="1" selected="0">
            <x v="0"/>
          </reference>
        </references>
      </pivotArea>
    </format>
    <format dxfId="103">
      <pivotArea dataOnly="0" labelOnly="1" fieldPosition="0">
        <references count="2">
          <reference field="0" count="12"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</reference>
          <reference field="1" count="1" selected="0">
            <x v="1"/>
          </reference>
        </references>
      </pivotArea>
    </format>
    <format dxfId="102">
      <pivotArea dataOnly="0" labelOnly="1" fieldPosition="0">
        <references count="2">
          <reference field="0" count="1">
            <x v="22"/>
          </reference>
          <reference field="1" count="1" selected="0">
            <x v="2"/>
          </reference>
        </references>
      </pivotArea>
    </format>
    <format dxfId="101">
      <pivotArea dataOnly="0" labelOnly="1" fieldPosition="0">
        <references count="2">
          <reference field="0" count="11">
            <x v="23"/>
            <x v="24"/>
            <x v="25"/>
            <x v="26"/>
            <x v="27"/>
            <x v="28"/>
            <x v="29"/>
            <x v="30"/>
            <x v="31"/>
            <x v="32"/>
            <x v="33"/>
          </reference>
          <reference field="1" count="1" selected="0">
            <x v="3"/>
          </reference>
        </references>
      </pivotArea>
    </format>
    <format dxfId="100">
      <pivotArea dataOnly="0" labelOnly="1" fieldPosition="0">
        <references count="2">
          <reference field="0" count="2">
            <x v="34"/>
            <x v="35"/>
          </reference>
          <reference field="1" count="1" selected="0">
            <x v="4"/>
          </reference>
        </references>
      </pivotArea>
    </format>
    <format dxfId="99">
      <pivotArea dataOnly="0" labelOnly="1" fieldPosition="0">
        <references count="2">
          <reference field="0" count="11">
            <x v="36"/>
            <x v="37"/>
            <x v="38"/>
            <x v="39"/>
            <x v="40"/>
            <x v="41"/>
            <x v="42"/>
            <x v="43"/>
            <x v="44"/>
            <x v="45"/>
            <x v="46"/>
          </reference>
          <reference field="1" count="1" selected="0">
            <x v="5"/>
          </reference>
        </references>
      </pivotArea>
    </format>
    <format dxfId="98">
      <pivotArea dataOnly="0" labelOnly="1" fieldPosition="0">
        <references count="2">
          <reference field="0" count="10">
            <x v="47"/>
            <x v="48"/>
            <x v="49"/>
            <x v="50"/>
            <x v="51"/>
            <x v="52"/>
            <x v="53"/>
            <x v="54"/>
            <x v="55"/>
            <x v="56"/>
          </reference>
          <reference field="1" count="1" selected="0">
            <x v="6"/>
          </reference>
        </references>
      </pivotArea>
    </format>
    <format dxfId="97">
      <pivotArea dataOnly="0" labelOnly="1" fieldPosition="0">
        <references count="2">
          <reference field="0" count="3">
            <x v="57"/>
            <x v="58"/>
            <x v="59"/>
          </reference>
          <reference field="1" count="1" selected="0">
            <x v="7"/>
          </reference>
        </references>
      </pivotArea>
    </format>
  </formats>
  <conditionalFormats count="3">
    <conditionalFormat priority="14">
      <pivotAreas count="1">
        <pivotArea type="data" outline="0" collapsedLevelsAreSubtotals="1" fieldPosition="0">
          <references count="1">
            <reference field="4294967294" count="1" selected="0">
              <x v="2"/>
            </reference>
          </references>
        </pivotArea>
      </pivotAreas>
    </conditionalFormat>
    <conditionalFormat priority="13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  <conditionalFormat priority="12">
      <pivotAreas count="1">
        <pivotArea type="data" outline="0" collapsedLevelsAreSubtotals="1" fieldPosition="0">
          <references count="1">
            <reference field="4294967294" count="1" selected="0">
              <x v="6"/>
            </reference>
          </references>
        </pivotArea>
      </pivotAreas>
    </conditionalFormat>
  </conditionalFormats>
  <pivotHierarchies count="3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META - MAIO"/>
    <pivotHierarchy dragToData="1" caption="REAL - MAIO"/>
    <pivotHierarchy dragToData="1" caption="META R$ - MAIO"/>
    <pivotHierarchy dragToData="1" caption="REAL R$ - MAIO"/>
    <pivotHierarchy dragToData="1"/>
    <pivotHierarchy dragToData="1" caption="Contagem Distinta de CLIENTE"/>
    <pivotHierarchy dragToData="1" caption="META  - JUNHO"/>
    <pivotHierarchy dragToData="1" caption="META R$ 6"/>
    <pivotHierarchy dragToData="1" caption="REAL R$ 6"/>
    <pivotHierarchy dragToRow="0" dragToCol="0" dragToPage="0" dragToData="1" caption="% MAIO"/>
    <pivotHierarchy dragToRow="0" dragToCol="0" dragToPage="0" dragToData="1" caption="% R$ MAIO"/>
    <pivotHierarchy dragToRow="0" dragToCol="0" dragToPage="0" dragToData="1" caption="REAL - JUNHO"/>
    <pivotHierarchy dragToRow="0" dragToCol="0" dragToPage="0" dragToData="1" caption="% JUNHO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Medium1 2 2" showRowHeaders="1" showColHeaders="1" showRowStripes="0" showColStripes="0" showLastColumn="1"/>
  <rowHierarchiesUsage count="2">
    <rowHierarchyUsage hierarchyUsage="0"/>
    <rowHierarchyUsage hierarchyUsage="2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EQUIPES]"/>
        <x15:activeTabTopLevelEntity name="[VENDA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headers="0" adjustColumnWidth="0" connectionId="1" xr16:uid="{70B1FF83-7D36-49E1-901F-9972B5588E86}" autoFormatId="16" applyNumberFormats="0" applyBorderFormats="0" applyFontFormats="0" applyPatternFormats="0" applyAlignmentFormats="0" applyWidthHeightFormats="0">
  <queryTableRefresh headersInLastRefresh="0" nextId="2">
    <queryTableFields count="1">
      <queryTableField id="1" name="ATUALIZAÇÃO" tableColumnId="1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47FD7EC-9700-495E-8410-B4A40D69CC82}" name="Tabela2" displayName="Tabela2" ref="B2:M185" totalsRowShown="0" dataDxfId="14" tableBorderDxfId="13">
  <autoFilter ref="B2:M185" xr:uid="{647FD7EC-9700-495E-8410-B4A40D69CC82}"/>
  <tableColumns count="12">
    <tableColumn id="1" xr3:uid="{DF2FA3D1-372B-4800-9945-EF88E8B1D2A0}" name="EQUIPE" dataDxfId="12"/>
    <tableColumn id="2" xr3:uid="{8C13E4D2-CB55-4997-AD15-2F98310F32B0}" name="CÓD" dataDxfId="11"/>
    <tableColumn id="3" xr3:uid="{C8E9A084-2EEA-40E8-9CC8-3AA86BBBDF25}" name="ÁREA" dataDxfId="10"/>
    <tableColumn id="4" xr3:uid="{17A9ABFB-5317-4FB9-B123-149E3B9E5F2B}" name="PAUTA" dataDxfId="9"/>
    <tableColumn id="5" xr3:uid="{4CC096AA-6B7E-44DD-AE01-BEF8C773CC66}" name="SEGMENTO" dataDxfId="8"/>
    <tableColumn id="6" xr3:uid="{52EEEEA0-2F79-44A1-B851-4BBFED60C754}" name="VISUALIZAÇÃO" dataDxfId="7">
      <calculatedColumnFormula>IF(SUM(Tabela2[[#This Row],[META P -5]],Tabela2[[#This Row],[META R$ - 5]],Tabela2[[#This Row],[P6]],Tabela2[[#This Row],[R$ 6]])&gt;=1,1,0)</calculatedColumnFormula>
    </tableColumn>
    <tableColumn id="7" xr3:uid="{B168B3B8-588B-4A3D-BCE9-AB9672C42808}" name="META P -5" dataDxfId="6"/>
    <tableColumn id="11" xr3:uid="{40A1F0E5-A045-4CF4-8FBA-A7E9CC6795F6}" name="REAL P - 5" dataDxfId="5"/>
    <tableColumn id="8" xr3:uid="{491E0302-0D63-43BA-8D78-4CEDD86DB597}" name="META R$ - 5" dataDxfId="4" dataCellStyle="Moeda"/>
    <tableColumn id="12" xr3:uid="{AD7E94B8-0A5B-4ED8-AD6E-14E6E3C7F5D3}" name="REAL R$ - 5" dataDxfId="3" dataCellStyle="Moeda"/>
    <tableColumn id="9" xr3:uid="{0E795F50-FAF2-4780-B832-659AC2A7388E}" name="P6" dataDxfId="2"/>
    <tableColumn id="10" xr3:uid="{730BAFBC-45E8-4FBB-AF3D-B8527D6E2E12}" name="R$ 6" dataDxfId="1" dataCellStyle="Moeda"/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5B03796-8E48-4B5B-8F5B-40C30A21B0B3}" name="ATUALIZAÇÃO" displayName="ATUALIZAÇÃO" ref="B1" tableType="queryTable" headerRowCount="0" totalsRowShown="0" headerRowDxfId="23" dataDxfId="22">
  <tableColumns count="1">
    <tableColumn id="1" xr3:uid="{1A2B3DBC-3C8C-42F4-9A19-CB581E0C2173}" uniqueName="1" name="ATUALIZAÇÃO" queryTableFieldId="1" headerRowDxfId="21" dataDxfId="2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3.bin"/><Relationship Id="rId3" Type="http://schemas.openxmlformats.org/officeDocument/2006/relationships/pivotTable" Target="../pivotTables/pivotTable4.xml"/><Relationship Id="rId7" Type="http://schemas.openxmlformats.org/officeDocument/2006/relationships/pivotTable" Target="../pivotTables/pivotTable8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Relationship Id="rId6" Type="http://schemas.openxmlformats.org/officeDocument/2006/relationships/pivotTable" Target="../pivotTables/pivotTable7.xml"/><Relationship Id="rId5" Type="http://schemas.openxmlformats.org/officeDocument/2006/relationships/pivotTable" Target="../pivotTables/pivotTable6.xml"/><Relationship Id="rId10" Type="http://schemas.openxmlformats.org/officeDocument/2006/relationships/table" Target="../tables/table2.xml"/><Relationship Id="rId4" Type="http://schemas.openxmlformats.org/officeDocument/2006/relationships/pivotTable" Target="../pivotTables/pivotTable5.xml"/><Relationship Id="rId9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BBA45-AEC7-424E-8926-4EC8022BB61A}">
  <sheetPr>
    <tabColor rgb="FF002060"/>
    <pageSetUpPr fitToPage="1"/>
  </sheetPr>
  <dimension ref="B1:H38"/>
  <sheetViews>
    <sheetView showGridLines="0" zoomScale="85" zoomScaleNormal="85" workbookViewId="0">
      <selection activeCell="J9" sqref="J9"/>
    </sheetView>
  </sheetViews>
  <sheetFormatPr defaultRowHeight="14.5" outlineLevelRow="1" x14ac:dyDescent="0.35"/>
  <cols>
    <col min="1" max="1" width="2.54296875" customWidth="1"/>
    <col min="2" max="6" width="18.26953125" customWidth="1"/>
    <col min="7" max="7" width="22.6328125" customWidth="1"/>
    <col min="8" max="8" width="4.6328125" customWidth="1"/>
    <col min="9" max="10" width="18.26953125" customWidth="1"/>
    <col min="15" max="17" width="9.36328125" customWidth="1"/>
  </cols>
  <sheetData>
    <row r="1" spans="2:8" ht="18.5" x14ac:dyDescent="0.35">
      <c r="B1" s="10"/>
    </row>
    <row r="2" spans="2:8" ht="17" x14ac:dyDescent="0.35">
      <c r="B2" s="11"/>
    </row>
    <row r="3" spans="2:8" ht="17" x14ac:dyDescent="0.35">
      <c r="B3" s="11"/>
    </row>
    <row r="5" spans="2:8" ht="15" thickBot="1" x14ac:dyDescent="0.4"/>
    <row r="6" spans="2:8" ht="19.5" x14ac:dyDescent="0.45">
      <c r="B6" s="12" t="s">
        <v>175</v>
      </c>
      <c r="C6" s="13"/>
      <c r="D6" s="13"/>
      <c r="E6" s="13"/>
      <c r="F6" s="13"/>
      <c r="G6" s="13"/>
      <c r="H6" s="14"/>
    </row>
    <row r="7" spans="2:8" ht="18.5" x14ac:dyDescent="0.45">
      <c r="B7" s="15" t="s">
        <v>176</v>
      </c>
      <c r="H7" s="16"/>
    </row>
    <row r="8" spans="2:8" x14ac:dyDescent="0.35">
      <c r="B8" s="17"/>
      <c r="H8" s="16"/>
    </row>
    <row r="9" spans="2:8" ht="18.5" x14ac:dyDescent="0.45">
      <c r="B9" s="15" t="s">
        <v>167</v>
      </c>
      <c r="H9" s="16"/>
    </row>
    <row r="10" spans="2:8" ht="17" x14ac:dyDescent="0.4">
      <c r="B10" s="18" t="s">
        <v>168</v>
      </c>
      <c r="H10" s="16"/>
    </row>
    <row r="11" spans="2:8" ht="17" x14ac:dyDescent="0.4">
      <c r="B11" s="18" t="s">
        <v>177</v>
      </c>
      <c r="H11" s="16"/>
    </row>
    <row r="12" spans="2:8" ht="6.5" customHeight="1" x14ac:dyDescent="0.4">
      <c r="B12" s="18"/>
      <c r="H12" s="16"/>
    </row>
    <row r="13" spans="2:8" ht="17" x14ac:dyDescent="0.4">
      <c r="B13" s="18" t="s">
        <v>169</v>
      </c>
      <c r="H13" s="16"/>
    </row>
    <row r="14" spans="2:8" ht="17" x14ac:dyDescent="0.4">
      <c r="B14" s="18"/>
      <c r="H14" s="16"/>
    </row>
    <row r="15" spans="2:8" ht="18.5" x14ac:dyDescent="0.45">
      <c r="B15" s="15" t="s">
        <v>166</v>
      </c>
      <c r="H15" s="16"/>
    </row>
    <row r="16" spans="2:8" ht="10" customHeight="1" x14ac:dyDescent="0.45">
      <c r="B16" s="15"/>
      <c r="H16" s="16"/>
    </row>
    <row r="17" spans="2:8" ht="9.5" customHeight="1" x14ac:dyDescent="0.45">
      <c r="B17" s="15"/>
      <c r="H17" s="16"/>
    </row>
    <row r="18" spans="2:8" ht="18.5" x14ac:dyDescent="0.35">
      <c r="B18" s="19" t="s">
        <v>178</v>
      </c>
      <c r="H18" s="16"/>
    </row>
    <row r="19" spans="2:8" ht="17" x14ac:dyDescent="0.35">
      <c r="B19" s="20" t="s">
        <v>182</v>
      </c>
      <c r="H19" s="16"/>
    </row>
    <row r="20" spans="2:8" ht="17" x14ac:dyDescent="0.35">
      <c r="B20" s="20" t="s">
        <v>180</v>
      </c>
      <c r="H20" s="16"/>
    </row>
    <row r="21" spans="2:8" ht="17" x14ac:dyDescent="0.35">
      <c r="B21" s="20"/>
      <c r="H21" s="16"/>
    </row>
    <row r="22" spans="2:8" ht="18.5" x14ac:dyDescent="0.45">
      <c r="B22" s="15" t="s">
        <v>174</v>
      </c>
      <c r="H22" s="16"/>
    </row>
    <row r="23" spans="2:8" ht="10" customHeight="1" x14ac:dyDescent="0.45">
      <c r="B23" s="15"/>
      <c r="H23" s="16"/>
    </row>
    <row r="24" spans="2:8" ht="18.5" x14ac:dyDescent="0.35">
      <c r="B24" s="19" t="s">
        <v>170</v>
      </c>
      <c r="H24" s="16"/>
    </row>
    <row r="25" spans="2:8" ht="17" x14ac:dyDescent="0.35">
      <c r="B25" s="20" t="s">
        <v>181</v>
      </c>
      <c r="H25" s="16"/>
    </row>
    <row r="26" spans="2:8" ht="17" x14ac:dyDescent="0.35">
      <c r="B26" s="20" t="s">
        <v>179</v>
      </c>
      <c r="H26" s="16"/>
    </row>
    <row r="27" spans="2:8" ht="17" x14ac:dyDescent="0.35">
      <c r="B27" s="20"/>
      <c r="H27" s="16"/>
    </row>
    <row r="28" spans="2:8" ht="18.5" x14ac:dyDescent="0.35">
      <c r="B28" s="21" t="s">
        <v>171</v>
      </c>
      <c r="H28" s="16"/>
    </row>
    <row r="29" spans="2:8" ht="17" x14ac:dyDescent="0.35">
      <c r="B29" s="20" t="s">
        <v>172</v>
      </c>
      <c r="H29" s="16"/>
    </row>
    <row r="30" spans="2:8" ht="17" x14ac:dyDescent="0.35">
      <c r="B30" s="20" t="s">
        <v>173</v>
      </c>
      <c r="H30" s="16"/>
    </row>
    <row r="31" spans="2:8" ht="15" thickBot="1" x14ac:dyDescent="0.4">
      <c r="B31" s="22"/>
      <c r="C31" s="23"/>
      <c r="D31" s="23"/>
      <c r="E31" s="23"/>
      <c r="F31" s="23"/>
      <c r="G31" s="23"/>
      <c r="H31" s="24"/>
    </row>
    <row r="34" spans="2:6" hidden="1" outlineLevel="1" x14ac:dyDescent="0.35">
      <c r="C34" s="1" t="s">
        <v>165</v>
      </c>
      <c r="D34" s="1" t="s">
        <v>102</v>
      </c>
      <c r="E34" s="1" t="s">
        <v>103</v>
      </c>
      <c r="F34" s="1" t="s">
        <v>101</v>
      </c>
    </row>
    <row r="35" spans="2:6" hidden="1" outlineLevel="1" x14ac:dyDescent="0.35">
      <c r="B35" s="2" t="s">
        <v>104</v>
      </c>
      <c r="C35" s="8">
        <v>2</v>
      </c>
      <c r="D35" s="3">
        <v>1000</v>
      </c>
      <c r="E35" s="3"/>
      <c r="F35" s="4">
        <f t="shared" ref="F35:F36" si="0">IFERROR(E35/D35,)</f>
        <v>0</v>
      </c>
    </row>
    <row r="36" spans="2:6" hidden="1" outlineLevel="1" x14ac:dyDescent="0.35">
      <c r="B36" s="2" t="s">
        <v>105</v>
      </c>
      <c r="C36" s="8">
        <v>2</v>
      </c>
      <c r="D36" s="3">
        <v>1000</v>
      </c>
      <c r="E36" s="3"/>
      <c r="F36" s="4">
        <f t="shared" si="0"/>
        <v>0</v>
      </c>
    </row>
    <row r="37" spans="2:6" ht="15" hidden="1" outlineLevel="1" thickBot="1" x14ac:dyDescent="0.4">
      <c r="B37" s="5" t="s">
        <v>100</v>
      </c>
      <c r="C37" s="9"/>
      <c r="D37" s="6">
        <f>SUM(D35:D36)</f>
        <v>2000</v>
      </c>
      <c r="E37" s="6">
        <f>SUM(E35:E36)</f>
        <v>0</v>
      </c>
      <c r="F37" s="7">
        <f>IFERROR(E37/D37,)</f>
        <v>0</v>
      </c>
    </row>
    <row r="38" spans="2:6" collapsed="1" x14ac:dyDescent="0.35"/>
  </sheetData>
  <sheetProtection selectLockedCells="1" selectUnlockedCells="1"/>
  <customSheetViews>
    <customSheetView guid="{03F3C9C2-6682-4F79-A1C1-B082B5AF40EE}" showPageBreaks="1" showGridLines="0" fitToPage="1" view="pageLayout" topLeftCell="A31">
      <selection activeCell="L35" sqref="L35"/>
      <pageMargins left="0.19685039370078741" right="0.19685039370078741" top="0.19685039370078741" bottom="0.19685039370078741" header="0.19685039370078741" footer="0.19685039370078741"/>
      <pageSetup paperSize="9" scale="72" fitToWidth="0" orientation="portrait" horizontalDpi="4294967293" r:id="rId1"/>
    </customSheetView>
  </customSheetViews>
  <pageMargins left="0" right="0" top="0" bottom="0" header="0" footer="0"/>
  <pageSetup paperSize="9" scale="75" orientation="portrait" horizontalDpi="4294967293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562AFA-9313-48E9-A09E-01F3FBDE7171}">
  <dimension ref="B1:T185"/>
  <sheetViews>
    <sheetView showGridLines="0" topLeftCell="K1" workbookViewId="0">
      <selection activeCell="O14" sqref="O14"/>
    </sheetView>
  </sheetViews>
  <sheetFormatPr defaultRowHeight="14.5" x14ac:dyDescent="0.35"/>
  <cols>
    <col min="2" max="2" width="16.6328125" bestFit="1" customWidth="1"/>
    <col min="3" max="3" width="9.54296875" bestFit="1" customWidth="1"/>
    <col min="4" max="4" width="18.26953125" bestFit="1" customWidth="1"/>
    <col min="6" max="6" width="14.54296875" bestFit="1" customWidth="1"/>
    <col min="7" max="7" width="15.81640625" bestFit="1" customWidth="1"/>
    <col min="8" max="10" width="20.453125" customWidth="1"/>
    <col min="11" max="11" width="20.453125" style="30" customWidth="1"/>
    <col min="12" max="12" width="15.26953125" bestFit="1" customWidth="1"/>
    <col min="13" max="13" width="14.90625" bestFit="1" customWidth="1"/>
    <col min="14" max="14" width="9.08984375" bestFit="1" customWidth="1"/>
    <col min="15" max="15" width="16.6328125" bestFit="1" customWidth="1"/>
    <col min="16" max="17" width="17.7265625" bestFit="1" customWidth="1"/>
    <col min="19" max="19" width="9.81640625" bestFit="1" customWidth="1"/>
  </cols>
  <sheetData>
    <row r="1" spans="2:19" x14ac:dyDescent="0.35">
      <c r="H1">
        <f>SUBTOTAL(9,Tabela2[META P -5])</f>
        <v>4600</v>
      </c>
      <c r="I1" s="38">
        <f>SUBTOTAL(9,Tabela2[REAL P - 5])</f>
        <v>4616</v>
      </c>
      <c r="J1" s="30">
        <f>SUBTOTAL(9,Tabela2[META R$ - 5])</f>
        <v>3600000</v>
      </c>
      <c r="K1" s="30">
        <f>SUBTOTAL(9,Tabela2[REAL R$ - 5])</f>
        <v>3046803.0000000005</v>
      </c>
      <c r="L1" s="38">
        <f>SUBTOTAL(9,Tabela2[P6])</f>
        <v>4600</v>
      </c>
      <c r="M1" s="30">
        <f>SUBTOTAL(9,Tabela2[R$ 6])</f>
        <v>1700000</v>
      </c>
    </row>
    <row r="2" spans="2:19" x14ac:dyDescent="0.35">
      <c r="B2" s="25" t="s">
        <v>99</v>
      </c>
      <c r="C2" s="26" t="s">
        <v>183</v>
      </c>
      <c r="D2" s="27" t="s">
        <v>184</v>
      </c>
      <c r="E2" t="s">
        <v>185</v>
      </c>
      <c r="F2" t="s">
        <v>186</v>
      </c>
      <c r="G2" t="s">
        <v>187</v>
      </c>
      <c r="H2" s="33" t="s">
        <v>239</v>
      </c>
      <c r="I2" s="33" t="s">
        <v>240</v>
      </c>
      <c r="J2" s="34" t="s">
        <v>241</v>
      </c>
      <c r="K2" s="37" t="s">
        <v>242</v>
      </c>
      <c r="L2" s="31" t="s">
        <v>237</v>
      </c>
      <c r="M2" s="32" t="s">
        <v>238</v>
      </c>
      <c r="N2" s="41"/>
      <c r="O2" s="42" t="s">
        <v>187</v>
      </c>
      <c r="P2" t="s" vm="7">
        <v>266</v>
      </c>
      <c r="Q2" s="28"/>
    </row>
    <row r="3" spans="2:19" x14ac:dyDescent="0.35">
      <c r="B3" s="28" t="s">
        <v>188</v>
      </c>
      <c r="C3" s="28">
        <v>5007</v>
      </c>
      <c r="D3" s="28" t="s">
        <v>189</v>
      </c>
      <c r="E3" s="28" t="s">
        <v>188</v>
      </c>
      <c r="F3" s="28" t="s">
        <v>188</v>
      </c>
      <c r="G3" s="28">
        <f>IF(SUM(Tabela2[[#This Row],[META P -5]],Tabela2[[#This Row],[META R$ - 5]],Tabela2[[#This Row],[P6]],Tabela2[[#This Row],[R$ 6]])&gt;=1,1,0)</f>
        <v>0</v>
      </c>
      <c r="H3" s="28">
        <v>0</v>
      </c>
      <c r="I3" s="35" t="s">
        <v>189</v>
      </c>
      <c r="J3" s="29">
        <v>0</v>
      </c>
      <c r="K3" s="36" t="s">
        <v>189</v>
      </c>
      <c r="L3" s="39">
        <v>0</v>
      </c>
      <c r="M3" s="40">
        <v>0</v>
      </c>
      <c r="N3" s="41"/>
      <c r="O3" s="42" t="s">
        <v>186</v>
      </c>
      <c r="P3" t="s" vm="6">
        <v>266</v>
      </c>
      <c r="Q3" s="28"/>
    </row>
    <row r="4" spans="2:19" x14ac:dyDescent="0.35">
      <c r="B4" s="28" t="s">
        <v>190</v>
      </c>
      <c r="C4" s="28">
        <v>3949</v>
      </c>
      <c r="D4" s="28" t="s">
        <v>190</v>
      </c>
      <c r="E4" s="28" t="s">
        <v>191</v>
      </c>
      <c r="F4" s="28" t="s">
        <v>188</v>
      </c>
      <c r="G4" s="28">
        <f>IF(SUM(Tabela2[[#This Row],[META P -5]],Tabela2[[#This Row],[META R$ - 5]],Tabela2[[#This Row],[P6]],Tabela2[[#This Row],[R$ 6]])&gt;=1,1,0)</f>
        <v>0</v>
      </c>
      <c r="H4" s="28">
        <v>0</v>
      </c>
      <c r="I4" s="35" t="s">
        <v>189</v>
      </c>
      <c r="J4" s="29">
        <v>0</v>
      </c>
      <c r="K4" s="36" t="s">
        <v>189</v>
      </c>
      <c r="L4" s="39">
        <v>0</v>
      </c>
      <c r="M4" s="40">
        <v>0</v>
      </c>
    </row>
    <row r="5" spans="2:19" x14ac:dyDescent="0.35">
      <c r="B5" s="28" t="s">
        <v>192</v>
      </c>
      <c r="C5" s="28">
        <v>4099</v>
      </c>
      <c r="D5" s="28" t="s">
        <v>192</v>
      </c>
      <c r="E5" s="28" t="s">
        <v>193</v>
      </c>
      <c r="F5" s="28" t="s">
        <v>188</v>
      </c>
      <c r="G5" s="28">
        <f>IF(SUM(Tabela2[[#This Row],[META P -5]],Tabela2[[#This Row],[META R$ - 5]],Tabela2[[#This Row],[P6]],Tabela2[[#This Row],[R$ 6]])&gt;=1,1,0)</f>
        <v>0</v>
      </c>
      <c r="H5" s="28">
        <v>0</v>
      </c>
      <c r="I5" s="35" t="s">
        <v>189</v>
      </c>
      <c r="J5" s="29">
        <v>0</v>
      </c>
      <c r="K5" s="36" t="s">
        <v>189</v>
      </c>
      <c r="L5" s="39">
        <v>0</v>
      </c>
      <c r="M5" s="40">
        <v>0</v>
      </c>
      <c r="O5" s="51" t="s">
        <v>257</v>
      </c>
      <c r="P5" s="51" t="s">
        <v>258</v>
      </c>
      <c r="Q5" s="51" t="s">
        <v>263</v>
      </c>
    </row>
    <row r="6" spans="2:19" x14ac:dyDescent="0.35">
      <c r="B6" s="28" t="s">
        <v>188</v>
      </c>
      <c r="C6" s="28">
        <v>4003</v>
      </c>
      <c r="D6" s="28" t="s">
        <v>194</v>
      </c>
      <c r="E6" s="28" t="s">
        <v>188</v>
      </c>
      <c r="F6" s="28" t="s">
        <v>188</v>
      </c>
      <c r="G6" s="28">
        <f>IF(SUM(Tabela2[[#This Row],[META P -5]],Tabela2[[#This Row],[META R$ - 5]],Tabela2[[#This Row],[P6]],Tabela2[[#This Row],[R$ 6]])&gt;=1,1,0)</f>
        <v>0</v>
      </c>
      <c r="H6" s="28">
        <v>0</v>
      </c>
      <c r="I6" s="35" t="s">
        <v>189</v>
      </c>
      <c r="J6" s="29">
        <v>0</v>
      </c>
      <c r="K6" s="36" t="s">
        <v>189</v>
      </c>
      <c r="L6" s="39">
        <v>0</v>
      </c>
      <c r="M6" s="40">
        <v>0</v>
      </c>
      <c r="O6" s="44">
        <v>1700000</v>
      </c>
      <c r="P6" s="44">
        <v>1646273.65</v>
      </c>
      <c r="Q6" s="45">
        <v>0.96839626470588225</v>
      </c>
    </row>
    <row r="7" spans="2:19" x14ac:dyDescent="0.35">
      <c r="B7" s="28" t="s">
        <v>188</v>
      </c>
      <c r="C7" s="28">
        <v>3506</v>
      </c>
      <c r="D7" s="28" t="s">
        <v>195</v>
      </c>
      <c r="E7" s="28" t="s">
        <v>188</v>
      </c>
      <c r="F7" s="28" t="s">
        <v>188</v>
      </c>
      <c r="G7" s="28">
        <f>IF(SUM(Tabela2[[#This Row],[META P -5]],Tabela2[[#This Row],[META R$ - 5]],Tabela2[[#This Row],[P6]],Tabela2[[#This Row],[R$ 6]])&gt;=1,1,0)</f>
        <v>0</v>
      </c>
      <c r="H7" s="28">
        <v>0</v>
      </c>
      <c r="I7" s="35" t="s">
        <v>189</v>
      </c>
      <c r="J7" s="29">
        <v>0</v>
      </c>
      <c r="K7" s="36" t="s">
        <v>189</v>
      </c>
      <c r="L7" s="39">
        <v>0</v>
      </c>
      <c r="M7" s="40">
        <v>0</v>
      </c>
    </row>
    <row r="8" spans="2:19" x14ac:dyDescent="0.35">
      <c r="B8" s="28" t="s">
        <v>188</v>
      </c>
      <c r="C8" s="28">
        <v>3947</v>
      </c>
      <c r="D8" s="28" t="s">
        <v>196</v>
      </c>
      <c r="E8" s="28" t="s">
        <v>188</v>
      </c>
      <c r="F8" s="28" t="s">
        <v>188</v>
      </c>
      <c r="G8" s="28">
        <f>IF(SUM(Tabela2[[#This Row],[META P -5]],Tabela2[[#This Row],[META R$ - 5]],Tabela2[[#This Row],[P6]],Tabela2[[#This Row],[R$ 6]])&gt;=1,1,0)</f>
        <v>0</v>
      </c>
      <c r="H8" s="28">
        <v>0</v>
      </c>
      <c r="I8" s="35" t="s">
        <v>189</v>
      </c>
      <c r="J8" s="29">
        <v>0</v>
      </c>
      <c r="K8" s="36" t="s">
        <v>189</v>
      </c>
      <c r="L8" s="39">
        <v>0</v>
      </c>
      <c r="M8" s="40">
        <v>0</v>
      </c>
    </row>
    <row r="9" spans="2:19" x14ac:dyDescent="0.35">
      <c r="B9" s="28" t="s">
        <v>188</v>
      </c>
      <c r="C9" s="28">
        <v>4076</v>
      </c>
      <c r="D9" s="28" t="s">
        <v>197</v>
      </c>
      <c r="E9" s="28" t="s">
        <v>188</v>
      </c>
      <c r="F9" s="28" t="s">
        <v>188</v>
      </c>
      <c r="G9" s="28">
        <f>IF(SUM(Tabela2[[#This Row],[META P -5]],Tabela2[[#This Row],[META R$ - 5]],Tabela2[[#This Row],[P6]],Tabela2[[#This Row],[R$ 6]])&gt;=1,1,0)</f>
        <v>0</v>
      </c>
      <c r="H9" s="28">
        <v>0</v>
      </c>
      <c r="I9" s="35" t="s">
        <v>189</v>
      </c>
      <c r="J9" s="29">
        <v>0</v>
      </c>
      <c r="K9" s="36" t="s">
        <v>189</v>
      </c>
      <c r="L9" s="39">
        <v>0</v>
      </c>
      <c r="M9" s="40">
        <v>0</v>
      </c>
      <c r="Q9">
        <v>394683.64</v>
      </c>
    </row>
    <row r="10" spans="2:19" x14ac:dyDescent="0.35">
      <c r="B10" s="28" t="s">
        <v>188</v>
      </c>
      <c r="C10" s="28">
        <v>3964</v>
      </c>
      <c r="D10" s="28" t="s">
        <v>198</v>
      </c>
      <c r="E10" s="28" t="s">
        <v>188</v>
      </c>
      <c r="F10" s="28" t="s">
        <v>188</v>
      </c>
      <c r="G10" s="28">
        <f>IF(SUM(Tabela2[[#This Row],[META P -5]],Tabela2[[#This Row],[META R$ - 5]],Tabela2[[#This Row],[P6]],Tabela2[[#This Row],[R$ 6]])&gt;=1,1,0)</f>
        <v>0</v>
      </c>
      <c r="H10" s="28">
        <v>0</v>
      </c>
      <c r="I10" s="35" t="s">
        <v>189</v>
      </c>
      <c r="J10" s="29">
        <v>0</v>
      </c>
      <c r="K10" s="36" t="s">
        <v>189</v>
      </c>
      <c r="L10" s="39">
        <v>0</v>
      </c>
      <c r="M10" s="40">
        <v>0</v>
      </c>
    </row>
    <row r="11" spans="2:19" x14ac:dyDescent="0.35">
      <c r="B11" s="28" t="s">
        <v>188</v>
      </c>
      <c r="C11" s="28">
        <v>5011</v>
      </c>
      <c r="D11" s="28" t="s">
        <v>199</v>
      </c>
      <c r="E11" s="28" t="s">
        <v>188</v>
      </c>
      <c r="F11" s="28" t="s">
        <v>188</v>
      </c>
      <c r="G11" s="28">
        <f>IF(SUM(Tabela2[[#This Row],[META P -5]],Tabela2[[#This Row],[META R$ - 5]],Tabela2[[#This Row],[P6]],Tabela2[[#This Row],[R$ 6]])&gt;=1,1,0)</f>
        <v>0</v>
      </c>
      <c r="H11" s="28">
        <v>0</v>
      </c>
      <c r="I11" s="35" t="s">
        <v>189</v>
      </c>
      <c r="J11" s="29">
        <v>0</v>
      </c>
      <c r="K11" s="36" t="s">
        <v>189</v>
      </c>
      <c r="L11" s="39">
        <v>0</v>
      </c>
      <c r="M11" s="40">
        <v>0</v>
      </c>
    </row>
    <row r="12" spans="2:19" x14ac:dyDescent="0.35">
      <c r="B12" s="28" t="s">
        <v>188</v>
      </c>
      <c r="C12" s="28">
        <v>3959</v>
      </c>
      <c r="D12" s="28" t="s">
        <v>200</v>
      </c>
      <c r="E12" s="28" t="s">
        <v>188</v>
      </c>
      <c r="F12" s="28" t="s">
        <v>188</v>
      </c>
      <c r="G12" s="28">
        <f>IF(SUM(Tabela2[[#This Row],[META P -5]],Tabela2[[#This Row],[META R$ - 5]],Tabela2[[#This Row],[P6]],Tabela2[[#This Row],[R$ 6]])&gt;=1,1,0)</f>
        <v>0</v>
      </c>
      <c r="H12" s="28">
        <v>0</v>
      </c>
      <c r="I12" s="35" t="s">
        <v>189</v>
      </c>
      <c r="J12" s="29">
        <v>0</v>
      </c>
      <c r="K12" s="36" t="s">
        <v>189</v>
      </c>
      <c r="L12" s="39">
        <v>0</v>
      </c>
      <c r="M12" s="40">
        <v>0</v>
      </c>
    </row>
    <row r="13" spans="2:19" x14ac:dyDescent="0.35">
      <c r="B13" s="28" t="s">
        <v>201</v>
      </c>
      <c r="C13" s="28">
        <v>3231</v>
      </c>
      <c r="D13" s="28" t="s">
        <v>0</v>
      </c>
      <c r="E13" s="28" t="s">
        <v>193</v>
      </c>
      <c r="F13" s="28" t="s">
        <v>188</v>
      </c>
      <c r="G13" s="28">
        <f>IF(SUM(Tabela2[[#This Row],[META P -5]],Tabela2[[#This Row],[META R$ - 5]],Tabela2[[#This Row],[P6]],Tabela2[[#This Row],[R$ 6]])&gt;=1,1,0)</f>
        <v>0</v>
      </c>
      <c r="H13" s="28">
        <v>0</v>
      </c>
      <c r="I13" s="35">
        <v>0</v>
      </c>
      <c r="J13" s="29">
        <v>0</v>
      </c>
      <c r="K13" s="36">
        <v>0</v>
      </c>
      <c r="L13" s="39">
        <v>0</v>
      </c>
      <c r="M13" s="40">
        <v>0</v>
      </c>
      <c r="S13" s="62"/>
    </row>
    <row r="14" spans="2:19" x14ac:dyDescent="0.35">
      <c r="B14" s="28" t="s">
        <v>95</v>
      </c>
      <c r="C14" s="28">
        <v>3961</v>
      </c>
      <c r="D14" s="28" t="s">
        <v>59</v>
      </c>
      <c r="E14" s="28" t="s">
        <v>191</v>
      </c>
      <c r="F14" s="28" t="s">
        <v>203</v>
      </c>
      <c r="G14" s="28">
        <f>IF(SUM(Tabela2[[#This Row],[META P -5]],Tabela2[[#This Row],[META R$ - 5]],Tabela2[[#This Row],[P6]],Tabela2[[#This Row],[R$ 6]])&gt;=1,1,0)</f>
        <v>0</v>
      </c>
      <c r="H14" s="28">
        <v>0</v>
      </c>
      <c r="I14" s="35" t="s">
        <v>189</v>
      </c>
      <c r="J14" s="29">
        <v>0</v>
      </c>
      <c r="K14" s="36" t="s">
        <v>189</v>
      </c>
      <c r="L14" s="39">
        <v>0</v>
      </c>
      <c r="M14" s="40">
        <v>0</v>
      </c>
    </row>
    <row r="15" spans="2:19" x14ac:dyDescent="0.35">
      <c r="B15" s="28" t="s">
        <v>95</v>
      </c>
      <c r="C15" s="28">
        <v>3272</v>
      </c>
      <c r="D15" s="28" t="s">
        <v>96</v>
      </c>
      <c r="E15" s="28" t="s">
        <v>191</v>
      </c>
      <c r="F15" s="28" t="s">
        <v>203</v>
      </c>
      <c r="G15" s="28">
        <f>IF(SUM(Tabela2[[#This Row],[META P -5]],Tabela2[[#This Row],[META R$ - 5]],Tabela2[[#This Row],[P6]],Tabela2[[#This Row],[R$ 6]])&gt;=1,1,0)</f>
        <v>1</v>
      </c>
      <c r="H15" s="28">
        <v>29</v>
      </c>
      <c r="I15" s="35">
        <v>47</v>
      </c>
      <c r="J15" s="29">
        <v>6800</v>
      </c>
      <c r="K15" s="36">
        <v>6004.19</v>
      </c>
      <c r="L15" s="39">
        <v>29</v>
      </c>
      <c r="M15" s="40">
        <v>4500</v>
      </c>
    </row>
    <row r="16" spans="2:19" x14ac:dyDescent="0.35">
      <c r="B16" s="28" t="s">
        <v>95</v>
      </c>
      <c r="C16" s="28">
        <v>3653</v>
      </c>
      <c r="D16" s="28" t="s">
        <v>97</v>
      </c>
      <c r="E16" s="28" t="s">
        <v>191</v>
      </c>
      <c r="F16" s="28" t="s">
        <v>203</v>
      </c>
      <c r="G16" s="28">
        <f>IF(SUM(Tabela2[[#This Row],[META P -5]],Tabela2[[#This Row],[META R$ - 5]],Tabela2[[#This Row],[P6]],Tabela2[[#This Row],[R$ 6]])&gt;=1,1,0)</f>
        <v>1</v>
      </c>
      <c r="H16" s="28">
        <v>21</v>
      </c>
      <c r="I16" s="35">
        <v>64</v>
      </c>
      <c r="J16" s="29">
        <v>8600</v>
      </c>
      <c r="K16" s="36">
        <v>9214.8799999999992</v>
      </c>
      <c r="L16" s="39">
        <v>21</v>
      </c>
      <c r="M16" s="40">
        <v>6200</v>
      </c>
    </row>
    <row r="17" spans="2:20" x14ac:dyDescent="0.35">
      <c r="B17" s="28" t="s">
        <v>95</v>
      </c>
      <c r="C17" s="28">
        <v>3670</v>
      </c>
      <c r="D17" s="28" t="s">
        <v>98</v>
      </c>
      <c r="E17" s="28" t="s">
        <v>191</v>
      </c>
      <c r="F17" s="28" t="s">
        <v>203</v>
      </c>
      <c r="G17" s="28">
        <f>IF(SUM(Tabela2[[#This Row],[META P -5]],Tabela2[[#This Row],[META R$ - 5]],Tabela2[[#This Row],[P6]],Tabela2[[#This Row],[R$ 6]])&gt;=1,1,0)</f>
        <v>1</v>
      </c>
      <c r="H17" s="28">
        <v>24</v>
      </c>
      <c r="I17" s="35">
        <v>45</v>
      </c>
      <c r="J17" s="29">
        <v>5800</v>
      </c>
      <c r="K17" s="36">
        <v>5237.4799999999996</v>
      </c>
      <c r="L17" s="39">
        <v>24</v>
      </c>
      <c r="M17" s="40">
        <v>5000</v>
      </c>
    </row>
    <row r="18" spans="2:20" x14ac:dyDescent="0.35">
      <c r="B18" s="28" t="s">
        <v>194</v>
      </c>
      <c r="C18" s="28">
        <v>3717</v>
      </c>
      <c r="D18" s="28" t="s">
        <v>204</v>
      </c>
      <c r="E18" s="28" t="s">
        <v>193</v>
      </c>
      <c r="F18" s="28" t="s">
        <v>188</v>
      </c>
      <c r="G18" s="28">
        <f>IF(SUM(Tabela2[[#This Row],[META P -5]],Tabela2[[#This Row],[META R$ - 5]],Tabela2[[#This Row],[P6]],Tabela2[[#This Row],[R$ 6]])&gt;=1,1,0)</f>
        <v>0</v>
      </c>
      <c r="H18" s="28">
        <v>0</v>
      </c>
      <c r="I18" s="35" t="s">
        <v>189</v>
      </c>
      <c r="J18" s="29">
        <v>0</v>
      </c>
      <c r="K18" s="36" t="s">
        <v>189</v>
      </c>
      <c r="L18" s="39">
        <v>0</v>
      </c>
      <c r="M18" s="40">
        <v>0</v>
      </c>
      <c r="Q18" s="28"/>
    </row>
    <row r="19" spans="2:20" x14ac:dyDescent="0.35">
      <c r="B19" s="28" t="s">
        <v>194</v>
      </c>
      <c r="C19" s="28">
        <v>3946</v>
      </c>
      <c r="D19" s="28" t="s">
        <v>161</v>
      </c>
      <c r="E19" s="28" t="s">
        <v>193</v>
      </c>
      <c r="F19" s="28" t="s">
        <v>188</v>
      </c>
      <c r="G19" s="28">
        <f>IF(SUM(Tabela2[[#This Row],[META P -5]],Tabela2[[#This Row],[META R$ - 5]],Tabela2[[#This Row],[P6]],Tabela2[[#This Row],[R$ 6]])&gt;=1,1,0)</f>
        <v>0</v>
      </c>
      <c r="H19" s="28">
        <v>0</v>
      </c>
      <c r="I19" s="35">
        <v>0</v>
      </c>
      <c r="J19" s="29">
        <v>0</v>
      </c>
      <c r="K19" s="36">
        <v>0</v>
      </c>
      <c r="L19" s="39">
        <v>0</v>
      </c>
      <c r="M19" s="40">
        <v>0</v>
      </c>
      <c r="Q19" s="28"/>
    </row>
    <row r="20" spans="2:20" x14ac:dyDescent="0.35">
      <c r="B20" s="28" t="s">
        <v>194</v>
      </c>
      <c r="C20" s="28">
        <v>3962</v>
      </c>
      <c r="D20" s="28" t="s">
        <v>162</v>
      </c>
      <c r="E20" s="28" t="s">
        <v>193</v>
      </c>
      <c r="F20" s="28" t="s">
        <v>188</v>
      </c>
      <c r="G20" s="28">
        <f>IF(SUM(Tabela2[[#This Row],[META P -5]],Tabela2[[#This Row],[META R$ - 5]],Tabela2[[#This Row],[P6]],Tabela2[[#This Row],[R$ 6]])&gt;=1,1,0)</f>
        <v>0</v>
      </c>
      <c r="H20" s="28">
        <v>0</v>
      </c>
      <c r="I20" s="35">
        <v>0</v>
      </c>
      <c r="J20" s="29">
        <v>0</v>
      </c>
      <c r="K20" s="36">
        <v>0</v>
      </c>
      <c r="L20" s="39">
        <v>0</v>
      </c>
      <c r="M20" s="40">
        <v>0</v>
      </c>
    </row>
    <row r="21" spans="2:20" x14ac:dyDescent="0.35">
      <c r="B21" s="28" t="s">
        <v>194</v>
      </c>
      <c r="C21" s="28">
        <v>3984</v>
      </c>
      <c r="D21" s="28" t="s">
        <v>163</v>
      </c>
      <c r="E21" s="28" t="s">
        <v>193</v>
      </c>
      <c r="F21" s="28" t="s">
        <v>188</v>
      </c>
      <c r="G21" s="28">
        <f>IF(SUM(Tabela2[[#This Row],[META P -5]],Tabela2[[#This Row],[META R$ - 5]],Tabela2[[#This Row],[P6]],Tabela2[[#This Row],[R$ 6]])&gt;=1,1,0)</f>
        <v>0</v>
      </c>
      <c r="H21" s="28">
        <v>0</v>
      </c>
      <c r="I21" s="35">
        <v>0</v>
      </c>
      <c r="J21" s="29">
        <v>0</v>
      </c>
      <c r="K21" s="36">
        <v>0</v>
      </c>
      <c r="L21" s="39">
        <v>0</v>
      </c>
      <c r="M21" s="40">
        <v>0</v>
      </c>
    </row>
    <row r="22" spans="2:20" x14ac:dyDescent="0.35">
      <c r="B22" s="28" t="s">
        <v>194</v>
      </c>
      <c r="C22" s="28">
        <v>3983</v>
      </c>
      <c r="D22" s="28" t="s">
        <v>205</v>
      </c>
      <c r="E22" s="28" t="s">
        <v>193</v>
      </c>
      <c r="F22" s="28" t="s">
        <v>188</v>
      </c>
      <c r="G22" s="28">
        <f>IF(SUM(Tabela2[[#This Row],[META P -5]],Tabela2[[#This Row],[META R$ - 5]],Tabela2[[#This Row],[P6]],Tabela2[[#This Row],[R$ 6]])&gt;=1,1,0)</f>
        <v>1</v>
      </c>
      <c r="H22" s="28">
        <v>1</v>
      </c>
      <c r="I22" s="35">
        <v>0</v>
      </c>
      <c r="J22" s="29">
        <v>0</v>
      </c>
      <c r="K22" s="36">
        <v>0</v>
      </c>
      <c r="L22" s="39">
        <v>1</v>
      </c>
      <c r="M22" s="40">
        <v>0</v>
      </c>
    </row>
    <row r="23" spans="2:20" x14ac:dyDescent="0.35">
      <c r="B23" s="28" t="s">
        <v>12</v>
      </c>
      <c r="C23" s="28">
        <v>540</v>
      </c>
      <c r="D23" s="28" t="s">
        <v>206</v>
      </c>
      <c r="E23" s="28" t="s">
        <v>193</v>
      </c>
      <c r="F23" s="28" t="s">
        <v>202</v>
      </c>
      <c r="G23" s="28">
        <f>IF(SUM(Tabela2[[#This Row],[META P -5]],Tabela2[[#This Row],[META R$ - 5]],Tabela2[[#This Row],[P6]],Tabela2[[#This Row],[R$ 6]])&gt;=1,1,0)</f>
        <v>0</v>
      </c>
      <c r="H23" s="28">
        <v>0</v>
      </c>
      <c r="I23" s="35" t="s">
        <v>189</v>
      </c>
      <c r="J23" s="29">
        <v>0</v>
      </c>
      <c r="K23" s="36" t="s">
        <v>189</v>
      </c>
      <c r="L23" s="39">
        <v>0</v>
      </c>
      <c r="M23" s="40">
        <v>0</v>
      </c>
    </row>
    <row r="24" spans="2:20" x14ac:dyDescent="0.35">
      <c r="B24" s="28" t="s">
        <v>12</v>
      </c>
      <c r="C24" s="28">
        <v>224</v>
      </c>
      <c r="D24" s="28" t="s">
        <v>13</v>
      </c>
      <c r="E24" s="28" t="s">
        <v>193</v>
      </c>
      <c r="F24" s="28" t="s">
        <v>252</v>
      </c>
      <c r="G24" s="28">
        <f>IF(SUM(Tabela2[[#This Row],[META P -5]],Tabela2[[#This Row],[META R$ - 5]],Tabela2[[#This Row],[P6]],Tabela2[[#This Row],[R$ 6]])&gt;=1,1,0)</f>
        <v>1</v>
      </c>
      <c r="H24" s="28">
        <v>33</v>
      </c>
      <c r="I24" s="35">
        <v>16</v>
      </c>
      <c r="J24" s="29">
        <v>1132000</v>
      </c>
      <c r="K24" s="36">
        <v>889738.63</v>
      </c>
      <c r="L24" s="39">
        <v>33</v>
      </c>
      <c r="M24" s="40">
        <v>463400</v>
      </c>
    </row>
    <row r="25" spans="2:20" x14ac:dyDescent="0.35">
      <c r="B25" s="28" t="s">
        <v>12</v>
      </c>
      <c r="C25" s="28">
        <v>3919</v>
      </c>
      <c r="D25" s="28" t="s">
        <v>16</v>
      </c>
      <c r="E25" s="28" t="s">
        <v>193</v>
      </c>
      <c r="F25" s="28" t="s">
        <v>202</v>
      </c>
      <c r="G25" s="28">
        <f>IF(SUM(Tabela2[[#This Row],[META P -5]],Tabela2[[#This Row],[META R$ - 5]],Tabela2[[#This Row],[P6]],Tabela2[[#This Row],[R$ 6]])&gt;=1,1,0)</f>
        <v>0</v>
      </c>
      <c r="H25" s="28">
        <v>0</v>
      </c>
      <c r="I25" s="35">
        <v>0</v>
      </c>
      <c r="J25" s="29">
        <v>0</v>
      </c>
      <c r="K25" s="36">
        <v>0</v>
      </c>
      <c r="L25" s="39">
        <v>0</v>
      </c>
      <c r="M25" s="40">
        <v>0</v>
      </c>
    </row>
    <row r="26" spans="2:20" x14ac:dyDescent="0.35">
      <c r="B26" s="28" t="s">
        <v>12</v>
      </c>
      <c r="C26" s="28">
        <v>4054</v>
      </c>
      <c r="D26" s="28" t="s">
        <v>19</v>
      </c>
      <c r="E26" s="28" t="s">
        <v>193</v>
      </c>
      <c r="F26" s="28" t="s">
        <v>202</v>
      </c>
      <c r="G26" s="28">
        <f>IF(SUM(Tabela2[[#This Row],[META P -5]],Tabela2[[#This Row],[META R$ - 5]],Tabela2[[#This Row],[P6]],Tabela2[[#This Row],[R$ 6]])&gt;=1,1,0)</f>
        <v>0</v>
      </c>
      <c r="H26" s="28">
        <v>0</v>
      </c>
      <c r="I26" s="35">
        <v>0</v>
      </c>
      <c r="J26" s="29">
        <v>0</v>
      </c>
      <c r="K26" s="36">
        <v>-560.16</v>
      </c>
      <c r="L26" s="39">
        <v>0</v>
      </c>
      <c r="M26" s="40">
        <v>0</v>
      </c>
      <c r="T26" s="62"/>
    </row>
    <row r="27" spans="2:20" x14ac:dyDescent="0.35">
      <c r="B27" s="28" t="s">
        <v>12</v>
      </c>
      <c r="C27" s="28">
        <v>3956</v>
      </c>
      <c r="D27" s="28" t="s">
        <v>17</v>
      </c>
      <c r="E27" s="28" t="s">
        <v>193</v>
      </c>
      <c r="F27" s="28" t="s">
        <v>202</v>
      </c>
      <c r="G27" s="28">
        <f>IF(SUM(Tabela2[[#This Row],[META P -5]],Tabela2[[#This Row],[META R$ - 5]],Tabela2[[#This Row],[P6]],Tabela2[[#This Row],[R$ 6]])&gt;=1,1,0)</f>
        <v>0</v>
      </c>
      <c r="H27" s="28">
        <v>0</v>
      </c>
      <c r="I27" s="35">
        <v>0</v>
      </c>
      <c r="J27" s="29">
        <v>0</v>
      </c>
      <c r="K27" s="36">
        <v>-252.17</v>
      </c>
      <c r="L27" s="39">
        <v>0</v>
      </c>
      <c r="M27" s="40">
        <v>0</v>
      </c>
    </row>
    <row r="28" spans="2:20" x14ac:dyDescent="0.35">
      <c r="B28" s="28" t="s">
        <v>12</v>
      </c>
      <c r="C28" s="28">
        <v>4086</v>
      </c>
      <c r="D28" s="28" t="s">
        <v>20</v>
      </c>
      <c r="E28" s="28" t="s">
        <v>193</v>
      </c>
      <c r="F28" s="28" t="s">
        <v>202</v>
      </c>
      <c r="G28" s="28">
        <f>IF(SUM(Tabela2[[#This Row],[META P -5]],Tabela2[[#This Row],[META R$ - 5]],Tabela2[[#This Row],[P6]],Tabela2[[#This Row],[R$ 6]])&gt;=1,1,0)</f>
        <v>0</v>
      </c>
      <c r="H28" s="28">
        <v>0</v>
      </c>
      <c r="I28" s="35">
        <v>0</v>
      </c>
      <c r="J28" s="29">
        <v>0</v>
      </c>
      <c r="K28" s="36">
        <v>-1009.26</v>
      </c>
      <c r="L28" s="39">
        <v>0</v>
      </c>
      <c r="M28" s="40">
        <v>0</v>
      </c>
    </row>
    <row r="29" spans="2:20" x14ac:dyDescent="0.35">
      <c r="B29" s="28" t="s">
        <v>12</v>
      </c>
      <c r="C29" s="28">
        <v>771</v>
      </c>
      <c r="D29" s="28" t="s">
        <v>14</v>
      </c>
      <c r="E29" s="28" t="s">
        <v>193</v>
      </c>
      <c r="F29" s="28" t="s">
        <v>202</v>
      </c>
      <c r="G29" s="28">
        <f>IF(SUM(Tabela2[[#This Row],[META P -5]],Tabela2[[#This Row],[META R$ - 5]],Tabela2[[#This Row],[P6]],Tabela2[[#This Row],[R$ 6]])&gt;=1,1,0)</f>
        <v>0</v>
      </c>
      <c r="H29" s="28">
        <v>0</v>
      </c>
      <c r="I29" s="35">
        <v>0</v>
      </c>
      <c r="J29" s="29">
        <v>0</v>
      </c>
      <c r="K29" s="36">
        <v>-31.73</v>
      </c>
      <c r="L29" s="39">
        <v>0</v>
      </c>
      <c r="M29" s="40">
        <v>0</v>
      </c>
    </row>
    <row r="30" spans="2:20" x14ac:dyDescent="0.35">
      <c r="B30" s="28" t="s">
        <v>12</v>
      </c>
      <c r="C30" s="28">
        <v>4022</v>
      </c>
      <c r="D30" s="28" t="s">
        <v>18</v>
      </c>
      <c r="E30" s="28" t="s">
        <v>193</v>
      </c>
      <c r="F30" s="28" t="s">
        <v>202</v>
      </c>
      <c r="G30" s="28">
        <f>IF(SUM(Tabela2[[#This Row],[META P -5]],Tabela2[[#This Row],[META R$ - 5]],Tabela2[[#This Row],[P6]],Tabela2[[#This Row],[R$ 6]])&gt;=1,1,0)</f>
        <v>0</v>
      </c>
      <c r="H30" s="28">
        <v>0</v>
      </c>
      <c r="I30" s="35">
        <v>0</v>
      </c>
      <c r="J30" s="29">
        <v>0</v>
      </c>
      <c r="K30" s="36">
        <v>0</v>
      </c>
      <c r="L30" s="39">
        <v>0</v>
      </c>
      <c r="M30" s="40">
        <v>0</v>
      </c>
    </row>
    <row r="31" spans="2:20" x14ac:dyDescent="0.35">
      <c r="B31" s="28" t="s">
        <v>12</v>
      </c>
      <c r="C31" s="28">
        <v>5006</v>
      </c>
      <c r="D31" s="28" t="s">
        <v>21</v>
      </c>
      <c r="E31" s="28" t="s">
        <v>193</v>
      </c>
      <c r="F31" s="28" t="s">
        <v>202</v>
      </c>
      <c r="G31" s="28">
        <f>IF(SUM(Tabela2[[#This Row],[META P -5]],Tabela2[[#This Row],[META R$ - 5]],Tabela2[[#This Row],[P6]],Tabela2[[#This Row],[R$ 6]])&gt;=1,1,0)</f>
        <v>0</v>
      </c>
      <c r="H31" s="28">
        <v>0</v>
      </c>
      <c r="I31" s="35">
        <v>0</v>
      </c>
      <c r="J31" s="29">
        <v>0</v>
      </c>
      <c r="K31" s="36">
        <v>-93.17</v>
      </c>
      <c r="L31" s="39">
        <v>0</v>
      </c>
      <c r="M31" s="40">
        <v>0</v>
      </c>
    </row>
    <row r="32" spans="2:20" x14ac:dyDescent="0.35">
      <c r="B32" s="28" t="s">
        <v>12</v>
      </c>
      <c r="C32" s="28">
        <v>3861</v>
      </c>
      <c r="D32" s="28" t="s">
        <v>15</v>
      </c>
      <c r="E32" s="28" t="s">
        <v>193</v>
      </c>
      <c r="F32" s="28" t="s">
        <v>252</v>
      </c>
      <c r="G32" s="28">
        <f>IF(SUM(Tabela2[[#This Row],[META P -5]],Tabela2[[#This Row],[META R$ - 5]],Tabela2[[#This Row],[P6]],Tabela2[[#This Row],[R$ 6]])&gt;=1,1,0)</f>
        <v>1</v>
      </c>
      <c r="H32" s="28">
        <v>6</v>
      </c>
      <c r="I32" s="35">
        <v>1</v>
      </c>
      <c r="J32" s="29">
        <v>132500</v>
      </c>
      <c r="K32" s="36">
        <v>176850.87</v>
      </c>
      <c r="L32" s="39">
        <v>6</v>
      </c>
      <c r="M32" s="40">
        <v>70700</v>
      </c>
    </row>
    <row r="33" spans="2:17" x14ac:dyDescent="0.35">
      <c r="B33" s="28" t="s">
        <v>56</v>
      </c>
      <c r="C33" s="28">
        <v>3664</v>
      </c>
      <c r="D33" s="28" t="s">
        <v>207</v>
      </c>
      <c r="E33" s="28" t="s">
        <v>193</v>
      </c>
      <c r="F33" s="28" t="s">
        <v>202</v>
      </c>
      <c r="G33" s="28">
        <f>IF(SUM(Tabela2[[#This Row],[META P -5]],Tabela2[[#This Row],[META R$ - 5]],Tabela2[[#This Row],[P6]],Tabela2[[#This Row],[R$ 6]])&gt;=1,1,0)</f>
        <v>0</v>
      </c>
      <c r="H33" s="28">
        <v>0</v>
      </c>
      <c r="I33" s="35" t="s">
        <v>189</v>
      </c>
      <c r="J33" s="29">
        <v>0</v>
      </c>
      <c r="K33" s="36" t="s">
        <v>189</v>
      </c>
      <c r="L33" s="39">
        <v>0</v>
      </c>
      <c r="M33" s="40">
        <v>0</v>
      </c>
    </row>
    <row r="34" spans="2:17" x14ac:dyDescent="0.35">
      <c r="B34" s="28" t="s">
        <v>56</v>
      </c>
      <c r="C34" s="28">
        <v>78</v>
      </c>
      <c r="D34" s="28" t="s">
        <v>57</v>
      </c>
      <c r="E34" s="28" t="s">
        <v>193</v>
      </c>
      <c r="F34" s="28" t="s">
        <v>202</v>
      </c>
      <c r="G34" s="28">
        <f>IF(SUM(Tabela2[[#This Row],[META P -5]],Tabela2[[#This Row],[META R$ - 5]],Tabela2[[#This Row],[P6]],Tabela2[[#This Row],[R$ 6]])&gt;=1,1,0)</f>
        <v>0</v>
      </c>
      <c r="H34" s="28">
        <v>0</v>
      </c>
      <c r="I34" s="35">
        <v>0</v>
      </c>
      <c r="J34" s="29">
        <v>0</v>
      </c>
      <c r="K34" s="36">
        <v>-151.36000000000001</v>
      </c>
      <c r="L34" s="39">
        <v>0</v>
      </c>
      <c r="M34" s="40">
        <v>0</v>
      </c>
    </row>
    <row r="35" spans="2:17" x14ac:dyDescent="0.35">
      <c r="B35" s="28" t="s">
        <v>56</v>
      </c>
      <c r="C35" s="28">
        <v>359</v>
      </c>
      <c r="D35" s="28" t="s">
        <v>60</v>
      </c>
      <c r="E35" s="28" t="s">
        <v>193</v>
      </c>
      <c r="F35" s="28" t="s">
        <v>202</v>
      </c>
      <c r="G35" s="28">
        <f>IF(SUM(Tabela2[[#This Row],[META P -5]],Tabela2[[#This Row],[META R$ - 5]],Tabela2[[#This Row],[P6]],Tabela2[[#This Row],[R$ 6]])&gt;=1,1,0)</f>
        <v>0</v>
      </c>
      <c r="H35" s="28">
        <v>0</v>
      </c>
      <c r="I35" s="35">
        <v>0</v>
      </c>
      <c r="J35" s="29">
        <v>0</v>
      </c>
      <c r="K35" s="36">
        <v>0</v>
      </c>
      <c r="L35" s="39">
        <v>0</v>
      </c>
      <c r="M35" s="40">
        <v>0</v>
      </c>
    </row>
    <row r="36" spans="2:17" x14ac:dyDescent="0.35">
      <c r="B36" s="28" t="s">
        <v>56</v>
      </c>
      <c r="C36" s="28">
        <v>3655</v>
      </c>
      <c r="D36" s="28" t="s">
        <v>61</v>
      </c>
      <c r="E36" s="28" t="s">
        <v>193</v>
      </c>
      <c r="F36" s="28" t="s">
        <v>202</v>
      </c>
      <c r="G36" s="28">
        <f>IF(SUM(Tabela2[[#This Row],[META P -5]],Tabela2[[#This Row],[META R$ - 5]],Tabela2[[#This Row],[P6]],Tabela2[[#This Row],[R$ 6]])&gt;=1,1,0)</f>
        <v>0</v>
      </c>
      <c r="H36" s="28">
        <v>0</v>
      </c>
      <c r="I36" s="35">
        <v>0</v>
      </c>
      <c r="J36" s="29">
        <v>0</v>
      </c>
      <c r="K36" s="36">
        <v>0</v>
      </c>
      <c r="L36" s="39">
        <v>0</v>
      </c>
      <c r="M36" s="40">
        <v>0</v>
      </c>
    </row>
    <row r="37" spans="2:17" x14ac:dyDescent="0.35">
      <c r="B37" s="28" t="s">
        <v>56</v>
      </c>
      <c r="C37" s="28">
        <v>179</v>
      </c>
      <c r="D37" s="28" t="s">
        <v>58</v>
      </c>
      <c r="E37" s="28" t="s">
        <v>193</v>
      </c>
      <c r="F37" s="28" t="s">
        <v>252</v>
      </c>
      <c r="G37" s="28">
        <f>IF(SUM(Tabela2[[#This Row],[META P -5]],Tabela2[[#This Row],[META R$ - 5]],Tabela2[[#This Row],[P6]],Tabela2[[#This Row],[R$ 6]])&gt;=1,1,0)</f>
        <v>1</v>
      </c>
      <c r="H37" s="28">
        <v>45</v>
      </c>
      <c r="I37" s="35">
        <v>12</v>
      </c>
      <c r="J37" s="29">
        <v>213700</v>
      </c>
      <c r="K37" s="36">
        <v>186605.8</v>
      </c>
      <c r="L37" s="39">
        <v>45</v>
      </c>
      <c r="M37" s="40">
        <v>160000</v>
      </c>
    </row>
    <row r="38" spans="2:17" x14ac:dyDescent="0.35">
      <c r="B38" s="28" t="s">
        <v>56</v>
      </c>
      <c r="C38" s="28">
        <v>3943</v>
      </c>
      <c r="D38" s="28" t="s">
        <v>62</v>
      </c>
      <c r="E38" s="28" t="s">
        <v>193</v>
      </c>
      <c r="F38" s="28" t="s">
        <v>202</v>
      </c>
      <c r="G38" s="28">
        <f>IF(SUM(Tabela2[[#This Row],[META P -5]],Tabela2[[#This Row],[META R$ - 5]],Tabela2[[#This Row],[P6]],Tabela2[[#This Row],[R$ 6]])&gt;=1,1,0)</f>
        <v>0</v>
      </c>
      <c r="H38" s="28">
        <v>0</v>
      </c>
      <c r="I38" s="35">
        <v>0</v>
      </c>
      <c r="J38" s="29">
        <v>0</v>
      </c>
      <c r="K38" s="36">
        <v>0</v>
      </c>
      <c r="L38" s="39">
        <v>0</v>
      </c>
      <c r="M38" s="40">
        <v>0</v>
      </c>
    </row>
    <row r="39" spans="2:17" x14ac:dyDescent="0.35">
      <c r="B39" s="28" t="s">
        <v>56</v>
      </c>
      <c r="C39" s="28">
        <v>4068</v>
      </c>
      <c r="D39" s="28" t="s">
        <v>64</v>
      </c>
      <c r="E39" s="28" t="s">
        <v>193</v>
      </c>
      <c r="F39" s="28" t="s">
        <v>202</v>
      </c>
      <c r="G39" s="28">
        <f>IF(SUM(Tabela2[[#This Row],[META P -5]],Tabela2[[#This Row],[META R$ - 5]],Tabela2[[#This Row],[P6]],Tabela2[[#This Row],[R$ 6]])&gt;=1,1,0)</f>
        <v>0</v>
      </c>
      <c r="H39" s="28">
        <v>0</v>
      </c>
      <c r="I39" s="35">
        <v>0</v>
      </c>
      <c r="J39" s="29">
        <v>0</v>
      </c>
      <c r="K39" s="36">
        <v>0</v>
      </c>
      <c r="L39" s="39">
        <v>0</v>
      </c>
      <c r="M39" s="40">
        <v>0</v>
      </c>
    </row>
    <row r="40" spans="2:17" x14ac:dyDescent="0.35">
      <c r="B40" s="28" t="s">
        <v>56</v>
      </c>
      <c r="C40" s="28">
        <v>4066</v>
      </c>
      <c r="D40" s="28" t="s">
        <v>63</v>
      </c>
      <c r="E40" s="28" t="s">
        <v>193</v>
      </c>
      <c r="F40" s="28" t="s">
        <v>202</v>
      </c>
      <c r="G40" s="28">
        <f>IF(SUM(Tabela2[[#This Row],[META P -5]],Tabela2[[#This Row],[META R$ - 5]],Tabela2[[#This Row],[P6]],Tabela2[[#This Row],[R$ 6]])&gt;=1,1,0)</f>
        <v>0</v>
      </c>
      <c r="H40" s="28">
        <v>0</v>
      </c>
      <c r="I40" s="35">
        <v>0</v>
      </c>
      <c r="J40" s="29">
        <v>0</v>
      </c>
      <c r="K40" s="36">
        <v>0</v>
      </c>
      <c r="L40" s="39">
        <v>0</v>
      </c>
      <c r="M40" s="40">
        <v>0</v>
      </c>
    </row>
    <row r="41" spans="2:17" x14ac:dyDescent="0.35">
      <c r="B41" s="28" t="s">
        <v>56</v>
      </c>
      <c r="C41" s="28">
        <v>4094</v>
      </c>
      <c r="D41" s="28" t="s">
        <v>65</v>
      </c>
      <c r="E41" s="28" t="s">
        <v>193</v>
      </c>
      <c r="F41" s="28" t="s">
        <v>202</v>
      </c>
      <c r="G41" s="28">
        <f>IF(SUM(Tabela2[[#This Row],[META P -5]],Tabela2[[#This Row],[META R$ - 5]],Tabela2[[#This Row],[P6]],Tabela2[[#This Row],[R$ 6]])&gt;=1,1,0)</f>
        <v>0</v>
      </c>
      <c r="H41" s="28">
        <v>0</v>
      </c>
      <c r="I41" s="35">
        <v>0</v>
      </c>
      <c r="J41" s="29">
        <v>0</v>
      </c>
      <c r="K41" s="36">
        <v>0</v>
      </c>
      <c r="L41" s="39">
        <v>0</v>
      </c>
      <c r="M41" s="40">
        <v>0</v>
      </c>
    </row>
    <row r="42" spans="2:17" x14ac:dyDescent="0.35">
      <c r="B42" s="28" t="s">
        <v>1</v>
      </c>
      <c r="C42" s="28">
        <v>3902</v>
      </c>
      <c r="D42" s="28" t="s">
        <v>208</v>
      </c>
      <c r="E42" s="28" t="s">
        <v>193</v>
      </c>
      <c r="F42" s="28" t="s">
        <v>203</v>
      </c>
      <c r="G42" s="28">
        <f>IF(SUM(Tabela2[[#This Row],[META P -5]],Tabela2[[#This Row],[META R$ - 5]],Tabela2[[#This Row],[P6]],Tabela2[[#This Row],[R$ 6]])&gt;=1,1,0)</f>
        <v>0</v>
      </c>
      <c r="H42" s="28">
        <v>0</v>
      </c>
      <c r="I42" s="35" t="s">
        <v>189</v>
      </c>
      <c r="J42" s="29">
        <v>0</v>
      </c>
      <c r="K42" s="36" t="s">
        <v>189</v>
      </c>
      <c r="L42" s="39">
        <v>0</v>
      </c>
      <c r="M42" s="40">
        <v>0</v>
      </c>
    </row>
    <row r="43" spans="2:17" x14ac:dyDescent="0.35">
      <c r="B43" s="28" t="s">
        <v>1</v>
      </c>
      <c r="C43" s="28">
        <v>4033</v>
      </c>
      <c r="D43" s="28" t="s">
        <v>5</v>
      </c>
      <c r="E43" s="28" t="s">
        <v>193</v>
      </c>
      <c r="F43" s="28" t="s">
        <v>203</v>
      </c>
      <c r="G43" s="28">
        <f>IF(SUM(Tabela2[[#This Row],[META P -5]],Tabela2[[#This Row],[META R$ - 5]],Tabela2[[#This Row],[P6]],Tabela2[[#This Row],[R$ 6]])&gt;=1,1,0)</f>
        <v>0</v>
      </c>
      <c r="H43" s="28">
        <v>0</v>
      </c>
      <c r="I43" s="35">
        <v>0</v>
      </c>
      <c r="J43" s="29">
        <v>0</v>
      </c>
      <c r="K43" s="36">
        <v>0</v>
      </c>
      <c r="L43" s="39">
        <v>0</v>
      </c>
      <c r="M43" s="40">
        <v>0</v>
      </c>
    </row>
    <row r="44" spans="2:17" x14ac:dyDescent="0.35">
      <c r="B44" s="28" t="s">
        <v>1</v>
      </c>
      <c r="C44" s="28">
        <v>4034</v>
      </c>
      <c r="D44" s="28" t="s">
        <v>6</v>
      </c>
      <c r="E44" s="28" t="s">
        <v>193</v>
      </c>
      <c r="F44" s="28" t="s">
        <v>203</v>
      </c>
      <c r="G44" s="28">
        <f>IF(SUM(Tabela2[[#This Row],[META P -5]],Tabela2[[#This Row],[META R$ - 5]],Tabela2[[#This Row],[P6]],Tabela2[[#This Row],[R$ 6]])&gt;=1,1,0)</f>
        <v>0</v>
      </c>
      <c r="H44" s="28">
        <v>0</v>
      </c>
      <c r="I44" s="35">
        <v>0</v>
      </c>
      <c r="J44" s="29">
        <v>0</v>
      </c>
      <c r="K44" s="36">
        <v>0</v>
      </c>
      <c r="L44" s="39">
        <v>0</v>
      </c>
      <c r="M44" s="40">
        <v>0</v>
      </c>
      <c r="Q44" s="28"/>
    </row>
    <row r="45" spans="2:17" x14ac:dyDescent="0.35">
      <c r="B45" s="28" t="s">
        <v>1</v>
      </c>
      <c r="C45" s="28">
        <v>4036</v>
      </c>
      <c r="D45" s="28" t="s">
        <v>8</v>
      </c>
      <c r="E45" s="28" t="s">
        <v>193</v>
      </c>
      <c r="F45" s="28" t="s">
        <v>203</v>
      </c>
      <c r="G45" s="28">
        <f>IF(SUM(Tabela2[[#This Row],[META P -5]],Tabela2[[#This Row],[META R$ - 5]],Tabela2[[#This Row],[P6]],Tabela2[[#This Row],[R$ 6]])&gt;=1,1,0)</f>
        <v>0</v>
      </c>
      <c r="H45" s="28">
        <v>0</v>
      </c>
      <c r="I45" s="35">
        <v>0</v>
      </c>
      <c r="J45" s="29">
        <v>0</v>
      </c>
      <c r="K45" s="36">
        <v>0</v>
      </c>
      <c r="L45" s="39">
        <v>0</v>
      </c>
      <c r="M45" s="40">
        <v>0</v>
      </c>
      <c r="Q45" s="28"/>
    </row>
    <row r="46" spans="2:17" x14ac:dyDescent="0.35">
      <c r="B46" s="28" t="s">
        <v>1</v>
      </c>
      <c r="C46" s="28">
        <v>4032</v>
      </c>
      <c r="D46" s="28" t="s">
        <v>4</v>
      </c>
      <c r="E46" s="28" t="s">
        <v>193</v>
      </c>
      <c r="F46" s="28" t="s">
        <v>203</v>
      </c>
      <c r="G46" s="28">
        <f>IF(SUM(Tabela2[[#This Row],[META P -5]],Tabela2[[#This Row],[META R$ - 5]],Tabela2[[#This Row],[P6]],Tabela2[[#This Row],[R$ 6]])&gt;=1,1,0)</f>
        <v>0</v>
      </c>
      <c r="H46" s="28">
        <v>0</v>
      </c>
      <c r="I46" s="35">
        <v>0</v>
      </c>
      <c r="J46" s="29">
        <v>0</v>
      </c>
      <c r="K46" s="36">
        <v>0</v>
      </c>
      <c r="L46" s="39">
        <v>0</v>
      </c>
      <c r="M46" s="40">
        <v>0</v>
      </c>
    </row>
    <row r="47" spans="2:17" x14ac:dyDescent="0.35">
      <c r="B47" s="28" t="s">
        <v>1</v>
      </c>
      <c r="C47" s="28">
        <v>4035</v>
      </c>
      <c r="D47" s="28" t="s">
        <v>7</v>
      </c>
      <c r="E47" s="28" t="s">
        <v>193</v>
      </c>
      <c r="F47" s="28" t="s">
        <v>203</v>
      </c>
      <c r="G47" s="28">
        <f>IF(SUM(Tabela2[[#This Row],[META P -5]],Tabela2[[#This Row],[META R$ - 5]],Tabela2[[#This Row],[P6]],Tabela2[[#This Row],[R$ 6]])&gt;=1,1,0)</f>
        <v>0</v>
      </c>
      <c r="H47" s="28">
        <v>0</v>
      </c>
      <c r="I47" s="35">
        <v>0</v>
      </c>
      <c r="J47" s="29">
        <v>0</v>
      </c>
      <c r="K47" s="36">
        <v>0</v>
      </c>
      <c r="L47" s="39">
        <v>0</v>
      </c>
      <c r="M47" s="40">
        <v>0</v>
      </c>
    </row>
    <row r="48" spans="2:17" x14ac:dyDescent="0.35">
      <c r="B48" s="28" t="s">
        <v>1</v>
      </c>
      <c r="C48" s="28">
        <v>4025</v>
      </c>
      <c r="D48" s="28" t="s">
        <v>2</v>
      </c>
      <c r="E48" s="28" t="s">
        <v>193</v>
      </c>
      <c r="F48" s="28" t="s">
        <v>203</v>
      </c>
      <c r="G48" s="28">
        <f>IF(SUM(Tabela2[[#This Row],[META P -5]],Tabela2[[#This Row],[META R$ - 5]],Tabela2[[#This Row],[P6]],Tabela2[[#This Row],[R$ 6]])&gt;=1,1,0)</f>
        <v>0</v>
      </c>
      <c r="H48" s="28">
        <v>0</v>
      </c>
      <c r="I48" s="35">
        <v>0</v>
      </c>
      <c r="J48" s="29">
        <v>0</v>
      </c>
      <c r="K48" s="36">
        <v>0</v>
      </c>
      <c r="L48" s="39">
        <v>0</v>
      </c>
      <c r="M48" s="40">
        <v>0</v>
      </c>
    </row>
    <row r="49" spans="2:20" x14ac:dyDescent="0.35">
      <c r="B49" s="28" t="s">
        <v>1</v>
      </c>
      <c r="C49" s="28">
        <v>4031</v>
      </c>
      <c r="D49" s="28" t="s">
        <v>3</v>
      </c>
      <c r="E49" s="28" t="s">
        <v>193</v>
      </c>
      <c r="F49" s="28" t="s">
        <v>203</v>
      </c>
      <c r="G49" s="28">
        <f>IF(SUM(Tabela2[[#This Row],[META P -5]],Tabela2[[#This Row],[META R$ - 5]],Tabela2[[#This Row],[P6]],Tabela2[[#This Row],[R$ 6]])&gt;=1,1,0)</f>
        <v>0</v>
      </c>
      <c r="H49" s="28">
        <v>0</v>
      </c>
      <c r="I49" s="35">
        <v>0</v>
      </c>
      <c r="J49" s="29">
        <v>0</v>
      </c>
      <c r="K49" s="36">
        <v>0</v>
      </c>
      <c r="L49" s="39">
        <v>0</v>
      </c>
      <c r="M49" s="40">
        <v>0</v>
      </c>
    </row>
    <row r="50" spans="2:20" x14ac:dyDescent="0.35">
      <c r="B50" s="28" t="s">
        <v>1</v>
      </c>
      <c r="C50" s="28">
        <v>4041</v>
      </c>
      <c r="D50" s="28" t="s">
        <v>1</v>
      </c>
      <c r="E50" s="28" t="s">
        <v>193</v>
      </c>
      <c r="F50" s="28" t="s">
        <v>203</v>
      </c>
      <c r="G50" s="28">
        <f>IF(SUM(Tabela2[[#This Row],[META P -5]],Tabela2[[#This Row],[META R$ - 5]],Tabela2[[#This Row],[P6]],Tabela2[[#This Row],[R$ 6]])&gt;=1,1,0)</f>
        <v>0</v>
      </c>
      <c r="H50" s="28">
        <v>0</v>
      </c>
      <c r="I50" s="35">
        <v>0</v>
      </c>
      <c r="J50" s="29">
        <v>0</v>
      </c>
      <c r="K50" s="36">
        <v>0</v>
      </c>
      <c r="L50" s="39">
        <v>0</v>
      </c>
      <c r="M50" s="40">
        <v>0</v>
      </c>
    </row>
    <row r="51" spans="2:20" x14ac:dyDescent="0.35">
      <c r="B51" s="28" t="s">
        <v>24</v>
      </c>
      <c r="C51" s="28">
        <v>3481</v>
      </c>
      <c r="D51" s="28" t="s">
        <v>209</v>
      </c>
      <c r="E51" s="28" t="s">
        <v>193</v>
      </c>
      <c r="F51" s="28" t="s">
        <v>203</v>
      </c>
      <c r="G51" s="28">
        <f>IF(SUM(Tabela2[[#This Row],[META P -5]],Tabela2[[#This Row],[META R$ - 5]],Tabela2[[#This Row],[P6]],Tabela2[[#This Row],[R$ 6]])&gt;=1,1,0)</f>
        <v>0</v>
      </c>
      <c r="H51" s="28">
        <v>0</v>
      </c>
      <c r="I51" s="35" t="s">
        <v>189</v>
      </c>
      <c r="J51" s="29">
        <v>0</v>
      </c>
      <c r="K51" s="36" t="s">
        <v>189</v>
      </c>
      <c r="L51" s="39">
        <v>0</v>
      </c>
      <c r="M51" s="40">
        <v>0</v>
      </c>
      <c r="T51" s="62"/>
    </row>
    <row r="52" spans="2:20" x14ac:dyDescent="0.35">
      <c r="B52" s="28" t="s">
        <v>24</v>
      </c>
      <c r="C52" s="28">
        <v>201</v>
      </c>
      <c r="D52" s="28" t="s">
        <v>25</v>
      </c>
      <c r="E52" s="28" t="s">
        <v>193</v>
      </c>
      <c r="F52" s="28" t="s">
        <v>203</v>
      </c>
      <c r="G52" s="28">
        <f>IF(SUM(Tabela2[[#This Row],[META P -5]],Tabela2[[#This Row],[META R$ - 5]],Tabela2[[#This Row],[P6]],Tabela2[[#This Row],[R$ 6]])&gt;=1,1,0)</f>
        <v>0</v>
      </c>
      <c r="H52" s="28">
        <v>0</v>
      </c>
      <c r="I52" s="35">
        <v>0</v>
      </c>
      <c r="J52" s="29">
        <v>0</v>
      </c>
      <c r="K52" s="36">
        <v>0</v>
      </c>
      <c r="L52" s="39">
        <v>0</v>
      </c>
      <c r="M52" s="40">
        <v>0</v>
      </c>
    </row>
    <row r="53" spans="2:20" x14ac:dyDescent="0.35">
      <c r="B53" s="28" t="s">
        <v>24</v>
      </c>
      <c r="C53" s="28">
        <v>3996</v>
      </c>
      <c r="D53" s="28" t="s">
        <v>31</v>
      </c>
      <c r="E53" s="28" t="s">
        <v>193</v>
      </c>
      <c r="F53" s="28" t="s">
        <v>203</v>
      </c>
      <c r="G53" s="28">
        <f>IF(SUM(Tabela2[[#This Row],[META P -5]],Tabela2[[#This Row],[META R$ - 5]],Tabela2[[#This Row],[P6]],Tabela2[[#This Row],[R$ 6]])&gt;=1,1,0)</f>
        <v>0</v>
      </c>
      <c r="H53" s="28">
        <v>0</v>
      </c>
      <c r="I53" s="35">
        <v>0</v>
      </c>
      <c r="J53" s="29">
        <v>0</v>
      </c>
      <c r="K53" s="36">
        <v>0</v>
      </c>
      <c r="L53" s="39">
        <v>0</v>
      </c>
      <c r="M53" s="40">
        <v>0</v>
      </c>
    </row>
    <row r="54" spans="2:20" x14ac:dyDescent="0.35">
      <c r="B54" s="28" t="s">
        <v>24</v>
      </c>
      <c r="C54" s="28">
        <v>3987</v>
      </c>
      <c r="D54" s="28" t="s">
        <v>26</v>
      </c>
      <c r="E54" s="28" t="s">
        <v>193</v>
      </c>
      <c r="F54" s="28" t="s">
        <v>203</v>
      </c>
      <c r="G54" s="28">
        <f>IF(SUM(Tabela2[[#This Row],[META P -5]],Tabela2[[#This Row],[META R$ - 5]],Tabela2[[#This Row],[P6]],Tabela2[[#This Row],[R$ 6]])&gt;=1,1,0)</f>
        <v>0</v>
      </c>
      <c r="H54" s="28">
        <v>0</v>
      </c>
      <c r="I54" s="35">
        <v>0</v>
      </c>
      <c r="J54" s="29">
        <v>0</v>
      </c>
      <c r="K54" s="36">
        <v>0</v>
      </c>
      <c r="L54" s="39">
        <v>0</v>
      </c>
      <c r="M54" s="40">
        <v>0</v>
      </c>
    </row>
    <row r="55" spans="2:20" x14ac:dyDescent="0.35">
      <c r="B55" s="28" t="s">
        <v>24</v>
      </c>
      <c r="C55" s="28">
        <v>3998</v>
      </c>
      <c r="D55" s="28" t="s">
        <v>32</v>
      </c>
      <c r="E55" s="28" t="s">
        <v>193</v>
      </c>
      <c r="F55" s="28" t="s">
        <v>203</v>
      </c>
      <c r="G55" s="28">
        <f>IF(SUM(Tabela2[[#This Row],[META P -5]],Tabela2[[#This Row],[META R$ - 5]],Tabela2[[#This Row],[P6]],Tabela2[[#This Row],[R$ 6]])&gt;=1,1,0)</f>
        <v>0</v>
      </c>
      <c r="H55" s="28">
        <v>0</v>
      </c>
      <c r="I55" s="35">
        <v>0</v>
      </c>
      <c r="J55" s="29">
        <v>0</v>
      </c>
      <c r="K55" s="36">
        <v>0</v>
      </c>
      <c r="L55" s="39">
        <v>0</v>
      </c>
      <c r="M55" s="40">
        <v>0</v>
      </c>
    </row>
    <row r="56" spans="2:20" x14ac:dyDescent="0.35">
      <c r="B56" s="28" t="s">
        <v>24</v>
      </c>
      <c r="C56" s="28">
        <v>4047</v>
      </c>
      <c r="D56" s="28" t="s">
        <v>33</v>
      </c>
      <c r="E56" s="28" t="s">
        <v>193</v>
      </c>
      <c r="F56" s="28" t="s">
        <v>203</v>
      </c>
      <c r="G56" s="28">
        <f>IF(SUM(Tabela2[[#This Row],[META P -5]],Tabela2[[#This Row],[META R$ - 5]],Tabela2[[#This Row],[P6]],Tabela2[[#This Row],[R$ 6]])&gt;=1,1,0)</f>
        <v>0</v>
      </c>
      <c r="H56" s="28">
        <v>0</v>
      </c>
      <c r="I56" s="35">
        <v>0</v>
      </c>
      <c r="J56" s="29">
        <v>0</v>
      </c>
      <c r="K56" s="36">
        <v>0</v>
      </c>
      <c r="L56" s="39">
        <v>0</v>
      </c>
      <c r="M56" s="40">
        <v>0</v>
      </c>
    </row>
    <row r="57" spans="2:20" x14ac:dyDescent="0.35">
      <c r="B57" s="28" t="s">
        <v>24</v>
      </c>
      <c r="C57" s="28">
        <v>3993</v>
      </c>
      <c r="D57" s="28" t="s">
        <v>29</v>
      </c>
      <c r="E57" s="28" t="s">
        <v>193</v>
      </c>
      <c r="F57" s="28" t="s">
        <v>203</v>
      </c>
      <c r="G57" s="28">
        <f>IF(SUM(Tabela2[[#This Row],[META P -5]],Tabela2[[#This Row],[META R$ - 5]],Tabela2[[#This Row],[P6]],Tabela2[[#This Row],[R$ 6]])&gt;=1,1,0)</f>
        <v>0</v>
      </c>
      <c r="H57" s="28">
        <v>0</v>
      </c>
      <c r="I57" s="35">
        <v>0</v>
      </c>
      <c r="J57" s="29">
        <v>0</v>
      </c>
      <c r="K57" s="36">
        <v>0</v>
      </c>
      <c r="L57" s="39">
        <v>0</v>
      </c>
      <c r="M57" s="40">
        <v>0</v>
      </c>
    </row>
    <row r="58" spans="2:20" x14ac:dyDescent="0.35">
      <c r="B58" s="28" t="s">
        <v>24</v>
      </c>
      <c r="C58" s="28">
        <v>3994</v>
      </c>
      <c r="D58" s="28" t="s">
        <v>30</v>
      </c>
      <c r="E58" s="28" t="s">
        <v>193</v>
      </c>
      <c r="F58" s="28" t="s">
        <v>203</v>
      </c>
      <c r="G58" s="28">
        <f>IF(SUM(Tabela2[[#This Row],[META P -5]],Tabela2[[#This Row],[META R$ - 5]],Tabela2[[#This Row],[P6]],Tabela2[[#This Row],[R$ 6]])&gt;=1,1,0)</f>
        <v>0</v>
      </c>
      <c r="H58" s="28">
        <v>0</v>
      </c>
      <c r="I58" s="35">
        <v>0</v>
      </c>
      <c r="J58" s="29">
        <v>0</v>
      </c>
      <c r="K58" s="36">
        <v>0</v>
      </c>
      <c r="L58" s="39">
        <v>0</v>
      </c>
      <c r="M58" s="40">
        <v>0</v>
      </c>
    </row>
    <row r="59" spans="2:20" x14ac:dyDescent="0.35">
      <c r="B59" s="28" t="s">
        <v>24</v>
      </c>
      <c r="C59" s="28">
        <v>3992</v>
      </c>
      <c r="D59" s="28" t="s">
        <v>28</v>
      </c>
      <c r="E59" s="28" t="s">
        <v>193</v>
      </c>
      <c r="F59" s="28" t="s">
        <v>203</v>
      </c>
      <c r="G59" s="28">
        <f>IF(SUM(Tabela2[[#This Row],[META P -5]],Tabela2[[#This Row],[META R$ - 5]],Tabela2[[#This Row],[P6]],Tabela2[[#This Row],[R$ 6]])&gt;=1,1,0)</f>
        <v>0</v>
      </c>
      <c r="H59" s="28">
        <v>0</v>
      </c>
      <c r="I59" s="35">
        <v>0</v>
      </c>
      <c r="J59" s="29">
        <v>0</v>
      </c>
      <c r="K59" s="36">
        <v>0</v>
      </c>
      <c r="L59" s="39">
        <v>0</v>
      </c>
      <c r="M59" s="40">
        <v>0</v>
      </c>
    </row>
    <row r="60" spans="2:20" x14ac:dyDescent="0.35">
      <c r="B60" s="28" t="s">
        <v>24</v>
      </c>
      <c r="C60" s="28">
        <v>4052</v>
      </c>
      <c r="D60" s="28" t="s">
        <v>210</v>
      </c>
      <c r="E60" s="28" t="s">
        <v>193</v>
      </c>
      <c r="F60" s="28" t="s">
        <v>203</v>
      </c>
      <c r="G60" s="28">
        <f>IF(SUM(Tabela2[[#This Row],[META P -5]],Tabela2[[#This Row],[META R$ - 5]],Tabela2[[#This Row],[P6]],Tabela2[[#This Row],[R$ 6]])&gt;=1,1,0)</f>
        <v>0</v>
      </c>
      <c r="H60" s="28">
        <v>0</v>
      </c>
      <c r="I60" s="35">
        <v>0</v>
      </c>
      <c r="J60" s="29">
        <v>0</v>
      </c>
      <c r="K60" s="36">
        <v>0</v>
      </c>
      <c r="L60" s="39">
        <v>0</v>
      </c>
      <c r="M60" s="40">
        <v>0</v>
      </c>
    </row>
    <row r="61" spans="2:20" x14ac:dyDescent="0.35">
      <c r="B61" s="28" t="s">
        <v>24</v>
      </c>
      <c r="C61" s="28">
        <v>3991</v>
      </c>
      <c r="D61" s="28" t="s">
        <v>211</v>
      </c>
      <c r="E61" s="28" t="s">
        <v>193</v>
      </c>
      <c r="F61" s="28" t="s">
        <v>203</v>
      </c>
      <c r="G61" s="28">
        <f>IF(SUM(Tabela2[[#This Row],[META P -5]],Tabela2[[#This Row],[META R$ - 5]],Tabela2[[#This Row],[P6]],Tabela2[[#This Row],[R$ 6]])&gt;=1,1,0)</f>
        <v>0</v>
      </c>
      <c r="H61" s="28">
        <v>0</v>
      </c>
      <c r="I61" s="35">
        <v>0</v>
      </c>
      <c r="J61" s="29">
        <v>0</v>
      </c>
      <c r="K61" s="36">
        <v>0</v>
      </c>
      <c r="L61" s="39">
        <v>0</v>
      </c>
      <c r="M61" s="40">
        <v>0</v>
      </c>
    </row>
    <row r="62" spans="2:20" x14ac:dyDescent="0.35">
      <c r="B62" s="28" t="s">
        <v>38</v>
      </c>
      <c r="C62" s="28">
        <v>3880</v>
      </c>
      <c r="D62" s="28" t="s">
        <v>212</v>
      </c>
      <c r="E62" s="28" t="s">
        <v>193</v>
      </c>
      <c r="F62" s="28" t="s">
        <v>203</v>
      </c>
      <c r="G62" s="28">
        <f>IF(SUM(Tabela2[[#This Row],[META P -5]],Tabela2[[#This Row],[META R$ - 5]],Tabela2[[#This Row],[P6]],Tabela2[[#This Row],[R$ 6]])&gt;=1,1,0)</f>
        <v>0</v>
      </c>
      <c r="H62" s="28">
        <v>0</v>
      </c>
      <c r="I62" s="35" t="s">
        <v>189</v>
      </c>
      <c r="J62" s="29">
        <v>0</v>
      </c>
      <c r="K62" s="36" t="s">
        <v>189</v>
      </c>
      <c r="L62" s="39">
        <v>0</v>
      </c>
      <c r="M62" s="40">
        <v>0</v>
      </c>
    </row>
    <row r="63" spans="2:20" x14ac:dyDescent="0.35">
      <c r="B63" s="28" t="s">
        <v>38</v>
      </c>
      <c r="C63" s="28">
        <v>3969</v>
      </c>
      <c r="D63" s="28" t="s">
        <v>213</v>
      </c>
      <c r="E63" s="28" t="s">
        <v>193</v>
      </c>
      <c r="F63" s="28" t="s">
        <v>203</v>
      </c>
      <c r="G63" s="28">
        <f>IF(SUM(Tabela2[[#This Row],[META P -5]],Tabela2[[#This Row],[META R$ - 5]],Tabela2[[#This Row],[P6]],Tabela2[[#This Row],[R$ 6]])&gt;=1,1,0)</f>
        <v>0</v>
      </c>
      <c r="H63" s="28">
        <v>0</v>
      </c>
      <c r="I63" s="35">
        <v>0</v>
      </c>
      <c r="J63" s="29">
        <v>0</v>
      </c>
      <c r="K63" s="36">
        <v>0</v>
      </c>
      <c r="L63" s="39">
        <v>0</v>
      </c>
      <c r="M63" s="40">
        <v>0</v>
      </c>
    </row>
    <row r="64" spans="2:20" x14ac:dyDescent="0.35">
      <c r="B64" s="28" t="s">
        <v>38</v>
      </c>
      <c r="C64" s="28">
        <v>501</v>
      </c>
      <c r="D64" s="28" t="s">
        <v>39</v>
      </c>
      <c r="E64" s="28" t="s">
        <v>193</v>
      </c>
      <c r="F64" s="28" t="s">
        <v>203</v>
      </c>
      <c r="G64" s="28">
        <f>IF(SUM(Tabela2[[#This Row],[META P -5]],Tabela2[[#This Row],[META R$ - 5]],Tabela2[[#This Row],[P6]],Tabela2[[#This Row],[R$ 6]])&gt;=1,1,0)</f>
        <v>0</v>
      </c>
      <c r="H64" s="28">
        <v>0</v>
      </c>
      <c r="I64" s="35">
        <v>0</v>
      </c>
      <c r="J64" s="29">
        <v>0</v>
      </c>
      <c r="K64" s="36">
        <v>-48.74</v>
      </c>
      <c r="L64" s="39">
        <v>0</v>
      </c>
      <c r="M64" s="40">
        <v>0</v>
      </c>
    </row>
    <row r="65" spans="2:13" x14ac:dyDescent="0.35">
      <c r="B65" s="28" t="s">
        <v>38</v>
      </c>
      <c r="C65" s="28">
        <v>3802</v>
      </c>
      <c r="D65" s="28" t="s">
        <v>40</v>
      </c>
      <c r="E65" s="28" t="s">
        <v>193</v>
      </c>
      <c r="F65" s="28" t="s">
        <v>203</v>
      </c>
      <c r="G65" s="28">
        <f>IF(SUM(Tabela2[[#This Row],[META P -5]],Tabela2[[#This Row],[META R$ - 5]],Tabela2[[#This Row],[P6]],Tabela2[[#This Row],[R$ 6]])&gt;=1,1,0)</f>
        <v>0</v>
      </c>
      <c r="H65" s="28">
        <v>0</v>
      </c>
      <c r="I65" s="35">
        <v>0</v>
      </c>
      <c r="J65" s="29">
        <v>0</v>
      </c>
      <c r="K65" s="36">
        <v>0</v>
      </c>
      <c r="L65" s="39">
        <v>0</v>
      </c>
      <c r="M65" s="40">
        <v>0</v>
      </c>
    </row>
    <row r="66" spans="2:13" x14ac:dyDescent="0.35">
      <c r="B66" s="28" t="s">
        <v>38</v>
      </c>
      <c r="C66" s="28">
        <v>3968</v>
      </c>
      <c r="D66" s="28" t="s">
        <v>43</v>
      </c>
      <c r="E66" s="28" t="s">
        <v>193</v>
      </c>
      <c r="F66" s="28" t="s">
        <v>203</v>
      </c>
      <c r="G66" s="28">
        <f>IF(SUM(Tabela2[[#This Row],[META P -5]],Tabela2[[#This Row],[META R$ - 5]],Tabela2[[#This Row],[P6]],Tabela2[[#This Row],[R$ 6]])&gt;=1,1,0)</f>
        <v>0</v>
      </c>
      <c r="H66" s="28">
        <v>0</v>
      </c>
      <c r="I66" s="35">
        <v>0</v>
      </c>
      <c r="J66" s="29">
        <v>0</v>
      </c>
      <c r="K66" s="36">
        <v>0</v>
      </c>
      <c r="L66" s="39">
        <v>0</v>
      </c>
      <c r="M66" s="40">
        <v>0</v>
      </c>
    </row>
    <row r="67" spans="2:13" x14ac:dyDescent="0.35">
      <c r="B67" s="28" t="s">
        <v>38</v>
      </c>
      <c r="C67" s="28">
        <v>3978</v>
      </c>
      <c r="D67" s="28" t="s">
        <v>46</v>
      </c>
      <c r="E67" s="28" t="s">
        <v>193</v>
      </c>
      <c r="F67" s="28" t="s">
        <v>203</v>
      </c>
      <c r="G67" s="28">
        <f>IF(SUM(Tabela2[[#This Row],[META P -5]],Tabela2[[#This Row],[META R$ - 5]],Tabela2[[#This Row],[P6]],Tabela2[[#This Row],[R$ 6]])&gt;=1,1,0)</f>
        <v>0</v>
      </c>
      <c r="H67" s="28">
        <v>0</v>
      </c>
      <c r="I67" s="35">
        <v>0</v>
      </c>
      <c r="J67" s="29">
        <v>0</v>
      </c>
      <c r="K67" s="36">
        <v>0</v>
      </c>
      <c r="L67" s="39">
        <v>0</v>
      </c>
      <c r="M67" s="40">
        <v>0</v>
      </c>
    </row>
    <row r="68" spans="2:13" x14ac:dyDescent="0.35">
      <c r="B68" s="28" t="s">
        <v>38</v>
      </c>
      <c r="C68" s="28">
        <v>3818</v>
      </c>
      <c r="D68" s="28" t="s">
        <v>41</v>
      </c>
      <c r="E68" s="28" t="s">
        <v>193</v>
      </c>
      <c r="F68" s="28" t="s">
        <v>203</v>
      </c>
      <c r="G68" s="28">
        <f>IF(SUM(Tabela2[[#This Row],[META P -5]],Tabela2[[#This Row],[META R$ - 5]],Tabela2[[#This Row],[P6]],Tabela2[[#This Row],[R$ 6]])&gt;=1,1,0)</f>
        <v>1</v>
      </c>
      <c r="H68" s="28">
        <v>45</v>
      </c>
      <c r="I68" s="35">
        <v>36</v>
      </c>
      <c r="J68" s="29">
        <v>8700</v>
      </c>
      <c r="K68" s="36">
        <v>5357.39</v>
      </c>
      <c r="L68" s="39">
        <v>45</v>
      </c>
      <c r="M68" s="40">
        <v>2700</v>
      </c>
    </row>
    <row r="69" spans="2:13" x14ac:dyDescent="0.35">
      <c r="B69" s="28" t="s">
        <v>38</v>
      </c>
      <c r="C69" s="28">
        <v>3977</v>
      </c>
      <c r="D69" s="28" t="s">
        <v>45</v>
      </c>
      <c r="E69" s="28" t="s">
        <v>193</v>
      </c>
      <c r="F69" s="28" t="s">
        <v>203</v>
      </c>
      <c r="G69" s="28">
        <f>IF(SUM(Tabela2[[#This Row],[META P -5]],Tabela2[[#This Row],[META R$ - 5]],Tabela2[[#This Row],[P6]],Tabela2[[#This Row],[R$ 6]])&gt;=1,1,0)</f>
        <v>0</v>
      </c>
      <c r="H69" s="28">
        <v>0</v>
      </c>
      <c r="I69" s="35">
        <v>0</v>
      </c>
      <c r="J69" s="29">
        <v>0</v>
      </c>
      <c r="K69" s="36">
        <v>-4.0999999999999996</v>
      </c>
      <c r="L69" s="39">
        <v>0</v>
      </c>
      <c r="M69" s="40">
        <v>0</v>
      </c>
    </row>
    <row r="70" spans="2:13" x14ac:dyDescent="0.35">
      <c r="B70" s="28" t="s">
        <v>38</v>
      </c>
      <c r="C70" s="28">
        <v>3985</v>
      </c>
      <c r="D70" s="28" t="s">
        <v>214</v>
      </c>
      <c r="E70" s="28" t="s">
        <v>193</v>
      </c>
      <c r="F70" s="28" t="s">
        <v>203</v>
      </c>
      <c r="G70" s="28">
        <f>IF(SUM(Tabela2[[#This Row],[META P -5]],Tabela2[[#This Row],[META R$ - 5]],Tabela2[[#This Row],[P6]],Tabela2[[#This Row],[R$ 6]])&gt;=1,1,0)</f>
        <v>0</v>
      </c>
      <c r="H70" s="28">
        <v>0</v>
      </c>
      <c r="I70" s="35">
        <v>0</v>
      </c>
      <c r="J70" s="29">
        <v>0</v>
      </c>
      <c r="K70" s="36">
        <v>0</v>
      </c>
      <c r="L70" s="39">
        <v>0</v>
      </c>
      <c r="M70" s="40">
        <v>0</v>
      </c>
    </row>
    <row r="71" spans="2:13" x14ac:dyDescent="0.35">
      <c r="B71" s="28" t="s">
        <v>38</v>
      </c>
      <c r="C71" s="28">
        <v>3981</v>
      </c>
      <c r="D71" s="28" t="s">
        <v>215</v>
      </c>
      <c r="E71" s="28" t="s">
        <v>193</v>
      </c>
      <c r="F71" s="28" t="s">
        <v>203</v>
      </c>
      <c r="G71" s="28">
        <f>IF(SUM(Tabela2[[#This Row],[META P -5]],Tabela2[[#This Row],[META R$ - 5]],Tabela2[[#This Row],[P6]],Tabela2[[#This Row],[R$ 6]])&gt;=1,1,0)</f>
        <v>0</v>
      </c>
      <c r="H71" s="28">
        <v>0</v>
      </c>
      <c r="I71" s="35">
        <v>0</v>
      </c>
      <c r="J71" s="29">
        <v>0</v>
      </c>
      <c r="K71" s="36">
        <v>0</v>
      </c>
      <c r="L71" s="39">
        <v>0</v>
      </c>
      <c r="M71" s="40">
        <v>0</v>
      </c>
    </row>
    <row r="72" spans="2:13" x14ac:dyDescent="0.35">
      <c r="B72" s="28" t="s">
        <v>38</v>
      </c>
      <c r="C72" s="28">
        <v>3967</v>
      </c>
      <c r="D72" s="28" t="s">
        <v>42</v>
      </c>
      <c r="E72" s="28" t="s">
        <v>193</v>
      </c>
      <c r="F72" s="28" t="s">
        <v>203</v>
      </c>
      <c r="G72" s="28">
        <f>IF(SUM(Tabela2[[#This Row],[META P -5]],Tabela2[[#This Row],[META R$ - 5]],Tabela2[[#This Row],[P6]],Tabela2[[#This Row],[R$ 6]])&gt;=1,1,0)</f>
        <v>0</v>
      </c>
      <c r="H72" s="28">
        <v>0</v>
      </c>
      <c r="I72" s="35">
        <v>0</v>
      </c>
      <c r="J72" s="29">
        <v>0</v>
      </c>
      <c r="K72" s="36">
        <v>0</v>
      </c>
      <c r="L72" s="39">
        <v>0</v>
      </c>
      <c r="M72" s="40">
        <v>0</v>
      </c>
    </row>
    <row r="73" spans="2:13" x14ac:dyDescent="0.35">
      <c r="B73" s="28" t="s">
        <v>38</v>
      </c>
      <c r="C73" s="28">
        <v>3979</v>
      </c>
      <c r="D73" s="28" t="s">
        <v>47</v>
      </c>
      <c r="E73" s="28" t="s">
        <v>193</v>
      </c>
      <c r="F73" s="28" t="s">
        <v>203</v>
      </c>
      <c r="G73" s="28">
        <f>IF(SUM(Tabela2[[#This Row],[META P -5]],Tabela2[[#This Row],[META R$ - 5]],Tabela2[[#This Row],[P6]],Tabela2[[#This Row],[R$ 6]])&gt;=1,1,0)</f>
        <v>0</v>
      </c>
      <c r="H73" s="28">
        <v>0</v>
      </c>
      <c r="I73" s="35">
        <v>0</v>
      </c>
      <c r="J73" s="29">
        <v>0</v>
      </c>
      <c r="K73" s="36">
        <v>0</v>
      </c>
      <c r="L73" s="39">
        <v>0</v>
      </c>
      <c r="M73" s="40">
        <v>0</v>
      </c>
    </row>
    <row r="74" spans="2:13" x14ac:dyDescent="0.35">
      <c r="B74" s="28" t="s">
        <v>68</v>
      </c>
      <c r="C74" s="28">
        <v>3346</v>
      </c>
      <c r="D74" s="28" t="s">
        <v>216</v>
      </c>
      <c r="E74" s="28" t="s">
        <v>193</v>
      </c>
      <c r="F74" s="28" t="s">
        <v>203</v>
      </c>
      <c r="G74" s="28">
        <f>IF(SUM(Tabela2[[#This Row],[META P -5]],Tabela2[[#This Row],[META R$ - 5]],Tabela2[[#This Row],[P6]],Tabela2[[#This Row],[R$ 6]])&gt;=1,1,0)</f>
        <v>0</v>
      </c>
      <c r="H74" s="28">
        <v>0</v>
      </c>
      <c r="I74" s="35" t="s">
        <v>189</v>
      </c>
      <c r="J74" s="29">
        <v>0</v>
      </c>
      <c r="K74" s="36" t="s">
        <v>189</v>
      </c>
      <c r="L74" s="39">
        <v>0</v>
      </c>
      <c r="M74" s="40">
        <v>0</v>
      </c>
    </row>
    <row r="75" spans="2:13" x14ac:dyDescent="0.35">
      <c r="B75" s="28" t="s">
        <v>68</v>
      </c>
      <c r="C75" s="28">
        <v>4008</v>
      </c>
      <c r="D75" s="28" t="s">
        <v>73</v>
      </c>
      <c r="E75" s="28" t="s">
        <v>193</v>
      </c>
      <c r="F75" s="28" t="s">
        <v>203</v>
      </c>
      <c r="G75" s="28">
        <f>IF(SUM(Tabela2[[#This Row],[META P -5]],Tabela2[[#This Row],[META R$ - 5]],Tabela2[[#This Row],[P6]],Tabela2[[#This Row],[R$ 6]])&gt;=1,1,0)</f>
        <v>0</v>
      </c>
      <c r="H75" s="28">
        <v>0</v>
      </c>
      <c r="I75" s="35">
        <v>0</v>
      </c>
      <c r="J75" s="29">
        <v>0</v>
      </c>
      <c r="K75" s="36">
        <v>0</v>
      </c>
      <c r="L75" s="39">
        <v>0</v>
      </c>
      <c r="M75" s="40">
        <v>0</v>
      </c>
    </row>
    <row r="76" spans="2:13" x14ac:dyDescent="0.35">
      <c r="B76" s="28" t="s">
        <v>68</v>
      </c>
      <c r="C76" s="28">
        <v>4011</v>
      </c>
      <c r="D76" s="28" t="s">
        <v>74</v>
      </c>
      <c r="E76" s="28" t="s">
        <v>193</v>
      </c>
      <c r="F76" s="28" t="s">
        <v>203</v>
      </c>
      <c r="G76" s="28">
        <f>IF(SUM(Tabela2[[#This Row],[META P -5]],Tabela2[[#This Row],[META R$ - 5]],Tabela2[[#This Row],[P6]],Tabela2[[#This Row],[R$ 6]])&gt;=1,1,0)</f>
        <v>0</v>
      </c>
      <c r="H76" s="28">
        <v>0</v>
      </c>
      <c r="I76" s="35">
        <v>0</v>
      </c>
      <c r="J76" s="29">
        <v>0</v>
      </c>
      <c r="K76" s="36">
        <v>0</v>
      </c>
      <c r="L76" s="39">
        <v>0</v>
      </c>
      <c r="M76" s="40">
        <v>0</v>
      </c>
    </row>
    <row r="77" spans="2:13" x14ac:dyDescent="0.35">
      <c r="B77" s="28" t="s">
        <v>68</v>
      </c>
      <c r="C77" s="28">
        <v>4006</v>
      </c>
      <c r="D77" s="28" t="s">
        <v>71</v>
      </c>
      <c r="E77" s="28" t="s">
        <v>193</v>
      </c>
      <c r="F77" s="28" t="s">
        <v>203</v>
      </c>
      <c r="G77" s="28">
        <f>IF(SUM(Tabela2[[#This Row],[META P -5]],Tabela2[[#This Row],[META R$ - 5]],Tabela2[[#This Row],[P6]],Tabela2[[#This Row],[R$ 6]])&gt;=1,1,0)</f>
        <v>0</v>
      </c>
      <c r="H77" s="28">
        <v>0</v>
      </c>
      <c r="I77" s="35">
        <v>0</v>
      </c>
      <c r="J77" s="29">
        <v>0</v>
      </c>
      <c r="K77" s="36">
        <v>0</v>
      </c>
      <c r="L77" s="39">
        <v>0</v>
      </c>
      <c r="M77" s="40">
        <v>0</v>
      </c>
    </row>
    <row r="78" spans="2:13" x14ac:dyDescent="0.35">
      <c r="B78" s="28" t="s">
        <v>68</v>
      </c>
      <c r="C78" s="28">
        <v>4007</v>
      </c>
      <c r="D78" s="28" t="s">
        <v>72</v>
      </c>
      <c r="E78" s="28" t="s">
        <v>193</v>
      </c>
      <c r="F78" s="28" t="s">
        <v>203</v>
      </c>
      <c r="G78" s="28">
        <f>IF(SUM(Tabela2[[#This Row],[META P -5]],Tabela2[[#This Row],[META R$ - 5]],Tabela2[[#This Row],[P6]],Tabela2[[#This Row],[R$ 6]])&gt;=1,1,0)</f>
        <v>0</v>
      </c>
      <c r="H78" s="28">
        <v>0</v>
      </c>
      <c r="I78" s="35">
        <v>0</v>
      </c>
      <c r="J78" s="29">
        <v>0</v>
      </c>
      <c r="K78" s="36">
        <v>0</v>
      </c>
      <c r="L78" s="39">
        <v>0</v>
      </c>
      <c r="M78" s="40">
        <v>0</v>
      </c>
    </row>
    <row r="79" spans="2:13" x14ac:dyDescent="0.35">
      <c r="B79" s="28" t="s">
        <v>68</v>
      </c>
      <c r="C79" s="28">
        <v>4014</v>
      </c>
      <c r="D79" s="28" t="s">
        <v>77</v>
      </c>
      <c r="E79" s="28" t="s">
        <v>193</v>
      </c>
      <c r="F79" s="28" t="s">
        <v>203</v>
      </c>
      <c r="G79" s="28">
        <f>IF(SUM(Tabela2[[#This Row],[META P -5]],Tabela2[[#This Row],[META R$ - 5]],Tabela2[[#This Row],[P6]],Tabela2[[#This Row],[R$ 6]])&gt;=1,1,0)</f>
        <v>0</v>
      </c>
      <c r="H79" s="28">
        <v>0</v>
      </c>
      <c r="I79" s="35">
        <v>0</v>
      </c>
      <c r="J79" s="29">
        <v>0</v>
      </c>
      <c r="K79" s="36">
        <v>0</v>
      </c>
      <c r="L79" s="39">
        <v>0</v>
      </c>
      <c r="M79" s="40">
        <v>0</v>
      </c>
    </row>
    <row r="80" spans="2:13" x14ac:dyDescent="0.35">
      <c r="B80" s="28" t="s">
        <v>68</v>
      </c>
      <c r="C80" s="28">
        <v>3681</v>
      </c>
      <c r="D80" s="28" t="s">
        <v>69</v>
      </c>
      <c r="E80" s="28" t="s">
        <v>193</v>
      </c>
      <c r="F80" s="28" t="s">
        <v>203</v>
      </c>
      <c r="G80" s="28">
        <f>IF(SUM(Tabela2[[#This Row],[META P -5]],Tabela2[[#This Row],[META R$ - 5]],Tabela2[[#This Row],[P6]],Tabela2[[#This Row],[R$ 6]])&gt;=1,1,0)</f>
        <v>1</v>
      </c>
      <c r="H80" s="28">
        <v>80</v>
      </c>
      <c r="I80" s="35">
        <v>45</v>
      </c>
      <c r="J80" s="29">
        <v>11200</v>
      </c>
      <c r="K80" s="36">
        <v>6525.45</v>
      </c>
      <c r="L80" s="39">
        <v>80</v>
      </c>
      <c r="M80" s="40">
        <v>7400</v>
      </c>
    </row>
    <row r="81" spans="2:13" x14ac:dyDescent="0.35">
      <c r="B81" s="28" t="s">
        <v>68</v>
      </c>
      <c r="C81" s="28">
        <v>3791</v>
      </c>
      <c r="D81" s="28" t="s">
        <v>70</v>
      </c>
      <c r="E81" s="28" t="s">
        <v>193</v>
      </c>
      <c r="F81" s="28" t="s">
        <v>203</v>
      </c>
      <c r="G81" s="28">
        <f>IF(SUM(Tabela2[[#This Row],[META P -5]],Tabela2[[#This Row],[META R$ - 5]],Tabela2[[#This Row],[P6]],Tabela2[[#This Row],[R$ 6]])&gt;=1,1,0)</f>
        <v>1</v>
      </c>
      <c r="H81" s="28">
        <v>87</v>
      </c>
      <c r="I81" s="35">
        <v>70</v>
      </c>
      <c r="J81" s="29">
        <v>9700</v>
      </c>
      <c r="K81" s="36">
        <v>6013.66</v>
      </c>
      <c r="L81" s="39">
        <v>87</v>
      </c>
      <c r="M81" s="40">
        <v>6500</v>
      </c>
    </row>
    <row r="82" spans="2:13" x14ac:dyDescent="0.35">
      <c r="B82" s="28" t="s">
        <v>68</v>
      </c>
      <c r="C82" s="28">
        <v>4013</v>
      </c>
      <c r="D82" s="28" t="s">
        <v>76</v>
      </c>
      <c r="E82" s="28" t="s">
        <v>193</v>
      </c>
      <c r="F82" s="28" t="s">
        <v>203</v>
      </c>
      <c r="G82" s="28">
        <f>IF(SUM(Tabela2[[#This Row],[META P -5]],Tabela2[[#This Row],[META R$ - 5]],Tabela2[[#This Row],[P6]],Tabela2[[#This Row],[R$ 6]])&gt;=1,1,0)</f>
        <v>0</v>
      </c>
      <c r="H82" s="28">
        <v>0</v>
      </c>
      <c r="I82" s="35">
        <v>0</v>
      </c>
      <c r="J82" s="29">
        <v>0</v>
      </c>
      <c r="K82" s="36">
        <v>0</v>
      </c>
      <c r="L82" s="39">
        <v>0</v>
      </c>
      <c r="M82" s="40">
        <v>0</v>
      </c>
    </row>
    <row r="83" spans="2:13" x14ac:dyDescent="0.35">
      <c r="B83" s="28" t="s">
        <v>68</v>
      </c>
      <c r="C83" s="28">
        <v>4012</v>
      </c>
      <c r="D83" s="28" t="s">
        <v>75</v>
      </c>
      <c r="E83" s="28" t="s">
        <v>193</v>
      </c>
      <c r="F83" s="28" t="s">
        <v>203</v>
      </c>
      <c r="G83" s="28">
        <f>IF(SUM(Tabela2[[#This Row],[META P -5]],Tabela2[[#This Row],[META R$ - 5]],Tabela2[[#This Row],[P6]],Tabela2[[#This Row],[R$ 6]])&gt;=1,1,0)</f>
        <v>0</v>
      </c>
      <c r="H83" s="28">
        <v>0</v>
      </c>
      <c r="I83" s="35">
        <v>0</v>
      </c>
      <c r="J83" s="29">
        <v>0</v>
      </c>
      <c r="K83" s="36">
        <v>0</v>
      </c>
      <c r="L83" s="39">
        <v>0</v>
      </c>
      <c r="M83" s="40">
        <v>0</v>
      </c>
    </row>
    <row r="84" spans="2:13" x14ac:dyDescent="0.35">
      <c r="B84" s="28" t="s">
        <v>68</v>
      </c>
      <c r="C84" s="28">
        <v>4078</v>
      </c>
      <c r="D84" s="28" t="s">
        <v>79</v>
      </c>
      <c r="E84" s="28" t="s">
        <v>193</v>
      </c>
      <c r="F84" s="28" t="s">
        <v>203</v>
      </c>
      <c r="G84" s="28">
        <f>IF(SUM(Tabela2[[#This Row],[META P -5]],Tabela2[[#This Row],[META R$ - 5]],Tabela2[[#This Row],[P6]],Tabela2[[#This Row],[R$ 6]])&gt;=1,1,0)</f>
        <v>0</v>
      </c>
      <c r="H84" s="28">
        <v>0</v>
      </c>
      <c r="I84" s="35">
        <v>0</v>
      </c>
      <c r="J84" s="29">
        <v>0</v>
      </c>
      <c r="K84" s="36">
        <v>0</v>
      </c>
      <c r="L84" s="39">
        <v>0</v>
      </c>
      <c r="M84" s="40">
        <v>0</v>
      </c>
    </row>
    <row r="85" spans="2:13" x14ac:dyDescent="0.35">
      <c r="B85" s="28" t="s">
        <v>68</v>
      </c>
      <c r="C85" s="28">
        <v>4077</v>
      </c>
      <c r="D85" s="28" t="s">
        <v>78</v>
      </c>
      <c r="E85" s="28" t="s">
        <v>193</v>
      </c>
      <c r="F85" s="28" t="s">
        <v>203</v>
      </c>
      <c r="G85" s="28">
        <f>IF(SUM(Tabela2[[#This Row],[META P -5]],Tabela2[[#This Row],[META R$ - 5]],Tabela2[[#This Row],[P6]],Tabela2[[#This Row],[R$ 6]])&gt;=1,1,0)</f>
        <v>0</v>
      </c>
      <c r="H85" s="28">
        <v>0</v>
      </c>
      <c r="I85" s="35">
        <v>0</v>
      </c>
      <c r="J85" s="29">
        <v>0</v>
      </c>
      <c r="K85" s="36">
        <v>0</v>
      </c>
      <c r="L85" s="39">
        <v>0</v>
      </c>
      <c r="M85" s="40">
        <v>0</v>
      </c>
    </row>
    <row r="86" spans="2:13" x14ac:dyDescent="0.35">
      <c r="B86" s="28" t="s">
        <v>83</v>
      </c>
      <c r="C86" s="28">
        <v>3934</v>
      </c>
      <c r="D86" s="28" t="s">
        <v>217</v>
      </c>
      <c r="E86" s="28" t="s">
        <v>193</v>
      </c>
      <c r="F86" s="28" t="s">
        <v>203</v>
      </c>
      <c r="G86" s="28">
        <f>IF(SUM(Tabela2[[#This Row],[META P -5]],Tabela2[[#This Row],[META R$ - 5]],Tabela2[[#This Row],[P6]],Tabela2[[#This Row],[R$ 6]])&gt;=1,1,0)</f>
        <v>0</v>
      </c>
      <c r="H86" s="28">
        <v>0</v>
      </c>
      <c r="I86" s="35" t="s">
        <v>189</v>
      </c>
      <c r="J86" s="29">
        <v>0</v>
      </c>
      <c r="K86" s="36" t="s">
        <v>189</v>
      </c>
      <c r="L86" s="39">
        <v>0</v>
      </c>
      <c r="M86" s="40">
        <v>0</v>
      </c>
    </row>
    <row r="87" spans="2:13" x14ac:dyDescent="0.35">
      <c r="B87" s="28" t="s">
        <v>83</v>
      </c>
      <c r="C87" s="28">
        <v>3630</v>
      </c>
      <c r="D87" s="28" t="s">
        <v>86</v>
      </c>
      <c r="E87" s="28" t="s">
        <v>193</v>
      </c>
      <c r="F87" s="28" t="s">
        <v>203</v>
      </c>
      <c r="G87" s="28">
        <f>IF(SUM(Tabela2[[#This Row],[META P -5]],Tabela2[[#This Row],[META R$ - 5]],Tabela2[[#This Row],[P6]],Tabela2[[#This Row],[R$ 6]])&gt;=1,1,0)</f>
        <v>0</v>
      </c>
      <c r="H87" s="28">
        <v>0</v>
      </c>
      <c r="I87" s="35">
        <v>0</v>
      </c>
      <c r="J87" s="29">
        <v>0</v>
      </c>
      <c r="K87" s="36">
        <v>0</v>
      </c>
      <c r="L87" s="39">
        <v>0</v>
      </c>
      <c r="M87" s="40">
        <v>0</v>
      </c>
    </row>
    <row r="88" spans="2:13" x14ac:dyDescent="0.35">
      <c r="B88" s="28" t="s">
        <v>83</v>
      </c>
      <c r="C88" s="28">
        <v>4021</v>
      </c>
      <c r="D88" s="28" t="s">
        <v>90</v>
      </c>
      <c r="E88" s="28" t="s">
        <v>193</v>
      </c>
      <c r="F88" s="28" t="s">
        <v>203</v>
      </c>
      <c r="G88" s="28">
        <f>IF(SUM(Tabela2[[#This Row],[META P -5]],Tabela2[[#This Row],[META R$ - 5]],Tabela2[[#This Row],[P6]],Tabela2[[#This Row],[R$ 6]])&gt;=1,1,0)</f>
        <v>0</v>
      </c>
      <c r="H88" s="28">
        <v>0</v>
      </c>
      <c r="I88" s="35">
        <v>0</v>
      </c>
      <c r="J88" s="29">
        <v>0</v>
      </c>
      <c r="K88" s="36">
        <v>0</v>
      </c>
      <c r="L88" s="39">
        <v>0</v>
      </c>
      <c r="M88" s="40">
        <v>0</v>
      </c>
    </row>
    <row r="89" spans="2:13" x14ac:dyDescent="0.35">
      <c r="B89" s="28" t="s">
        <v>83</v>
      </c>
      <c r="C89" s="28">
        <v>3050</v>
      </c>
      <c r="D89" s="28" t="s">
        <v>84</v>
      </c>
      <c r="E89" s="28" t="s">
        <v>193</v>
      </c>
      <c r="F89" s="28" t="s">
        <v>203</v>
      </c>
      <c r="G89" s="28">
        <f>IF(SUM(Tabela2[[#This Row],[META P -5]],Tabela2[[#This Row],[META R$ - 5]],Tabela2[[#This Row],[P6]],Tabela2[[#This Row],[R$ 6]])&gt;=1,1,0)</f>
        <v>0</v>
      </c>
      <c r="H89" s="28">
        <v>0</v>
      </c>
      <c r="I89" s="35">
        <v>0</v>
      </c>
      <c r="J89" s="29">
        <v>0</v>
      </c>
      <c r="K89" s="36">
        <v>0</v>
      </c>
      <c r="L89" s="39">
        <v>0</v>
      </c>
      <c r="M89" s="40">
        <v>0</v>
      </c>
    </row>
    <row r="90" spans="2:13" x14ac:dyDescent="0.35">
      <c r="B90" s="28" t="s">
        <v>83</v>
      </c>
      <c r="C90" s="28">
        <v>3940</v>
      </c>
      <c r="D90" s="28" t="s">
        <v>89</v>
      </c>
      <c r="E90" s="28" t="s">
        <v>193</v>
      </c>
      <c r="F90" s="28" t="s">
        <v>203</v>
      </c>
      <c r="G90" s="28">
        <f>IF(SUM(Tabela2[[#This Row],[META P -5]],Tabela2[[#This Row],[META R$ - 5]],Tabela2[[#This Row],[P6]],Tabela2[[#This Row],[R$ 6]])&gt;=1,1,0)</f>
        <v>0</v>
      </c>
      <c r="H90" s="28">
        <v>0</v>
      </c>
      <c r="I90" s="35">
        <v>0</v>
      </c>
      <c r="J90" s="29">
        <v>0</v>
      </c>
      <c r="K90" s="36">
        <v>0</v>
      </c>
      <c r="L90" s="39">
        <v>0</v>
      </c>
      <c r="M90" s="40">
        <v>0</v>
      </c>
    </row>
    <row r="91" spans="2:13" x14ac:dyDescent="0.35">
      <c r="B91" s="28" t="s">
        <v>83</v>
      </c>
      <c r="C91" s="28">
        <v>3875</v>
      </c>
      <c r="D91" s="28" t="s">
        <v>88</v>
      </c>
      <c r="E91" s="28" t="s">
        <v>193</v>
      </c>
      <c r="F91" s="28" t="s">
        <v>203</v>
      </c>
      <c r="G91" s="28">
        <f>IF(SUM(Tabela2[[#This Row],[META P -5]],Tabela2[[#This Row],[META R$ - 5]],Tabela2[[#This Row],[P6]],Tabela2[[#This Row],[R$ 6]])&gt;=1,1,0)</f>
        <v>0</v>
      </c>
      <c r="H91" s="28">
        <v>0</v>
      </c>
      <c r="I91" s="35">
        <v>0</v>
      </c>
      <c r="J91" s="29">
        <v>0</v>
      </c>
      <c r="K91" s="36">
        <v>0</v>
      </c>
      <c r="L91" s="39">
        <v>0</v>
      </c>
      <c r="M91" s="40">
        <v>0</v>
      </c>
    </row>
    <row r="92" spans="2:13" x14ac:dyDescent="0.35">
      <c r="B92" s="28" t="s">
        <v>83</v>
      </c>
      <c r="C92" s="28">
        <v>3313</v>
      </c>
      <c r="D92" s="28" t="s">
        <v>85</v>
      </c>
      <c r="E92" s="28" t="s">
        <v>193</v>
      </c>
      <c r="F92" s="28" t="s">
        <v>203</v>
      </c>
      <c r="G92" s="28">
        <f>IF(SUM(Tabela2[[#This Row],[META P -5]],Tabela2[[#This Row],[META R$ - 5]],Tabela2[[#This Row],[P6]],Tabela2[[#This Row],[R$ 6]])&gt;=1,1,0)</f>
        <v>0</v>
      </c>
      <c r="H92" s="28">
        <v>0</v>
      </c>
      <c r="I92" s="35">
        <v>0</v>
      </c>
      <c r="J92" s="29">
        <v>0</v>
      </c>
      <c r="K92" s="36">
        <v>0</v>
      </c>
      <c r="L92" s="39">
        <v>0</v>
      </c>
      <c r="M92" s="40">
        <v>0</v>
      </c>
    </row>
    <row r="93" spans="2:13" x14ac:dyDescent="0.35">
      <c r="B93" s="28" t="s">
        <v>83</v>
      </c>
      <c r="C93" s="28">
        <v>4061</v>
      </c>
      <c r="D93" s="28" t="s">
        <v>91</v>
      </c>
      <c r="E93" s="28" t="s">
        <v>193</v>
      </c>
      <c r="F93" s="28" t="s">
        <v>203</v>
      </c>
      <c r="G93" s="28">
        <f>IF(SUM(Tabela2[[#This Row],[META P -5]],Tabela2[[#This Row],[META R$ - 5]],Tabela2[[#This Row],[P6]],Tabela2[[#This Row],[R$ 6]])&gt;=1,1,0)</f>
        <v>0</v>
      </c>
      <c r="H93" s="28">
        <v>0</v>
      </c>
      <c r="I93" s="35">
        <v>0</v>
      </c>
      <c r="J93" s="29">
        <v>0</v>
      </c>
      <c r="K93" s="36">
        <v>0</v>
      </c>
      <c r="L93" s="39">
        <v>0</v>
      </c>
      <c r="M93" s="40">
        <v>0</v>
      </c>
    </row>
    <row r="94" spans="2:13" x14ac:dyDescent="0.35">
      <c r="B94" s="28" t="s">
        <v>83</v>
      </c>
      <c r="C94" s="28">
        <v>3873</v>
      </c>
      <c r="D94" s="28" t="s">
        <v>87</v>
      </c>
      <c r="E94" s="28" t="s">
        <v>193</v>
      </c>
      <c r="F94" s="28" t="s">
        <v>203</v>
      </c>
      <c r="G94" s="28">
        <f>IF(SUM(Tabela2[[#This Row],[META P -5]],Tabela2[[#This Row],[META R$ - 5]],Tabela2[[#This Row],[P6]],Tabela2[[#This Row],[R$ 6]])&gt;=1,1,0)</f>
        <v>0</v>
      </c>
      <c r="H94" s="28">
        <v>0</v>
      </c>
      <c r="I94" s="35">
        <v>0</v>
      </c>
      <c r="J94" s="29">
        <v>0</v>
      </c>
      <c r="K94" s="36">
        <v>-165.97</v>
      </c>
      <c r="L94" s="39">
        <v>0</v>
      </c>
      <c r="M94" s="40">
        <v>0</v>
      </c>
    </row>
    <row r="95" spans="2:13" x14ac:dyDescent="0.35">
      <c r="B95" s="28" t="s">
        <v>22</v>
      </c>
      <c r="C95" s="28">
        <v>4055</v>
      </c>
      <c r="D95" s="28" t="s">
        <v>218</v>
      </c>
      <c r="E95" s="28" t="s">
        <v>191</v>
      </c>
      <c r="F95" s="28" t="s">
        <v>202</v>
      </c>
      <c r="G95" s="28">
        <f>IF(SUM(Tabela2[[#This Row],[META P -5]],Tabela2[[#This Row],[META R$ - 5]],Tabela2[[#This Row],[P6]],Tabela2[[#This Row],[R$ 6]])&gt;=1,1,0)</f>
        <v>0</v>
      </c>
      <c r="H95" s="28">
        <v>0</v>
      </c>
      <c r="I95" s="35" t="s">
        <v>189</v>
      </c>
      <c r="J95" s="29">
        <v>0</v>
      </c>
      <c r="K95" s="36" t="s">
        <v>189</v>
      </c>
      <c r="L95" s="39">
        <v>0</v>
      </c>
      <c r="M95" s="40">
        <v>0</v>
      </c>
    </row>
    <row r="96" spans="2:13" x14ac:dyDescent="0.35">
      <c r="B96" s="28" t="s">
        <v>22</v>
      </c>
      <c r="C96" s="28">
        <v>307</v>
      </c>
      <c r="D96" s="28" t="s">
        <v>106</v>
      </c>
      <c r="E96" s="28" t="s">
        <v>191</v>
      </c>
      <c r="F96" s="28" t="s">
        <v>202</v>
      </c>
      <c r="G96" s="28">
        <f>IF(SUM(Tabela2[[#This Row],[META P -5]],Tabela2[[#This Row],[META R$ - 5]],Tabela2[[#This Row],[P6]],Tabela2[[#This Row],[R$ 6]])&gt;=1,1,0)</f>
        <v>1</v>
      </c>
      <c r="H96" s="28">
        <v>8</v>
      </c>
      <c r="I96" s="35">
        <v>8</v>
      </c>
      <c r="J96" s="29">
        <v>23000</v>
      </c>
      <c r="K96" s="36">
        <v>23722.78</v>
      </c>
      <c r="L96" s="39">
        <v>8</v>
      </c>
      <c r="M96" s="40">
        <v>4100</v>
      </c>
    </row>
    <row r="97" spans="2:13" x14ac:dyDescent="0.35">
      <c r="B97" s="28" t="s">
        <v>22</v>
      </c>
      <c r="C97" s="28">
        <v>383</v>
      </c>
      <c r="D97" s="28" t="s">
        <v>107</v>
      </c>
      <c r="E97" s="28" t="s">
        <v>191</v>
      </c>
      <c r="F97" s="28" t="s">
        <v>202</v>
      </c>
      <c r="G97" s="28">
        <f>IF(SUM(Tabela2[[#This Row],[META P -5]],Tabela2[[#This Row],[META R$ - 5]],Tabela2[[#This Row],[P6]],Tabela2[[#This Row],[R$ 6]])&gt;=1,1,0)</f>
        <v>1</v>
      </c>
      <c r="H97" s="28">
        <v>20</v>
      </c>
      <c r="I97" s="35">
        <v>12</v>
      </c>
      <c r="J97" s="29">
        <v>149800</v>
      </c>
      <c r="K97" s="36">
        <v>106648.83</v>
      </c>
      <c r="L97" s="39">
        <v>20</v>
      </c>
      <c r="M97" s="40">
        <v>42000</v>
      </c>
    </row>
    <row r="98" spans="2:13" x14ac:dyDescent="0.35">
      <c r="B98" s="28" t="s">
        <v>22</v>
      </c>
      <c r="C98" s="28">
        <v>3942</v>
      </c>
      <c r="D98" s="28" t="s">
        <v>113</v>
      </c>
      <c r="E98" s="28" t="s">
        <v>191</v>
      </c>
      <c r="F98" s="28" t="s">
        <v>202</v>
      </c>
      <c r="G98" s="28">
        <f>IF(SUM(Tabela2[[#This Row],[META P -5]],Tabela2[[#This Row],[META R$ - 5]],Tabela2[[#This Row],[P6]],Tabela2[[#This Row],[R$ 6]])&gt;=1,1,0)</f>
        <v>1</v>
      </c>
      <c r="H98" s="28">
        <v>14</v>
      </c>
      <c r="I98" s="35">
        <v>21</v>
      </c>
      <c r="J98" s="29">
        <v>87500</v>
      </c>
      <c r="K98" s="36">
        <v>102442.89</v>
      </c>
      <c r="L98" s="39">
        <v>14</v>
      </c>
      <c r="M98" s="40">
        <v>31700</v>
      </c>
    </row>
    <row r="99" spans="2:13" x14ac:dyDescent="0.35">
      <c r="B99" s="28" t="s">
        <v>22</v>
      </c>
      <c r="C99" s="28">
        <v>4065</v>
      </c>
      <c r="D99" s="28" t="s">
        <v>23</v>
      </c>
      <c r="E99" s="28" t="s">
        <v>191</v>
      </c>
      <c r="F99" s="28" t="s">
        <v>202</v>
      </c>
      <c r="G99" s="28">
        <f>IF(SUM(Tabela2[[#This Row],[META P -5]],Tabela2[[#This Row],[META R$ - 5]],Tabela2[[#This Row],[P6]],Tabela2[[#This Row],[R$ 6]])&gt;=1,1,0)</f>
        <v>1</v>
      </c>
      <c r="H99" s="28">
        <v>17</v>
      </c>
      <c r="I99" s="35">
        <v>20</v>
      </c>
      <c r="J99" s="29">
        <v>17900</v>
      </c>
      <c r="K99" s="36">
        <v>27567.37</v>
      </c>
      <c r="L99" s="39">
        <v>17</v>
      </c>
      <c r="M99" s="40">
        <v>11600</v>
      </c>
    </row>
    <row r="100" spans="2:13" x14ac:dyDescent="0.35">
      <c r="B100" s="28" t="s">
        <v>22</v>
      </c>
      <c r="C100" s="28">
        <v>4085</v>
      </c>
      <c r="D100" s="28" t="s">
        <v>152</v>
      </c>
      <c r="E100" s="28" t="s">
        <v>191</v>
      </c>
      <c r="F100" s="28" t="s">
        <v>202</v>
      </c>
      <c r="G100" s="28">
        <f>IF(SUM(Tabela2[[#This Row],[META P -5]],Tabela2[[#This Row],[META R$ - 5]],Tabela2[[#This Row],[P6]],Tabela2[[#This Row],[R$ 6]])&gt;=1,1,0)</f>
        <v>1</v>
      </c>
      <c r="H100" s="28">
        <v>13</v>
      </c>
      <c r="I100" s="35">
        <v>16</v>
      </c>
      <c r="J100" s="29">
        <v>20200</v>
      </c>
      <c r="K100" s="36">
        <v>14189.82</v>
      </c>
      <c r="L100" s="39">
        <v>13</v>
      </c>
      <c r="M100" s="40">
        <v>9900</v>
      </c>
    </row>
    <row r="101" spans="2:13" x14ac:dyDescent="0.35">
      <c r="B101" s="28" t="s">
        <v>22</v>
      </c>
      <c r="C101" s="28">
        <v>3928</v>
      </c>
      <c r="D101" s="28" t="s">
        <v>112</v>
      </c>
      <c r="E101" s="28" t="s">
        <v>191</v>
      </c>
      <c r="F101" s="28" t="s">
        <v>202</v>
      </c>
      <c r="G101" s="28">
        <f>IF(SUM(Tabela2[[#This Row],[META P -5]],Tabela2[[#This Row],[META R$ - 5]],Tabela2[[#This Row],[P6]],Tabela2[[#This Row],[R$ 6]])&gt;=1,1,0)</f>
        <v>1</v>
      </c>
      <c r="H101" s="28">
        <v>8</v>
      </c>
      <c r="I101" s="35">
        <v>9</v>
      </c>
      <c r="J101" s="29">
        <v>33200</v>
      </c>
      <c r="K101" s="36">
        <v>35927.800000000003</v>
      </c>
      <c r="L101" s="39">
        <v>8</v>
      </c>
      <c r="M101" s="40">
        <v>23900</v>
      </c>
    </row>
    <row r="102" spans="2:13" x14ac:dyDescent="0.35">
      <c r="B102" s="28" t="s">
        <v>22</v>
      </c>
      <c r="C102" s="28">
        <v>5005</v>
      </c>
      <c r="D102" s="28" t="s">
        <v>156</v>
      </c>
      <c r="E102" s="28" t="s">
        <v>191</v>
      </c>
      <c r="F102" s="28" t="s">
        <v>202</v>
      </c>
      <c r="G102" s="28">
        <f>IF(SUM(Tabela2[[#This Row],[META P -5]],Tabela2[[#This Row],[META R$ - 5]],Tabela2[[#This Row],[P6]],Tabela2[[#This Row],[R$ 6]])&gt;=1,1,0)</f>
        <v>1</v>
      </c>
      <c r="H102" s="28">
        <v>5</v>
      </c>
      <c r="I102" s="35">
        <v>6</v>
      </c>
      <c r="J102" s="29">
        <v>48900</v>
      </c>
      <c r="K102" s="36">
        <v>64096.83</v>
      </c>
      <c r="L102" s="39">
        <v>5</v>
      </c>
      <c r="M102" s="40">
        <v>34400</v>
      </c>
    </row>
    <row r="103" spans="2:13" x14ac:dyDescent="0.35">
      <c r="B103" s="28" t="s">
        <v>22</v>
      </c>
      <c r="C103" s="28">
        <v>4056</v>
      </c>
      <c r="D103" s="28" t="s">
        <v>139</v>
      </c>
      <c r="E103" s="28" t="s">
        <v>191</v>
      </c>
      <c r="F103" s="28" t="s">
        <v>202</v>
      </c>
      <c r="G103" s="28">
        <f>IF(SUM(Tabela2[[#This Row],[META P -5]],Tabela2[[#This Row],[META R$ - 5]],Tabela2[[#This Row],[P6]],Tabela2[[#This Row],[R$ 6]])&gt;=1,1,0)</f>
        <v>1</v>
      </c>
      <c r="H103" s="28">
        <v>5</v>
      </c>
      <c r="I103" s="35">
        <v>7</v>
      </c>
      <c r="J103" s="29">
        <v>29200</v>
      </c>
      <c r="K103" s="36">
        <v>7899.85</v>
      </c>
      <c r="L103" s="39">
        <v>5</v>
      </c>
      <c r="M103" s="40">
        <v>10700</v>
      </c>
    </row>
    <row r="104" spans="2:13" x14ac:dyDescent="0.35">
      <c r="B104" s="28" t="s">
        <v>66</v>
      </c>
      <c r="C104" s="28">
        <v>4074</v>
      </c>
      <c r="D104" s="28" t="s">
        <v>219</v>
      </c>
      <c r="E104" s="28" t="s">
        <v>191</v>
      </c>
      <c r="F104" s="28" t="s">
        <v>202</v>
      </c>
      <c r="G104" s="28">
        <f>IF(SUM(Tabela2[[#This Row],[META P -5]],Tabela2[[#This Row],[META R$ - 5]],Tabela2[[#This Row],[P6]],Tabela2[[#This Row],[R$ 6]])&gt;=1,1,0)</f>
        <v>0</v>
      </c>
      <c r="H104" s="28">
        <v>0</v>
      </c>
      <c r="I104" s="35" t="s">
        <v>189</v>
      </c>
      <c r="J104" s="29">
        <v>0</v>
      </c>
      <c r="K104" s="36" t="s">
        <v>189</v>
      </c>
      <c r="L104" s="39">
        <v>0</v>
      </c>
      <c r="M104" s="40">
        <v>0</v>
      </c>
    </row>
    <row r="105" spans="2:13" x14ac:dyDescent="0.35">
      <c r="B105" s="28" t="s">
        <v>66</v>
      </c>
      <c r="C105" s="28">
        <v>3147</v>
      </c>
      <c r="D105" s="28" t="s">
        <v>109</v>
      </c>
      <c r="E105" s="28" t="s">
        <v>191</v>
      </c>
      <c r="F105" s="28" t="s">
        <v>202</v>
      </c>
      <c r="G105" s="28">
        <f>IF(SUM(Tabela2[[#This Row],[META P -5]],Tabela2[[#This Row],[META R$ - 5]],Tabela2[[#This Row],[P6]],Tabela2[[#This Row],[R$ 6]])&gt;=1,1,0)</f>
        <v>1</v>
      </c>
      <c r="H105" s="28">
        <v>18</v>
      </c>
      <c r="I105" s="35">
        <v>10</v>
      </c>
      <c r="J105" s="29">
        <v>24600</v>
      </c>
      <c r="K105" s="36">
        <v>11396.51</v>
      </c>
      <c r="L105" s="39">
        <v>18</v>
      </c>
      <c r="M105" s="40">
        <v>10200</v>
      </c>
    </row>
    <row r="106" spans="2:13" x14ac:dyDescent="0.35">
      <c r="B106" s="28" t="s">
        <v>66</v>
      </c>
      <c r="C106" s="28">
        <v>417</v>
      </c>
      <c r="D106" s="28" t="s">
        <v>67</v>
      </c>
      <c r="E106" s="28" t="s">
        <v>191</v>
      </c>
      <c r="F106" s="28" t="s">
        <v>252</v>
      </c>
      <c r="G106" s="28">
        <f>IF(SUM(Tabela2[[#This Row],[META P -5]],Tabela2[[#This Row],[META R$ - 5]],Tabela2[[#This Row],[P6]],Tabela2[[#This Row],[R$ 6]])&gt;=1,1,0)</f>
        <v>1</v>
      </c>
      <c r="H106" s="28">
        <v>18</v>
      </c>
      <c r="I106" s="35">
        <v>31</v>
      </c>
      <c r="J106" s="29">
        <v>129800</v>
      </c>
      <c r="K106" s="36">
        <v>95503.58</v>
      </c>
      <c r="L106" s="39">
        <v>18</v>
      </c>
      <c r="M106" s="40">
        <v>58600</v>
      </c>
    </row>
    <row r="107" spans="2:13" x14ac:dyDescent="0.35">
      <c r="B107" s="28" t="s">
        <v>66</v>
      </c>
      <c r="C107" s="28">
        <v>5009</v>
      </c>
      <c r="D107" s="28" t="s">
        <v>157</v>
      </c>
      <c r="E107" s="28" t="s">
        <v>191</v>
      </c>
      <c r="F107" s="28" t="s">
        <v>252</v>
      </c>
      <c r="G107" s="28">
        <f>IF(SUM(Tabela2[[#This Row],[META P -5]],Tabela2[[#This Row],[META R$ - 5]],Tabela2[[#This Row],[P6]],Tabela2[[#This Row],[R$ 6]])&gt;=1,1,0)</f>
        <v>1</v>
      </c>
      <c r="H107" s="28">
        <v>21</v>
      </c>
      <c r="I107" s="35">
        <v>27</v>
      </c>
      <c r="J107" s="29">
        <v>524000</v>
      </c>
      <c r="K107" s="36">
        <v>369673.91</v>
      </c>
      <c r="L107" s="39">
        <v>21</v>
      </c>
      <c r="M107" s="40">
        <v>115000</v>
      </c>
    </row>
    <row r="108" spans="2:13" x14ac:dyDescent="0.35">
      <c r="B108" s="28" t="s">
        <v>66</v>
      </c>
      <c r="C108" s="28">
        <v>3221</v>
      </c>
      <c r="D108" s="28" t="s">
        <v>110</v>
      </c>
      <c r="E108" s="28" t="s">
        <v>191</v>
      </c>
      <c r="F108" s="28" t="s">
        <v>202</v>
      </c>
      <c r="G108" s="28">
        <f>IF(SUM(Tabela2[[#This Row],[META P -5]],Tabela2[[#This Row],[META R$ - 5]],Tabela2[[#This Row],[P6]],Tabela2[[#This Row],[R$ 6]])&gt;=1,1,0)</f>
        <v>1</v>
      </c>
      <c r="H108" s="28">
        <v>10</v>
      </c>
      <c r="I108" s="35">
        <v>3</v>
      </c>
      <c r="J108" s="29">
        <v>66200</v>
      </c>
      <c r="K108" s="36">
        <v>38149.06</v>
      </c>
      <c r="L108" s="39">
        <v>10</v>
      </c>
      <c r="M108" s="40">
        <v>20000</v>
      </c>
    </row>
    <row r="109" spans="2:13" x14ac:dyDescent="0.35">
      <c r="B109" s="28" t="s">
        <v>66</v>
      </c>
      <c r="C109" s="28">
        <v>4067</v>
      </c>
      <c r="D109" s="28" t="s">
        <v>143</v>
      </c>
      <c r="E109" s="28" t="s">
        <v>191</v>
      </c>
      <c r="F109" s="28" t="s">
        <v>202</v>
      </c>
      <c r="G109" s="28">
        <f>IF(SUM(Tabela2[[#This Row],[META P -5]],Tabela2[[#This Row],[META R$ - 5]],Tabela2[[#This Row],[P6]],Tabela2[[#This Row],[R$ 6]])&gt;=1,1,0)</f>
        <v>1</v>
      </c>
      <c r="H109" s="28">
        <v>12</v>
      </c>
      <c r="I109" s="35">
        <v>15</v>
      </c>
      <c r="J109" s="29">
        <v>55400</v>
      </c>
      <c r="K109" s="36">
        <v>67152.100000000006</v>
      </c>
      <c r="L109" s="39">
        <v>12</v>
      </c>
      <c r="M109" s="40">
        <v>20400</v>
      </c>
    </row>
    <row r="110" spans="2:13" x14ac:dyDescent="0.35">
      <c r="B110" s="28" t="s">
        <v>66</v>
      </c>
      <c r="C110" s="28">
        <v>683</v>
      </c>
      <c r="D110" s="28" t="s">
        <v>108</v>
      </c>
      <c r="E110" s="28" t="s">
        <v>191</v>
      </c>
      <c r="F110" s="28" t="s">
        <v>202</v>
      </c>
      <c r="G110" s="28">
        <f>IF(SUM(Tabela2[[#This Row],[META P -5]],Tabela2[[#This Row],[META R$ - 5]],Tabela2[[#This Row],[P6]],Tabela2[[#This Row],[R$ 6]])&gt;=1,1,0)</f>
        <v>1</v>
      </c>
      <c r="H110" s="28">
        <v>12</v>
      </c>
      <c r="I110" s="35">
        <v>8</v>
      </c>
      <c r="J110" s="29">
        <v>68700</v>
      </c>
      <c r="K110" s="36">
        <v>55580.23</v>
      </c>
      <c r="L110" s="39">
        <v>12</v>
      </c>
      <c r="M110" s="40">
        <v>33300</v>
      </c>
    </row>
    <row r="111" spans="2:13" x14ac:dyDescent="0.35">
      <c r="B111" s="28" t="s">
        <v>66</v>
      </c>
      <c r="C111" s="28">
        <v>4096</v>
      </c>
      <c r="D111" s="28" t="s">
        <v>154</v>
      </c>
      <c r="E111" s="28" t="s">
        <v>191</v>
      </c>
      <c r="F111" s="28" t="s">
        <v>202</v>
      </c>
      <c r="G111" s="28">
        <f>IF(SUM(Tabela2[[#This Row],[META P -5]],Tabela2[[#This Row],[META R$ - 5]],Tabela2[[#This Row],[P6]],Tabela2[[#This Row],[R$ 6]])&gt;=1,1,0)</f>
        <v>1</v>
      </c>
      <c r="H111" s="28">
        <v>10</v>
      </c>
      <c r="I111" s="35">
        <v>10</v>
      </c>
      <c r="J111" s="29">
        <v>33400</v>
      </c>
      <c r="K111" s="36">
        <v>43961.89</v>
      </c>
      <c r="L111" s="39">
        <v>10</v>
      </c>
      <c r="M111" s="40">
        <v>23700</v>
      </c>
    </row>
    <row r="112" spans="2:13" x14ac:dyDescent="0.35">
      <c r="B112" s="28" t="s">
        <v>9</v>
      </c>
      <c r="C112" s="28">
        <v>4042</v>
      </c>
      <c r="D112" s="28" t="s">
        <v>220</v>
      </c>
      <c r="E112" s="28" t="s">
        <v>191</v>
      </c>
      <c r="F112" s="28" t="s">
        <v>203</v>
      </c>
      <c r="G112" s="28">
        <f>IF(SUM(Tabela2[[#This Row],[META P -5]],Tabela2[[#This Row],[META R$ - 5]],Tabela2[[#This Row],[P6]],Tabela2[[#This Row],[R$ 6]])&gt;=1,1,0)</f>
        <v>0</v>
      </c>
      <c r="H112" s="28">
        <v>0</v>
      </c>
      <c r="I112" s="35" t="s">
        <v>189</v>
      </c>
      <c r="J112" s="29">
        <v>0</v>
      </c>
      <c r="K112" s="36" t="s">
        <v>189</v>
      </c>
      <c r="L112" s="39">
        <v>0</v>
      </c>
      <c r="M112" s="40">
        <v>0</v>
      </c>
    </row>
    <row r="113" spans="2:13" x14ac:dyDescent="0.35">
      <c r="B113" s="28" t="s">
        <v>9</v>
      </c>
      <c r="C113" s="28">
        <v>4039</v>
      </c>
      <c r="D113" s="28" t="s">
        <v>132</v>
      </c>
      <c r="E113" s="28" t="s">
        <v>191</v>
      </c>
      <c r="F113" s="28" t="s">
        <v>203</v>
      </c>
      <c r="G113" s="28">
        <f>IF(SUM(Tabela2[[#This Row],[META P -5]],Tabela2[[#This Row],[META R$ - 5]],Tabela2[[#This Row],[P6]],Tabela2[[#This Row],[R$ 6]])&gt;=1,1,0)</f>
        <v>1</v>
      </c>
      <c r="H113" s="28">
        <v>61</v>
      </c>
      <c r="I113" s="35">
        <v>74</v>
      </c>
      <c r="J113" s="29">
        <v>10900</v>
      </c>
      <c r="K113" s="36">
        <v>6155.42</v>
      </c>
      <c r="L113" s="39">
        <v>61</v>
      </c>
      <c r="M113" s="40">
        <v>8500</v>
      </c>
    </row>
    <row r="114" spans="2:13" x14ac:dyDescent="0.35">
      <c r="B114" s="28" t="s">
        <v>9</v>
      </c>
      <c r="C114" s="28">
        <v>4040</v>
      </c>
      <c r="D114" s="28" t="s">
        <v>133</v>
      </c>
      <c r="E114" s="28" t="s">
        <v>191</v>
      </c>
      <c r="F114" s="28" t="s">
        <v>203</v>
      </c>
      <c r="G114" s="28">
        <f>IF(SUM(Tabela2[[#This Row],[META P -5]],Tabela2[[#This Row],[META R$ - 5]],Tabela2[[#This Row],[P6]],Tabela2[[#This Row],[R$ 6]])&gt;=1,1,0)</f>
        <v>1</v>
      </c>
      <c r="H114" s="28">
        <v>69</v>
      </c>
      <c r="I114" s="35">
        <v>82</v>
      </c>
      <c r="J114" s="29">
        <v>7600</v>
      </c>
      <c r="K114" s="36">
        <v>10189.33</v>
      </c>
      <c r="L114" s="39">
        <v>69</v>
      </c>
      <c r="M114" s="40">
        <v>3700</v>
      </c>
    </row>
    <row r="115" spans="2:13" x14ac:dyDescent="0.35">
      <c r="B115" s="28" t="s">
        <v>9</v>
      </c>
      <c r="C115" s="28">
        <v>4071</v>
      </c>
      <c r="D115" s="28" t="s">
        <v>146</v>
      </c>
      <c r="E115" s="28" t="s">
        <v>191</v>
      </c>
      <c r="F115" s="28" t="s">
        <v>203</v>
      </c>
      <c r="G115" s="28">
        <f>IF(SUM(Tabela2[[#This Row],[META P -5]],Tabela2[[#This Row],[META R$ - 5]],Tabela2[[#This Row],[P6]],Tabela2[[#This Row],[R$ 6]])&gt;=1,1,0)</f>
        <v>1</v>
      </c>
      <c r="H115" s="28">
        <v>72</v>
      </c>
      <c r="I115" s="35">
        <v>11</v>
      </c>
      <c r="J115" s="29">
        <v>8400</v>
      </c>
      <c r="K115" s="36">
        <v>714.92</v>
      </c>
      <c r="L115" s="39">
        <v>72</v>
      </c>
      <c r="M115" s="40">
        <v>4800</v>
      </c>
    </row>
    <row r="116" spans="2:13" x14ac:dyDescent="0.35">
      <c r="B116" s="28" t="s">
        <v>9</v>
      </c>
      <c r="C116" s="28">
        <v>4072</v>
      </c>
      <c r="D116" s="28" t="s">
        <v>147</v>
      </c>
      <c r="E116" s="28" t="s">
        <v>191</v>
      </c>
      <c r="F116" s="28" t="s">
        <v>203</v>
      </c>
      <c r="G116" s="28">
        <f>IF(SUM(Tabela2[[#This Row],[META P -5]],Tabela2[[#This Row],[META R$ - 5]],Tabela2[[#This Row],[P6]],Tabela2[[#This Row],[R$ 6]])&gt;=1,1,0)</f>
        <v>1</v>
      </c>
      <c r="H116" s="28">
        <v>60</v>
      </c>
      <c r="I116" s="35">
        <v>64</v>
      </c>
      <c r="J116" s="29">
        <v>6800</v>
      </c>
      <c r="K116" s="36">
        <v>8282.17</v>
      </c>
      <c r="L116" s="39">
        <v>60</v>
      </c>
      <c r="M116" s="40">
        <v>5100</v>
      </c>
    </row>
    <row r="117" spans="2:13" x14ac:dyDescent="0.35">
      <c r="B117" s="28" t="s">
        <v>9</v>
      </c>
      <c r="C117" s="28">
        <v>4038</v>
      </c>
      <c r="D117" s="28" t="s">
        <v>131</v>
      </c>
      <c r="E117" s="28" t="s">
        <v>191</v>
      </c>
      <c r="F117" s="28" t="s">
        <v>203</v>
      </c>
      <c r="G117" s="28">
        <f>IF(SUM(Tabela2[[#This Row],[META P -5]],Tabela2[[#This Row],[META R$ - 5]],Tabela2[[#This Row],[P6]],Tabela2[[#This Row],[R$ 6]])&gt;=1,1,0)</f>
        <v>1</v>
      </c>
      <c r="H117" s="28">
        <v>80</v>
      </c>
      <c r="I117" s="35">
        <v>39</v>
      </c>
      <c r="J117" s="29">
        <v>8100</v>
      </c>
      <c r="K117" s="36">
        <v>3788.53</v>
      </c>
      <c r="L117" s="39">
        <v>80</v>
      </c>
      <c r="M117" s="40">
        <v>8200</v>
      </c>
    </row>
    <row r="118" spans="2:13" x14ac:dyDescent="0.35">
      <c r="B118" s="28" t="s">
        <v>9</v>
      </c>
      <c r="C118" s="28">
        <v>4029</v>
      </c>
      <c r="D118" s="28" t="s">
        <v>129</v>
      </c>
      <c r="E118" s="28" t="s">
        <v>191</v>
      </c>
      <c r="F118" s="28" t="s">
        <v>203</v>
      </c>
      <c r="G118" s="28">
        <f>IF(SUM(Tabela2[[#This Row],[META P -5]],Tabela2[[#This Row],[META R$ - 5]],Tabela2[[#This Row],[P6]],Tabela2[[#This Row],[R$ 6]])&gt;=1,1,0)</f>
        <v>1</v>
      </c>
      <c r="H118" s="28">
        <v>65</v>
      </c>
      <c r="I118" s="35">
        <v>76</v>
      </c>
      <c r="J118" s="29">
        <v>13100</v>
      </c>
      <c r="K118" s="36">
        <v>9391.35</v>
      </c>
      <c r="L118" s="39">
        <v>65</v>
      </c>
      <c r="M118" s="40">
        <v>8900</v>
      </c>
    </row>
    <row r="119" spans="2:13" x14ac:dyDescent="0.35">
      <c r="B119" s="28" t="s">
        <v>9</v>
      </c>
      <c r="C119" s="28">
        <v>4028</v>
      </c>
      <c r="D119" s="28" t="s">
        <v>128</v>
      </c>
      <c r="E119" s="28" t="s">
        <v>191</v>
      </c>
      <c r="F119" s="28" t="s">
        <v>203</v>
      </c>
      <c r="G119" s="28">
        <f>IF(SUM(Tabela2[[#This Row],[META P -5]],Tabela2[[#This Row],[META R$ - 5]],Tabela2[[#This Row],[P6]],Tabela2[[#This Row],[R$ 6]])&gt;=1,1,0)</f>
        <v>1</v>
      </c>
      <c r="H119" s="28">
        <v>80</v>
      </c>
      <c r="I119" s="35">
        <v>53</v>
      </c>
      <c r="J119" s="29">
        <v>6500</v>
      </c>
      <c r="K119" s="36">
        <v>4822.6400000000003</v>
      </c>
      <c r="L119" s="39">
        <v>80</v>
      </c>
      <c r="M119" s="40">
        <v>5300</v>
      </c>
    </row>
    <row r="120" spans="2:13" x14ac:dyDescent="0.35">
      <c r="B120" s="28" t="s">
        <v>9</v>
      </c>
      <c r="C120" s="28">
        <v>4027</v>
      </c>
      <c r="D120" s="28" t="s">
        <v>9</v>
      </c>
      <c r="E120" s="28" t="s">
        <v>191</v>
      </c>
      <c r="F120" s="28" t="s">
        <v>203</v>
      </c>
      <c r="G120" s="28">
        <f>IF(SUM(Tabela2[[#This Row],[META P -5]],Tabela2[[#This Row],[META R$ - 5]],Tabela2[[#This Row],[P6]],Tabela2[[#This Row],[R$ 6]])&gt;=1,1,0)</f>
        <v>1</v>
      </c>
      <c r="H120" s="28">
        <v>67</v>
      </c>
      <c r="I120" s="35">
        <v>70</v>
      </c>
      <c r="J120" s="29">
        <v>8800</v>
      </c>
      <c r="K120" s="36">
        <v>5388.68</v>
      </c>
      <c r="L120" s="39">
        <v>67</v>
      </c>
      <c r="M120" s="40">
        <v>7000</v>
      </c>
    </row>
    <row r="121" spans="2:13" x14ac:dyDescent="0.35">
      <c r="B121" s="28" t="s">
        <v>9</v>
      </c>
      <c r="C121" s="28">
        <v>4026</v>
      </c>
      <c r="D121" s="28" t="s">
        <v>10</v>
      </c>
      <c r="E121" s="28" t="s">
        <v>191</v>
      </c>
      <c r="F121" s="28" t="s">
        <v>203</v>
      </c>
      <c r="G121" s="28">
        <f>IF(SUM(Tabela2[[#This Row],[META P -5]],Tabela2[[#This Row],[META R$ - 5]],Tabela2[[#This Row],[P6]],Tabela2[[#This Row],[R$ 6]])&gt;=1,1,0)</f>
        <v>1</v>
      </c>
      <c r="H121" s="28">
        <v>85</v>
      </c>
      <c r="I121" s="35">
        <v>49</v>
      </c>
      <c r="J121" s="29">
        <v>8100</v>
      </c>
      <c r="K121" s="36">
        <v>4808.8999999999996</v>
      </c>
      <c r="L121" s="39">
        <v>85</v>
      </c>
      <c r="M121" s="40">
        <v>5200</v>
      </c>
    </row>
    <row r="122" spans="2:13" x14ac:dyDescent="0.35">
      <c r="B122" s="28" t="s">
        <v>9</v>
      </c>
      <c r="C122" s="28">
        <v>4030</v>
      </c>
      <c r="D122" s="28" t="s">
        <v>11</v>
      </c>
      <c r="E122" s="28" t="s">
        <v>191</v>
      </c>
      <c r="F122" s="28" t="s">
        <v>203</v>
      </c>
      <c r="G122" s="28">
        <f>IF(SUM(Tabela2[[#This Row],[META P -5]],Tabela2[[#This Row],[META R$ - 5]],Tabela2[[#This Row],[P6]],Tabela2[[#This Row],[R$ 6]])&gt;=1,1,0)</f>
        <v>1</v>
      </c>
      <c r="H122" s="28">
        <v>77</v>
      </c>
      <c r="I122" s="35">
        <v>89</v>
      </c>
      <c r="J122" s="29">
        <v>7600</v>
      </c>
      <c r="K122" s="36">
        <v>7615.26</v>
      </c>
      <c r="L122" s="39">
        <v>77</v>
      </c>
      <c r="M122" s="40">
        <v>7200</v>
      </c>
    </row>
    <row r="123" spans="2:13" x14ac:dyDescent="0.35">
      <c r="B123" s="28" t="s">
        <v>35</v>
      </c>
      <c r="C123" s="28">
        <v>4002</v>
      </c>
      <c r="D123" s="28" t="s">
        <v>221</v>
      </c>
      <c r="E123" s="28" t="s">
        <v>191</v>
      </c>
      <c r="F123" s="28" t="s">
        <v>203</v>
      </c>
      <c r="G123" s="28">
        <f>IF(SUM(Tabela2[[#This Row],[META P -5]],Tabela2[[#This Row],[META R$ - 5]],Tabela2[[#This Row],[P6]],Tabela2[[#This Row],[R$ 6]])&gt;=1,1,0)</f>
        <v>0</v>
      </c>
      <c r="H123" s="28">
        <v>0</v>
      </c>
      <c r="I123" s="35" t="s">
        <v>189</v>
      </c>
      <c r="J123" s="29">
        <v>0</v>
      </c>
      <c r="K123" s="36" t="s">
        <v>189</v>
      </c>
      <c r="L123" s="39">
        <v>0</v>
      </c>
      <c r="M123" s="40">
        <v>0</v>
      </c>
    </row>
    <row r="124" spans="2:13" x14ac:dyDescent="0.35">
      <c r="B124" s="28" t="s">
        <v>35</v>
      </c>
      <c r="C124" s="28">
        <v>3997</v>
      </c>
      <c r="D124" s="28" t="s">
        <v>119</v>
      </c>
      <c r="E124" s="28" t="s">
        <v>191</v>
      </c>
      <c r="F124" s="28" t="s">
        <v>203</v>
      </c>
      <c r="G124" s="28">
        <f>IF(SUM(Tabela2[[#This Row],[META P -5]],Tabela2[[#This Row],[META R$ - 5]],Tabela2[[#This Row],[P6]],Tabela2[[#This Row],[R$ 6]])&gt;=1,1,0)</f>
        <v>1</v>
      </c>
      <c r="H124" s="28">
        <v>98</v>
      </c>
      <c r="I124" s="35">
        <v>105</v>
      </c>
      <c r="J124" s="29">
        <v>24100</v>
      </c>
      <c r="K124" s="36">
        <v>23873.9</v>
      </c>
      <c r="L124" s="39">
        <v>98</v>
      </c>
      <c r="M124" s="40">
        <v>19600</v>
      </c>
    </row>
    <row r="125" spans="2:13" x14ac:dyDescent="0.35">
      <c r="B125" s="28" t="s">
        <v>35</v>
      </c>
      <c r="C125" s="28">
        <v>4001</v>
      </c>
      <c r="D125" s="28" t="s">
        <v>121</v>
      </c>
      <c r="E125" s="28" t="s">
        <v>191</v>
      </c>
      <c r="F125" s="28" t="s">
        <v>203</v>
      </c>
      <c r="G125" s="28">
        <f>IF(SUM(Tabela2[[#This Row],[META P -5]],Tabela2[[#This Row],[META R$ - 5]],Tabela2[[#This Row],[P6]],Tabela2[[#This Row],[R$ 6]])&gt;=1,1,0)</f>
        <v>1</v>
      </c>
      <c r="H125" s="28">
        <v>63</v>
      </c>
      <c r="I125" s="35">
        <v>69</v>
      </c>
      <c r="J125" s="29">
        <v>13300</v>
      </c>
      <c r="K125" s="36">
        <v>11352.15</v>
      </c>
      <c r="L125" s="39">
        <v>63</v>
      </c>
      <c r="M125" s="40">
        <v>9300</v>
      </c>
    </row>
    <row r="126" spans="2:13" x14ac:dyDescent="0.35">
      <c r="B126" s="28" t="s">
        <v>35</v>
      </c>
      <c r="C126" s="28">
        <v>4051</v>
      </c>
      <c r="D126" s="28" t="s">
        <v>138</v>
      </c>
      <c r="E126" s="28" t="s">
        <v>191</v>
      </c>
      <c r="F126" s="28" t="s">
        <v>203</v>
      </c>
      <c r="G126" s="28">
        <f>IF(SUM(Tabela2[[#This Row],[META P -5]],Tabela2[[#This Row],[META R$ - 5]],Tabela2[[#This Row],[P6]],Tabela2[[#This Row],[R$ 6]])&gt;=1,1,0)</f>
        <v>1</v>
      </c>
      <c r="H126" s="28">
        <v>92</v>
      </c>
      <c r="I126" s="35">
        <v>64</v>
      </c>
      <c r="J126" s="29">
        <v>15200</v>
      </c>
      <c r="K126" s="36">
        <v>12980.46</v>
      </c>
      <c r="L126" s="39">
        <v>92</v>
      </c>
      <c r="M126" s="40">
        <v>9300</v>
      </c>
    </row>
    <row r="127" spans="2:13" x14ac:dyDescent="0.35">
      <c r="B127" s="28" t="s">
        <v>35</v>
      </c>
      <c r="C127" s="28">
        <v>4049</v>
      </c>
      <c r="D127" s="28" t="s">
        <v>137</v>
      </c>
      <c r="E127" s="28" t="s">
        <v>191</v>
      </c>
      <c r="F127" s="28" t="s">
        <v>203</v>
      </c>
      <c r="G127" s="28">
        <f>IF(SUM(Tabela2[[#This Row],[META P -5]],Tabela2[[#This Row],[META R$ - 5]],Tabela2[[#This Row],[P6]],Tabela2[[#This Row],[R$ 6]])&gt;=1,1,0)</f>
        <v>1</v>
      </c>
      <c r="H127" s="28">
        <v>66</v>
      </c>
      <c r="I127" s="35">
        <v>71</v>
      </c>
      <c r="J127" s="29">
        <v>16400</v>
      </c>
      <c r="K127" s="36">
        <v>16310.37</v>
      </c>
      <c r="L127" s="39">
        <v>66</v>
      </c>
      <c r="M127" s="40">
        <v>13900</v>
      </c>
    </row>
    <row r="128" spans="2:13" x14ac:dyDescent="0.35">
      <c r="B128" s="28" t="s">
        <v>35</v>
      </c>
      <c r="C128" s="28">
        <v>3995</v>
      </c>
      <c r="D128" s="28" t="s">
        <v>118</v>
      </c>
      <c r="E128" s="28" t="s">
        <v>191</v>
      </c>
      <c r="F128" s="28" t="s">
        <v>203</v>
      </c>
      <c r="G128" s="28">
        <f>IF(SUM(Tabela2[[#This Row],[META P -5]],Tabela2[[#This Row],[META R$ - 5]],Tabela2[[#This Row],[P6]],Tabela2[[#This Row],[R$ 6]])&gt;=1,1,0)</f>
        <v>1</v>
      </c>
      <c r="H128" s="28">
        <v>82</v>
      </c>
      <c r="I128" s="35">
        <v>71</v>
      </c>
      <c r="J128" s="29">
        <v>17800</v>
      </c>
      <c r="K128" s="36">
        <v>11006.86</v>
      </c>
      <c r="L128" s="39">
        <v>82</v>
      </c>
      <c r="M128" s="40">
        <v>7200</v>
      </c>
    </row>
    <row r="129" spans="2:13" x14ac:dyDescent="0.35">
      <c r="B129" s="28" t="s">
        <v>35</v>
      </c>
      <c r="C129" s="28">
        <v>3989</v>
      </c>
      <c r="D129" s="28" t="s">
        <v>116</v>
      </c>
      <c r="E129" s="28" t="s">
        <v>191</v>
      </c>
      <c r="F129" s="28" t="s">
        <v>203</v>
      </c>
      <c r="G129" s="28">
        <f>IF(SUM(Tabela2[[#This Row],[META P -5]],Tabela2[[#This Row],[META R$ - 5]],Tabela2[[#This Row],[P6]],Tabela2[[#This Row],[R$ 6]])&gt;=1,1,0)</f>
        <v>1</v>
      </c>
      <c r="H129" s="28">
        <v>97</v>
      </c>
      <c r="I129" s="35">
        <v>110</v>
      </c>
      <c r="J129" s="29">
        <v>32500</v>
      </c>
      <c r="K129" s="36">
        <v>16926.259999999998</v>
      </c>
      <c r="L129" s="39">
        <v>97</v>
      </c>
      <c r="M129" s="40">
        <v>23700</v>
      </c>
    </row>
    <row r="130" spans="2:13" x14ac:dyDescent="0.35">
      <c r="B130" s="28" t="s">
        <v>35</v>
      </c>
      <c r="C130" s="28">
        <v>3999</v>
      </c>
      <c r="D130" s="28" t="s">
        <v>120</v>
      </c>
      <c r="E130" s="28" t="s">
        <v>191</v>
      </c>
      <c r="F130" s="28" t="s">
        <v>203</v>
      </c>
      <c r="G130" s="28">
        <f>IF(SUM(Tabela2[[#This Row],[META P -5]],Tabela2[[#This Row],[META R$ - 5]],Tabela2[[#This Row],[P6]],Tabela2[[#This Row],[R$ 6]])&gt;=1,1,0)</f>
        <v>1</v>
      </c>
      <c r="H130" s="28">
        <v>76</v>
      </c>
      <c r="I130" s="35">
        <v>74</v>
      </c>
      <c r="J130" s="29">
        <v>9800</v>
      </c>
      <c r="K130" s="36">
        <v>6136.18</v>
      </c>
      <c r="L130" s="39">
        <v>76</v>
      </c>
      <c r="M130" s="40">
        <v>5300</v>
      </c>
    </row>
    <row r="131" spans="2:13" x14ac:dyDescent="0.35">
      <c r="B131" s="28" t="s">
        <v>35</v>
      </c>
      <c r="C131" s="28">
        <v>3990</v>
      </c>
      <c r="D131" s="28" t="s">
        <v>117</v>
      </c>
      <c r="E131" s="28" t="s">
        <v>191</v>
      </c>
      <c r="F131" s="28" t="s">
        <v>203</v>
      </c>
      <c r="G131" s="28">
        <f>IF(SUM(Tabela2[[#This Row],[META P -5]],Tabela2[[#This Row],[META R$ - 5]],Tabela2[[#This Row],[P6]],Tabela2[[#This Row],[R$ 6]])&gt;=1,1,0)</f>
        <v>1</v>
      </c>
      <c r="H131" s="28">
        <v>90</v>
      </c>
      <c r="I131" s="35">
        <v>104</v>
      </c>
      <c r="J131" s="29">
        <v>17800</v>
      </c>
      <c r="K131" s="36">
        <v>12842.74</v>
      </c>
      <c r="L131" s="39">
        <v>90</v>
      </c>
      <c r="M131" s="40">
        <v>14300</v>
      </c>
    </row>
    <row r="132" spans="2:13" x14ac:dyDescent="0.35">
      <c r="B132" s="28" t="s">
        <v>35</v>
      </c>
      <c r="C132" s="28">
        <v>4048</v>
      </c>
      <c r="D132" s="28" t="s">
        <v>136</v>
      </c>
      <c r="E132" s="28" t="s">
        <v>191</v>
      </c>
      <c r="F132" s="28" t="s">
        <v>203</v>
      </c>
      <c r="G132" s="28">
        <f>IF(SUM(Tabela2[[#This Row],[META P -5]],Tabela2[[#This Row],[META R$ - 5]],Tabela2[[#This Row],[P6]],Tabela2[[#This Row],[R$ 6]])&gt;=1,1,0)</f>
        <v>1</v>
      </c>
      <c r="H132" s="28">
        <v>69</v>
      </c>
      <c r="I132" s="35">
        <v>75</v>
      </c>
      <c r="J132" s="29">
        <v>12600</v>
      </c>
      <c r="K132" s="36">
        <v>11578.75</v>
      </c>
      <c r="L132" s="39">
        <v>69</v>
      </c>
      <c r="M132" s="40">
        <v>8600</v>
      </c>
    </row>
    <row r="133" spans="2:13" x14ac:dyDescent="0.35">
      <c r="B133" s="28" t="s">
        <v>35</v>
      </c>
      <c r="C133" s="28">
        <v>4000</v>
      </c>
      <c r="D133" s="28" t="s">
        <v>36</v>
      </c>
      <c r="E133" s="28" t="s">
        <v>191</v>
      </c>
      <c r="F133" s="28" t="s">
        <v>203</v>
      </c>
      <c r="G133" s="28">
        <f>IF(SUM(Tabela2[[#This Row],[META P -5]],Tabela2[[#This Row],[META R$ - 5]],Tabela2[[#This Row],[P6]],Tabela2[[#This Row],[R$ 6]])&gt;=1,1,0)</f>
        <v>1</v>
      </c>
      <c r="H133" s="28">
        <v>73</v>
      </c>
      <c r="I133" s="35">
        <v>85</v>
      </c>
      <c r="J133" s="29">
        <v>23200</v>
      </c>
      <c r="K133" s="36">
        <v>26355.48</v>
      </c>
      <c r="L133" s="39">
        <v>73</v>
      </c>
      <c r="M133" s="40">
        <v>15500</v>
      </c>
    </row>
    <row r="134" spans="2:13" x14ac:dyDescent="0.35">
      <c r="B134" s="28" t="s">
        <v>35</v>
      </c>
      <c r="C134" s="28">
        <v>4024</v>
      </c>
      <c r="D134" s="28" t="s">
        <v>37</v>
      </c>
      <c r="E134" s="28" t="s">
        <v>191</v>
      </c>
      <c r="F134" s="28" t="s">
        <v>203</v>
      </c>
      <c r="G134" s="28">
        <f>IF(SUM(Tabela2[[#This Row],[META P -5]],Tabela2[[#This Row],[META R$ - 5]],Tabela2[[#This Row],[P6]],Tabela2[[#This Row],[R$ 6]])&gt;=1,1,0)</f>
        <v>1</v>
      </c>
      <c r="H134" s="28">
        <v>73</v>
      </c>
      <c r="I134" s="35">
        <v>57</v>
      </c>
      <c r="J134" s="29">
        <v>16800</v>
      </c>
      <c r="K134" s="36">
        <v>10895.91</v>
      </c>
      <c r="L134" s="39">
        <v>73</v>
      </c>
      <c r="M134" s="40">
        <v>14900</v>
      </c>
    </row>
    <row r="135" spans="2:13" x14ac:dyDescent="0.35">
      <c r="B135" s="28" t="s">
        <v>35</v>
      </c>
      <c r="C135" s="28">
        <v>3988</v>
      </c>
      <c r="D135" s="28" t="s">
        <v>115</v>
      </c>
      <c r="E135" s="28" t="s">
        <v>191</v>
      </c>
      <c r="F135" s="28" t="s">
        <v>203</v>
      </c>
      <c r="G135" s="28">
        <f>IF(SUM(Tabela2[[#This Row],[META P -5]],Tabela2[[#This Row],[META R$ - 5]],Tabela2[[#This Row],[P6]],Tabela2[[#This Row],[R$ 6]])&gt;=1,1,0)</f>
        <v>1</v>
      </c>
      <c r="H135" s="28">
        <v>106</v>
      </c>
      <c r="I135" s="35">
        <v>85</v>
      </c>
      <c r="J135" s="29">
        <v>96300</v>
      </c>
      <c r="K135" s="36">
        <v>69132.960000000006</v>
      </c>
      <c r="L135" s="39">
        <v>106</v>
      </c>
      <c r="M135" s="40">
        <v>49900</v>
      </c>
    </row>
    <row r="136" spans="2:13" x14ac:dyDescent="0.35">
      <c r="B136" s="28" t="s">
        <v>50</v>
      </c>
      <c r="C136" s="28">
        <v>3982</v>
      </c>
      <c r="D136" s="28" t="s">
        <v>222</v>
      </c>
      <c r="E136" s="28" t="s">
        <v>191</v>
      </c>
      <c r="F136" s="28" t="s">
        <v>203</v>
      </c>
      <c r="G136" s="28">
        <f>IF(SUM(Tabela2[[#This Row],[META P -5]],Tabela2[[#This Row],[META R$ - 5]],Tabela2[[#This Row],[P6]],Tabela2[[#This Row],[R$ 6]])&gt;=1,1,0)</f>
        <v>0</v>
      </c>
      <c r="H136" s="28">
        <v>0</v>
      </c>
      <c r="I136" s="35" t="s">
        <v>189</v>
      </c>
      <c r="J136" s="29">
        <v>0</v>
      </c>
      <c r="K136" s="36" t="s">
        <v>189</v>
      </c>
      <c r="L136" s="39">
        <v>0</v>
      </c>
      <c r="M136" s="40">
        <v>0</v>
      </c>
    </row>
    <row r="137" spans="2:13" x14ac:dyDescent="0.35">
      <c r="B137" s="28" t="s">
        <v>50</v>
      </c>
      <c r="C137" s="28">
        <v>4083</v>
      </c>
      <c r="D137" s="28" t="s">
        <v>151</v>
      </c>
      <c r="E137" s="28" t="s">
        <v>191</v>
      </c>
      <c r="F137" s="28" t="s">
        <v>203</v>
      </c>
      <c r="G137" s="28">
        <f>IF(SUM(Tabela2[[#This Row],[META P -5]],Tabela2[[#This Row],[META R$ - 5]],Tabela2[[#This Row],[P6]],Tabela2[[#This Row],[R$ 6]])&gt;=1,1,0)</f>
        <v>1</v>
      </c>
      <c r="H137" s="28">
        <v>70</v>
      </c>
      <c r="I137" s="35">
        <v>65</v>
      </c>
      <c r="J137" s="29">
        <v>17700</v>
      </c>
      <c r="K137" s="36">
        <v>18007.740000000002</v>
      </c>
      <c r="L137" s="39">
        <v>70</v>
      </c>
      <c r="M137" s="40">
        <v>19400</v>
      </c>
    </row>
    <row r="138" spans="2:13" x14ac:dyDescent="0.35">
      <c r="B138" s="28" t="s">
        <v>50</v>
      </c>
      <c r="C138" s="28">
        <v>4084</v>
      </c>
      <c r="D138" s="28" t="s">
        <v>55</v>
      </c>
      <c r="E138" s="28" t="s">
        <v>191</v>
      </c>
      <c r="F138" s="28" t="s">
        <v>203</v>
      </c>
      <c r="G138" s="28">
        <f>IF(SUM(Tabela2[[#This Row],[META P -5]],Tabela2[[#This Row],[META R$ - 5]],Tabela2[[#This Row],[P6]],Tabela2[[#This Row],[R$ 6]])&gt;=1,1,0)</f>
        <v>1</v>
      </c>
      <c r="H138" s="28">
        <v>72</v>
      </c>
      <c r="I138" s="35">
        <v>68</v>
      </c>
      <c r="J138" s="29">
        <v>12300</v>
      </c>
      <c r="K138" s="36">
        <v>8472.67</v>
      </c>
      <c r="L138" s="39">
        <v>72</v>
      </c>
      <c r="M138" s="40">
        <v>4500</v>
      </c>
    </row>
    <row r="139" spans="2:13" x14ac:dyDescent="0.35">
      <c r="B139" s="28" t="s">
        <v>50</v>
      </c>
      <c r="C139" s="28">
        <v>3975</v>
      </c>
      <c r="D139" s="28" t="s">
        <v>53</v>
      </c>
      <c r="E139" s="28" t="s">
        <v>191</v>
      </c>
      <c r="F139" s="28" t="s">
        <v>203</v>
      </c>
      <c r="G139" s="28">
        <f>IF(SUM(Tabela2[[#This Row],[META P -5]],Tabela2[[#This Row],[META R$ - 5]],Tabela2[[#This Row],[P6]],Tabela2[[#This Row],[R$ 6]])&gt;=1,1,0)</f>
        <v>1</v>
      </c>
      <c r="H139" s="28">
        <v>69</v>
      </c>
      <c r="I139" s="35">
        <v>79</v>
      </c>
      <c r="J139" s="29">
        <v>12100</v>
      </c>
      <c r="K139" s="36">
        <v>13329.23</v>
      </c>
      <c r="L139" s="39">
        <v>69</v>
      </c>
      <c r="M139" s="40">
        <v>7900</v>
      </c>
    </row>
    <row r="140" spans="2:13" x14ac:dyDescent="0.35">
      <c r="B140" s="28" t="s">
        <v>50</v>
      </c>
      <c r="C140" s="28">
        <v>3980</v>
      </c>
      <c r="D140" s="28" t="s">
        <v>223</v>
      </c>
      <c r="E140" s="28" t="s">
        <v>191</v>
      </c>
      <c r="F140" s="28" t="s">
        <v>203</v>
      </c>
      <c r="G140" s="28">
        <f>IF(SUM(Tabela2[[#This Row],[META P -5]],Tabela2[[#This Row],[META R$ - 5]],Tabela2[[#This Row],[P6]],Tabela2[[#This Row],[R$ 6]])&gt;=1,1,0)</f>
        <v>1</v>
      </c>
      <c r="H140" s="28">
        <v>55</v>
      </c>
      <c r="I140" s="35">
        <v>67</v>
      </c>
      <c r="J140" s="29">
        <v>10700</v>
      </c>
      <c r="K140" s="36">
        <v>11499.1</v>
      </c>
      <c r="L140" s="39">
        <v>55</v>
      </c>
      <c r="M140" s="40">
        <v>11900</v>
      </c>
    </row>
    <row r="141" spans="2:13" x14ac:dyDescent="0.35">
      <c r="B141" s="28" t="s">
        <v>50</v>
      </c>
      <c r="C141" s="28">
        <v>3976</v>
      </c>
      <c r="D141" s="28" t="s">
        <v>54</v>
      </c>
      <c r="E141" s="28" t="s">
        <v>191</v>
      </c>
      <c r="F141" s="28" t="s">
        <v>203</v>
      </c>
      <c r="G141" s="28">
        <f>IF(SUM(Tabela2[[#This Row],[META P -5]],Tabela2[[#This Row],[META R$ - 5]],Tabela2[[#This Row],[P6]],Tabela2[[#This Row],[R$ 6]])&gt;=1,1,0)</f>
        <v>1</v>
      </c>
      <c r="H141" s="28">
        <v>63</v>
      </c>
      <c r="I141" s="35">
        <v>68</v>
      </c>
      <c r="J141" s="29">
        <v>6400</v>
      </c>
      <c r="K141" s="36">
        <v>3852.75</v>
      </c>
      <c r="L141" s="39">
        <v>63</v>
      </c>
      <c r="M141" s="40">
        <v>5500</v>
      </c>
    </row>
    <row r="142" spans="2:13" x14ac:dyDescent="0.35">
      <c r="B142" s="28" t="s">
        <v>50</v>
      </c>
      <c r="C142" s="28">
        <v>3974</v>
      </c>
      <c r="D142" s="28" t="s">
        <v>52</v>
      </c>
      <c r="E142" s="28" t="s">
        <v>191</v>
      </c>
      <c r="F142" s="28" t="s">
        <v>203</v>
      </c>
      <c r="G142" s="28">
        <f>IF(SUM(Tabela2[[#This Row],[META P -5]],Tabela2[[#This Row],[META R$ - 5]],Tabela2[[#This Row],[P6]],Tabela2[[#This Row],[R$ 6]])&gt;=1,1,0)</f>
        <v>1</v>
      </c>
      <c r="H142" s="28">
        <v>47</v>
      </c>
      <c r="I142" s="35">
        <v>50</v>
      </c>
      <c r="J142" s="29">
        <v>10100</v>
      </c>
      <c r="K142" s="36">
        <v>6025.53</v>
      </c>
      <c r="L142" s="39">
        <v>47</v>
      </c>
      <c r="M142" s="40">
        <v>4600</v>
      </c>
    </row>
    <row r="143" spans="2:13" x14ac:dyDescent="0.35">
      <c r="B143" s="28" t="s">
        <v>50</v>
      </c>
      <c r="C143" s="28">
        <v>3970</v>
      </c>
      <c r="D143" s="28" t="s">
        <v>114</v>
      </c>
      <c r="E143" s="28" t="s">
        <v>191</v>
      </c>
      <c r="F143" s="28" t="s">
        <v>203</v>
      </c>
      <c r="G143" s="28">
        <f>IF(SUM(Tabela2[[#This Row],[META P -5]],Tabela2[[#This Row],[META R$ - 5]],Tabela2[[#This Row],[P6]],Tabela2[[#This Row],[R$ 6]])&gt;=1,1,0)</f>
        <v>1</v>
      </c>
      <c r="H143" s="28">
        <v>80</v>
      </c>
      <c r="I143" s="35">
        <v>89</v>
      </c>
      <c r="J143" s="29">
        <v>17000</v>
      </c>
      <c r="K143" s="36">
        <v>18651.55</v>
      </c>
      <c r="L143" s="39">
        <v>80</v>
      </c>
      <c r="M143" s="40">
        <v>11200</v>
      </c>
    </row>
    <row r="144" spans="2:13" x14ac:dyDescent="0.35">
      <c r="B144" s="28" t="s">
        <v>50</v>
      </c>
      <c r="C144" s="28">
        <v>4045</v>
      </c>
      <c r="D144" s="28" t="s">
        <v>135</v>
      </c>
      <c r="E144" s="28" t="s">
        <v>191</v>
      </c>
      <c r="F144" s="28" t="s">
        <v>203</v>
      </c>
      <c r="G144" s="28">
        <f>IF(SUM(Tabela2[[#This Row],[META P -5]],Tabela2[[#This Row],[META R$ - 5]],Tabela2[[#This Row],[P6]],Tabela2[[#This Row],[R$ 6]])&gt;=1,1,0)</f>
        <v>1</v>
      </c>
      <c r="H144" s="28">
        <v>106</v>
      </c>
      <c r="I144" s="35">
        <v>118</v>
      </c>
      <c r="J144" s="29">
        <v>25100</v>
      </c>
      <c r="K144" s="36">
        <v>18741.2</v>
      </c>
      <c r="L144" s="39">
        <v>106</v>
      </c>
      <c r="M144" s="40">
        <v>16500</v>
      </c>
    </row>
    <row r="145" spans="2:13" x14ac:dyDescent="0.35">
      <c r="B145" s="28" t="s">
        <v>50</v>
      </c>
      <c r="C145" s="28">
        <v>4037</v>
      </c>
      <c r="D145" s="28" t="s">
        <v>130</v>
      </c>
      <c r="E145" s="28" t="s">
        <v>191</v>
      </c>
      <c r="F145" s="28" t="s">
        <v>203</v>
      </c>
      <c r="G145" s="28">
        <f>IF(SUM(Tabela2[[#This Row],[META P -5]],Tabela2[[#This Row],[META R$ - 5]],Tabela2[[#This Row],[P6]],Tabela2[[#This Row],[R$ 6]])&gt;=1,1,0)</f>
        <v>1</v>
      </c>
      <c r="H145" s="28">
        <v>63</v>
      </c>
      <c r="I145" s="35">
        <v>68</v>
      </c>
      <c r="J145" s="29">
        <v>4200</v>
      </c>
      <c r="K145" s="36">
        <v>7367.87</v>
      </c>
      <c r="L145" s="39">
        <v>63</v>
      </c>
      <c r="M145" s="40">
        <v>3500</v>
      </c>
    </row>
    <row r="146" spans="2:13" x14ac:dyDescent="0.35">
      <c r="B146" s="28" t="s">
        <v>50</v>
      </c>
      <c r="C146" s="28">
        <v>3972</v>
      </c>
      <c r="D146" s="28" t="s">
        <v>51</v>
      </c>
      <c r="E146" s="28" t="s">
        <v>191</v>
      </c>
      <c r="F146" s="28" t="s">
        <v>203</v>
      </c>
      <c r="G146" s="28">
        <f>IF(SUM(Tabela2[[#This Row],[META P -5]],Tabela2[[#This Row],[META R$ - 5]],Tabela2[[#This Row],[P6]],Tabela2[[#This Row],[R$ 6]])&gt;=1,1,0)</f>
        <v>1</v>
      </c>
      <c r="H146" s="28">
        <v>72</v>
      </c>
      <c r="I146" s="35">
        <v>88</v>
      </c>
      <c r="J146" s="29">
        <v>39600</v>
      </c>
      <c r="K146" s="36">
        <v>40207.519999999997</v>
      </c>
      <c r="L146" s="39">
        <v>72</v>
      </c>
      <c r="M146" s="40">
        <v>21300</v>
      </c>
    </row>
    <row r="147" spans="2:13" x14ac:dyDescent="0.35">
      <c r="B147" s="28" t="s">
        <v>50</v>
      </c>
      <c r="C147" s="28">
        <v>4044</v>
      </c>
      <c r="D147" s="28" t="s">
        <v>134</v>
      </c>
      <c r="E147" s="28" t="s">
        <v>191</v>
      </c>
      <c r="F147" s="28" t="s">
        <v>203</v>
      </c>
      <c r="G147" s="28">
        <f>IF(SUM(Tabela2[[#This Row],[META P -5]],Tabela2[[#This Row],[META R$ - 5]],Tabela2[[#This Row],[P6]],Tabela2[[#This Row],[R$ 6]])&gt;=1,1,0)</f>
        <v>1</v>
      </c>
      <c r="H147" s="28">
        <v>51</v>
      </c>
      <c r="I147" s="35">
        <v>71</v>
      </c>
      <c r="J147" s="29">
        <v>6200</v>
      </c>
      <c r="K147" s="36">
        <v>21325.64</v>
      </c>
      <c r="L147" s="39">
        <v>51</v>
      </c>
      <c r="M147" s="40">
        <v>7300</v>
      </c>
    </row>
    <row r="148" spans="2:13" x14ac:dyDescent="0.35">
      <c r="B148" s="28" t="s">
        <v>80</v>
      </c>
      <c r="C148" s="28">
        <v>4019</v>
      </c>
      <c r="D148" s="28" t="s">
        <v>224</v>
      </c>
      <c r="E148" s="28" t="s">
        <v>191</v>
      </c>
      <c r="F148" s="28" t="s">
        <v>203</v>
      </c>
      <c r="G148" s="28">
        <f>IF(SUM(Tabela2[[#This Row],[META P -5]],Tabela2[[#This Row],[META R$ - 5]],Tabela2[[#This Row],[P6]],Tabela2[[#This Row],[R$ 6]])&gt;=1,1,0)</f>
        <v>0</v>
      </c>
      <c r="H148" s="28">
        <v>0</v>
      </c>
      <c r="I148" s="35" t="s">
        <v>189</v>
      </c>
      <c r="J148" s="29">
        <v>0</v>
      </c>
      <c r="K148" s="36" t="s">
        <v>189</v>
      </c>
      <c r="L148" s="39">
        <v>0</v>
      </c>
      <c r="M148" s="40">
        <v>0</v>
      </c>
    </row>
    <row r="149" spans="2:13" x14ac:dyDescent="0.35">
      <c r="B149" s="28" t="s">
        <v>80</v>
      </c>
      <c r="C149" s="28">
        <v>4005</v>
      </c>
      <c r="D149" s="28" t="s">
        <v>122</v>
      </c>
      <c r="E149" s="28" t="s">
        <v>191</v>
      </c>
      <c r="F149" s="28" t="s">
        <v>203</v>
      </c>
      <c r="G149" s="28">
        <f>IF(SUM(Tabela2[[#This Row],[META P -5]],Tabela2[[#This Row],[META R$ - 5]],Tabela2[[#This Row],[P6]],Tabela2[[#This Row],[R$ 6]])&gt;=1,1,0)</f>
        <v>1</v>
      </c>
      <c r="H149" s="28">
        <v>81</v>
      </c>
      <c r="I149" s="35">
        <v>82</v>
      </c>
      <c r="J149" s="29">
        <v>6900</v>
      </c>
      <c r="K149" s="36">
        <v>5575.95</v>
      </c>
      <c r="L149" s="39">
        <v>81</v>
      </c>
      <c r="M149" s="40">
        <v>6100</v>
      </c>
    </row>
    <row r="150" spans="2:13" x14ac:dyDescent="0.35">
      <c r="B150" s="28" t="s">
        <v>80</v>
      </c>
      <c r="C150" s="28">
        <v>4018</v>
      </c>
      <c r="D150" s="28" t="s">
        <v>127</v>
      </c>
      <c r="E150" s="28" t="s">
        <v>191</v>
      </c>
      <c r="F150" s="28" t="s">
        <v>203</v>
      </c>
      <c r="G150" s="28">
        <f>IF(SUM(Tabela2[[#This Row],[META P -5]],Tabela2[[#This Row],[META R$ - 5]],Tabela2[[#This Row],[P6]],Tabela2[[#This Row],[R$ 6]])&gt;=1,1,0)</f>
        <v>1</v>
      </c>
      <c r="H150" s="28">
        <v>63</v>
      </c>
      <c r="I150" s="35">
        <v>67</v>
      </c>
      <c r="J150" s="29">
        <v>4000</v>
      </c>
      <c r="K150" s="36">
        <v>3208.68</v>
      </c>
      <c r="L150" s="39">
        <v>63</v>
      </c>
      <c r="M150" s="40">
        <v>2600</v>
      </c>
    </row>
    <row r="151" spans="2:13" x14ac:dyDescent="0.35">
      <c r="B151" s="28" t="s">
        <v>80</v>
      </c>
      <c r="C151" s="28">
        <v>4016</v>
      </c>
      <c r="D151" s="28" t="s">
        <v>125</v>
      </c>
      <c r="E151" s="28" t="s">
        <v>191</v>
      </c>
      <c r="F151" s="28" t="s">
        <v>203</v>
      </c>
      <c r="G151" s="28">
        <f>IF(SUM(Tabela2[[#This Row],[META P -5]],Tabela2[[#This Row],[META R$ - 5]],Tabela2[[#This Row],[P6]],Tabela2[[#This Row],[R$ 6]])&gt;=1,1,0)</f>
        <v>1</v>
      </c>
      <c r="H151" s="28">
        <v>96</v>
      </c>
      <c r="I151" s="35">
        <v>100</v>
      </c>
      <c r="J151" s="29">
        <v>11200</v>
      </c>
      <c r="K151" s="36">
        <v>12023.87</v>
      </c>
      <c r="L151" s="39">
        <v>96</v>
      </c>
      <c r="M151" s="40">
        <v>8700</v>
      </c>
    </row>
    <row r="152" spans="2:13" x14ac:dyDescent="0.35">
      <c r="B152" s="28" t="s">
        <v>80</v>
      </c>
      <c r="C152" s="28">
        <v>4017</v>
      </c>
      <c r="D152" s="28" t="s">
        <v>126</v>
      </c>
      <c r="E152" s="28" t="s">
        <v>191</v>
      </c>
      <c r="F152" s="28" t="s">
        <v>203</v>
      </c>
      <c r="G152" s="28">
        <f>IF(SUM(Tabela2[[#This Row],[META P -5]],Tabela2[[#This Row],[META R$ - 5]],Tabela2[[#This Row],[P6]],Tabela2[[#This Row],[R$ 6]])&gt;=1,1,0)</f>
        <v>1</v>
      </c>
      <c r="H152" s="28">
        <v>66</v>
      </c>
      <c r="I152" s="35">
        <v>71</v>
      </c>
      <c r="J152" s="29">
        <v>19400</v>
      </c>
      <c r="K152" s="36">
        <v>10785.88</v>
      </c>
      <c r="L152" s="39">
        <v>66</v>
      </c>
      <c r="M152" s="40">
        <v>10200</v>
      </c>
    </row>
    <row r="153" spans="2:13" x14ac:dyDescent="0.35">
      <c r="B153" s="28" t="s">
        <v>80</v>
      </c>
      <c r="C153" s="28">
        <v>4010</v>
      </c>
      <c r="D153" s="28" t="s">
        <v>81</v>
      </c>
      <c r="E153" s="28" t="s">
        <v>191</v>
      </c>
      <c r="F153" s="28" t="s">
        <v>203</v>
      </c>
      <c r="G153" s="28">
        <f>IF(SUM(Tabela2[[#This Row],[META P -5]],Tabela2[[#This Row],[META R$ - 5]],Tabela2[[#This Row],[P6]],Tabela2[[#This Row],[R$ 6]])&gt;=1,1,0)</f>
        <v>1</v>
      </c>
      <c r="H153" s="28">
        <v>81</v>
      </c>
      <c r="I153" s="35">
        <v>92</v>
      </c>
      <c r="J153" s="29">
        <v>9400</v>
      </c>
      <c r="K153" s="36">
        <v>12897.91</v>
      </c>
      <c r="L153" s="39">
        <v>81</v>
      </c>
      <c r="M153" s="40">
        <v>4200</v>
      </c>
    </row>
    <row r="154" spans="2:13" x14ac:dyDescent="0.35">
      <c r="B154" s="28" t="s">
        <v>80</v>
      </c>
      <c r="C154" s="28">
        <v>4009</v>
      </c>
      <c r="D154" s="28" t="s">
        <v>123</v>
      </c>
      <c r="E154" s="28" t="s">
        <v>191</v>
      </c>
      <c r="F154" s="28" t="s">
        <v>203</v>
      </c>
      <c r="G154" s="28">
        <f>IF(SUM(Tabela2[[#This Row],[META P -5]],Tabela2[[#This Row],[META R$ - 5]],Tabela2[[#This Row],[P6]],Tabela2[[#This Row],[R$ 6]])&gt;=1,1,0)</f>
        <v>1</v>
      </c>
      <c r="H154" s="28">
        <v>80</v>
      </c>
      <c r="I154" s="35">
        <v>96</v>
      </c>
      <c r="J154" s="29">
        <v>4900</v>
      </c>
      <c r="K154" s="36">
        <v>4901.34</v>
      </c>
      <c r="L154" s="39">
        <v>80</v>
      </c>
      <c r="M154" s="40">
        <v>3400</v>
      </c>
    </row>
    <row r="155" spans="2:13" x14ac:dyDescent="0.35">
      <c r="B155" s="28" t="s">
        <v>80</v>
      </c>
      <c r="C155" s="28">
        <v>4080</v>
      </c>
      <c r="D155" s="28" t="s">
        <v>149</v>
      </c>
      <c r="E155" s="28" t="s">
        <v>191</v>
      </c>
      <c r="F155" s="28" t="s">
        <v>203</v>
      </c>
      <c r="G155" s="28">
        <f>IF(SUM(Tabela2[[#This Row],[META P -5]],Tabela2[[#This Row],[META R$ - 5]],Tabela2[[#This Row],[P6]],Tabela2[[#This Row],[R$ 6]])&gt;=1,1,0)</f>
        <v>1</v>
      </c>
      <c r="H155" s="28">
        <v>82</v>
      </c>
      <c r="I155" s="35">
        <v>95</v>
      </c>
      <c r="J155" s="29">
        <v>13400</v>
      </c>
      <c r="K155" s="36">
        <v>18244.009999999998</v>
      </c>
      <c r="L155" s="39">
        <v>82</v>
      </c>
      <c r="M155" s="40">
        <v>9300</v>
      </c>
    </row>
    <row r="156" spans="2:13" x14ac:dyDescent="0.35">
      <c r="B156" s="28" t="s">
        <v>80</v>
      </c>
      <c r="C156" s="28">
        <v>4082</v>
      </c>
      <c r="D156" s="28" t="s">
        <v>82</v>
      </c>
      <c r="E156" s="28" t="s">
        <v>191</v>
      </c>
      <c r="F156" s="28" t="s">
        <v>203</v>
      </c>
      <c r="G156" s="28">
        <f>IF(SUM(Tabela2[[#This Row],[META P -5]],Tabela2[[#This Row],[META R$ - 5]],Tabela2[[#This Row],[P6]],Tabela2[[#This Row],[R$ 6]])&gt;=1,1,0)</f>
        <v>1</v>
      </c>
      <c r="H156" s="28">
        <v>62</v>
      </c>
      <c r="I156" s="35">
        <v>85</v>
      </c>
      <c r="J156" s="29">
        <v>5500</v>
      </c>
      <c r="K156" s="36">
        <v>3371.79</v>
      </c>
      <c r="L156" s="39">
        <v>62</v>
      </c>
      <c r="M156" s="40">
        <v>5000</v>
      </c>
    </row>
    <row r="157" spans="2:13" x14ac:dyDescent="0.35">
      <c r="B157" s="28" t="s">
        <v>80</v>
      </c>
      <c r="C157" s="28">
        <v>4079</v>
      </c>
      <c r="D157" s="28" t="s">
        <v>148</v>
      </c>
      <c r="E157" s="28" t="s">
        <v>191</v>
      </c>
      <c r="F157" s="28" t="s">
        <v>203</v>
      </c>
      <c r="G157" s="28">
        <f>IF(SUM(Tabela2[[#This Row],[META P -5]],Tabela2[[#This Row],[META R$ - 5]],Tabela2[[#This Row],[P6]],Tabela2[[#This Row],[R$ 6]])&gt;=1,1,0)</f>
        <v>1</v>
      </c>
      <c r="H157" s="28">
        <v>88</v>
      </c>
      <c r="I157" s="35">
        <v>77</v>
      </c>
      <c r="J157" s="29">
        <v>2500</v>
      </c>
      <c r="K157" s="36">
        <v>3948.83</v>
      </c>
      <c r="L157" s="39">
        <v>88</v>
      </c>
      <c r="M157" s="40">
        <v>3600</v>
      </c>
    </row>
    <row r="158" spans="2:13" x14ac:dyDescent="0.35">
      <c r="B158" s="28" t="s">
        <v>80</v>
      </c>
      <c r="C158" s="28">
        <v>4081</v>
      </c>
      <c r="D158" s="28" t="s">
        <v>150</v>
      </c>
      <c r="E158" s="28" t="s">
        <v>191</v>
      </c>
      <c r="F158" s="28" t="s">
        <v>203</v>
      </c>
      <c r="G158" s="28">
        <f>IF(SUM(Tabela2[[#This Row],[META P -5]],Tabela2[[#This Row],[META R$ - 5]],Tabela2[[#This Row],[P6]],Tabela2[[#This Row],[R$ 6]])&gt;=1,1,0)</f>
        <v>1</v>
      </c>
      <c r="H158" s="28">
        <v>63</v>
      </c>
      <c r="I158" s="35">
        <v>70</v>
      </c>
      <c r="J158" s="29">
        <v>4000</v>
      </c>
      <c r="K158" s="36">
        <v>3506.04</v>
      </c>
      <c r="L158" s="39">
        <v>63</v>
      </c>
      <c r="M158" s="40">
        <v>2200</v>
      </c>
    </row>
    <row r="159" spans="2:13" x14ac:dyDescent="0.35">
      <c r="B159" s="28" t="s">
        <v>80</v>
      </c>
      <c r="C159" s="28">
        <v>4015</v>
      </c>
      <c r="D159" s="28" t="s">
        <v>124</v>
      </c>
      <c r="E159" s="28" t="s">
        <v>191</v>
      </c>
      <c r="F159" s="28" t="s">
        <v>203</v>
      </c>
      <c r="G159" s="28">
        <f>IF(SUM(Tabela2[[#This Row],[META P -5]],Tabela2[[#This Row],[META R$ - 5]],Tabela2[[#This Row],[P6]],Tabela2[[#This Row],[R$ 6]])&gt;=1,1,0)</f>
        <v>1</v>
      </c>
      <c r="H159" s="28">
        <v>77</v>
      </c>
      <c r="I159" s="35">
        <v>84</v>
      </c>
      <c r="J159" s="29">
        <v>4000</v>
      </c>
      <c r="K159" s="36">
        <v>6382.86</v>
      </c>
      <c r="L159" s="39">
        <v>77</v>
      </c>
      <c r="M159" s="40">
        <v>3400</v>
      </c>
    </row>
    <row r="160" spans="2:13" x14ac:dyDescent="0.35">
      <c r="B160" s="28" t="s">
        <v>92</v>
      </c>
      <c r="C160" s="28">
        <v>4063</v>
      </c>
      <c r="D160" s="28" t="s">
        <v>225</v>
      </c>
      <c r="E160" s="28" t="s">
        <v>191</v>
      </c>
      <c r="F160" s="28" t="s">
        <v>203</v>
      </c>
      <c r="G160" s="28">
        <f>IF(SUM(Tabela2[[#This Row],[META P -5]],Tabela2[[#This Row],[META R$ - 5]],Tabela2[[#This Row],[P6]],Tabela2[[#This Row],[R$ 6]])&gt;=1,1,0)</f>
        <v>0</v>
      </c>
      <c r="H160" s="28">
        <v>0</v>
      </c>
      <c r="I160" s="35" t="s">
        <v>189</v>
      </c>
      <c r="J160" s="29">
        <v>0</v>
      </c>
      <c r="K160" s="36" t="s">
        <v>189</v>
      </c>
      <c r="L160" s="39">
        <v>0</v>
      </c>
      <c r="M160" s="40">
        <v>0</v>
      </c>
    </row>
    <row r="161" spans="2:13" x14ac:dyDescent="0.35">
      <c r="B161" s="28" t="s">
        <v>92</v>
      </c>
      <c r="C161" s="28">
        <v>4060</v>
      </c>
      <c r="D161" s="28" t="s">
        <v>141</v>
      </c>
      <c r="E161" s="28" t="s">
        <v>191</v>
      </c>
      <c r="F161" s="28" t="s">
        <v>203</v>
      </c>
      <c r="G161" s="28">
        <f>IF(SUM(Tabela2[[#This Row],[META P -5]],Tabela2[[#This Row],[META R$ - 5]],Tabela2[[#This Row],[P6]],Tabela2[[#This Row],[R$ 6]])&gt;=1,1,0)</f>
        <v>1</v>
      </c>
      <c r="H161" s="28">
        <v>70</v>
      </c>
      <c r="I161" s="35">
        <v>81</v>
      </c>
      <c r="J161" s="29">
        <v>15000</v>
      </c>
      <c r="K161" s="36">
        <v>9899.6200000000008</v>
      </c>
      <c r="L161" s="39">
        <v>70</v>
      </c>
      <c r="M161" s="40">
        <v>14600</v>
      </c>
    </row>
    <row r="162" spans="2:13" x14ac:dyDescent="0.35">
      <c r="B162" s="28" t="s">
        <v>92</v>
      </c>
      <c r="C162" s="28">
        <v>4059</v>
      </c>
      <c r="D162" s="28" t="s">
        <v>226</v>
      </c>
      <c r="E162" s="28" t="s">
        <v>191</v>
      </c>
      <c r="F162" s="28" t="s">
        <v>203</v>
      </c>
      <c r="G162" s="28">
        <f>IF(SUM(Tabela2[[#This Row],[META P -5]],Tabela2[[#This Row],[META R$ - 5]],Tabela2[[#This Row],[P6]],Tabela2[[#This Row],[R$ 6]])&gt;=1,1,0)</f>
        <v>1</v>
      </c>
      <c r="H162" s="28">
        <v>69</v>
      </c>
      <c r="I162" s="35">
        <v>45</v>
      </c>
      <c r="J162" s="29">
        <v>8100</v>
      </c>
      <c r="K162" s="36">
        <v>3472.66</v>
      </c>
      <c r="L162" s="39">
        <v>69</v>
      </c>
      <c r="M162" s="40">
        <v>4200</v>
      </c>
    </row>
    <row r="163" spans="2:13" x14ac:dyDescent="0.35">
      <c r="B163" s="28" t="s">
        <v>92</v>
      </c>
      <c r="C163" s="28">
        <v>3933</v>
      </c>
      <c r="D163" s="28" t="s">
        <v>93</v>
      </c>
      <c r="E163" s="28" t="s">
        <v>191</v>
      </c>
      <c r="F163" s="28" t="s">
        <v>203</v>
      </c>
      <c r="G163" s="28">
        <f>IF(SUM(Tabela2[[#This Row],[META P -5]],Tabela2[[#This Row],[META R$ - 5]],Tabela2[[#This Row],[P6]],Tabela2[[#This Row],[R$ 6]])&gt;=1,1,0)</f>
        <v>1</v>
      </c>
      <c r="H163" s="28">
        <v>81</v>
      </c>
      <c r="I163" s="35">
        <v>84</v>
      </c>
      <c r="J163" s="29">
        <v>4400</v>
      </c>
      <c r="K163" s="36">
        <v>4485.76</v>
      </c>
      <c r="L163" s="39">
        <v>81</v>
      </c>
      <c r="M163" s="40">
        <v>3300</v>
      </c>
    </row>
    <row r="164" spans="2:13" x14ac:dyDescent="0.35">
      <c r="B164" s="28" t="s">
        <v>92</v>
      </c>
      <c r="C164" s="28">
        <v>3912</v>
      </c>
      <c r="D164" s="28" t="s">
        <v>111</v>
      </c>
      <c r="E164" s="28" t="s">
        <v>191</v>
      </c>
      <c r="F164" s="28" t="s">
        <v>203</v>
      </c>
      <c r="G164" s="28">
        <f>IF(SUM(Tabela2[[#This Row],[META P -5]],Tabela2[[#This Row],[META R$ - 5]],Tabela2[[#This Row],[P6]],Tabela2[[#This Row],[R$ 6]])&gt;=1,1,0)</f>
        <v>1</v>
      </c>
      <c r="H164" s="28">
        <v>74</v>
      </c>
      <c r="I164" s="35">
        <v>45</v>
      </c>
      <c r="J164" s="29">
        <v>5300</v>
      </c>
      <c r="K164" s="36">
        <v>2809.37</v>
      </c>
      <c r="L164" s="39">
        <v>74</v>
      </c>
      <c r="M164" s="40">
        <v>3300</v>
      </c>
    </row>
    <row r="165" spans="2:13" x14ac:dyDescent="0.35">
      <c r="B165" s="28" t="s">
        <v>92</v>
      </c>
      <c r="C165" s="28">
        <v>4062</v>
      </c>
      <c r="D165" s="28" t="s">
        <v>142</v>
      </c>
      <c r="E165" s="28" t="s">
        <v>191</v>
      </c>
      <c r="F165" s="28" t="s">
        <v>203</v>
      </c>
      <c r="G165" s="28">
        <f>IF(SUM(Tabela2[[#This Row],[META P -5]],Tabela2[[#This Row],[META R$ - 5]],Tabela2[[#This Row],[P6]],Tabela2[[#This Row],[R$ 6]])&gt;=1,1,0)</f>
        <v>1</v>
      </c>
      <c r="H165" s="28">
        <v>84</v>
      </c>
      <c r="I165" s="35">
        <v>88</v>
      </c>
      <c r="J165" s="29">
        <v>12300</v>
      </c>
      <c r="K165" s="36">
        <v>9919.18</v>
      </c>
      <c r="L165" s="39">
        <v>84</v>
      </c>
      <c r="M165" s="40">
        <v>10900</v>
      </c>
    </row>
    <row r="166" spans="2:13" x14ac:dyDescent="0.35">
      <c r="B166" s="28" t="s">
        <v>92</v>
      </c>
      <c r="C166" s="28">
        <v>4070</v>
      </c>
      <c r="D166" s="28" t="s">
        <v>145</v>
      </c>
      <c r="E166" s="28" t="s">
        <v>191</v>
      </c>
      <c r="F166" s="28" t="s">
        <v>203</v>
      </c>
      <c r="G166" s="28">
        <f>IF(SUM(Tabela2[[#This Row],[META P -5]],Tabela2[[#This Row],[META R$ - 5]],Tabela2[[#This Row],[P6]],Tabela2[[#This Row],[R$ 6]])&gt;=1,1,0)</f>
        <v>1</v>
      </c>
      <c r="H166" s="28">
        <v>88</v>
      </c>
      <c r="I166" s="35">
        <v>61</v>
      </c>
      <c r="J166" s="29">
        <v>31600</v>
      </c>
      <c r="K166" s="36">
        <v>50333.84</v>
      </c>
      <c r="L166" s="39">
        <v>88</v>
      </c>
      <c r="M166" s="40">
        <v>20300</v>
      </c>
    </row>
    <row r="167" spans="2:13" x14ac:dyDescent="0.35">
      <c r="B167" s="28" t="s">
        <v>92</v>
      </c>
      <c r="C167" s="28">
        <v>4069</v>
      </c>
      <c r="D167" s="28" t="s">
        <v>144</v>
      </c>
      <c r="E167" s="28" t="s">
        <v>191</v>
      </c>
      <c r="F167" s="28" t="s">
        <v>203</v>
      </c>
      <c r="G167" s="28">
        <f>IF(SUM(Tabela2[[#This Row],[META P -5]],Tabela2[[#This Row],[META R$ - 5]],Tabela2[[#This Row],[P6]],Tabela2[[#This Row],[R$ 6]])&gt;=1,1,0)</f>
        <v>1</v>
      </c>
      <c r="H167" s="28">
        <v>75</v>
      </c>
      <c r="I167" s="35">
        <v>57</v>
      </c>
      <c r="J167" s="29">
        <v>20600</v>
      </c>
      <c r="K167" s="36">
        <v>8002.01</v>
      </c>
      <c r="L167" s="39">
        <v>75</v>
      </c>
      <c r="M167" s="40">
        <v>9200</v>
      </c>
    </row>
    <row r="168" spans="2:13" x14ac:dyDescent="0.35">
      <c r="B168" s="28" t="s">
        <v>92</v>
      </c>
      <c r="C168" s="28">
        <v>4087</v>
      </c>
      <c r="D168" s="28" t="s">
        <v>153</v>
      </c>
      <c r="E168" s="28" t="s">
        <v>191</v>
      </c>
      <c r="F168" s="28" t="s">
        <v>203</v>
      </c>
      <c r="G168" s="28">
        <f>IF(SUM(Tabela2[[#This Row],[META P -5]],Tabela2[[#This Row],[META R$ - 5]],Tabela2[[#This Row],[P6]],Tabela2[[#This Row],[R$ 6]])&gt;=1,1,0)</f>
        <v>1</v>
      </c>
      <c r="H168" s="28">
        <v>62</v>
      </c>
      <c r="I168" s="35">
        <v>36</v>
      </c>
      <c r="J168" s="29">
        <v>8100</v>
      </c>
      <c r="K168" s="36">
        <v>9694.34</v>
      </c>
      <c r="L168" s="39">
        <v>62</v>
      </c>
      <c r="M168" s="40">
        <v>4200</v>
      </c>
    </row>
    <row r="169" spans="2:13" x14ac:dyDescent="0.35">
      <c r="B169" s="28" t="s">
        <v>92</v>
      </c>
      <c r="C169" s="28">
        <v>4058</v>
      </c>
      <c r="D169" s="28" t="s">
        <v>94</v>
      </c>
      <c r="E169" s="28" t="s">
        <v>191</v>
      </c>
      <c r="F169" s="28" t="s">
        <v>203</v>
      </c>
      <c r="G169" s="28">
        <f>IF(SUM(Tabela2[[#This Row],[META P -5]],Tabela2[[#This Row],[META R$ - 5]],Tabela2[[#This Row],[P6]],Tabela2[[#This Row],[R$ 6]])&gt;=1,1,0)</f>
        <v>1</v>
      </c>
      <c r="H169" s="28">
        <v>79</v>
      </c>
      <c r="I169" s="35">
        <v>86</v>
      </c>
      <c r="J169" s="29">
        <v>5600</v>
      </c>
      <c r="K169" s="36">
        <v>4478.8100000000004</v>
      </c>
      <c r="L169" s="39">
        <v>79</v>
      </c>
      <c r="M169" s="40">
        <v>7600</v>
      </c>
    </row>
    <row r="170" spans="2:13" x14ac:dyDescent="0.35">
      <c r="B170" s="28" t="s">
        <v>92</v>
      </c>
      <c r="C170" s="28">
        <v>4097</v>
      </c>
      <c r="D170" s="28" t="s">
        <v>155</v>
      </c>
      <c r="E170" s="28" t="s">
        <v>191</v>
      </c>
      <c r="F170" s="28" t="s">
        <v>203</v>
      </c>
      <c r="G170" s="28">
        <f>IF(SUM(Tabela2[[#This Row],[META P -5]],Tabela2[[#This Row],[META R$ - 5]],Tabela2[[#This Row],[P6]],Tabela2[[#This Row],[R$ 6]])&gt;=1,1,0)</f>
        <v>1</v>
      </c>
      <c r="H170" s="28">
        <v>68</v>
      </c>
      <c r="I170" s="35">
        <v>85</v>
      </c>
      <c r="J170" s="29">
        <v>19900</v>
      </c>
      <c r="K170" s="36">
        <v>38976.449999999997</v>
      </c>
      <c r="L170" s="39">
        <v>68</v>
      </c>
      <c r="M170" s="40">
        <v>18800</v>
      </c>
    </row>
    <row r="171" spans="2:13" x14ac:dyDescent="0.35">
      <c r="B171" s="28" t="s">
        <v>1</v>
      </c>
      <c r="C171" s="28">
        <v>3951</v>
      </c>
      <c r="D171" s="28" t="s">
        <v>227</v>
      </c>
      <c r="E171" s="28" t="s">
        <v>193</v>
      </c>
      <c r="F171" s="28" t="s">
        <v>203</v>
      </c>
      <c r="G171" s="28">
        <f>IF(SUM(Tabela2[[#This Row],[META P -5]],Tabela2[[#This Row],[META R$ - 5]],Tabela2[[#This Row],[P6]],Tabela2[[#This Row],[R$ 6]])&gt;=1,1,0)</f>
        <v>0</v>
      </c>
      <c r="H171" s="28">
        <v>0</v>
      </c>
      <c r="I171" s="35" t="s">
        <v>189</v>
      </c>
      <c r="J171" s="29">
        <v>0</v>
      </c>
      <c r="K171" s="36" t="s">
        <v>189</v>
      </c>
      <c r="L171" s="39">
        <v>0</v>
      </c>
      <c r="M171" s="40">
        <v>0</v>
      </c>
    </row>
    <row r="172" spans="2:13" x14ac:dyDescent="0.35">
      <c r="B172" s="28" t="s">
        <v>9</v>
      </c>
      <c r="C172" s="28">
        <v>4043</v>
      </c>
      <c r="D172" s="28" t="s">
        <v>228</v>
      </c>
      <c r="E172" s="28" t="s">
        <v>191</v>
      </c>
      <c r="F172" s="28" t="s">
        <v>203</v>
      </c>
      <c r="G172" s="28">
        <f>IF(SUM(Tabela2[[#This Row],[META P -5]],Tabela2[[#This Row],[META R$ - 5]],Tabela2[[#This Row],[P6]],Tabela2[[#This Row],[R$ 6]])&gt;=1,1,0)</f>
        <v>0</v>
      </c>
      <c r="H172" s="28">
        <v>0</v>
      </c>
      <c r="I172" s="35">
        <v>15</v>
      </c>
      <c r="J172" s="29">
        <v>0</v>
      </c>
      <c r="K172" s="36">
        <v>2157.85</v>
      </c>
      <c r="L172" s="39">
        <v>0</v>
      </c>
      <c r="M172" s="40">
        <v>0</v>
      </c>
    </row>
    <row r="173" spans="2:13" x14ac:dyDescent="0.35">
      <c r="B173" s="28" t="s">
        <v>24</v>
      </c>
      <c r="C173" s="28">
        <v>3953</v>
      </c>
      <c r="D173" s="28" t="s">
        <v>229</v>
      </c>
      <c r="E173" s="28" t="s">
        <v>193</v>
      </c>
      <c r="F173" s="28" t="s">
        <v>203</v>
      </c>
      <c r="G173" s="28">
        <f>IF(SUM(Tabela2[[#This Row],[META P -5]],Tabela2[[#This Row],[META R$ - 5]],Tabela2[[#This Row],[P6]],Tabela2[[#This Row],[R$ 6]])&gt;=1,1,0)</f>
        <v>0</v>
      </c>
      <c r="H173" s="28">
        <v>0</v>
      </c>
      <c r="I173" s="35" t="s">
        <v>189</v>
      </c>
      <c r="J173" s="29">
        <v>0</v>
      </c>
      <c r="K173" s="36" t="s">
        <v>189</v>
      </c>
      <c r="L173" s="39">
        <v>0</v>
      </c>
      <c r="M173" s="40">
        <v>0</v>
      </c>
    </row>
    <row r="174" spans="2:13" x14ac:dyDescent="0.35">
      <c r="B174" s="28" t="s">
        <v>35</v>
      </c>
      <c r="C174" s="28">
        <v>4004</v>
      </c>
      <c r="D174" s="28" t="s">
        <v>230</v>
      </c>
      <c r="E174" s="28" t="s">
        <v>191</v>
      </c>
      <c r="F174" s="28" t="s">
        <v>203</v>
      </c>
      <c r="G174" s="28">
        <f>IF(SUM(Tabela2[[#This Row],[META P -5]],Tabela2[[#This Row],[META R$ - 5]],Tabela2[[#This Row],[P6]],Tabela2[[#This Row],[R$ 6]])&gt;=1,1,0)</f>
        <v>0</v>
      </c>
      <c r="H174" s="28">
        <v>0</v>
      </c>
      <c r="I174" s="35" t="s">
        <v>189</v>
      </c>
      <c r="J174" s="29">
        <v>0</v>
      </c>
      <c r="K174" s="36" t="s">
        <v>189</v>
      </c>
      <c r="L174" s="39">
        <v>0</v>
      </c>
      <c r="M174" s="40">
        <v>0</v>
      </c>
    </row>
    <row r="175" spans="2:13" x14ac:dyDescent="0.35">
      <c r="B175" s="28" t="s">
        <v>38</v>
      </c>
      <c r="C175" s="28">
        <v>3952</v>
      </c>
      <c r="D175" s="28" t="s">
        <v>231</v>
      </c>
      <c r="E175" s="28" t="s">
        <v>193</v>
      </c>
      <c r="F175" s="28" t="s">
        <v>203</v>
      </c>
      <c r="G175" s="28">
        <f>IF(SUM(Tabela2[[#This Row],[META P -5]],Tabela2[[#This Row],[META R$ - 5]],Tabela2[[#This Row],[P6]],Tabela2[[#This Row],[R$ 6]])&gt;=1,1,0)</f>
        <v>0</v>
      </c>
      <c r="H175" s="28">
        <v>0</v>
      </c>
      <c r="I175" s="35" t="s">
        <v>189</v>
      </c>
      <c r="J175" s="29">
        <v>0</v>
      </c>
      <c r="K175" s="36" t="s">
        <v>189</v>
      </c>
      <c r="L175" s="39">
        <v>0</v>
      </c>
      <c r="M175" s="40">
        <v>0</v>
      </c>
    </row>
    <row r="176" spans="2:13" x14ac:dyDescent="0.35">
      <c r="B176" s="28" t="s">
        <v>50</v>
      </c>
      <c r="C176" s="28">
        <v>3986</v>
      </c>
      <c r="D176" s="28" t="s">
        <v>232</v>
      </c>
      <c r="E176" s="28" t="s">
        <v>191</v>
      </c>
      <c r="F176" s="28" t="s">
        <v>203</v>
      </c>
      <c r="G176" s="28">
        <f>IF(SUM(Tabela2[[#This Row],[META P -5]],Tabela2[[#This Row],[META R$ - 5]],Tabela2[[#This Row],[P6]],Tabela2[[#This Row],[R$ 6]])&gt;=1,1,0)</f>
        <v>0</v>
      </c>
      <c r="H176" s="28">
        <v>0</v>
      </c>
      <c r="I176" s="35" t="s">
        <v>189</v>
      </c>
      <c r="J176" s="29">
        <v>0</v>
      </c>
      <c r="K176" s="36" t="s">
        <v>189</v>
      </c>
      <c r="L176" s="39">
        <v>0</v>
      </c>
      <c r="M176" s="40">
        <v>0</v>
      </c>
    </row>
    <row r="177" spans="2:13" x14ac:dyDescent="0.35">
      <c r="B177" s="28" t="s">
        <v>68</v>
      </c>
      <c r="C177" s="28">
        <v>3950</v>
      </c>
      <c r="D177" s="28" t="s">
        <v>233</v>
      </c>
      <c r="E177" s="28" t="s">
        <v>193</v>
      </c>
      <c r="F177" s="28" t="s">
        <v>203</v>
      </c>
      <c r="G177" s="28">
        <f>IF(SUM(Tabela2[[#This Row],[META P -5]],Tabela2[[#This Row],[META R$ - 5]],Tabela2[[#This Row],[P6]],Tabela2[[#This Row],[R$ 6]])&gt;=1,1,0)</f>
        <v>0</v>
      </c>
      <c r="H177" s="28">
        <v>0</v>
      </c>
      <c r="I177" s="35" t="s">
        <v>189</v>
      </c>
      <c r="J177" s="29">
        <v>0</v>
      </c>
      <c r="K177" s="36" t="s">
        <v>189</v>
      </c>
      <c r="L177" s="39">
        <v>0</v>
      </c>
      <c r="M177" s="40">
        <v>0</v>
      </c>
    </row>
    <row r="178" spans="2:13" x14ac:dyDescent="0.35">
      <c r="B178" s="28" t="s">
        <v>80</v>
      </c>
      <c r="C178" s="28">
        <v>4020</v>
      </c>
      <c r="D178" s="28" t="s">
        <v>234</v>
      </c>
      <c r="E178" s="28" t="s">
        <v>191</v>
      </c>
      <c r="F178" s="28" t="s">
        <v>203</v>
      </c>
      <c r="G178" s="28">
        <f>IF(SUM(Tabela2[[#This Row],[META P -5]],Tabela2[[#This Row],[META R$ - 5]],Tabela2[[#This Row],[P6]],Tabela2[[#This Row],[R$ 6]])&gt;=1,1,0)</f>
        <v>0</v>
      </c>
      <c r="H178" s="28">
        <v>0</v>
      </c>
      <c r="I178" s="35" t="s">
        <v>189</v>
      </c>
      <c r="J178" s="29">
        <v>0</v>
      </c>
      <c r="K178" s="36" t="s">
        <v>189</v>
      </c>
      <c r="L178" s="39">
        <v>0</v>
      </c>
      <c r="M178" s="40">
        <v>0</v>
      </c>
    </row>
    <row r="179" spans="2:13" x14ac:dyDescent="0.35">
      <c r="B179" s="28" t="s">
        <v>83</v>
      </c>
      <c r="C179" s="28">
        <v>3954</v>
      </c>
      <c r="D179" s="28" t="s">
        <v>235</v>
      </c>
      <c r="E179" s="28" t="s">
        <v>193</v>
      </c>
      <c r="F179" s="28" t="s">
        <v>203</v>
      </c>
      <c r="G179" s="28">
        <f>IF(SUM(Tabela2[[#This Row],[META P -5]],Tabela2[[#This Row],[META R$ - 5]],Tabela2[[#This Row],[P6]],Tabela2[[#This Row],[R$ 6]])&gt;=1,1,0)</f>
        <v>0</v>
      </c>
      <c r="H179" s="28">
        <v>0</v>
      </c>
      <c r="I179" s="35" t="s">
        <v>189</v>
      </c>
      <c r="J179" s="29">
        <v>0</v>
      </c>
      <c r="K179" s="36" t="s">
        <v>189</v>
      </c>
      <c r="L179" s="39">
        <v>0</v>
      </c>
      <c r="M179" s="40">
        <v>0</v>
      </c>
    </row>
    <row r="180" spans="2:13" x14ac:dyDescent="0.35">
      <c r="B180" s="28" t="s">
        <v>92</v>
      </c>
      <c r="C180" s="28">
        <v>4064</v>
      </c>
      <c r="D180" s="28" t="s">
        <v>236</v>
      </c>
      <c r="E180" s="28" t="s">
        <v>191</v>
      </c>
      <c r="F180" s="28" t="s">
        <v>203</v>
      </c>
      <c r="G180" s="28">
        <f>IF(SUM(Tabela2[[#This Row],[META P -5]],Tabela2[[#This Row],[META R$ - 5]],Tabela2[[#This Row],[P6]],Tabela2[[#This Row],[R$ 6]])&gt;=1,1,0)</f>
        <v>0</v>
      </c>
      <c r="H180" s="28">
        <v>0</v>
      </c>
      <c r="I180" s="35" t="s">
        <v>189</v>
      </c>
      <c r="J180" s="29">
        <v>0</v>
      </c>
      <c r="K180" s="36" t="s">
        <v>189</v>
      </c>
      <c r="L180" s="39">
        <v>0</v>
      </c>
      <c r="M180" s="40">
        <v>0</v>
      </c>
    </row>
    <row r="181" spans="2:13" x14ac:dyDescent="0.35">
      <c r="B181" s="28" t="s">
        <v>188</v>
      </c>
      <c r="C181" s="28">
        <v>1</v>
      </c>
      <c r="D181" s="28" t="s">
        <v>243</v>
      </c>
      <c r="E181" s="28" t="s">
        <v>188</v>
      </c>
      <c r="F181" s="28" t="s">
        <v>188</v>
      </c>
      <c r="G181" s="28">
        <f>IF(SUM(Tabela2[[#This Row],[META P -5]],Tabela2[[#This Row],[META R$ - 5]],Tabela2[[#This Row],[P6]],Tabela2[[#This Row],[R$ 6]])&gt;=1,1,0)</f>
        <v>0</v>
      </c>
      <c r="H181" s="28">
        <v>0</v>
      </c>
      <c r="I181" s="35">
        <v>1</v>
      </c>
      <c r="J181" s="29">
        <v>0</v>
      </c>
      <c r="K181" s="36">
        <v>39.76</v>
      </c>
      <c r="L181" s="39">
        <v>0</v>
      </c>
      <c r="M181" s="40">
        <v>0</v>
      </c>
    </row>
    <row r="182" spans="2:13" x14ac:dyDescent="0.35">
      <c r="B182" s="28" t="s">
        <v>188</v>
      </c>
      <c r="C182" s="28">
        <v>819</v>
      </c>
      <c r="D182" s="28" t="s">
        <v>158</v>
      </c>
      <c r="E182" s="28" t="s">
        <v>188</v>
      </c>
      <c r="F182" s="28" t="s">
        <v>188</v>
      </c>
      <c r="G182" s="28">
        <f>IF(SUM(Tabela2[[#This Row],[META P -5]],Tabela2[[#This Row],[META R$ - 5]],Tabela2[[#This Row],[P6]],Tabela2[[#This Row],[R$ 6]])&gt;=1,1,0)</f>
        <v>0</v>
      </c>
      <c r="H182" s="28">
        <v>0</v>
      </c>
      <c r="I182" s="35">
        <v>42</v>
      </c>
      <c r="J182" s="29">
        <v>0</v>
      </c>
      <c r="K182" s="36">
        <v>2367</v>
      </c>
      <c r="L182" s="39">
        <v>0</v>
      </c>
      <c r="M182" s="40">
        <v>0</v>
      </c>
    </row>
    <row r="183" spans="2:13" x14ac:dyDescent="0.35">
      <c r="B183" s="28" t="s">
        <v>188</v>
      </c>
      <c r="C183" s="28">
        <v>3973</v>
      </c>
      <c r="D183" s="28" t="s">
        <v>245</v>
      </c>
      <c r="E183" s="28" t="s">
        <v>188</v>
      </c>
      <c r="F183" s="28" t="s">
        <v>188</v>
      </c>
      <c r="G183" s="28">
        <f>IF(SUM(Tabela2[[#This Row],[META P -5]],Tabela2[[#This Row],[META R$ - 5]],Tabela2[[#This Row],[P6]],Tabela2[[#This Row],[R$ 6]])&gt;=1,1,0)</f>
        <v>0</v>
      </c>
      <c r="H183" s="28">
        <v>0</v>
      </c>
      <c r="I183" s="35">
        <v>1</v>
      </c>
      <c r="J183" s="29">
        <v>0</v>
      </c>
      <c r="K183" s="36">
        <v>2716.5</v>
      </c>
      <c r="L183" s="39">
        <v>0</v>
      </c>
      <c r="M183" s="40">
        <v>0</v>
      </c>
    </row>
    <row r="184" spans="2:13" x14ac:dyDescent="0.35">
      <c r="B184" s="28" t="s">
        <v>188</v>
      </c>
      <c r="C184" s="28">
        <v>4073</v>
      </c>
      <c r="D184" s="28" t="s">
        <v>0</v>
      </c>
      <c r="E184" s="28" t="s">
        <v>188</v>
      </c>
      <c r="F184" s="28" t="s">
        <v>188</v>
      </c>
      <c r="G184" s="28">
        <f>IF(SUM(Tabela2[[#This Row],[META P -5]],Tabela2[[#This Row],[META R$ - 5]],Tabela2[[#This Row],[P6]],Tabela2[[#This Row],[R$ 6]])&gt;=1,1,0)</f>
        <v>0</v>
      </c>
      <c r="H184" s="28">
        <v>0</v>
      </c>
      <c r="I184" s="35">
        <v>0</v>
      </c>
      <c r="J184" s="29">
        <v>0</v>
      </c>
      <c r="K184" s="36">
        <v>0</v>
      </c>
      <c r="L184" s="39">
        <v>0</v>
      </c>
      <c r="M184" s="40">
        <v>0</v>
      </c>
    </row>
    <row r="185" spans="2:13" x14ac:dyDescent="0.35">
      <c r="B185" s="28" t="s">
        <v>188</v>
      </c>
      <c r="C185" s="28">
        <v>899</v>
      </c>
      <c r="D185" s="28" t="s">
        <v>159</v>
      </c>
      <c r="E185" s="28" t="s">
        <v>188</v>
      </c>
      <c r="F185" s="28" t="s">
        <v>188</v>
      </c>
      <c r="G185" s="28">
        <f>IF(SUM(Tabela2[[#This Row],[META P -5]],Tabela2[[#This Row],[META R$ - 5]],Tabela2[[#This Row],[P6]],Tabela2[[#This Row],[R$ 6]])&gt;=1,1,0)</f>
        <v>0</v>
      </c>
      <c r="H185" s="28">
        <v>0</v>
      </c>
      <c r="I185" s="35">
        <v>23</v>
      </c>
      <c r="J185" s="29">
        <v>0</v>
      </c>
      <c r="K185" s="36">
        <v>1427.53</v>
      </c>
      <c r="L185" s="39">
        <v>0</v>
      </c>
      <c r="M185" s="40">
        <v>0</v>
      </c>
    </row>
  </sheetData>
  <phoneticPr fontId="14" type="noConversion"/>
  <conditionalFormatting sqref="C3:C185">
    <cfRule type="duplicateValues" dxfId="0" priority="2"/>
  </conditionalFormatting>
  <pageMargins left="0.511811024" right="0.511811024" top="0.78740157499999996" bottom="0.78740157499999996" header="0.31496062000000002" footer="0.31496062000000002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EF25E-2DD7-4DD9-907B-B2A7E6D3DEC8}">
  <dimension ref="C1:K149"/>
  <sheetViews>
    <sheetView workbookViewId="0">
      <selection activeCell="H11" sqref="H11"/>
    </sheetView>
  </sheetViews>
  <sheetFormatPr defaultRowHeight="14.5" x14ac:dyDescent="0.35"/>
  <cols>
    <col min="5" max="5" width="12.453125" customWidth="1"/>
    <col min="9" max="9" width="17.1796875" style="30" bestFit="1" customWidth="1"/>
  </cols>
  <sheetData>
    <row r="1" spans="3:11" x14ac:dyDescent="0.35">
      <c r="C1">
        <v>1</v>
      </c>
      <c r="E1">
        <v>1</v>
      </c>
      <c r="F1">
        <v>1</v>
      </c>
      <c r="G1">
        <v>1</v>
      </c>
      <c r="H1">
        <v>1</v>
      </c>
      <c r="I1" s="30">
        <f>SUM(I2:I1048576)</f>
        <v>3046803.0000000014</v>
      </c>
      <c r="J1">
        <v>1</v>
      </c>
    </row>
    <row r="2" spans="3:11" x14ac:dyDescent="0.35">
      <c r="C2">
        <v>1</v>
      </c>
      <c r="D2">
        <v>1</v>
      </c>
      <c r="E2" t="s">
        <v>243</v>
      </c>
      <c r="F2">
        <v>50</v>
      </c>
      <c r="G2">
        <v>48113</v>
      </c>
      <c r="H2" t="s">
        <v>244</v>
      </c>
      <c r="I2" s="30">
        <v>39.76</v>
      </c>
      <c r="J2">
        <v>1</v>
      </c>
      <c r="K2">
        <f>_xlfn.XLOOKUP(D2,Tabela2[CÓD],Tabela2[CÓD],"-",0,1)</f>
        <v>1</v>
      </c>
    </row>
    <row r="3" spans="3:11" x14ac:dyDescent="0.35">
      <c r="C3">
        <v>1</v>
      </c>
      <c r="D3">
        <v>78</v>
      </c>
      <c r="E3" t="s">
        <v>57</v>
      </c>
      <c r="F3">
        <v>25</v>
      </c>
      <c r="G3">
        <v>48113</v>
      </c>
      <c r="H3" t="s">
        <v>244</v>
      </c>
      <c r="I3" s="30">
        <v>-151.36000000000001</v>
      </c>
      <c r="J3">
        <v>0</v>
      </c>
      <c r="K3">
        <f>_xlfn.XLOOKUP(D3,Tabela2[CÓD],Tabela2[CÓD],"-",0,1)</f>
        <v>78</v>
      </c>
    </row>
    <row r="4" spans="3:11" x14ac:dyDescent="0.35">
      <c r="C4">
        <v>1</v>
      </c>
      <c r="D4">
        <v>179</v>
      </c>
      <c r="E4" t="s">
        <v>58</v>
      </c>
      <c r="F4">
        <v>25</v>
      </c>
      <c r="G4">
        <v>48113</v>
      </c>
      <c r="H4" t="s">
        <v>244</v>
      </c>
      <c r="I4" s="30">
        <v>186605.8</v>
      </c>
      <c r="J4">
        <v>12</v>
      </c>
      <c r="K4">
        <f>_xlfn.XLOOKUP(D4,Tabela2[CÓD],Tabela2[CÓD],"-",0,1)</f>
        <v>179</v>
      </c>
    </row>
    <row r="5" spans="3:11" x14ac:dyDescent="0.35">
      <c r="C5">
        <v>1</v>
      </c>
      <c r="D5">
        <v>201</v>
      </c>
      <c r="E5" t="s">
        <v>25</v>
      </c>
      <c r="F5">
        <v>35</v>
      </c>
      <c r="G5">
        <v>48113</v>
      </c>
      <c r="H5" t="s">
        <v>244</v>
      </c>
      <c r="K5">
        <f>_xlfn.XLOOKUP(D5,Tabela2[CÓD],Tabela2[CÓD],"-",0,1)</f>
        <v>201</v>
      </c>
    </row>
    <row r="6" spans="3:11" x14ac:dyDescent="0.35">
      <c r="C6">
        <v>1</v>
      </c>
      <c r="D6">
        <v>224</v>
      </c>
      <c r="E6" t="s">
        <v>13</v>
      </c>
      <c r="F6">
        <v>32</v>
      </c>
      <c r="G6">
        <v>48113</v>
      </c>
      <c r="H6" t="s">
        <v>244</v>
      </c>
      <c r="I6" s="30">
        <v>889738.63</v>
      </c>
      <c r="J6">
        <v>16</v>
      </c>
      <c r="K6">
        <f>_xlfn.XLOOKUP(D6,Tabela2[CÓD],Tabela2[CÓD],"-",0,1)</f>
        <v>224</v>
      </c>
    </row>
    <row r="7" spans="3:11" x14ac:dyDescent="0.35">
      <c r="C7">
        <v>1</v>
      </c>
      <c r="D7">
        <v>307</v>
      </c>
      <c r="E7" t="s">
        <v>106</v>
      </c>
      <c r="F7">
        <v>23</v>
      </c>
      <c r="G7">
        <v>48113</v>
      </c>
      <c r="H7" t="s">
        <v>244</v>
      </c>
      <c r="I7" s="30">
        <v>23722.78</v>
      </c>
      <c r="J7">
        <v>8</v>
      </c>
      <c r="K7">
        <f>_xlfn.XLOOKUP(D7,Tabela2[CÓD],Tabela2[CÓD],"-",0,1)</f>
        <v>307</v>
      </c>
    </row>
    <row r="8" spans="3:11" x14ac:dyDescent="0.35">
      <c r="C8">
        <v>1</v>
      </c>
      <c r="D8">
        <v>359</v>
      </c>
      <c r="E8" t="s">
        <v>60</v>
      </c>
      <c r="F8">
        <v>25</v>
      </c>
      <c r="G8">
        <v>48113</v>
      </c>
      <c r="H8" t="s">
        <v>244</v>
      </c>
      <c r="K8">
        <f>_xlfn.XLOOKUP(D8,Tabela2[CÓD],Tabela2[CÓD],"-",0,1)</f>
        <v>359</v>
      </c>
    </row>
    <row r="9" spans="3:11" x14ac:dyDescent="0.35">
      <c r="C9">
        <v>1</v>
      </c>
      <c r="D9">
        <v>383</v>
      </c>
      <c r="E9" t="s">
        <v>107</v>
      </c>
      <c r="F9">
        <v>23</v>
      </c>
      <c r="G9">
        <v>48113</v>
      </c>
      <c r="H9" t="s">
        <v>244</v>
      </c>
      <c r="I9" s="30">
        <v>106648.83</v>
      </c>
      <c r="J9">
        <v>12</v>
      </c>
      <c r="K9">
        <f>_xlfn.XLOOKUP(D9,Tabela2[CÓD],Tabela2[CÓD],"-",0,1)</f>
        <v>383</v>
      </c>
    </row>
    <row r="10" spans="3:11" x14ac:dyDescent="0.35">
      <c r="C10">
        <v>1</v>
      </c>
      <c r="D10">
        <v>417</v>
      </c>
      <c r="E10" t="s">
        <v>67</v>
      </c>
      <c r="F10">
        <v>26</v>
      </c>
      <c r="G10">
        <v>48113</v>
      </c>
      <c r="H10" t="s">
        <v>244</v>
      </c>
      <c r="I10" s="30">
        <v>95503.58</v>
      </c>
      <c r="J10">
        <v>31</v>
      </c>
      <c r="K10">
        <f>_xlfn.XLOOKUP(D10,Tabela2[CÓD],Tabela2[CÓD],"-",0,1)</f>
        <v>417</v>
      </c>
    </row>
    <row r="11" spans="3:11" x14ac:dyDescent="0.35">
      <c r="C11">
        <v>1</v>
      </c>
      <c r="D11">
        <v>501</v>
      </c>
      <c r="E11" t="s">
        <v>39</v>
      </c>
      <c r="F11">
        <v>38</v>
      </c>
      <c r="G11">
        <v>48113</v>
      </c>
      <c r="H11" t="s">
        <v>244</v>
      </c>
      <c r="I11" s="30">
        <v>-48.74</v>
      </c>
      <c r="J11">
        <v>0</v>
      </c>
      <c r="K11">
        <f>_xlfn.XLOOKUP(D11,Tabela2[CÓD],Tabela2[CÓD],"-",0,1)</f>
        <v>501</v>
      </c>
    </row>
    <row r="12" spans="3:11" x14ac:dyDescent="0.35">
      <c r="C12">
        <v>1</v>
      </c>
      <c r="D12">
        <v>683</v>
      </c>
      <c r="E12" t="s">
        <v>108</v>
      </c>
      <c r="F12">
        <v>26</v>
      </c>
      <c r="G12">
        <v>48113</v>
      </c>
      <c r="H12" t="s">
        <v>244</v>
      </c>
      <c r="I12" s="30">
        <v>55580.23</v>
      </c>
      <c r="J12">
        <v>8</v>
      </c>
      <c r="K12">
        <f>_xlfn.XLOOKUP(D12,Tabela2[CÓD],Tabela2[CÓD],"-",0,1)</f>
        <v>683</v>
      </c>
    </row>
    <row r="13" spans="3:11" x14ac:dyDescent="0.35">
      <c r="C13">
        <v>1</v>
      </c>
      <c r="D13">
        <v>771</v>
      </c>
      <c r="E13" t="s">
        <v>14</v>
      </c>
      <c r="F13">
        <v>32</v>
      </c>
      <c r="G13">
        <v>48113</v>
      </c>
      <c r="H13" t="s">
        <v>244</v>
      </c>
      <c r="I13" s="30">
        <v>-31.73</v>
      </c>
      <c r="J13">
        <v>0</v>
      </c>
      <c r="K13">
        <f>_xlfn.XLOOKUP(D13,Tabela2[CÓD],Tabela2[CÓD],"-",0,1)</f>
        <v>771</v>
      </c>
    </row>
    <row r="14" spans="3:11" x14ac:dyDescent="0.35">
      <c r="C14">
        <v>1</v>
      </c>
      <c r="D14">
        <v>819</v>
      </c>
      <c r="E14" t="s">
        <v>158</v>
      </c>
      <c r="F14">
        <v>50</v>
      </c>
      <c r="G14">
        <v>48113</v>
      </c>
      <c r="H14" t="s">
        <v>244</v>
      </c>
      <c r="I14" s="30">
        <v>2367</v>
      </c>
      <c r="J14">
        <v>42</v>
      </c>
      <c r="K14">
        <f>_xlfn.XLOOKUP(D14,Tabela2[CÓD],Tabela2[CÓD],"-",0,1)</f>
        <v>819</v>
      </c>
    </row>
    <row r="15" spans="3:11" x14ac:dyDescent="0.35">
      <c r="C15">
        <v>1</v>
      </c>
      <c r="D15">
        <v>899</v>
      </c>
      <c r="E15" t="s">
        <v>159</v>
      </c>
      <c r="F15">
        <v>50</v>
      </c>
      <c r="G15">
        <v>48113</v>
      </c>
      <c r="H15" t="s">
        <v>244</v>
      </c>
      <c r="I15" s="30">
        <v>1427.53</v>
      </c>
      <c r="J15">
        <v>23</v>
      </c>
      <c r="K15">
        <f>_xlfn.XLOOKUP(D15,Tabela2[CÓD],Tabela2[CÓD],"-",0,1)</f>
        <v>899</v>
      </c>
    </row>
    <row r="16" spans="3:11" x14ac:dyDescent="0.35">
      <c r="C16">
        <v>1</v>
      </c>
      <c r="D16">
        <v>3050</v>
      </c>
      <c r="E16" t="s">
        <v>84</v>
      </c>
      <c r="F16">
        <v>7</v>
      </c>
      <c r="G16">
        <v>48113</v>
      </c>
      <c r="H16" t="s">
        <v>244</v>
      </c>
      <c r="K16">
        <f>_xlfn.XLOOKUP(D16,Tabela2[CÓD],Tabela2[CÓD],"-",0,1)</f>
        <v>3050</v>
      </c>
    </row>
    <row r="17" spans="3:11" x14ac:dyDescent="0.35">
      <c r="C17">
        <v>1</v>
      </c>
      <c r="D17">
        <v>3147</v>
      </c>
      <c r="E17" t="s">
        <v>109</v>
      </c>
      <c r="F17">
        <v>26</v>
      </c>
      <c r="G17">
        <v>48113</v>
      </c>
      <c r="H17" t="s">
        <v>244</v>
      </c>
      <c r="I17" s="30">
        <v>11396.51</v>
      </c>
      <c r="J17">
        <v>10</v>
      </c>
      <c r="K17">
        <f>_xlfn.XLOOKUP(D17,Tabela2[CÓD],Tabela2[CÓD],"-",0,1)</f>
        <v>3147</v>
      </c>
    </row>
    <row r="18" spans="3:11" x14ac:dyDescent="0.35">
      <c r="C18">
        <v>1</v>
      </c>
      <c r="D18">
        <v>3221</v>
      </c>
      <c r="E18" t="s">
        <v>110</v>
      </c>
      <c r="F18">
        <v>26</v>
      </c>
      <c r="G18">
        <v>48113</v>
      </c>
      <c r="H18" t="s">
        <v>244</v>
      </c>
      <c r="I18" s="30">
        <v>38149.06</v>
      </c>
      <c r="J18">
        <v>3</v>
      </c>
      <c r="K18">
        <f>_xlfn.XLOOKUP(D18,Tabela2[CÓD],Tabela2[CÓD],"-",0,1)</f>
        <v>3221</v>
      </c>
    </row>
    <row r="19" spans="3:11" x14ac:dyDescent="0.35">
      <c r="C19">
        <v>1</v>
      </c>
      <c r="D19">
        <v>3231</v>
      </c>
      <c r="E19" t="s">
        <v>160</v>
      </c>
      <c r="F19">
        <v>48</v>
      </c>
      <c r="G19">
        <v>48113</v>
      </c>
      <c r="H19" t="s">
        <v>244</v>
      </c>
      <c r="K19">
        <f>_xlfn.XLOOKUP(D19,Tabela2[CÓD],Tabela2[CÓD],"-",0,1)</f>
        <v>3231</v>
      </c>
    </row>
    <row r="20" spans="3:11" x14ac:dyDescent="0.35">
      <c r="C20">
        <v>1</v>
      </c>
      <c r="D20">
        <v>3272</v>
      </c>
      <c r="E20" t="s">
        <v>96</v>
      </c>
      <c r="F20">
        <v>2</v>
      </c>
      <c r="G20">
        <v>48113</v>
      </c>
      <c r="H20" t="s">
        <v>244</v>
      </c>
      <c r="I20" s="30">
        <v>6004.19</v>
      </c>
      <c r="J20">
        <v>47</v>
      </c>
      <c r="K20">
        <f>_xlfn.XLOOKUP(D20,Tabela2[CÓD],Tabela2[CÓD],"-",0,1)</f>
        <v>3272</v>
      </c>
    </row>
    <row r="21" spans="3:11" x14ac:dyDescent="0.35">
      <c r="C21">
        <v>1</v>
      </c>
      <c r="D21">
        <v>3313</v>
      </c>
      <c r="E21" t="s">
        <v>85</v>
      </c>
      <c r="F21">
        <v>7</v>
      </c>
      <c r="G21">
        <v>48113</v>
      </c>
      <c r="H21" t="s">
        <v>244</v>
      </c>
      <c r="K21">
        <f>_xlfn.XLOOKUP(D21,Tabela2[CÓD],Tabela2[CÓD],"-",0,1)</f>
        <v>3313</v>
      </c>
    </row>
    <row r="22" spans="3:11" x14ac:dyDescent="0.35">
      <c r="C22">
        <v>1</v>
      </c>
      <c r="D22">
        <v>3630</v>
      </c>
      <c r="E22" t="s">
        <v>86</v>
      </c>
      <c r="F22">
        <v>7</v>
      </c>
      <c r="G22">
        <v>48113</v>
      </c>
      <c r="H22" t="s">
        <v>244</v>
      </c>
      <c r="K22">
        <f>_xlfn.XLOOKUP(D22,Tabela2[CÓD],Tabela2[CÓD],"-",0,1)</f>
        <v>3630</v>
      </c>
    </row>
    <row r="23" spans="3:11" x14ac:dyDescent="0.35">
      <c r="C23">
        <v>1</v>
      </c>
      <c r="D23">
        <v>3653</v>
      </c>
      <c r="E23" t="s">
        <v>97</v>
      </c>
      <c r="F23">
        <v>2</v>
      </c>
      <c r="G23">
        <v>48113</v>
      </c>
      <c r="H23" t="s">
        <v>244</v>
      </c>
      <c r="I23" s="30">
        <v>9214.8799999999992</v>
      </c>
      <c r="J23">
        <v>64</v>
      </c>
      <c r="K23">
        <f>_xlfn.XLOOKUP(D23,Tabela2[CÓD],Tabela2[CÓD],"-",0,1)</f>
        <v>3653</v>
      </c>
    </row>
    <row r="24" spans="3:11" x14ac:dyDescent="0.35">
      <c r="C24">
        <v>1</v>
      </c>
      <c r="D24">
        <v>3655</v>
      </c>
      <c r="E24" t="s">
        <v>61</v>
      </c>
      <c r="F24">
        <v>25</v>
      </c>
      <c r="G24">
        <v>48113</v>
      </c>
      <c r="H24" t="s">
        <v>244</v>
      </c>
      <c r="K24">
        <f>_xlfn.XLOOKUP(D24,Tabela2[CÓD],Tabela2[CÓD],"-",0,1)</f>
        <v>3655</v>
      </c>
    </row>
    <row r="25" spans="3:11" x14ac:dyDescent="0.35">
      <c r="C25">
        <v>1</v>
      </c>
      <c r="D25">
        <v>3670</v>
      </c>
      <c r="E25" t="s">
        <v>98</v>
      </c>
      <c r="F25">
        <v>2</v>
      </c>
      <c r="G25">
        <v>48113</v>
      </c>
      <c r="H25" t="s">
        <v>244</v>
      </c>
      <c r="I25" s="30">
        <v>5237.4799999999996</v>
      </c>
      <c r="J25">
        <v>45</v>
      </c>
      <c r="K25">
        <f>_xlfn.XLOOKUP(D25,Tabela2[CÓD],Tabela2[CÓD],"-",0,1)</f>
        <v>3670</v>
      </c>
    </row>
    <row r="26" spans="3:11" x14ac:dyDescent="0.35">
      <c r="C26">
        <v>1</v>
      </c>
      <c r="D26">
        <v>3681</v>
      </c>
      <c r="E26" t="s">
        <v>69</v>
      </c>
      <c r="F26">
        <v>21</v>
      </c>
      <c r="G26">
        <v>48113</v>
      </c>
      <c r="H26" t="s">
        <v>244</v>
      </c>
      <c r="I26" s="30">
        <v>6525.45</v>
      </c>
      <c r="J26">
        <v>45</v>
      </c>
      <c r="K26">
        <f>_xlfn.XLOOKUP(D26,Tabela2[CÓD],Tabela2[CÓD],"-",0,1)</f>
        <v>3681</v>
      </c>
    </row>
    <row r="27" spans="3:11" x14ac:dyDescent="0.35">
      <c r="C27">
        <v>1</v>
      </c>
      <c r="D27">
        <v>3791</v>
      </c>
      <c r="E27" t="s">
        <v>70</v>
      </c>
      <c r="F27">
        <v>21</v>
      </c>
      <c r="G27">
        <v>48113</v>
      </c>
      <c r="H27" t="s">
        <v>244</v>
      </c>
      <c r="I27" s="30">
        <v>6013.66</v>
      </c>
      <c r="J27">
        <v>70</v>
      </c>
      <c r="K27">
        <f>_xlfn.XLOOKUP(D27,Tabela2[CÓD],Tabela2[CÓD],"-",0,1)</f>
        <v>3791</v>
      </c>
    </row>
    <row r="28" spans="3:11" x14ac:dyDescent="0.35">
      <c r="C28">
        <v>1</v>
      </c>
      <c r="D28">
        <v>3802</v>
      </c>
      <c r="E28" t="s">
        <v>40</v>
      </c>
      <c r="F28">
        <v>38</v>
      </c>
      <c r="G28">
        <v>48113</v>
      </c>
      <c r="H28" t="s">
        <v>244</v>
      </c>
      <c r="K28">
        <f>_xlfn.XLOOKUP(D28,Tabela2[CÓD],Tabela2[CÓD],"-",0,1)</f>
        <v>3802</v>
      </c>
    </row>
    <row r="29" spans="3:11" x14ac:dyDescent="0.35">
      <c r="C29">
        <v>1</v>
      </c>
      <c r="D29">
        <v>3818</v>
      </c>
      <c r="E29" t="s">
        <v>41</v>
      </c>
      <c r="F29">
        <v>38</v>
      </c>
      <c r="G29">
        <v>48113</v>
      </c>
      <c r="H29" t="s">
        <v>244</v>
      </c>
      <c r="I29" s="30">
        <v>5357.39</v>
      </c>
      <c r="J29">
        <v>36</v>
      </c>
      <c r="K29">
        <f>_xlfn.XLOOKUP(D29,Tabela2[CÓD],Tabela2[CÓD],"-",0,1)</f>
        <v>3818</v>
      </c>
    </row>
    <row r="30" spans="3:11" x14ac:dyDescent="0.35">
      <c r="C30">
        <v>1</v>
      </c>
      <c r="D30">
        <v>3861</v>
      </c>
      <c r="E30" t="s">
        <v>15</v>
      </c>
      <c r="F30">
        <v>32</v>
      </c>
      <c r="G30">
        <v>48113</v>
      </c>
      <c r="H30" t="s">
        <v>244</v>
      </c>
      <c r="I30" s="30">
        <v>176850.87</v>
      </c>
      <c r="J30">
        <v>1</v>
      </c>
      <c r="K30">
        <f>_xlfn.XLOOKUP(D30,Tabela2[CÓD],Tabela2[CÓD],"-",0,1)</f>
        <v>3861</v>
      </c>
    </row>
    <row r="31" spans="3:11" x14ac:dyDescent="0.35">
      <c r="C31">
        <v>1</v>
      </c>
      <c r="D31">
        <v>3873</v>
      </c>
      <c r="E31" t="s">
        <v>87</v>
      </c>
      <c r="F31">
        <v>7</v>
      </c>
      <c r="G31">
        <v>48113</v>
      </c>
      <c r="H31" t="s">
        <v>244</v>
      </c>
      <c r="I31" s="30">
        <v>-165.97</v>
      </c>
      <c r="J31">
        <v>0</v>
      </c>
      <c r="K31">
        <f>_xlfn.XLOOKUP(D31,Tabela2[CÓD],Tabela2[CÓD],"-",0,1)</f>
        <v>3873</v>
      </c>
    </row>
    <row r="32" spans="3:11" x14ac:dyDescent="0.35">
      <c r="C32">
        <v>1</v>
      </c>
      <c r="D32">
        <v>3875</v>
      </c>
      <c r="E32" t="s">
        <v>88</v>
      </c>
      <c r="F32">
        <v>7</v>
      </c>
      <c r="G32">
        <v>48113</v>
      </c>
      <c r="H32" t="s">
        <v>244</v>
      </c>
      <c r="K32">
        <f>_xlfn.XLOOKUP(D32,Tabela2[CÓD],Tabela2[CÓD],"-",0,1)</f>
        <v>3875</v>
      </c>
    </row>
    <row r="33" spans="3:11" x14ac:dyDescent="0.35">
      <c r="C33">
        <v>1</v>
      </c>
      <c r="D33">
        <v>3912</v>
      </c>
      <c r="E33" t="s">
        <v>111</v>
      </c>
      <c r="F33">
        <v>34</v>
      </c>
      <c r="G33">
        <v>48113</v>
      </c>
      <c r="H33" t="s">
        <v>244</v>
      </c>
      <c r="I33" s="30">
        <v>2809.37</v>
      </c>
      <c r="J33">
        <v>45</v>
      </c>
      <c r="K33">
        <f>_xlfn.XLOOKUP(D33,Tabela2[CÓD],Tabela2[CÓD],"-",0,1)</f>
        <v>3912</v>
      </c>
    </row>
    <row r="34" spans="3:11" x14ac:dyDescent="0.35">
      <c r="C34">
        <v>1</v>
      </c>
      <c r="D34">
        <v>3919</v>
      </c>
      <c r="E34" t="s">
        <v>16</v>
      </c>
      <c r="F34">
        <v>32</v>
      </c>
      <c r="G34">
        <v>48113</v>
      </c>
      <c r="H34" t="s">
        <v>244</v>
      </c>
      <c r="K34">
        <f>_xlfn.XLOOKUP(D34,Tabela2[CÓD],Tabela2[CÓD],"-",0,1)</f>
        <v>3919</v>
      </c>
    </row>
    <row r="35" spans="3:11" x14ac:dyDescent="0.35">
      <c r="C35">
        <v>1</v>
      </c>
      <c r="D35">
        <v>3928</v>
      </c>
      <c r="E35" t="s">
        <v>112</v>
      </c>
      <c r="F35">
        <v>23</v>
      </c>
      <c r="G35">
        <v>48113</v>
      </c>
      <c r="H35" t="s">
        <v>244</v>
      </c>
      <c r="I35" s="30">
        <v>35927.800000000003</v>
      </c>
      <c r="J35">
        <v>9</v>
      </c>
      <c r="K35">
        <f>_xlfn.XLOOKUP(D35,Tabela2[CÓD],Tabela2[CÓD],"-",0,1)</f>
        <v>3928</v>
      </c>
    </row>
    <row r="36" spans="3:11" x14ac:dyDescent="0.35">
      <c r="C36">
        <v>1</v>
      </c>
      <c r="D36">
        <v>3933</v>
      </c>
      <c r="E36" t="s">
        <v>93</v>
      </c>
      <c r="F36">
        <v>34</v>
      </c>
      <c r="G36">
        <v>48113</v>
      </c>
      <c r="H36" t="s">
        <v>244</v>
      </c>
      <c r="I36" s="30">
        <v>4485.76</v>
      </c>
      <c r="J36">
        <v>84</v>
      </c>
      <c r="K36">
        <f>_xlfn.XLOOKUP(D36,Tabela2[CÓD],Tabela2[CÓD],"-",0,1)</f>
        <v>3933</v>
      </c>
    </row>
    <row r="37" spans="3:11" x14ac:dyDescent="0.35">
      <c r="C37">
        <v>1</v>
      </c>
      <c r="D37">
        <v>3940</v>
      </c>
      <c r="E37" t="s">
        <v>89</v>
      </c>
      <c r="F37">
        <v>7</v>
      </c>
      <c r="G37">
        <v>48113</v>
      </c>
      <c r="H37" t="s">
        <v>244</v>
      </c>
      <c r="K37">
        <f>_xlfn.XLOOKUP(D37,Tabela2[CÓD],Tabela2[CÓD],"-",0,1)</f>
        <v>3940</v>
      </c>
    </row>
    <row r="38" spans="3:11" x14ac:dyDescent="0.35">
      <c r="C38">
        <v>1</v>
      </c>
      <c r="D38">
        <v>3942</v>
      </c>
      <c r="E38" t="s">
        <v>113</v>
      </c>
      <c r="F38">
        <v>23</v>
      </c>
      <c r="G38">
        <v>48113</v>
      </c>
      <c r="H38" t="s">
        <v>244</v>
      </c>
      <c r="I38" s="30">
        <v>102442.89</v>
      </c>
      <c r="J38">
        <v>21</v>
      </c>
      <c r="K38">
        <f>_xlfn.XLOOKUP(D38,Tabela2[CÓD],Tabela2[CÓD],"-",0,1)</f>
        <v>3942</v>
      </c>
    </row>
    <row r="39" spans="3:11" x14ac:dyDescent="0.35">
      <c r="C39">
        <v>1</v>
      </c>
      <c r="D39">
        <v>3943</v>
      </c>
      <c r="E39" t="s">
        <v>62</v>
      </c>
      <c r="F39">
        <v>25</v>
      </c>
      <c r="G39">
        <v>48113</v>
      </c>
      <c r="H39" t="s">
        <v>244</v>
      </c>
      <c r="K39">
        <f>_xlfn.XLOOKUP(D39,Tabela2[CÓD],Tabela2[CÓD],"-",0,1)</f>
        <v>3943</v>
      </c>
    </row>
    <row r="40" spans="3:11" x14ac:dyDescent="0.35">
      <c r="C40">
        <v>1</v>
      </c>
      <c r="D40">
        <v>3946</v>
      </c>
      <c r="E40" t="s">
        <v>161</v>
      </c>
      <c r="F40">
        <v>27</v>
      </c>
      <c r="G40">
        <v>48113</v>
      </c>
      <c r="H40" t="s">
        <v>244</v>
      </c>
      <c r="K40">
        <f>_xlfn.XLOOKUP(D40,Tabela2[CÓD],Tabela2[CÓD],"-",0,1)</f>
        <v>3946</v>
      </c>
    </row>
    <row r="41" spans="3:11" x14ac:dyDescent="0.35">
      <c r="C41">
        <v>1</v>
      </c>
      <c r="D41">
        <v>3956</v>
      </c>
      <c r="E41" t="s">
        <v>17</v>
      </c>
      <c r="F41">
        <v>32</v>
      </c>
      <c r="G41">
        <v>48113</v>
      </c>
      <c r="H41" t="s">
        <v>244</v>
      </c>
      <c r="I41" s="30">
        <v>-252.17</v>
      </c>
      <c r="J41">
        <v>0</v>
      </c>
      <c r="K41">
        <f>_xlfn.XLOOKUP(D41,Tabela2[CÓD],Tabela2[CÓD],"-",0,1)</f>
        <v>3956</v>
      </c>
    </row>
    <row r="42" spans="3:11" x14ac:dyDescent="0.35">
      <c r="C42">
        <v>1</v>
      </c>
      <c r="D42">
        <v>3962</v>
      </c>
      <c r="E42" t="s">
        <v>162</v>
      </c>
      <c r="F42">
        <v>27</v>
      </c>
      <c r="G42">
        <v>48113</v>
      </c>
      <c r="H42" t="s">
        <v>244</v>
      </c>
      <c r="K42">
        <f>_xlfn.XLOOKUP(D42,Tabela2[CÓD],Tabela2[CÓD],"-",0,1)</f>
        <v>3962</v>
      </c>
    </row>
    <row r="43" spans="3:11" x14ac:dyDescent="0.35">
      <c r="C43">
        <v>1</v>
      </c>
      <c r="D43">
        <v>3967</v>
      </c>
      <c r="E43" t="s">
        <v>42</v>
      </c>
      <c r="F43">
        <v>38</v>
      </c>
      <c r="G43">
        <v>48113</v>
      </c>
      <c r="H43" t="s">
        <v>244</v>
      </c>
      <c r="K43">
        <f>_xlfn.XLOOKUP(D43,Tabela2[CÓD],Tabela2[CÓD],"-",0,1)</f>
        <v>3967</v>
      </c>
    </row>
    <row r="44" spans="3:11" x14ac:dyDescent="0.35">
      <c r="C44">
        <v>1</v>
      </c>
      <c r="D44">
        <v>3968</v>
      </c>
      <c r="E44" t="s">
        <v>43</v>
      </c>
      <c r="F44">
        <v>38</v>
      </c>
      <c r="G44">
        <v>48113</v>
      </c>
      <c r="H44" t="s">
        <v>244</v>
      </c>
      <c r="K44">
        <f>_xlfn.XLOOKUP(D44,Tabela2[CÓD],Tabela2[CÓD],"-",0,1)</f>
        <v>3968</v>
      </c>
    </row>
    <row r="45" spans="3:11" x14ac:dyDescent="0.35">
      <c r="C45">
        <v>1</v>
      </c>
      <c r="D45">
        <v>3969</v>
      </c>
      <c r="E45" t="s">
        <v>44</v>
      </c>
      <c r="F45">
        <v>38</v>
      </c>
      <c r="G45">
        <v>48113</v>
      </c>
      <c r="H45" t="s">
        <v>244</v>
      </c>
      <c r="K45">
        <f>_xlfn.XLOOKUP(D45,Tabela2[CÓD],Tabela2[CÓD],"-",0,1)</f>
        <v>3969</v>
      </c>
    </row>
    <row r="46" spans="3:11" x14ac:dyDescent="0.35">
      <c r="C46">
        <v>1</v>
      </c>
      <c r="D46">
        <v>3970</v>
      </c>
      <c r="E46" t="s">
        <v>114</v>
      </c>
      <c r="F46">
        <v>33</v>
      </c>
      <c r="G46">
        <v>48113</v>
      </c>
      <c r="H46" t="s">
        <v>244</v>
      </c>
      <c r="I46" s="30">
        <v>18651.55</v>
      </c>
      <c r="J46">
        <v>89</v>
      </c>
      <c r="K46">
        <f>_xlfn.XLOOKUP(D46,Tabela2[CÓD],Tabela2[CÓD],"-",0,1)</f>
        <v>3970</v>
      </c>
    </row>
    <row r="47" spans="3:11" x14ac:dyDescent="0.35">
      <c r="C47">
        <v>1</v>
      </c>
      <c r="D47">
        <v>3972</v>
      </c>
      <c r="E47" t="s">
        <v>51</v>
      </c>
      <c r="F47">
        <v>33</v>
      </c>
      <c r="G47">
        <v>48113</v>
      </c>
      <c r="H47" t="s">
        <v>244</v>
      </c>
      <c r="I47" s="30">
        <v>40207.519999999997</v>
      </c>
      <c r="J47">
        <v>88</v>
      </c>
      <c r="K47">
        <f>_xlfn.XLOOKUP(D47,Tabela2[CÓD],Tabela2[CÓD],"-",0,1)</f>
        <v>3972</v>
      </c>
    </row>
    <row r="48" spans="3:11" x14ac:dyDescent="0.35">
      <c r="C48">
        <v>1</v>
      </c>
      <c r="D48">
        <v>3973</v>
      </c>
      <c r="E48" t="s">
        <v>245</v>
      </c>
      <c r="F48">
        <v>50</v>
      </c>
      <c r="G48">
        <v>48113</v>
      </c>
      <c r="H48" t="s">
        <v>244</v>
      </c>
      <c r="I48" s="30">
        <v>2716.5</v>
      </c>
      <c r="J48">
        <v>1</v>
      </c>
      <c r="K48">
        <f>_xlfn.XLOOKUP(D48,Tabela2[CÓD],Tabela2[CÓD],"-",0,1)</f>
        <v>3973</v>
      </c>
    </row>
    <row r="49" spans="3:11" x14ac:dyDescent="0.35">
      <c r="C49">
        <v>1</v>
      </c>
      <c r="D49">
        <v>3974</v>
      </c>
      <c r="E49" t="s">
        <v>52</v>
      </c>
      <c r="F49">
        <v>33</v>
      </c>
      <c r="G49">
        <v>48113</v>
      </c>
      <c r="H49" t="s">
        <v>244</v>
      </c>
      <c r="I49" s="30">
        <v>6025.53</v>
      </c>
      <c r="J49">
        <v>50</v>
      </c>
      <c r="K49">
        <f>_xlfn.XLOOKUP(D49,Tabela2[CÓD],Tabela2[CÓD],"-",0,1)</f>
        <v>3974</v>
      </c>
    </row>
    <row r="50" spans="3:11" x14ac:dyDescent="0.35">
      <c r="C50">
        <v>1</v>
      </c>
      <c r="D50">
        <v>3975</v>
      </c>
      <c r="E50" t="s">
        <v>53</v>
      </c>
      <c r="F50">
        <v>33</v>
      </c>
      <c r="G50">
        <v>48113</v>
      </c>
      <c r="H50" t="s">
        <v>244</v>
      </c>
      <c r="I50" s="30">
        <v>13329.23</v>
      </c>
      <c r="J50">
        <v>79</v>
      </c>
      <c r="K50">
        <f>_xlfn.XLOOKUP(D50,Tabela2[CÓD],Tabela2[CÓD],"-",0,1)</f>
        <v>3975</v>
      </c>
    </row>
    <row r="51" spans="3:11" x14ac:dyDescent="0.35">
      <c r="C51">
        <v>1</v>
      </c>
      <c r="D51">
        <v>3976</v>
      </c>
      <c r="E51" t="s">
        <v>54</v>
      </c>
      <c r="F51">
        <v>33</v>
      </c>
      <c r="G51">
        <v>48113</v>
      </c>
      <c r="H51" t="s">
        <v>244</v>
      </c>
      <c r="I51" s="30">
        <v>3852.75</v>
      </c>
      <c r="J51">
        <v>68</v>
      </c>
      <c r="K51">
        <f>_xlfn.XLOOKUP(D51,Tabela2[CÓD],Tabela2[CÓD],"-",0,1)</f>
        <v>3976</v>
      </c>
    </row>
    <row r="52" spans="3:11" x14ac:dyDescent="0.35">
      <c r="C52">
        <v>1</v>
      </c>
      <c r="D52">
        <v>3977</v>
      </c>
      <c r="E52" t="s">
        <v>45</v>
      </c>
      <c r="F52">
        <v>38</v>
      </c>
      <c r="G52">
        <v>48113</v>
      </c>
      <c r="H52" t="s">
        <v>244</v>
      </c>
      <c r="I52" s="30">
        <v>-4.0999999999999996</v>
      </c>
      <c r="J52">
        <v>0</v>
      </c>
      <c r="K52">
        <f>_xlfn.XLOOKUP(D52,Tabela2[CÓD],Tabela2[CÓD],"-",0,1)</f>
        <v>3977</v>
      </c>
    </row>
    <row r="53" spans="3:11" x14ac:dyDescent="0.35">
      <c r="C53">
        <v>1</v>
      </c>
      <c r="D53">
        <v>3978</v>
      </c>
      <c r="E53" t="s">
        <v>46</v>
      </c>
      <c r="F53">
        <v>38</v>
      </c>
      <c r="G53">
        <v>48113</v>
      </c>
      <c r="H53" t="s">
        <v>244</v>
      </c>
      <c r="K53">
        <f>_xlfn.XLOOKUP(D53,Tabela2[CÓD],Tabela2[CÓD],"-",0,1)</f>
        <v>3978</v>
      </c>
    </row>
    <row r="54" spans="3:11" x14ac:dyDescent="0.35">
      <c r="C54">
        <v>1</v>
      </c>
      <c r="D54">
        <v>3979</v>
      </c>
      <c r="E54" t="s">
        <v>47</v>
      </c>
      <c r="F54">
        <v>38</v>
      </c>
      <c r="G54">
        <v>48113</v>
      </c>
      <c r="H54" t="s">
        <v>244</v>
      </c>
      <c r="K54">
        <f>_xlfn.XLOOKUP(D54,Tabela2[CÓD],Tabela2[CÓD],"-",0,1)</f>
        <v>3979</v>
      </c>
    </row>
    <row r="55" spans="3:11" x14ac:dyDescent="0.35">
      <c r="C55">
        <v>1</v>
      </c>
      <c r="D55">
        <v>3980</v>
      </c>
      <c r="E55" t="s">
        <v>164</v>
      </c>
      <c r="F55">
        <v>33</v>
      </c>
      <c r="G55">
        <v>48113</v>
      </c>
      <c r="H55" t="s">
        <v>244</v>
      </c>
      <c r="I55" s="30">
        <v>11499.1</v>
      </c>
      <c r="J55">
        <v>67</v>
      </c>
      <c r="K55">
        <f>_xlfn.XLOOKUP(D55,Tabela2[CÓD],Tabela2[CÓD],"-",0,1)</f>
        <v>3980</v>
      </c>
    </row>
    <row r="56" spans="3:11" x14ac:dyDescent="0.35">
      <c r="C56">
        <v>1</v>
      </c>
      <c r="D56">
        <v>3981</v>
      </c>
      <c r="E56" t="s">
        <v>48</v>
      </c>
      <c r="F56">
        <v>38</v>
      </c>
      <c r="G56">
        <v>48113</v>
      </c>
      <c r="H56" t="s">
        <v>244</v>
      </c>
      <c r="K56">
        <f>_xlfn.XLOOKUP(D56,Tabela2[CÓD],Tabela2[CÓD],"-",0,1)</f>
        <v>3981</v>
      </c>
    </row>
    <row r="57" spans="3:11" x14ac:dyDescent="0.35">
      <c r="C57">
        <v>1</v>
      </c>
      <c r="D57">
        <v>3983</v>
      </c>
      <c r="E57" t="s">
        <v>205</v>
      </c>
      <c r="F57">
        <v>27</v>
      </c>
      <c r="G57">
        <v>48113</v>
      </c>
      <c r="H57" t="s">
        <v>244</v>
      </c>
      <c r="K57">
        <f>_xlfn.XLOOKUP(D57,Tabela2[CÓD],Tabela2[CÓD],"-",0,1)</f>
        <v>3983</v>
      </c>
    </row>
    <row r="58" spans="3:11" x14ac:dyDescent="0.35">
      <c r="C58">
        <v>1</v>
      </c>
      <c r="D58">
        <v>3984</v>
      </c>
      <c r="E58" t="s">
        <v>163</v>
      </c>
      <c r="F58">
        <v>27</v>
      </c>
      <c r="G58">
        <v>48113</v>
      </c>
      <c r="H58" t="s">
        <v>244</v>
      </c>
      <c r="K58">
        <f>_xlfn.XLOOKUP(D58,Tabela2[CÓD],Tabela2[CÓD],"-",0,1)</f>
        <v>3984</v>
      </c>
    </row>
    <row r="59" spans="3:11" x14ac:dyDescent="0.35">
      <c r="C59">
        <v>1</v>
      </c>
      <c r="D59">
        <v>3985</v>
      </c>
      <c r="E59" t="s">
        <v>49</v>
      </c>
      <c r="F59">
        <v>38</v>
      </c>
      <c r="G59">
        <v>48113</v>
      </c>
      <c r="H59" t="s">
        <v>244</v>
      </c>
      <c r="K59">
        <f>_xlfn.XLOOKUP(D59,Tabela2[CÓD],Tabela2[CÓD],"-",0,1)</f>
        <v>3985</v>
      </c>
    </row>
    <row r="60" spans="3:11" x14ac:dyDescent="0.35">
      <c r="C60">
        <v>1</v>
      </c>
      <c r="D60">
        <v>3987</v>
      </c>
      <c r="E60" t="s">
        <v>26</v>
      </c>
      <c r="F60">
        <v>35</v>
      </c>
      <c r="G60">
        <v>48113</v>
      </c>
      <c r="H60" t="s">
        <v>244</v>
      </c>
      <c r="K60">
        <f>_xlfn.XLOOKUP(D60,Tabela2[CÓD],Tabela2[CÓD],"-",0,1)</f>
        <v>3987</v>
      </c>
    </row>
    <row r="61" spans="3:11" x14ac:dyDescent="0.35">
      <c r="C61">
        <v>1</v>
      </c>
      <c r="D61">
        <v>3988</v>
      </c>
      <c r="E61" t="s">
        <v>115</v>
      </c>
      <c r="F61">
        <v>49</v>
      </c>
      <c r="G61">
        <v>48113</v>
      </c>
      <c r="H61" t="s">
        <v>244</v>
      </c>
      <c r="I61" s="30">
        <v>69132.960000000006</v>
      </c>
      <c r="J61">
        <v>85</v>
      </c>
      <c r="K61">
        <f>_xlfn.XLOOKUP(D61,Tabela2[CÓD],Tabela2[CÓD],"-",0,1)</f>
        <v>3988</v>
      </c>
    </row>
    <row r="62" spans="3:11" x14ac:dyDescent="0.35">
      <c r="C62">
        <v>1</v>
      </c>
      <c r="D62">
        <v>3989</v>
      </c>
      <c r="E62" t="s">
        <v>116</v>
      </c>
      <c r="F62">
        <v>49</v>
      </c>
      <c r="G62">
        <v>48113</v>
      </c>
      <c r="H62" t="s">
        <v>244</v>
      </c>
      <c r="I62" s="30">
        <v>16926.259999999998</v>
      </c>
      <c r="J62">
        <v>110</v>
      </c>
      <c r="K62">
        <f>_xlfn.XLOOKUP(D62,Tabela2[CÓD],Tabela2[CÓD],"-",0,1)</f>
        <v>3989</v>
      </c>
    </row>
    <row r="63" spans="3:11" x14ac:dyDescent="0.35">
      <c r="C63">
        <v>1</v>
      </c>
      <c r="D63">
        <v>3990</v>
      </c>
      <c r="E63" t="s">
        <v>117</v>
      </c>
      <c r="F63">
        <v>49</v>
      </c>
      <c r="G63">
        <v>48113</v>
      </c>
      <c r="H63" t="s">
        <v>244</v>
      </c>
      <c r="I63" s="30">
        <v>12842.74</v>
      </c>
      <c r="J63">
        <v>104</v>
      </c>
      <c r="K63">
        <f>_xlfn.XLOOKUP(D63,Tabela2[CÓD],Tabela2[CÓD],"-",0,1)</f>
        <v>3990</v>
      </c>
    </row>
    <row r="64" spans="3:11" x14ac:dyDescent="0.35">
      <c r="C64">
        <v>1</v>
      </c>
      <c r="D64">
        <v>3991</v>
      </c>
      <c r="E64" t="s">
        <v>27</v>
      </c>
      <c r="F64">
        <v>35</v>
      </c>
      <c r="G64">
        <v>48113</v>
      </c>
      <c r="H64" t="s">
        <v>244</v>
      </c>
      <c r="K64">
        <f>_xlfn.XLOOKUP(D64,Tabela2[CÓD],Tabela2[CÓD],"-",0,1)</f>
        <v>3991</v>
      </c>
    </row>
    <row r="65" spans="3:11" x14ac:dyDescent="0.35">
      <c r="C65">
        <v>1</v>
      </c>
      <c r="D65">
        <v>3992</v>
      </c>
      <c r="E65" t="s">
        <v>28</v>
      </c>
      <c r="F65">
        <v>35</v>
      </c>
      <c r="G65">
        <v>48113</v>
      </c>
      <c r="H65" t="s">
        <v>244</v>
      </c>
      <c r="K65">
        <f>_xlfn.XLOOKUP(D65,Tabela2[CÓD],Tabela2[CÓD],"-",0,1)</f>
        <v>3992</v>
      </c>
    </row>
    <row r="66" spans="3:11" x14ac:dyDescent="0.35">
      <c r="C66">
        <v>1</v>
      </c>
      <c r="D66">
        <v>3993</v>
      </c>
      <c r="E66" t="s">
        <v>29</v>
      </c>
      <c r="F66">
        <v>35</v>
      </c>
      <c r="G66">
        <v>48113</v>
      </c>
      <c r="H66" t="s">
        <v>244</v>
      </c>
      <c r="K66">
        <f>_xlfn.XLOOKUP(D66,Tabela2[CÓD],Tabela2[CÓD],"-",0,1)</f>
        <v>3993</v>
      </c>
    </row>
    <row r="67" spans="3:11" x14ac:dyDescent="0.35">
      <c r="C67">
        <v>1</v>
      </c>
      <c r="D67">
        <v>3994</v>
      </c>
      <c r="E67" t="s">
        <v>30</v>
      </c>
      <c r="F67">
        <v>35</v>
      </c>
      <c r="G67">
        <v>48113</v>
      </c>
      <c r="H67" t="s">
        <v>244</v>
      </c>
      <c r="K67">
        <f>_xlfn.XLOOKUP(D67,Tabela2[CÓD],Tabela2[CÓD],"-",0,1)</f>
        <v>3994</v>
      </c>
    </row>
    <row r="68" spans="3:11" x14ac:dyDescent="0.35">
      <c r="C68">
        <v>1</v>
      </c>
      <c r="D68">
        <v>3995</v>
      </c>
      <c r="E68" t="s">
        <v>118</v>
      </c>
      <c r="F68">
        <v>49</v>
      </c>
      <c r="G68">
        <v>48113</v>
      </c>
      <c r="H68" t="s">
        <v>244</v>
      </c>
      <c r="I68" s="30">
        <v>11006.86</v>
      </c>
      <c r="J68">
        <v>71</v>
      </c>
      <c r="K68">
        <f>_xlfn.XLOOKUP(D68,Tabela2[CÓD],Tabela2[CÓD],"-",0,1)</f>
        <v>3995</v>
      </c>
    </row>
    <row r="69" spans="3:11" x14ac:dyDescent="0.35">
      <c r="C69">
        <v>1</v>
      </c>
      <c r="D69">
        <v>3996</v>
      </c>
      <c r="E69" t="s">
        <v>31</v>
      </c>
      <c r="F69">
        <v>35</v>
      </c>
      <c r="G69">
        <v>48113</v>
      </c>
      <c r="H69" t="s">
        <v>244</v>
      </c>
      <c r="K69">
        <f>_xlfn.XLOOKUP(D69,Tabela2[CÓD],Tabela2[CÓD],"-",0,1)</f>
        <v>3996</v>
      </c>
    </row>
    <row r="70" spans="3:11" x14ac:dyDescent="0.35">
      <c r="C70">
        <v>1</v>
      </c>
      <c r="D70">
        <v>3997</v>
      </c>
      <c r="E70" t="s">
        <v>119</v>
      </c>
      <c r="F70">
        <v>49</v>
      </c>
      <c r="G70">
        <v>48113</v>
      </c>
      <c r="H70" t="s">
        <v>244</v>
      </c>
      <c r="I70" s="30">
        <v>23873.9</v>
      </c>
      <c r="J70">
        <v>105</v>
      </c>
      <c r="K70">
        <f>_xlfn.XLOOKUP(D70,Tabela2[CÓD],Tabela2[CÓD],"-",0,1)</f>
        <v>3997</v>
      </c>
    </row>
    <row r="71" spans="3:11" x14ac:dyDescent="0.35">
      <c r="C71">
        <v>1</v>
      </c>
      <c r="D71">
        <v>3998</v>
      </c>
      <c r="E71" t="s">
        <v>32</v>
      </c>
      <c r="F71">
        <v>35</v>
      </c>
      <c r="G71">
        <v>48113</v>
      </c>
      <c r="H71" t="s">
        <v>244</v>
      </c>
      <c r="K71">
        <f>_xlfn.XLOOKUP(D71,Tabela2[CÓD],Tabela2[CÓD],"-",0,1)</f>
        <v>3998</v>
      </c>
    </row>
    <row r="72" spans="3:11" x14ac:dyDescent="0.35">
      <c r="C72">
        <v>1</v>
      </c>
      <c r="D72">
        <v>3999</v>
      </c>
      <c r="E72" t="s">
        <v>120</v>
      </c>
      <c r="F72">
        <v>49</v>
      </c>
      <c r="G72">
        <v>48113</v>
      </c>
      <c r="H72" t="s">
        <v>244</v>
      </c>
      <c r="I72" s="30">
        <v>6136.18</v>
      </c>
      <c r="J72">
        <v>74</v>
      </c>
      <c r="K72">
        <f>_xlfn.XLOOKUP(D72,Tabela2[CÓD],Tabela2[CÓD],"-",0,1)</f>
        <v>3999</v>
      </c>
    </row>
    <row r="73" spans="3:11" x14ac:dyDescent="0.35">
      <c r="C73">
        <v>1</v>
      </c>
      <c r="D73">
        <v>4000</v>
      </c>
      <c r="E73" t="s">
        <v>36</v>
      </c>
      <c r="F73">
        <v>49</v>
      </c>
      <c r="G73">
        <v>48113</v>
      </c>
      <c r="H73" t="s">
        <v>244</v>
      </c>
      <c r="I73" s="30">
        <v>26355.48</v>
      </c>
      <c r="J73">
        <v>85</v>
      </c>
      <c r="K73">
        <f>_xlfn.XLOOKUP(D73,Tabela2[CÓD],Tabela2[CÓD],"-",0,1)</f>
        <v>4000</v>
      </c>
    </row>
    <row r="74" spans="3:11" x14ac:dyDescent="0.35">
      <c r="C74">
        <v>1</v>
      </c>
      <c r="D74">
        <v>4001</v>
      </c>
      <c r="E74" t="s">
        <v>121</v>
      </c>
      <c r="F74">
        <v>49</v>
      </c>
      <c r="G74">
        <v>48113</v>
      </c>
      <c r="H74" t="s">
        <v>244</v>
      </c>
      <c r="I74" s="30">
        <v>11352.15</v>
      </c>
      <c r="J74">
        <v>69</v>
      </c>
      <c r="K74">
        <f>_xlfn.XLOOKUP(D74,Tabela2[CÓD],Tabela2[CÓD],"-",0,1)</f>
        <v>4001</v>
      </c>
    </row>
    <row r="75" spans="3:11" x14ac:dyDescent="0.35">
      <c r="C75">
        <v>1</v>
      </c>
      <c r="D75">
        <v>4005</v>
      </c>
      <c r="E75" t="s">
        <v>122</v>
      </c>
      <c r="F75">
        <v>51</v>
      </c>
      <c r="G75">
        <v>48113</v>
      </c>
      <c r="H75" t="s">
        <v>244</v>
      </c>
      <c r="I75" s="30">
        <v>5575.95</v>
      </c>
      <c r="J75">
        <v>82</v>
      </c>
      <c r="K75">
        <f>_xlfn.XLOOKUP(D75,Tabela2[CÓD],Tabela2[CÓD],"-",0,1)</f>
        <v>4005</v>
      </c>
    </row>
    <row r="76" spans="3:11" x14ac:dyDescent="0.35">
      <c r="C76">
        <v>1</v>
      </c>
      <c r="D76">
        <v>4006</v>
      </c>
      <c r="E76" t="s">
        <v>71</v>
      </c>
      <c r="F76">
        <v>21</v>
      </c>
      <c r="G76">
        <v>48113</v>
      </c>
      <c r="H76" t="s">
        <v>244</v>
      </c>
      <c r="K76">
        <f>_xlfn.XLOOKUP(D76,Tabela2[CÓD],Tabela2[CÓD],"-",0,1)</f>
        <v>4006</v>
      </c>
    </row>
    <row r="77" spans="3:11" x14ac:dyDescent="0.35">
      <c r="C77">
        <v>1</v>
      </c>
      <c r="D77">
        <v>4007</v>
      </c>
      <c r="E77" t="s">
        <v>72</v>
      </c>
      <c r="F77">
        <v>21</v>
      </c>
      <c r="G77">
        <v>48113</v>
      </c>
      <c r="H77" t="s">
        <v>244</v>
      </c>
      <c r="K77">
        <f>_xlfn.XLOOKUP(D77,Tabela2[CÓD],Tabela2[CÓD],"-",0,1)</f>
        <v>4007</v>
      </c>
    </row>
    <row r="78" spans="3:11" x14ac:dyDescent="0.35">
      <c r="C78">
        <v>1</v>
      </c>
      <c r="D78">
        <v>4008</v>
      </c>
      <c r="E78" t="s">
        <v>73</v>
      </c>
      <c r="F78">
        <v>21</v>
      </c>
      <c r="G78">
        <v>48113</v>
      </c>
      <c r="H78" t="s">
        <v>244</v>
      </c>
      <c r="K78">
        <f>_xlfn.XLOOKUP(D78,Tabela2[CÓD],Tabela2[CÓD],"-",0,1)</f>
        <v>4008</v>
      </c>
    </row>
    <row r="79" spans="3:11" x14ac:dyDescent="0.35">
      <c r="C79">
        <v>1</v>
      </c>
      <c r="D79">
        <v>4009</v>
      </c>
      <c r="E79" t="s">
        <v>123</v>
      </c>
      <c r="F79">
        <v>51</v>
      </c>
      <c r="G79">
        <v>48113</v>
      </c>
      <c r="H79" t="s">
        <v>244</v>
      </c>
      <c r="I79" s="30">
        <v>4901.34</v>
      </c>
      <c r="J79">
        <v>96</v>
      </c>
      <c r="K79">
        <f>_xlfn.XLOOKUP(D79,Tabela2[CÓD],Tabela2[CÓD],"-",0,1)</f>
        <v>4009</v>
      </c>
    </row>
    <row r="80" spans="3:11" x14ac:dyDescent="0.35">
      <c r="C80">
        <v>1</v>
      </c>
      <c r="D80">
        <v>4010</v>
      </c>
      <c r="E80" t="s">
        <v>81</v>
      </c>
      <c r="F80">
        <v>51</v>
      </c>
      <c r="G80">
        <v>48113</v>
      </c>
      <c r="H80" t="s">
        <v>244</v>
      </c>
      <c r="I80" s="30">
        <v>12897.91</v>
      </c>
      <c r="J80">
        <v>92</v>
      </c>
      <c r="K80">
        <f>_xlfn.XLOOKUP(D80,Tabela2[CÓD],Tabela2[CÓD],"-",0,1)</f>
        <v>4010</v>
      </c>
    </row>
    <row r="81" spans="3:11" x14ac:dyDescent="0.35">
      <c r="C81">
        <v>1</v>
      </c>
      <c r="D81">
        <v>4011</v>
      </c>
      <c r="E81" t="s">
        <v>74</v>
      </c>
      <c r="F81">
        <v>21</v>
      </c>
      <c r="G81">
        <v>48113</v>
      </c>
      <c r="H81" t="s">
        <v>244</v>
      </c>
      <c r="K81">
        <f>_xlfn.XLOOKUP(D81,Tabela2[CÓD],Tabela2[CÓD],"-",0,1)</f>
        <v>4011</v>
      </c>
    </row>
    <row r="82" spans="3:11" x14ac:dyDescent="0.35">
      <c r="C82">
        <v>1</v>
      </c>
      <c r="D82">
        <v>4012</v>
      </c>
      <c r="E82" t="s">
        <v>75</v>
      </c>
      <c r="F82">
        <v>21</v>
      </c>
      <c r="G82">
        <v>48113</v>
      </c>
      <c r="H82" t="s">
        <v>244</v>
      </c>
      <c r="K82">
        <f>_xlfn.XLOOKUP(D82,Tabela2[CÓD],Tabela2[CÓD],"-",0,1)</f>
        <v>4012</v>
      </c>
    </row>
    <row r="83" spans="3:11" x14ac:dyDescent="0.35">
      <c r="C83">
        <v>1</v>
      </c>
      <c r="D83">
        <v>4013</v>
      </c>
      <c r="E83" t="s">
        <v>76</v>
      </c>
      <c r="F83">
        <v>21</v>
      </c>
      <c r="G83">
        <v>48113</v>
      </c>
      <c r="H83" t="s">
        <v>244</v>
      </c>
      <c r="K83">
        <f>_xlfn.XLOOKUP(D83,Tabela2[CÓD],Tabela2[CÓD],"-",0,1)</f>
        <v>4013</v>
      </c>
    </row>
    <row r="84" spans="3:11" x14ac:dyDescent="0.35">
      <c r="C84">
        <v>1</v>
      </c>
      <c r="D84">
        <v>4014</v>
      </c>
      <c r="E84" t="s">
        <v>77</v>
      </c>
      <c r="F84">
        <v>21</v>
      </c>
      <c r="G84">
        <v>48113</v>
      </c>
      <c r="H84" t="s">
        <v>244</v>
      </c>
      <c r="K84">
        <f>_xlfn.XLOOKUP(D84,Tabela2[CÓD],Tabela2[CÓD],"-",0,1)</f>
        <v>4014</v>
      </c>
    </row>
    <row r="85" spans="3:11" x14ac:dyDescent="0.35">
      <c r="C85">
        <v>1</v>
      </c>
      <c r="D85">
        <v>4015</v>
      </c>
      <c r="E85" t="s">
        <v>124</v>
      </c>
      <c r="F85">
        <v>51</v>
      </c>
      <c r="G85">
        <v>48113</v>
      </c>
      <c r="H85" t="s">
        <v>244</v>
      </c>
      <c r="I85" s="30">
        <v>6382.86</v>
      </c>
      <c r="J85">
        <v>84</v>
      </c>
      <c r="K85">
        <f>_xlfn.XLOOKUP(D85,Tabela2[CÓD],Tabela2[CÓD],"-",0,1)</f>
        <v>4015</v>
      </c>
    </row>
    <row r="86" spans="3:11" x14ac:dyDescent="0.35">
      <c r="C86">
        <v>1</v>
      </c>
      <c r="D86">
        <v>4016</v>
      </c>
      <c r="E86" t="s">
        <v>125</v>
      </c>
      <c r="F86">
        <v>51</v>
      </c>
      <c r="G86">
        <v>48113</v>
      </c>
      <c r="H86" t="s">
        <v>244</v>
      </c>
      <c r="I86" s="30">
        <v>12023.87</v>
      </c>
      <c r="J86">
        <v>100</v>
      </c>
      <c r="K86">
        <f>_xlfn.XLOOKUP(D86,Tabela2[CÓD],Tabela2[CÓD],"-",0,1)</f>
        <v>4016</v>
      </c>
    </row>
    <row r="87" spans="3:11" x14ac:dyDescent="0.35">
      <c r="C87">
        <v>1</v>
      </c>
      <c r="D87">
        <v>4017</v>
      </c>
      <c r="E87" t="s">
        <v>126</v>
      </c>
      <c r="F87">
        <v>51</v>
      </c>
      <c r="G87">
        <v>48113</v>
      </c>
      <c r="H87" t="s">
        <v>244</v>
      </c>
      <c r="I87" s="30">
        <v>10785.88</v>
      </c>
      <c r="J87">
        <v>71</v>
      </c>
      <c r="K87">
        <f>_xlfn.XLOOKUP(D87,Tabela2[CÓD],Tabela2[CÓD],"-",0,1)</f>
        <v>4017</v>
      </c>
    </row>
    <row r="88" spans="3:11" x14ac:dyDescent="0.35">
      <c r="C88">
        <v>1</v>
      </c>
      <c r="D88">
        <v>4018</v>
      </c>
      <c r="E88" t="s">
        <v>127</v>
      </c>
      <c r="F88">
        <v>51</v>
      </c>
      <c r="G88">
        <v>48113</v>
      </c>
      <c r="H88" t="s">
        <v>244</v>
      </c>
      <c r="I88" s="30">
        <v>3208.68</v>
      </c>
      <c r="J88">
        <v>67</v>
      </c>
      <c r="K88">
        <f>_xlfn.XLOOKUP(D88,Tabela2[CÓD],Tabela2[CÓD],"-",0,1)</f>
        <v>4018</v>
      </c>
    </row>
    <row r="89" spans="3:11" x14ac:dyDescent="0.35">
      <c r="C89">
        <v>1</v>
      </c>
      <c r="D89">
        <v>4021</v>
      </c>
      <c r="E89" t="s">
        <v>90</v>
      </c>
      <c r="F89">
        <v>7</v>
      </c>
      <c r="G89">
        <v>48113</v>
      </c>
      <c r="H89" t="s">
        <v>244</v>
      </c>
      <c r="K89">
        <f>_xlfn.XLOOKUP(D89,Tabela2[CÓD],Tabela2[CÓD],"-",0,1)</f>
        <v>4021</v>
      </c>
    </row>
    <row r="90" spans="3:11" x14ac:dyDescent="0.35">
      <c r="C90">
        <v>1</v>
      </c>
      <c r="D90">
        <v>4022</v>
      </c>
      <c r="E90" t="s">
        <v>18</v>
      </c>
      <c r="F90">
        <v>32</v>
      </c>
      <c r="G90">
        <v>48113</v>
      </c>
      <c r="H90" t="s">
        <v>244</v>
      </c>
      <c r="K90">
        <f>_xlfn.XLOOKUP(D90,Tabela2[CÓD],Tabela2[CÓD],"-",0,1)</f>
        <v>4022</v>
      </c>
    </row>
    <row r="91" spans="3:11" x14ac:dyDescent="0.35">
      <c r="C91">
        <v>1</v>
      </c>
      <c r="D91">
        <v>4024</v>
      </c>
      <c r="E91" t="s">
        <v>37</v>
      </c>
      <c r="F91">
        <v>49</v>
      </c>
      <c r="G91">
        <v>48113</v>
      </c>
      <c r="H91" t="s">
        <v>244</v>
      </c>
      <c r="I91" s="30">
        <v>10895.91</v>
      </c>
      <c r="J91">
        <v>57</v>
      </c>
      <c r="K91">
        <f>_xlfn.XLOOKUP(D91,Tabela2[CÓD],Tabela2[CÓD],"-",0,1)</f>
        <v>4024</v>
      </c>
    </row>
    <row r="92" spans="3:11" x14ac:dyDescent="0.35">
      <c r="C92">
        <v>1</v>
      </c>
      <c r="D92">
        <v>4025</v>
      </c>
      <c r="E92" t="s">
        <v>2</v>
      </c>
      <c r="F92">
        <v>18</v>
      </c>
      <c r="G92">
        <v>48113</v>
      </c>
      <c r="H92" t="s">
        <v>244</v>
      </c>
      <c r="K92">
        <f>_xlfn.XLOOKUP(D92,Tabela2[CÓD],Tabela2[CÓD],"-",0,1)</f>
        <v>4025</v>
      </c>
    </row>
    <row r="93" spans="3:11" x14ac:dyDescent="0.35">
      <c r="C93">
        <v>1</v>
      </c>
      <c r="D93">
        <v>4026</v>
      </c>
      <c r="E93" t="s">
        <v>10</v>
      </c>
      <c r="F93">
        <v>14</v>
      </c>
      <c r="G93">
        <v>48113</v>
      </c>
      <c r="H93" t="s">
        <v>244</v>
      </c>
      <c r="I93" s="30">
        <v>4808.8999999999996</v>
      </c>
      <c r="J93">
        <v>49</v>
      </c>
      <c r="K93">
        <f>_xlfn.XLOOKUP(D93,Tabela2[CÓD],Tabela2[CÓD],"-",0,1)</f>
        <v>4026</v>
      </c>
    </row>
    <row r="94" spans="3:11" x14ac:dyDescent="0.35">
      <c r="C94">
        <v>1</v>
      </c>
      <c r="D94">
        <v>4027</v>
      </c>
      <c r="E94" t="s">
        <v>9</v>
      </c>
      <c r="F94">
        <v>14</v>
      </c>
      <c r="G94">
        <v>48113</v>
      </c>
      <c r="H94" t="s">
        <v>244</v>
      </c>
      <c r="I94" s="30">
        <v>5388.68</v>
      </c>
      <c r="J94">
        <v>70</v>
      </c>
      <c r="K94">
        <f>_xlfn.XLOOKUP(D94,Tabela2[CÓD],Tabela2[CÓD],"-",0,1)</f>
        <v>4027</v>
      </c>
    </row>
    <row r="95" spans="3:11" x14ac:dyDescent="0.35">
      <c r="C95">
        <v>1</v>
      </c>
      <c r="D95">
        <v>4028</v>
      </c>
      <c r="E95" t="s">
        <v>128</v>
      </c>
      <c r="F95">
        <v>14</v>
      </c>
      <c r="G95">
        <v>48113</v>
      </c>
      <c r="H95" t="s">
        <v>244</v>
      </c>
      <c r="I95" s="30">
        <v>4822.6400000000003</v>
      </c>
      <c r="J95">
        <v>53</v>
      </c>
      <c r="K95">
        <f>_xlfn.XLOOKUP(D95,Tabela2[CÓD],Tabela2[CÓD],"-",0,1)</f>
        <v>4028</v>
      </c>
    </row>
    <row r="96" spans="3:11" x14ac:dyDescent="0.35">
      <c r="C96">
        <v>1</v>
      </c>
      <c r="D96">
        <v>4029</v>
      </c>
      <c r="E96" t="s">
        <v>129</v>
      </c>
      <c r="F96">
        <v>14</v>
      </c>
      <c r="G96">
        <v>48113</v>
      </c>
      <c r="H96" t="s">
        <v>244</v>
      </c>
      <c r="I96" s="30">
        <v>9391.35</v>
      </c>
      <c r="J96">
        <v>76</v>
      </c>
      <c r="K96">
        <f>_xlfn.XLOOKUP(D96,Tabela2[CÓD],Tabela2[CÓD],"-",0,1)</f>
        <v>4029</v>
      </c>
    </row>
    <row r="97" spans="3:11" x14ac:dyDescent="0.35">
      <c r="C97">
        <v>1</v>
      </c>
      <c r="D97">
        <v>4030</v>
      </c>
      <c r="E97" t="s">
        <v>11</v>
      </c>
      <c r="F97">
        <v>14</v>
      </c>
      <c r="G97">
        <v>48113</v>
      </c>
      <c r="H97" t="s">
        <v>244</v>
      </c>
      <c r="I97" s="30">
        <v>7615.26</v>
      </c>
      <c r="J97">
        <v>89</v>
      </c>
      <c r="K97">
        <f>_xlfn.XLOOKUP(D97,Tabela2[CÓD],Tabela2[CÓD],"-",0,1)</f>
        <v>4030</v>
      </c>
    </row>
    <row r="98" spans="3:11" x14ac:dyDescent="0.35">
      <c r="C98">
        <v>1</v>
      </c>
      <c r="D98">
        <v>4031</v>
      </c>
      <c r="E98" t="s">
        <v>3</v>
      </c>
      <c r="F98">
        <v>18</v>
      </c>
      <c r="G98">
        <v>48113</v>
      </c>
      <c r="H98" t="s">
        <v>244</v>
      </c>
      <c r="K98">
        <f>_xlfn.XLOOKUP(D98,Tabela2[CÓD],Tabela2[CÓD],"-",0,1)</f>
        <v>4031</v>
      </c>
    </row>
    <row r="99" spans="3:11" x14ac:dyDescent="0.35">
      <c r="C99">
        <v>1</v>
      </c>
      <c r="D99">
        <v>4032</v>
      </c>
      <c r="E99" t="s">
        <v>4</v>
      </c>
      <c r="F99">
        <v>18</v>
      </c>
      <c r="G99">
        <v>48113</v>
      </c>
      <c r="H99" t="s">
        <v>244</v>
      </c>
      <c r="K99">
        <f>_xlfn.XLOOKUP(D99,Tabela2[CÓD],Tabela2[CÓD],"-",0,1)</f>
        <v>4032</v>
      </c>
    </row>
    <row r="100" spans="3:11" x14ac:dyDescent="0.35">
      <c r="C100">
        <v>1</v>
      </c>
      <c r="D100">
        <v>4033</v>
      </c>
      <c r="E100" t="s">
        <v>5</v>
      </c>
      <c r="F100">
        <v>18</v>
      </c>
      <c r="G100">
        <v>48113</v>
      </c>
      <c r="H100" t="s">
        <v>244</v>
      </c>
      <c r="K100">
        <f>_xlfn.XLOOKUP(D100,Tabela2[CÓD],Tabela2[CÓD],"-",0,1)</f>
        <v>4033</v>
      </c>
    </row>
    <row r="101" spans="3:11" x14ac:dyDescent="0.35">
      <c r="C101">
        <v>1</v>
      </c>
      <c r="D101">
        <v>4034</v>
      </c>
      <c r="E101" t="s">
        <v>6</v>
      </c>
      <c r="F101">
        <v>18</v>
      </c>
      <c r="G101">
        <v>48113</v>
      </c>
      <c r="H101" t="s">
        <v>244</v>
      </c>
      <c r="K101">
        <f>_xlfn.XLOOKUP(D101,Tabela2[CÓD],Tabela2[CÓD],"-",0,1)</f>
        <v>4034</v>
      </c>
    </row>
    <row r="102" spans="3:11" x14ac:dyDescent="0.35">
      <c r="C102">
        <v>1</v>
      </c>
      <c r="D102">
        <v>4035</v>
      </c>
      <c r="E102" t="s">
        <v>7</v>
      </c>
      <c r="F102">
        <v>18</v>
      </c>
      <c r="G102">
        <v>48113</v>
      </c>
      <c r="H102" t="s">
        <v>244</v>
      </c>
      <c r="K102">
        <f>_xlfn.XLOOKUP(D102,Tabela2[CÓD],Tabela2[CÓD],"-",0,1)</f>
        <v>4035</v>
      </c>
    </row>
    <row r="103" spans="3:11" x14ac:dyDescent="0.35">
      <c r="C103">
        <v>1</v>
      </c>
      <c r="D103">
        <v>4036</v>
      </c>
      <c r="E103" t="s">
        <v>8</v>
      </c>
      <c r="F103">
        <v>18</v>
      </c>
      <c r="G103">
        <v>48113</v>
      </c>
      <c r="H103" t="s">
        <v>244</v>
      </c>
      <c r="K103">
        <f>_xlfn.XLOOKUP(D103,Tabela2[CÓD],Tabela2[CÓD],"-",0,1)</f>
        <v>4036</v>
      </c>
    </row>
    <row r="104" spans="3:11" x14ac:dyDescent="0.35">
      <c r="C104">
        <v>1</v>
      </c>
      <c r="D104">
        <v>4037</v>
      </c>
      <c r="E104" t="s">
        <v>130</v>
      </c>
      <c r="F104">
        <v>33</v>
      </c>
      <c r="G104">
        <v>48113</v>
      </c>
      <c r="H104" t="s">
        <v>244</v>
      </c>
      <c r="I104" s="30">
        <v>7367.87</v>
      </c>
      <c r="J104">
        <v>68</v>
      </c>
      <c r="K104">
        <f>_xlfn.XLOOKUP(D104,Tabela2[CÓD],Tabela2[CÓD],"-",0,1)</f>
        <v>4037</v>
      </c>
    </row>
    <row r="105" spans="3:11" x14ac:dyDescent="0.35">
      <c r="C105">
        <v>1</v>
      </c>
      <c r="D105">
        <v>4038</v>
      </c>
      <c r="E105" t="s">
        <v>131</v>
      </c>
      <c r="F105">
        <v>14</v>
      </c>
      <c r="G105">
        <v>48113</v>
      </c>
      <c r="H105" t="s">
        <v>244</v>
      </c>
      <c r="I105" s="30">
        <v>3788.53</v>
      </c>
      <c r="J105">
        <v>39</v>
      </c>
      <c r="K105">
        <f>_xlfn.XLOOKUP(D105,Tabela2[CÓD],Tabela2[CÓD],"-",0,1)</f>
        <v>4038</v>
      </c>
    </row>
    <row r="106" spans="3:11" x14ac:dyDescent="0.35">
      <c r="C106">
        <v>1</v>
      </c>
      <c r="D106">
        <v>4039</v>
      </c>
      <c r="E106" t="s">
        <v>132</v>
      </c>
      <c r="F106">
        <v>14</v>
      </c>
      <c r="G106">
        <v>48113</v>
      </c>
      <c r="H106" t="s">
        <v>244</v>
      </c>
      <c r="I106" s="30">
        <v>6155.42</v>
      </c>
      <c r="J106">
        <v>74</v>
      </c>
      <c r="K106">
        <f>_xlfn.XLOOKUP(D106,Tabela2[CÓD],Tabela2[CÓD],"-",0,1)</f>
        <v>4039</v>
      </c>
    </row>
    <row r="107" spans="3:11" x14ac:dyDescent="0.35">
      <c r="C107">
        <v>1</v>
      </c>
      <c r="D107">
        <v>4040</v>
      </c>
      <c r="E107" t="s">
        <v>133</v>
      </c>
      <c r="F107">
        <v>14</v>
      </c>
      <c r="G107">
        <v>48113</v>
      </c>
      <c r="H107" t="s">
        <v>244</v>
      </c>
      <c r="I107" s="30">
        <v>10189.33</v>
      </c>
      <c r="J107">
        <v>82</v>
      </c>
      <c r="K107">
        <f>_xlfn.XLOOKUP(D107,Tabela2[CÓD],Tabela2[CÓD],"-",0,1)</f>
        <v>4040</v>
      </c>
    </row>
    <row r="108" spans="3:11" x14ac:dyDescent="0.35">
      <c r="C108">
        <v>1</v>
      </c>
      <c r="D108">
        <v>4041</v>
      </c>
      <c r="E108" t="s">
        <v>1</v>
      </c>
      <c r="F108">
        <v>18</v>
      </c>
      <c r="G108">
        <v>48113</v>
      </c>
      <c r="H108" t="s">
        <v>244</v>
      </c>
      <c r="K108">
        <f>_xlfn.XLOOKUP(D108,Tabela2[CÓD],Tabela2[CÓD],"-",0,1)</f>
        <v>4041</v>
      </c>
    </row>
    <row r="109" spans="3:11" x14ac:dyDescent="0.35">
      <c r="C109">
        <v>1</v>
      </c>
      <c r="D109">
        <v>4043</v>
      </c>
      <c r="E109" t="s">
        <v>228</v>
      </c>
      <c r="F109">
        <v>14</v>
      </c>
      <c r="G109">
        <v>48113</v>
      </c>
      <c r="H109" t="s">
        <v>244</v>
      </c>
      <c r="I109" s="30">
        <v>2157.85</v>
      </c>
      <c r="J109">
        <v>15</v>
      </c>
      <c r="K109">
        <f>_xlfn.XLOOKUP(D109,Tabela2[CÓD],Tabela2[CÓD],"-",0,1)</f>
        <v>4043</v>
      </c>
    </row>
    <row r="110" spans="3:11" x14ac:dyDescent="0.35">
      <c r="C110">
        <v>1</v>
      </c>
      <c r="D110">
        <v>4044</v>
      </c>
      <c r="E110" t="s">
        <v>134</v>
      </c>
      <c r="F110">
        <v>33</v>
      </c>
      <c r="G110">
        <v>48113</v>
      </c>
      <c r="H110" t="s">
        <v>244</v>
      </c>
      <c r="I110" s="30">
        <v>21325.64</v>
      </c>
      <c r="J110">
        <v>71</v>
      </c>
      <c r="K110">
        <f>_xlfn.XLOOKUP(D110,Tabela2[CÓD],Tabela2[CÓD],"-",0,1)</f>
        <v>4044</v>
      </c>
    </row>
    <row r="111" spans="3:11" x14ac:dyDescent="0.35">
      <c r="C111">
        <v>1</v>
      </c>
      <c r="D111">
        <v>4045</v>
      </c>
      <c r="E111" t="s">
        <v>135</v>
      </c>
      <c r="F111">
        <v>33</v>
      </c>
      <c r="G111">
        <v>48113</v>
      </c>
      <c r="H111" t="s">
        <v>244</v>
      </c>
      <c r="I111" s="30">
        <v>18741.2</v>
      </c>
      <c r="J111">
        <v>118</v>
      </c>
      <c r="K111">
        <f>_xlfn.XLOOKUP(D111,Tabela2[CÓD],Tabela2[CÓD],"-",0,1)</f>
        <v>4045</v>
      </c>
    </row>
    <row r="112" spans="3:11" x14ac:dyDescent="0.35">
      <c r="C112">
        <v>1</v>
      </c>
      <c r="D112">
        <v>4047</v>
      </c>
      <c r="E112" t="s">
        <v>33</v>
      </c>
      <c r="F112">
        <v>35</v>
      </c>
      <c r="G112">
        <v>48113</v>
      </c>
      <c r="H112" t="s">
        <v>244</v>
      </c>
      <c r="K112">
        <f>_xlfn.XLOOKUP(D112,Tabela2[CÓD],Tabela2[CÓD],"-",0,1)</f>
        <v>4047</v>
      </c>
    </row>
    <row r="113" spans="3:11" x14ac:dyDescent="0.35">
      <c r="C113">
        <v>1</v>
      </c>
      <c r="D113">
        <v>4048</v>
      </c>
      <c r="E113" t="s">
        <v>136</v>
      </c>
      <c r="F113">
        <v>49</v>
      </c>
      <c r="G113">
        <v>48113</v>
      </c>
      <c r="H113" t="s">
        <v>244</v>
      </c>
      <c r="I113" s="30">
        <v>11578.75</v>
      </c>
      <c r="J113">
        <v>75</v>
      </c>
      <c r="K113">
        <f>_xlfn.XLOOKUP(D113,Tabela2[CÓD],Tabela2[CÓD],"-",0,1)</f>
        <v>4048</v>
      </c>
    </row>
    <row r="114" spans="3:11" x14ac:dyDescent="0.35">
      <c r="C114">
        <v>1</v>
      </c>
      <c r="D114">
        <v>4049</v>
      </c>
      <c r="E114" t="s">
        <v>137</v>
      </c>
      <c r="F114">
        <v>49</v>
      </c>
      <c r="G114">
        <v>48113</v>
      </c>
      <c r="H114" t="s">
        <v>244</v>
      </c>
      <c r="I114" s="30">
        <v>16310.37</v>
      </c>
      <c r="J114">
        <v>71</v>
      </c>
      <c r="K114">
        <f>_xlfn.XLOOKUP(D114,Tabela2[CÓD],Tabela2[CÓD],"-",0,1)</f>
        <v>4049</v>
      </c>
    </row>
    <row r="115" spans="3:11" x14ac:dyDescent="0.35">
      <c r="C115">
        <v>1</v>
      </c>
      <c r="D115">
        <v>4051</v>
      </c>
      <c r="E115" t="s">
        <v>138</v>
      </c>
      <c r="F115">
        <v>49</v>
      </c>
      <c r="G115">
        <v>48113</v>
      </c>
      <c r="H115" t="s">
        <v>244</v>
      </c>
      <c r="I115" s="30">
        <v>12980.46</v>
      </c>
      <c r="J115">
        <v>64</v>
      </c>
      <c r="K115">
        <f>_xlfn.XLOOKUP(D115,Tabela2[CÓD],Tabela2[CÓD],"-",0,1)</f>
        <v>4051</v>
      </c>
    </row>
    <row r="116" spans="3:11" x14ac:dyDescent="0.35">
      <c r="C116">
        <v>1</v>
      </c>
      <c r="D116">
        <v>4052</v>
      </c>
      <c r="E116" t="s">
        <v>34</v>
      </c>
      <c r="F116">
        <v>35</v>
      </c>
      <c r="G116">
        <v>48113</v>
      </c>
      <c r="H116" t="s">
        <v>244</v>
      </c>
      <c r="K116">
        <f>_xlfn.XLOOKUP(D116,Tabela2[CÓD],Tabela2[CÓD],"-",0,1)</f>
        <v>4052</v>
      </c>
    </row>
    <row r="117" spans="3:11" x14ac:dyDescent="0.35">
      <c r="C117">
        <v>1</v>
      </c>
      <c r="D117">
        <v>4054</v>
      </c>
      <c r="E117" t="s">
        <v>19</v>
      </c>
      <c r="F117">
        <v>32</v>
      </c>
      <c r="G117">
        <v>48113</v>
      </c>
      <c r="H117" t="s">
        <v>244</v>
      </c>
      <c r="I117" s="30">
        <v>-560.16</v>
      </c>
      <c r="J117">
        <v>0</v>
      </c>
      <c r="K117">
        <f>_xlfn.XLOOKUP(D117,Tabela2[CÓD],Tabela2[CÓD],"-",0,1)</f>
        <v>4054</v>
      </c>
    </row>
    <row r="118" spans="3:11" x14ac:dyDescent="0.35">
      <c r="C118">
        <v>1</v>
      </c>
      <c r="D118">
        <v>4056</v>
      </c>
      <c r="E118" t="s">
        <v>139</v>
      </c>
      <c r="F118">
        <v>23</v>
      </c>
      <c r="G118">
        <v>48113</v>
      </c>
      <c r="H118" t="s">
        <v>244</v>
      </c>
      <c r="I118" s="30">
        <v>7899.85</v>
      </c>
      <c r="J118">
        <v>7</v>
      </c>
      <c r="K118">
        <f>_xlfn.XLOOKUP(D118,Tabela2[CÓD],Tabela2[CÓD],"-",0,1)</f>
        <v>4056</v>
      </c>
    </row>
    <row r="119" spans="3:11" x14ac:dyDescent="0.35">
      <c r="C119">
        <v>1</v>
      </c>
      <c r="D119">
        <v>4058</v>
      </c>
      <c r="E119" t="s">
        <v>94</v>
      </c>
      <c r="F119">
        <v>34</v>
      </c>
      <c r="G119">
        <v>48113</v>
      </c>
      <c r="H119" t="s">
        <v>244</v>
      </c>
      <c r="I119" s="30">
        <v>4478.8100000000004</v>
      </c>
      <c r="J119">
        <v>86</v>
      </c>
      <c r="K119">
        <f>_xlfn.XLOOKUP(D119,Tabela2[CÓD],Tabela2[CÓD],"-",0,1)</f>
        <v>4058</v>
      </c>
    </row>
    <row r="120" spans="3:11" x14ac:dyDescent="0.35">
      <c r="C120">
        <v>1</v>
      </c>
      <c r="D120">
        <v>4059</v>
      </c>
      <c r="E120" t="s">
        <v>140</v>
      </c>
      <c r="F120">
        <v>34</v>
      </c>
      <c r="G120">
        <v>48113</v>
      </c>
      <c r="H120" t="s">
        <v>244</v>
      </c>
      <c r="I120" s="30">
        <v>3472.66</v>
      </c>
      <c r="J120">
        <v>45</v>
      </c>
      <c r="K120">
        <f>_xlfn.XLOOKUP(D120,Tabela2[CÓD],Tabela2[CÓD],"-",0,1)</f>
        <v>4059</v>
      </c>
    </row>
    <row r="121" spans="3:11" x14ac:dyDescent="0.35">
      <c r="C121">
        <v>1</v>
      </c>
      <c r="D121">
        <v>4060</v>
      </c>
      <c r="E121" t="s">
        <v>141</v>
      </c>
      <c r="F121">
        <v>34</v>
      </c>
      <c r="G121">
        <v>48113</v>
      </c>
      <c r="H121" t="s">
        <v>244</v>
      </c>
      <c r="I121" s="30">
        <v>9899.6200000000008</v>
      </c>
      <c r="J121">
        <v>81</v>
      </c>
      <c r="K121">
        <f>_xlfn.XLOOKUP(D121,Tabela2[CÓD],Tabela2[CÓD],"-",0,1)</f>
        <v>4060</v>
      </c>
    </row>
    <row r="122" spans="3:11" x14ac:dyDescent="0.35">
      <c r="C122">
        <v>1</v>
      </c>
      <c r="D122">
        <v>4061</v>
      </c>
      <c r="E122" t="s">
        <v>91</v>
      </c>
      <c r="F122">
        <v>7</v>
      </c>
      <c r="G122">
        <v>48113</v>
      </c>
      <c r="H122" t="s">
        <v>244</v>
      </c>
      <c r="K122">
        <f>_xlfn.XLOOKUP(D122,Tabela2[CÓD],Tabela2[CÓD],"-",0,1)</f>
        <v>4061</v>
      </c>
    </row>
    <row r="123" spans="3:11" x14ac:dyDescent="0.35">
      <c r="C123">
        <v>1</v>
      </c>
      <c r="D123">
        <v>4062</v>
      </c>
      <c r="E123" t="s">
        <v>142</v>
      </c>
      <c r="F123">
        <v>34</v>
      </c>
      <c r="G123">
        <v>48113</v>
      </c>
      <c r="H123" t="s">
        <v>244</v>
      </c>
      <c r="I123" s="30">
        <v>9919.18</v>
      </c>
      <c r="J123">
        <v>88</v>
      </c>
      <c r="K123">
        <f>_xlfn.XLOOKUP(D123,Tabela2[CÓD],Tabela2[CÓD],"-",0,1)</f>
        <v>4062</v>
      </c>
    </row>
    <row r="124" spans="3:11" x14ac:dyDescent="0.35">
      <c r="C124">
        <v>1</v>
      </c>
      <c r="D124">
        <v>4065</v>
      </c>
      <c r="E124" t="s">
        <v>23</v>
      </c>
      <c r="F124">
        <v>23</v>
      </c>
      <c r="G124">
        <v>48113</v>
      </c>
      <c r="H124" t="s">
        <v>244</v>
      </c>
      <c r="I124" s="30">
        <v>27567.37</v>
      </c>
      <c r="J124">
        <v>20</v>
      </c>
      <c r="K124">
        <f>_xlfn.XLOOKUP(D124,Tabela2[CÓD],Tabela2[CÓD],"-",0,1)</f>
        <v>4065</v>
      </c>
    </row>
    <row r="125" spans="3:11" x14ac:dyDescent="0.35">
      <c r="C125">
        <v>1</v>
      </c>
      <c r="D125">
        <v>4066</v>
      </c>
      <c r="E125" t="s">
        <v>63</v>
      </c>
      <c r="F125">
        <v>25</v>
      </c>
      <c r="G125">
        <v>48113</v>
      </c>
      <c r="H125" t="s">
        <v>244</v>
      </c>
      <c r="K125">
        <f>_xlfn.XLOOKUP(D125,Tabela2[CÓD],Tabela2[CÓD],"-",0,1)</f>
        <v>4066</v>
      </c>
    </row>
    <row r="126" spans="3:11" x14ac:dyDescent="0.35">
      <c r="C126">
        <v>1</v>
      </c>
      <c r="D126">
        <v>4067</v>
      </c>
      <c r="E126" t="s">
        <v>143</v>
      </c>
      <c r="F126">
        <v>26</v>
      </c>
      <c r="G126">
        <v>48113</v>
      </c>
      <c r="H126" t="s">
        <v>244</v>
      </c>
      <c r="I126" s="30">
        <v>67152.100000000006</v>
      </c>
      <c r="J126">
        <v>15</v>
      </c>
      <c r="K126">
        <f>_xlfn.XLOOKUP(D126,Tabela2[CÓD],Tabela2[CÓD],"-",0,1)</f>
        <v>4067</v>
      </c>
    </row>
    <row r="127" spans="3:11" x14ac:dyDescent="0.35">
      <c r="C127">
        <v>1</v>
      </c>
      <c r="D127">
        <v>4068</v>
      </c>
      <c r="E127" t="s">
        <v>64</v>
      </c>
      <c r="F127">
        <v>25</v>
      </c>
      <c r="G127">
        <v>48113</v>
      </c>
      <c r="H127" t="s">
        <v>244</v>
      </c>
      <c r="K127">
        <f>_xlfn.XLOOKUP(D127,Tabela2[CÓD],Tabela2[CÓD],"-",0,1)</f>
        <v>4068</v>
      </c>
    </row>
    <row r="128" spans="3:11" x14ac:dyDescent="0.35">
      <c r="C128">
        <v>1</v>
      </c>
      <c r="D128">
        <v>4069</v>
      </c>
      <c r="E128" t="s">
        <v>144</v>
      </c>
      <c r="F128">
        <v>34</v>
      </c>
      <c r="G128">
        <v>48113</v>
      </c>
      <c r="H128" t="s">
        <v>244</v>
      </c>
      <c r="I128" s="30">
        <v>8002.01</v>
      </c>
      <c r="J128">
        <v>57</v>
      </c>
      <c r="K128">
        <f>_xlfn.XLOOKUP(D128,Tabela2[CÓD],Tabela2[CÓD],"-",0,1)</f>
        <v>4069</v>
      </c>
    </row>
    <row r="129" spans="3:11" x14ac:dyDescent="0.35">
      <c r="C129">
        <v>1</v>
      </c>
      <c r="D129">
        <v>4070</v>
      </c>
      <c r="E129" t="s">
        <v>145</v>
      </c>
      <c r="F129">
        <v>34</v>
      </c>
      <c r="G129">
        <v>48113</v>
      </c>
      <c r="H129" t="s">
        <v>244</v>
      </c>
      <c r="I129" s="30">
        <v>50333.84</v>
      </c>
      <c r="J129">
        <v>61</v>
      </c>
      <c r="K129">
        <f>_xlfn.XLOOKUP(D129,Tabela2[CÓD],Tabela2[CÓD],"-",0,1)</f>
        <v>4070</v>
      </c>
    </row>
    <row r="130" spans="3:11" x14ac:dyDescent="0.35">
      <c r="C130">
        <v>1</v>
      </c>
      <c r="D130">
        <v>4071</v>
      </c>
      <c r="E130" t="s">
        <v>146</v>
      </c>
      <c r="F130">
        <v>14</v>
      </c>
      <c r="G130">
        <v>48113</v>
      </c>
      <c r="H130" t="s">
        <v>244</v>
      </c>
      <c r="I130" s="30">
        <v>714.92</v>
      </c>
      <c r="J130">
        <v>11</v>
      </c>
      <c r="K130">
        <f>_xlfn.XLOOKUP(D130,Tabela2[CÓD],Tabela2[CÓD],"-",0,1)</f>
        <v>4071</v>
      </c>
    </row>
    <row r="131" spans="3:11" x14ac:dyDescent="0.35">
      <c r="C131">
        <v>1</v>
      </c>
      <c r="D131">
        <v>4072</v>
      </c>
      <c r="E131" t="s">
        <v>147</v>
      </c>
      <c r="F131">
        <v>14</v>
      </c>
      <c r="G131">
        <v>48113</v>
      </c>
      <c r="H131" t="s">
        <v>244</v>
      </c>
      <c r="I131" s="30">
        <v>8282.17</v>
      </c>
      <c r="J131">
        <v>64</v>
      </c>
      <c r="K131">
        <f>_xlfn.XLOOKUP(D131,Tabela2[CÓD],Tabela2[CÓD],"-",0,1)</f>
        <v>4072</v>
      </c>
    </row>
    <row r="132" spans="3:11" x14ac:dyDescent="0.35">
      <c r="C132">
        <v>1</v>
      </c>
      <c r="D132">
        <v>4073</v>
      </c>
      <c r="E132" t="s">
        <v>0</v>
      </c>
      <c r="F132">
        <v>48</v>
      </c>
      <c r="G132">
        <v>48113</v>
      </c>
      <c r="H132" t="s">
        <v>244</v>
      </c>
      <c r="K132">
        <f>_xlfn.XLOOKUP(D132,Tabela2[CÓD],Tabela2[CÓD],"-",0,1)</f>
        <v>4073</v>
      </c>
    </row>
    <row r="133" spans="3:11" x14ac:dyDescent="0.35">
      <c r="C133">
        <v>1</v>
      </c>
      <c r="D133">
        <v>4077</v>
      </c>
      <c r="E133" t="s">
        <v>78</v>
      </c>
      <c r="F133">
        <v>21</v>
      </c>
      <c r="G133">
        <v>48113</v>
      </c>
      <c r="H133" t="s">
        <v>244</v>
      </c>
      <c r="K133">
        <f>_xlfn.XLOOKUP(D133,Tabela2[CÓD],Tabela2[CÓD],"-",0,1)</f>
        <v>4077</v>
      </c>
    </row>
    <row r="134" spans="3:11" x14ac:dyDescent="0.35">
      <c r="C134">
        <v>1</v>
      </c>
      <c r="D134">
        <v>4078</v>
      </c>
      <c r="E134" t="s">
        <v>79</v>
      </c>
      <c r="F134">
        <v>21</v>
      </c>
      <c r="G134">
        <v>48113</v>
      </c>
      <c r="H134" t="s">
        <v>244</v>
      </c>
      <c r="K134">
        <f>_xlfn.XLOOKUP(D134,Tabela2[CÓD],Tabela2[CÓD],"-",0,1)</f>
        <v>4078</v>
      </c>
    </row>
    <row r="135" spans="3:11" x14ac:dyDescent="0.35">
      <c r="C135">
        <v>1</v>
      </c>
      <c r="D135">
        <v>4079</v>
      </c>
      <c r="E135" t="s">
        <v>148</v>
      </c>
      <c r="F135">
        <v>51</v>
      </c>
      <c r="G135">
        <v>48113</v>
      </c>
      <c r="H135" t="s">
        <v>244</v>
      </c>
      <c r="I135" s="30">
        <v>3948.83</v>
      </c>
      <c r="J135">
        <v>77</v>
      </c>
      <c r="K135">
        <f>_xlfn.XLOOKUP(D135,Tabela2[CÓD],Tabela2[CÓD],"-",0,1)</f>
        <v>4079</v>
      </c>
    </row>
    <row r="136" spans="3:11" x14ac:dyDescent="0.35">
      <c r="C136">
        <v>1</v>
      </c>
      <c r="D136">
        <v>4080</v>
      </c>
      <c r="E136" t="s">
        <v>149</v>
      </c>
      <c r="F136">
        <v>51</v>
      </c>
      <c r="G136">
        <v>48113</v>
      </c>
      <c r="H136" t="s">
        <v>244</v>
      </c>
      <c r="I136" s="30">
        <v>18244.009999999998</v>
      </c>
      <c r="J136">
        <v>95</v>
      </c>
      <c r="K136">
        <f>_xlfn.XLOOKUP(D136,Tabela2[CÓD],Tabela2[CÓD],"-",0,1)</f>
        <v>4080</v>
      </c>
    </row>
    <row r="137" spans="3:11" x14ac:dyDescent="0.35">
      <c r="C137">
        <v>1</v>
      </c>
      <c r="D137">
        <v>4081</v>
      </c>
      <c r="E137" t="s">
        <v>150</v>
      </c>
      <c r="F137">
        <v>51</v>
      </c>
      <c r="G137">
        <v>48113</v>
      </c>
      <c r="H137" t="s">
        <v>244</v>
      </c>
      <c r="I137" s="30">
        <v>3506.04</v>
      </c>
      <c r="J137">
        <v>70</v>
      </c>
      <c r="K137">
        <f>_xlfn.XLOOKUP(D137,Tabela2[CÓD],Tabela2[CÓD],"-",0,1)</f>
        <v>4081</v>
      </c>
    </row>
    <row r="138" spans="3:11" x14ac:dyDescent="0.35">
      <c r="C138">
        <v>1</v>
      </c>
      <c r="D138">
        <v>4082</v>
      </c>
      <c r="E138" t="s">
        <v>82</v>
      </c>
      <c r="F138">
        <v>51</v>
      </c>
      <c r="G138">
        <v>48113</v>
      </c>
      <c r="H138" t="s">
        <v>244</v>
      </c>
      <c r="I138" s="30">
        <v>3371.79</v>
      </c>
      <c r="J138">
        <v>85</v>
      </c>
      <c r="K138">
        <f>_xlfn.XLOOKUP(D138,Tabela2[CÓD],Tabela2[CÓD],"-",0,1)</f>
        <v>4082</v>
      </c>
    </row>
    <row r="139" spans="3:11" x14ac:dyDescent="0.35">
      <c r="C139">
        <v>1</v>
      </c>
      <c r="D139">
        <v>4083</v>
      </c>
      <c r="E139" t="s">
        <v>151</v>
      </c>
      <c r="F139">
        <v>33</v>
      </c>
      <c r="G139">
        <v>48113</v>
      </c>
      <c r="H139" t="s">
        <v>244</v>
      </c>
      <c r="I139" s="30">
        <v>18007.740000000002</v>
      </c>
      <c r="J139">
        <v>65</v>
      </c>
      <c r="K139">
        <f>_xlfn.XLOOKUP(D139,Tabela2[CÓD],Tabela2[CÓD],"-",0,1)</f>
        <v>4083</v>
      </c>
    </row>
    <row r="140" spans="3:11" x14ac:dyDescent="0.35">
      <c r="C140">
        <v>1</v>
      </c>
      <c r="D140">
        <v>4084</v>
      </c>
      <c r="E140" t="s">
        <v>55</v>
      </c>
      <c r="F140">
        <v>33</v>
      </c>
      <c r="G140">
        <v>48113</v>
      </c>
      <c r="H140" t="s">
        <v>244</v>
      </c>
      <c r="I140" s="30">
        <v>8472.67</v>
      </c>
      <c r="J140">
        <v>68</v>
      </c>
      <c r="K140">
        <f>_xlfn.XLOOKUP(D140,Tabela2[CÓD],Tabela2[CÓD],"-",0,1)</f>
        <v>4084</v>
      </c>
    </row>
    <row r="141" spans="3:11" x14ac:dyDescent="0.35">
      <c r="C141">
        <v>1</v>
      </c>
      <c r="D141">
        <v>4085</v>
      </c>
      <c r="E141" t="s">
        <v>152</v>
      </c>
      <c r="F141">
        <v>23</v>
      </c>
      <c r="G141">
        <v>48113</v>
      </c>
      <c r="H141" t="s">
        <v>244</v>
      </c>
      <c r="I141" s="30">
        <v>14189.82</v>
      </c>
      <c r="J141">
        <v>16</v>
      </c>
      <c r="K141">
        <f>_xlfn.XLOOKUP(D141,Tabela2[CÓD],Tabela2[CÓD],"-",0,1)</f>
        <v>4085</v>
      </c>
    </row>
    <row r="142" spans="3:11" x14ac:dyDescent="0.35">
      <c r="C142">
        <v>1</v>
      </c>
      <c r="D142">
        <v>4086</v>
      </c>
      <c r="E142" t="s">
        <v>20</v>
      </c>
      <c r="F142">
        <v>32</v>
      </c>
      <c r="G142">
        <v>48113</v>
      </c>
      <c r="H142" t="s">
        <v>244</v>
      </c>
      <c r="I142" s="30">
        <v>-1009.26</v>
      </c>
      <c r="J142">
        <v>0</v>
      </c>
      <c r="K142">
        <f>_xlfn.XLOOKUP(D142,Tabela2[CÓD],Tabela2[CÓD],"-",0,1)</f>
        <v>4086</v>
      </c>
    </row>
    <row r="143" spans="3:11" x14ac:dyDescent="0.35">
      <c r="C143">
        <v>1</v>
      </c>
      <c r="D143">
        <v>4087</v>
      </c>
      <c r="E143" t="s">
        <v>153</v>
      </c>
      <c r="F143">
        <v>34</v>
      </c>
      <c r="G143">
        <v>48113</v>
      </c>
      <c r="H143" t="s">
        <v>244</v>
      </c>
      <c r="I143" s="30">
        <v>9694.34</v>
      </c>
      <c r="J143">
        <v>36</v>
      </c>
      <c r="K143">
        <f>_xlfn.XLOOKUP(D143,Tabela2[CÓD],Tabela2[CÓD],"-",0,1)</f>
        <v>4087</v>
      </c>
    </row>
    <row r="144" spans="3:11" x14ac:dyDescent="0.35">
      <c r="C144">
        <v>1</v>
      </c>
      <c r="D144">
        <v>4094</v>
      </c>
      <c r="E144" t="s">
        <v>65</v>
      </c>
      <c r="F144">
        <v>25</v>
      </c>
      <c r="G144">
        <v>48113</v>
      </c>
      <c r="H144" t="s">
        <v>244</v>
      </c>
      <c r="K144">
        <f>_xlfn.XLOOKUP(D144,Tabela2[CÓD],Tabela2[CÓD],"-",0,1)</f>
        <v>4094</v>
      </c>
    </row>
    <row r="145" spans="3:11" x14ac:dyDescent="0.35">
      <c r="C145">
        <v>1</v>
      </c>
      <c r="D145">
        <v>4096</v>
      </c>
      <c r="E145" t="s">
        <v>154</v>
      </c>
      <c r="F145">
        <v>26</v>
      </c>
      <c r="G145">
        <v>48113</v>
      </c>
      <c r="H145" t="s">
        <v>244</v>
      </c>
      <c r="I145" s="30">
        <v>43961.89</v>
      </c>
      <c r="J145">
        <v>10</v>
      </c>
      <c r="K145">
        <f>_xlfn.XLOOKUP(D145,Tabela2[CÓD],Tabela2[CÓD],"-",0,1)</f>
        <v>4096</v>
      </c>
    </row>
    <row r="146" spans="3:11" x14ac:dyDescent="0.35">
      <c r="C146">
        <v>1</v>
      </c>
      <c r="D146">
        <v>4097</v>
      </c>
      <c r="E146" t="s">
        <v>155</v>
      </c>
      <c r="F146">
        <v>34</v>
      </c>
      <c r="G146">
        <v>48113</v>
      </c>
      <c r="H146" t="s">
        <v>244</v>
      </c>
      <c r="I146" s="30">
        <v>38976.449999999997</v>
      </c>
      <c r="J146">
        <v>85</v>
      </c>
      <c r="K146">
        <f>_xlfn.XLOOKUP(D146,Tabela2[CÓD],Tabela2[CÓD],"-",0,1)</f>
        <v>4097</v>
      </c>
    </row>
    <row r="147" spans="3:11" x14ac:dyDescent="0.35">
      <c r="C147">
        <v>1</v>
      </c>
      <c r="D147">
        <v>5005</v>
      </c>
      <c r="E147" t="s">
        <v>156</v>
      </c>
      <c r="F147">
        <v>23</v>
      </c>
      <c r="G147">
        <v>48113</v>
      </c>
      <c r="H147" t="s">
        <v>244</v>
      </c>
      <c r="I147" s="30">
        <v>64096.83</v>
      </c>
      <c r="J147">
        <v>6</v>
      </c>
      <c r="K147">
        <f>_xlfn.XLOOKUP(D147,Tabela2[CÓD],Tabela2[CÓD],"-",0,1)</f>
        <v>5005</v>
      </c>
    </row>
    <row r="148" spans="3:11" x14ac:dyDescent="0.35">
      <c r="C148">
        <v>1</v>
      </c>
      <c r="D148">
        <v>5006</v>
      </c>
      <c r="E148" t="s">
        <v>21</v>
      </c>
      <c r="F148">
        <v>32</v>
      </c>
      <c r="G148">
        <v>48113</v>
      </c>
      <c r="H148" t="s">
        <v>244</v>
      </c>
      <c r="I148" s="30">
        <v>-93.17</v>
      </c>
      <c r="J148">
        <v>0</v>
      </c>
      <c r="K148">
        <f>_xlfn.XLOOKUP(D148,Tabela2[CÓD],Tabela2[CÓD],"-",0,1)</f>
        <v>5006</v>
      </c>
    </row>
    <row r="149" spans="3:11" x14ac:dyDescent="0.35">
      <c r="C149">
        <v>1</v>
      </c>
      <c r="D149">
        <v>5009</v>
      </c>
      <c r="E149" t="s">
        <v>157</v>
      </c>
      <c r="F149">
        <v>26</v>
      </c>
      <c r="G149">
        <v>48113</v>
      </c>
      <c r="H149" t="s">
        <v>244</v>
      </c>
      <c r="I149" s="30">
        <v>369673.91</v>
      </c>
      <c r="J149">
        <v>27</v>
      </c>
      <c r="K149">
        <f>_xlfn.XLOOKUP(D149,Tabela2[CÓD],Tabela2[CÓD],"-",0,1)</f>
        <v>5009</v>
      </c>
    </row>
  </sheetData>
  <autoFilter ref="C1:K149" xr:uid="{294EF25E-2DD7-4DD9-907B-B2A7E6D3DEC8}"/>
  <customSheetViews>
    <customSheetView guid="{03F3C9C2-6682-4F79-A1C1-B082B5AF40EE}" showAutoFilter="1" state="hidden">
      <selection activeCell="E158" sqref="E157:E158"/>
      <pageMargins left="0.511811024" right="0.511811024" top="0.78740157499999996" bottom="0.78740157499999996" header="0.31496062000000002" footer="0.31496062000000002"/>
      <autoFilter ref="A2:K146" xr:uid="{29C9C1EE-7F94-413B-92E3-E2D419D42425}"/>
    </customSheetView>
  </customSheetView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AB0F91-4BA0-4E3C-BBE4-32B764FA8C22}">
  <sheetPr>
    <tabColor rgb="FFFFC000"/>
    <pageSetUpPr fitToPage="1"/>
  </sheetPr>
  <dimension ref="A1:AF225"/>
  <sheetViews>
    <sheetView showGridLines="0" tabSelected="1" showWhiteSpace="0" zoomScale="85" zoomScaleNormal="85" workbookViewId="0">
      <selection activeCell="B36" sqref="B36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defaultColWidth="0" defaultRowHeight="14.5" zeroHeight="1" x14ac:dyDescent="0.35"/>
  <cols>
    <col min="1" max="1" width="7.6328125" customWidth="1"/>
    <col min="2" max="2" width="18.7265625" style="43" customWidth="1"/>
    <col min="3" max="4" width="12.90625" style="28" customWidth="1"/>
    <col min="5" max="5" width="14.1796875" style="50" customWidth="1"/>
    <col min="6" max="6" width="12.90625" style="28" customWidth="1"/>
    <col min="7" max="7" width="12.90625" customWidth="1"/>
    <col min="8" max="9" width="14.1796875" style="50" customWidth="1"/>
    <col min="10" max="10" width="4.81640625" style="28" customWidth="1"/>
    <col min="11" max="11" width="17.26953125" bestFit="1" customWidth="1"/>
    <col min="12" max="13" width="16.90625" customWidth="1"/>
    <col min="14" max="14" width="10.90625" customWidth="1"/>
    <col min="15" max="16" width="16.90625" customWidth="1"/>
    <col min="17" max="17" width="10.90625" customWidth="1"/>
    <col min="18" max="18" width="17.1796875" bestFit="1" customWidth="1"/>
    <col min="19" max="19" width="8.7265625" customWidth="1"/>
    <col min="20" max="20" width="8.7265625" hidden="1" customWidth="1"/>
    <col min="21" max="21" width="15.26953125" hidden="1" customWidth="1"/>
    <col min="22" max="22" width="14.90625" hidden="1" customWidth="1"/>
    <col min="23" max="24" width="8.7265625" hidden="1" customWidth="1"/>
    <col min="25" max="25" width="14" hidden="1" customWidth="1"/>
    <col min="26" max="26" width="17.36328125" hidden="1" customWidth="1"/>
    <col min="27" max="27" width="8.54296875" hidden="1" customWidth="1"/>
    <col min="28" max="32" width="0" hidden="1" customWidth="1"/>
    <col min="33" max="16384" width="8.7265625" hidden="1"/>
  </cols>
  <sheetData>
    <row r="1" spans="1:19" s="53" customFormat="1" ht="68" customHeight="1" x14ac:dyDescent="0.35">
      <c r="A1" s="63"/>
      <c r="B1" s="66">
        <v>46196.512106562499</v>
      </c>
      <c r="C1" s="64"/>
      <c r="D1" s="64"/>
      <c r="E1" s="65"/>
      <c r="F1" s="64"/>
      <c r="G1" s="63"/>
      <c r="H1" s="65"/>
      <c r="I1" s="65"/>
      <c r="J1" s="64"/>
      <c r="K1" s="63"/>
      <c r="L1" s="63"/>
      <c r="M1" s="63"/>
      <c r="N1" s="63"/>
      <c r="O1" s="63"/>
      <c r="P1" s="63"/>
      <c r="Q1" s="63"/>
      <c r="R1" s="63"/>
      <c r="S1" s="63"/>
    </row>
    <row r="2" spans="1:19" x14ac:dyDescent="0.35"/>
    <row r="3" spans="1:19" x14ac:dyDescent="0.35"/>
    <row r="4" spans="1:19" x14ac:dyDescent="0.35"/>
    <row r="5" spans="1:19" x14ac:dyDescent="0.35"/>
    <row r="6" spans="1:19" x14ac:dyDescent="0.35"/>
    <row r="7" spans="1:19" x14ac:dyDescent="0.35"/>
    <row r="8" spans="1:19" x14ac:dyDescent="0.35"/>
    <row r="9" spans="1:19" x14ac:dyDescent="0.35"/>
    <row r="10" spans="1:19" x14ac:dyDescent="0.35"/>
    <row r="11" spans="1:19" x14ac:dyDescent="0.35"/>
    <row r="12" spans="1:19" x14ac:dyDescent="0.35"/>
    <row r="13" spans="1:19" x14ac:dyDescent="0.35"/>
    <row r="14" spans="1:19" ht="13.5" customHeight="1" x14ac:dyDescent="0.35"/>
    <row r="15" spans="1:19" hidden="1" x14ac:dyDescent="0.35">
      <c r="B15" s="42" t="s">
        <v>187</v>
      </c>
      <c r="C15" t="s" vm="1">
        <v>247</v>
      </c>
      <c r="M15" s="28"/>
      <c r="N15" s="28"/>
      <c r="O15" s="28"/>
      <c r="R15" s="28"/>
    </row>
    <row r="16" spans="1:19" hidden="1" x14ac:dyDescent="0.35">
      <c r="B16" s="42" t="s">
        <v>186</v>
      </c>
      <c r="C16" t="s" vm="2">
        <v>203</v>
      </c>
      <c r="M16" s="28"/>
      <c r="N16" s="28"/>
      <c r="O16" s="28"/>
      <c r="R16" s="28"/>
    </row>
    <row r="17" spans="2:18" x14ac:dyDescent="0.35">
      <c r="C17"/>
      <c r="D17"/>
      <c r="F17"/>
      <c r="J17"/>
    </row>
    <row r="18" spans="2:18" hidden="1" x14ac:dyDescent="0.35">
      <c r="B18" s="54" t="s">
        <v>246</v>
      </c>
      <c r="C18" s="50" t="s">
        <v>248</v>
      </c>
      <c r="D18" s="50" t="s">
        <v>250</v>
      </c>
      <c r="E18" s="50" t="s">
        <v>251</v>
      </c>
      <c r="F18"/>
      <c r="H18"/>
      <c r="I18"/>
      <c r="J18"/>
    </row>
    <row r="19" spans="2:18" hidden="1" x14ac:dyDescent="0.35">
      <c r="B19" s="43" t="s">
        <v>97</v>
      </c>
      <c r="C19" s="48">
        <v>3.0476190476190474</v>
      </c>
      <c r="D19" s="49">
        <v>2.8571428571428572</v>
      </c>
      <c r="E19" s="48">
        <v>2.9523809523809526</v>
      </c>
      <c r="F19"/>
      <c r="H19"/>
      <c r="I19"/>
      <c r="J19"/>
    </row>
    <row r="20" spans="2:18" hidden="1" x14ac:dyDescent="0.35">
      <c r="B20" s="43" t="s">
        <v>98</v>
      </c>
      <c r="C20" s="48">
        <v>1.875</v>
      </c>
      <c r="D20" s="49">
        <v>1.875</v>
      </c>
      <c r="E20" s="48">
        <v>1.875</v>
      </c>
      <c r="F20"/>
      <c r="H20"/>
      <c r="I20"/>
      <c r="J20"/>
    </row>
    <row r="21" spans="2:18" hidden="1" x14ac:dyDescent="0.35">
      <c r="C21"/>
      <c r="D21"/>
      <c r="F21"/>
      <c r="J21"/>
    </row>
    <row r="22" spans="2:18" hidden="1" x14ac:dyDescent="0.35">
      <c r="B22" s="42" t="s">
        <v>187</v>
      </c>
      <c r="C22" t="s" vm="1">
        <v>247</v>
      </c>
      <c r="E22" s="28"/>
      <c r="F22"/>
      <c r="J22"/>
      <c r="M22" s="28"/>
      <c r="N22" s="28"/>
      <c r="O22" s="28"/>
      <c r="R22" s="28"/>
    </row>
    <row r="23" spans="2:18" hidden="1" x14ac:dyDescent="0.35">
      <c r="B23" s="42" t="s">
        <v>186</v>
      </c>
      <c r="C23" t="s" vm="3">
        <v>202</v>
      </c>
      <c r="E23" s="28"/>
      <c r="F23"/>
      <c r="J23"/>
      <c r="M23" s="28"/>
      <c r="N23" s="28"/>
      <c r="O23" s="28"/>
      <c r="R23" s="28"/>
    </row>
    <row r="24" spans="2:18" x14ac:dyDescent="0.35">
      <c r="C24"/>
      <c r="D24"/>
      <c r="E24"/>
      <c r="F24"/>
      <c r="J24"/>
    </row>
    <row r="25" spans="2:18" hidden="1" x14ac:dyDescent="0.35">
      <c r="B25" s="54" t="s">
        <v>246</v>
      </c>
      <c r="C25" t="s">
        <v>249</v>
      </c>
      <c r="D25" t="s">
        <v>259</v>
      </c>
      <c r="E25" t="s">
        <v>260</v>
      </c>
      <c r="F25"/>
      <c r="J25"/>
    </row>
    <row r="26" spans="2:18" hidden="1" x14ac:dyDescent="0.35">
      <c r="B26" s="43" t="s">
        <v>106</v>
      </c>
      <c r="C26" s="45">
        <v>1.0314252173913043</v>
      </c>
      <c r="D26" s="45">
        <v>2.4068219512195119</v>
      </c>
      <c r="E26" s="45">
        <v>1.7191235843054082</v>
      </c>
      <c r="F26"/>
      <c r="J26"/>
    </row>
    <row r="27" spans="2:18" x14ac:dyDescent="0.35">
      <c r="C27"/>
      <c r="D27"/>
      <c r="F27"/>
      <c r="J27"/>
    </row>
    <row r="28" spans="2:18" hidden="1" x14ac:dyDescent="0.35">
      <c r="B28" s="42" t="s">
        <v>187</v>
      </c>
      <c r="C28" t="s" vm="1">
        <v>247</v>
      </c>
      <c r="E28" s="28"/>
      <c r="F28"/>
      <c r="J28"/>
    </row>
    <row r="29" spans="2:18" hidden="1" x14ac:dyDescent="0.35">
      <c r="B29" s="42" t="s">
        <v>186</v>
      </c>
      <c r="C29" t="s" vm="5">
        <v>252</v>
      </c>
      <c r="E29" s="28"/>
      <c r="F29"/>
      <c r="H29"/>
      <c r="I29"/>
      <c r="J29"/>
    </row>
    <row r="30" spans="2:18" x14ac:dyDescent="0.35">
      <c r="C30"/>
      <c r="D30"/>
      <c r="E30"/>
      <c r="F30"/>
      <c r="H30"/>
      <c r="I30"/>
      <c r="J30"/>
    </row>
    <row r="31" spans="2:18" hidden="1" x14ac:dyDescent="0.35">
      <c r="B31" s="54" t="s">
        <v>246</v>
      </c>
      <c r="C31" t="s">
        <v>249</v>
      </c>
      <c r="D31" t="s">
        <v>259</v>
      </c>
      <c r="E31" t="s">
        <v>260</v>
      </c>
      <c r="F31"/>
      <c r="H31"/>
      <c r="I31"/>
      <c r="J31"/>
    </row>
    <row r="32" spans="2:18" hidden="1" x14ac:dyDescent="0.35">
      <c r="B32" s="43" t="s">
        <v>15</v>
      </c>
      <c r="C32" s="45">
        <v>1.3347235471698113</v>
      </c>
      <c r="D32" s="45">
        <v>1.0279813295615277</v>
      </c>
      <c r="E32" s="45">
        <v>1.1813524383656695</v>
      </c>
      <c r="F32"/>
      <c r="H32"/>
      <c r="I32"/>
      <c r="J32"/>
    </row>
    <row r="33" spans="2:32" hidden="1" x14ac:dyDescent="0.35">
      <c r="B33" s="42" t="s">
        <v>187</v>
      </c>
      <c r="C33" t="s" vm="7">
        <v>266</v>
      </c>
      <c r="D33" s="45"/>
      <c r="E33" s="45"/>
      <c r="F33"/>
      <c r="H33"/>
      <c r="I33"/>
      <c r="J33"/>
    </row>
    <row r="34" spans="2:32" hidden="1" x14ac:dyDescent="0.35">
      <c r="B34" s="42" t="s">
        <v>186</v>
      </c>
      <c r="C34" t="s" vm="2">
        <v>203</v>
      </c>
      <c r="E34" s="28"/>
      <c r="H34"/>
      <c r="I34" s="28"/>
      <c r="K34" s="42" t="s">
        <v>187</v>
      </c>
      <c r="L34" t="s" vm="7">
        <v>266</v>
      </c>
      <c r="M34" s="28"/>
      <c r="N34" s="28"/>
      <c r="O34" s="28"/>
      <c r="R34" s="28"/>
      <c r="AB34" s="28"/>
      <c r="AC34" s="28"/>
      <c r="AF34" s="28"/>
    </row>
    <row r="35" spans="2:32" hidden="1" x14ac:dyDescent="0.35">
      <c r="B35" s="42" t="s">
        <v>237</v>
      </c>
      <c r="C35" t="s" vm="8">
        <v>261</v>
      </c>
      <c r="E35" s="28"/>
      <c r="H35"/>
      <c r="I35" s="28"/>
      <c r="K35" s="42" t="s">
        <v>186</v>
      </c>
      <c r="L35" t="s" vm="4">
        <v>261</v>
      </c>
      <c r="M35" s="28"/>
      <c r="N35" s="28"/>
      <c r="O35" s="28"/>
      <c r="R35" s="28"/>
      <c r="AB35" s="28"/>
      <c r="AC35" s="28"/>
      <c r="AF35" s="28"/>
    </row>
    <row r="36" spans="2:32" x14ac:dyDescent="0.35">
      <c r="B36"/>
      <c r="C36"/>
      <c r="D36"/>
      <c r="E36"/>
      <c r="F36"/>
      <c r="H36"/>
      <c r="I36"/>
      <c r="J36"/>
    </row>
    <row r="37" spans="2:32" x14ac:dyDescent="0.35">
      <c r="B37" s="56" t="s">
        <v>99</v>
      </c>
      <c r="C37" s="52" t="s">
        <v>253</v>
      </c>
      <c r="D37" s="52" t="s">
        <v>254</v>
      </c>
      <c r="E37" s="51" t="s">
        <v>262</v>
      </c>
      <c r="F37" s="52" t="s">
        <v>255</v>
      </c>
      <c r="G37" s="52" t="s">
        <v>256</v>
      </c>
      <c r="H37" s="51" t="s">
        <v>264</v>
      </c>
      <c r="I37" s="51" t="s">
        <v>251</v>
      </c>
      <c r="J37"/>
      <c r="K37" s="51" t="s">
        <v>99</v>
      </c>
      <c r="L37" s="51" t="s">
        <v>253</v>
      </c>
      <c r="M37" s="51" t="s">
        <v>254</v>
      </c>
      <c r="N37" s="51" t="s">
        <v>262</v>
      </c>
      <c r="O37" s="51" t="s">
        <v>257</v>
      </c>
      <c r="P37" s="51" t="s">
        <v>258</v>
      </c>
      <c r="Q37" s="51" t="s">
        <v>263</v>
      </c>
      <c r="R37" s="51" t="s">
        <v>260</v>
      </c>
    </row>
    <row r="38" spans="2:32" x14ac:dyDescent="0.35">
      <c r="B38" s="55" t="s">
        <v>9</v>
      </c>
      <c r="C38" s="28">
        <v>716</v>
      </c>
      <c r="D38" s="28">
        <v>607</v>
      </c>
      <c r="E38" s="45">
        <v>0.8477653631284916</v>
      </c>
      <c r="F38" s="28">
        <v>716</v>
      </c>
      <c r="G38" s="46">
        <v>429</v>
      </c>
      <c r="H38" s="47">
        <v>0.59916201117318435</v>
      </c>
      <c r="I38" s="45">
        <v>0.72346368715083798</v>
      </c>
      <c r="J38"/>
      <c r="K38" t="s">
        <v>12</v>
      </c>
      <c r="L38" s="44">
        <v>1264500</v>
      </c>
      <c r="M38" s="44">
        <v>1064643.0099999998</v>
      </c>
      <c r="N38" s="45">
        <v>0.84194781336496616</v>
      </c>
      <c r="O38" s="44">
        <v>534100</v>
      </c>
      <c r="P38" s="44">
        <v>771711.49</v>
      </c>
      <c r="Q38" s="45">
        <v>1.4448820258378581</v>
      </c>
      <c r="R38" s="45">
        <v>1.1434149196014121</v>
      </c>
    </row>
    <row r="39" spans="2:32" x14ac:dyDescent="0.35">
      <c r="B39" s="55" t="s">
        <v>35</v>
      </c>
      <c r="C39" s="28">
        <v>985</v>
      </c>
      <c r="D39" s="28">
        <v>970</v>
      </c>
      <c r="E39" s="45">
        <v>0.98477157360406087</v>
      </c>
      <c r="F39" s="28">
        <v>985</v>
      </c>
      <c r="G39" s="46">
        <v>724</v>
      </c>
      <c r="H39" s="47">
        <v>0.73502538071065993</v>
      </c>
      <c r="I39" s="45">
        <v>0.85989847715736034</v>
      </c>
      <c r="J39"/>
      <c r="K39" t="s">
        <v>22</v>
      </c>
      <c r="L39" s="44">
        <v>409700</v>
      </c>
      <c r="M39" s="44">
        <v>382496.17</v>
      </c>
      <c r="N39" s="45">
        <v>0.93360061020258722</v>
      </c>
      <c r="O39" s="44">
        <v>168300</v>
      </c>
      <c r="P39" s="44">
        <v>97696.52</v>
      </c>
      <c r="Q39" s="45">
        <v>0.5804903149138444</v>
      </c>
      <c r="R39" s="45">
        <v>0.75704546255821581</v>
      </c>
    </row>
    <row r="40" spans="2:32" x14ac:dyDescent="0.35">
      <c r="B40" s="55" t="s">
        <v>38</v>
      </c>
      <c r="C40" s="28">
        <v>45</v>
      </c>
      <c r="D40" s="28">
        <v>36</v>
      </c>
      <c r="E40" s="45">
        <v>0.8</v>
      </c>
      <c r="F40" s="28">
        <v>45</v>
      </c>
      <c r="G40" s="46">
        <v>40</v>
      </c>
      <c r="H40" s="47">
        <v>0.88888888888888884</v>
      </c>
      <c r="I40" s="45">
        <v>0.84444444444444444</v>
      </c>
      <c r="J40"/>
      <c r="K40" t="s">
        <v>56</v>
      </c>
      <c r="L40" s="44">
        <v>213700</v>
      </c>
      <c r="M40" s="44">
        <v>186454.44</v>
      </c>
      <c r="N40" s="45">
        <v>0.87250556855404771</v>
      </c>
      <c r="O40" s="44">
        <v>160000</v>
      </c>
      <c r="P40" s="44">
        <v>138313.60000000001</v>
      </c>
      <c r="Q40" s="45">
        <v>0.86446000000000001</v>
      </c>
      <c r="R40" s="45">
        <v>0.86848278427702386</v>
      </c>
    </row>
    <row r="41" spans="2:32" x14ac:dyDescent="0.35">
      <c r="B41" s="55" t="s">
        <v>50</v>
      </c>
      <c r="C41" s="28">
        <v>748</v>
      </c>
      <c r="D41" s="28">
        <v>831</v>
      </c>
      <c r="E41" s="45">
        <v>1.1109625668449199</v>
      </c>
      <c r="F41" s="28">
        <v>748</v>
      </c>
      <c r="G41" s="46">
        <v>505</v>
      </c>
      <c r="H41" s="47">
        <v>0.67513368983957223</v>
      </c>
      <c r="I41" s="45">
        <v>0.89304812834224601</v>
      </c>
      <c r="J41"/>
      <c r="K41" t="s">
        <v>66</v>
      </c>
      <c r="L41" s="44">
        <v>902100</v>
      </c>
      <c r="M41" s="44">
        <v>681417.28</v>
      </c>
      <c r="N41" s="45">
        <v>0.75536778627646606</v>
      </c>
      <c r="O41" s="44">
        <v>281200</v>
      </c>
      <c r="P41" s="44">
        <v>183609.5</v>
      </c>
      <c r="Q41" s="45">
        <v>0.65294985775248937</v>
      </c>
      <c r="R41" s="45">
        <v>0.70415882201447766</v>
      </c>
    </row>
    <row r="42" spans="2:32" x14ac:dyDescent="0.35">
      <c r="B42" s="55" t="s">
        <v>68</v>
      </c>
      <c r="C42" s="28">
        <v>167</v>
      </c>
      <c r="D42" s="28">
        <v>115</v>
      </c>
      <c r="E42" s="45">
        <v>0.68862275449101795</v>
      </c>
      <c r="F42" s="28">
        <v>167</v>
      </c>
      <c r="G42" s="46">
        <v>105</v>
      </c>
      <c r="H42" s="47">
        <v>0.62874251497005984</v>
      </c>
      <c r="I42" s="45">
        <v>0.6586826347305389</v>
      </c>
      <c r="J42"/>
      <c r="K42" s="43" t="s">
        <v>265</v>
      </c>
      <c r="L42" s="44">
        <v>2790000</v>
      </c>
      <c r="M42" s="44">
        <v>2315010.9000000004</v>
      </c>
      <c r="N42" s="45">
        <v>0.82975301075268826</v>
      </c>
      <c r="O42" s="44">
        <v>1143600</v>
      </c>
      <c r="P42" s="44">
        <v>1191331.1100000001</v>
      </c>
      <c r="Q42" s="45">
        <v>1.0417375918153202</v>
      </c>
      <c r="R42" s="45">
        <v>0.93574530128400424</v>
      </c>
    </row>
    <row r="43" spans="2:32" x14ac:dyDescent="0.35">
      <c r="B43" s="55" t="s">
        <v>80</v>
      </c>
      <c r="C43" s="28">
        <v>839</v>
      </c>
      <c r="D43" s="28">
        <v>919</v>
      </c>
      <c r="E43" s="45">
        <v>1.0953516090584028</v>
      </c>
      <c r="F43" s="28">
        <v>839</v>
      </c>
      <c r="G43" s="46">
        <v>571</v>
      </c>
      <c r="H43" s="47">
        <v>0.68057210965435044</v>
      </c>
      <c r="I43" s="45">
        <v>0.88796185935637661</v>
      </c>
      <c r="J43"/>
    </row>
    <row r="44" spans="2:32" ht="16" x14ac:dyDescent="0.4">
      <c r="B44" s="55" t="s">
        <v>92</v>
      </c>
      <c r="C44" s="28">
        <v>750</v>
      </c>
      <c r="D44" s="28">
        <v>668</v>
      </c>
      <c r="E44" s="45">
        <v>0.89066666666666672</v>
      </c>
      <c r="F44" s="28">
        <v>750</v>
      </c>
      <c r="G44" s="46">
        <v>553</v>
      </c>
      <c r="H44" s="47">
        <v>0.73733333333333329</v>
      </c>
      <c r="I44" s="45">
        <v>0.81400000000000006</v>
      </c>
      <c r="J44"/>
      <c r="K44" s="57" t="s">
        <v>267</v>
      </c>
      <c r="R44" s="57" t="s">
        <v>268</v>
      </c>
      <c r="V44" s="30"/>
    </row>
    <row r="45" spans="2:32" ht="16.5" thickBot="1" x14ac:dyDescent="0.45">
      <c r="B45" s="55" t="s">
        <v>95</v>
      </c>
      <c r="C45" s="28">
        <v>74</v>
      </c>
      <c r="D45" s="28">
        <v>156</v>
      </c>
      <c r="E45" s="45">
        <v>2.1081081081081079</v>
      </c>
      <c r="F45" s="28">
        <v>74</v>
      </c>
      <c r="G45" s="46">
        <v>147</v>
      </c>
      <c r="H45" s="47">
        <v>1.9864864864864864</v>
      </c>
      <c r="I45" s="45">
        <v>2.0472972972972974</v>
      </c>
      <c r="J45"/>
      <c r="K45" s="59">
        <f>x!P6</f>
        <v>1646273.65</v>
      </c>
      <c r="L45" s="58"/>
      <c r="M45" s="71" t="s">
        <v>269</v>
      </c>
      <c r="N45" s="71"/>
      <c r="O45" s="71"/>
      <c r="P45" s="58"/>
      <c r="Q45" s="58"/>
      <c r="R45" s="59">
        <f>x!$O$6</f>
        <v>1700000</v>
      </c>
    </row>
    <row r="46" spans="2:32" ht="17" thickTop="1" thickBot="1" x14ac:dyDescent="0.45">
      <c r="B46" s="43" t="s">
        <v>265</v>
      </c>
      <c r="C46" s="28">
        <v>4324</v>
      </c>
      <c r="D46" s="28">
        <v>4302</v>
      </c>
      <c r="E46" s="45">
        <v>0.99491211840888072</v>
      </c>
      <c r="F46" s="28">
        <v>4324</v>
      </c>
      <c r="G46" s="46">
        <v>3074</v>
      </c>
      <c r="H46" s="47">
        <v>0.71091581868640152</v>
      </c>
      <c r="I46" s="45">
        <v>0.85291396854764112</v>
      </c>
      <c r="K46" s="68">
        <f>x!$Q$6</f>
        <v>0.96839626470588225</v>
      </c>
      <c r="L46" s="69"/>
      <c r="M46" s="69"/>
      <c r="N46" s="69"/>
      <c r="O46" s="69"/>
      <c r="P46" s="69"/>
      <c r="Q46" s="69"/>
      <c r="R46" s="70"/>
    </row>
    <row r="47" spans="2:32" ht="16.5" thickTop="1" x14ac:dyDescent="0.4">
      <c r="B47"/>
      <c r="C47"/>
      <c r="D47"/>
      <c r="E47"/>
      <c r="F47"/>
      <c r="H47"/>
      <c r="I47"/>
      <c r="K47" s="60"/>
      <c r="L47" s="61"/>
      <c r="M47" s="61"/>
      <c r="N47" s="61"/>
      <c r="O47" s="61"/>
      <c r="P47" s="61"/>
      <c r="Q47" s="61"/>
      <c r="R47" s="61"/>
    </row>
    <row r="48" spans="2:32" hidden="1" x14ac:dyDescent="0.35">
      <c r="B48" s="42" t="s">
        <v>187</v>
      </c>
      <c r="C48" t="s" vm="1">
        <v>247</v>
      </c>
      <c r="E48" s="28"/>
      <c r="H48"/>
      <c r="I48" s="28"/>
      <c r="K48" s="42" t="s">
        <v>187</v>
      </c>
      <c r="L48" t="s" vm="1">
        <v>247</v>
      </c>
      <c r="M48" s="28"/>
      <c r="N48" s="28"/>
      <c r="O48" s="28"/>
      <c r="R48" s="28"/>
    </row>
    <row r="49" spans="2:18" hidden="1" x14ac:dyDescent="0.35">
      <c r="B49" s="42" t="s">
        <v>186</v>
      </c>
      <c r="C49" t="s" vm="2">
        <v>203</v>
      </c>
      <c r="E49" s="28"/>
      <c r="H49"/>
      <c r="I49" s="28"/>
      <c r="K49" s="42" t="s">
        <v>186</v>
      </c>
      <c r="L49" t="s" vm="4">
        <v>261</v>
      </c>
      <c r="M49" s="28"/>
      <c r="N49" s="28"/>
      <c r="O49" s="28"/>
      <c r="R49" s="28"/>
    </row>
    <row r="50" spans="2:18" ht="28.5" customHeight="1" x14ac:dyDescent="0.35">
      <c r="C50"/>
      <c r="D50"/>
      <c r="E50"/>
      <c r="F50"/>
      <c r="H50"/>
      <c r="I50"/>
      <c r="J50"/>
    </row>
    <row r="51" spans="2:18" x14ac:dyDescent="0.35">
      <c r="B51" s="56" t="s">
        <v>184</v>
      </c>
      <c r="C51" s="52" t="s">
        <v>253</v>
      </c>
      <c r="D51" s="52" t="s">
        <v>254</v>
      </c>
      <c r="E51" s="51" t="s">
        <v>262</v>
      </c>
      <c r="F51" s="52" t="s">
        <v>255</v>
      </c>
      <c r="G51" s="52" t="s">
        <v>256</v>
      </c>
      <c r="H51" s="51" t="s">
        <v>263</v>
      </c>
      <c r="I51" s="51" t="s">
        <v>251</v>
      </c>
      <c r="J51"/>
      <c r="K51" s="51" t="s">
        <v>184</v>
      </c>
      <c r="L51" s="51" t="s">
        <v>253</v>
      </c>
      <c r="M51" s="51" t="s">
        <v>254</v>
      </c>
      <c r="N51" s="51" t="s">
        <v>262</v>
      </c>
      <c r="O51" s="51" t="s">
        <v>257</v>
      </c>
      <c r="P51" s="51" t="s">
        <v>258</v>
      </c>
      <c r="Q51" s="51" t="s">
        <v>263</v>
      </c>
      <c r="R51" s="51" t="s">
        <v>260</v>
      </c>
    </row>
    <row r="52" spans="2:18" x14ac:dyDescent="0.35">
      <c r="B52" s="43" t="s">
        <v>9</v>
      </c>
      <c r="E52" s="28"/>
      <c r="G52" s="28"/>
      <c r="H52" s="28"/>
      <c r="I52" s="28"/>
      <c r="J52"/>
      <c r="K52" t="s">
        <v>12</v>
      </c>
      <c r="L52" s="44"/>
      <c r="M52" s="44"/>
      <c r="N52" s="28"/>
      <c r="O52" s="44"/>
      <c r="P52" s="44"/>
      <c r="Q52" s="28"/>
      <c r="R52" s="28"/>
    </row>
    <row r="53" spans="2:18" x14ac:dyDescent="0.35">
      <c r="B53" s="43" t="s">
        <v>133</v>
      </c>
      <c r="C53" s="28">
        <v>69</v>
      </c>
      <c r="D53" s="28">
        <v>82</v>
      </c>
      <c r="E53" s="45">
        <v>1.1884057971014492</v>
      </c>
      <c r="F53" s="28">
        <v>69</v>
      </c>
      <c r="G53" s="46">
        <v>42</v>
      </c>
      <c r="H53" s="47">
        <v>0.60869565217391308</v>
      </c>
      <c r="I53" s="45">
        <v>0.89855072463768115</v>
      </c>
      <c r="J53"/>
      <c r="K53" t="s">
        <v>13</v>
      </c>
      <c r="L53" s="44">
        <v>1132000</v>
      </c>
      <c r="M53" s="44">
        <v>889738.63</v>
      </c>
      <c r="N53" s="45">
        <v>0.78598818904593637</v>
      </c>
      <c r="O53" s="44">
        <v>463400</v>
      </c>
      <c r="P53" s="44">
        <v>699329.4</v>
      </c>
      <c r="Q53" s="45">
        <v>1.5091268882175226</v>
      </c>
      <c r="R53" s="45">
        <v>1.1475575386317294</v>
      </c>
    </row>
    <row r="54" spans="2:18" x14ac:dyDescent="0.35">
      <c r="B54" s="43" t="s">
        <v>9</v>
      </c>
      <c r="C54" s="28">
        <v>67</v>
      </c>
      <c r="D54" s="28">
        <v>70</v>
      </c>
      <c r="E54" s="45">
        <v>1.044776119402985</v>
      </c>
      <c r="F54" s="28">
        <v>67</v>
      </c>
      <c r="G54" s="46">
        <v>51</v>
      </c>
      <c r="H54" s="47">
        <v>0.76119402985074625</v>
      </c>
      <c r="I54" s="45">
        <v>0.90298507462686561</v>
      </c>
      <c r="J54"/>
      <c r="K54" t="s">
        <v>15</v>
      </c>
      <c r="L54" s="44">
        <v>132500</v>
      </c>
      <c r="M54" s="44">
        <v>176850.87</v>
      </c>
      <c r="N54" s="45">
        <v>1.3347235471698113</v>
      </c>
      <c r="O54" s="44">
        <v>70700</v>
      </c>
      <c r="P54" s="44">
        <v>72678.28</v>
      </c>
      <c r="Q54" s="45">
        <v>1.0279813295615277</v>
      </c>
      <c r="R54" s="45">
        <v>1.1813524383656695</v>
      </c>
    </row>
    <row r="55" spans="2:18" x14ac:dyDescent="0.35">
      <c r="B55" s="43" t="s">
        <v>131</v>
      </c>
      <c r="C55" s="28">
        <v>80</v>
      </c>
      <c r="D55" s="28">
        <v>39</v>
      </c>
      <c r="E55" s="45">
        <v>0.48749999999999999</v>
      </c>
      <c r="F55" s="28">
        <v>80</v>
      </c>
      <c r="G55" s="46">
        <v>40</v>
      </c>
      <c r="H55" s="47">
        <v>0.5</v>
      </c>
      <c r="I55" s="45">
        <v>0.49375000000000002</v>
      </c>
      <c r="J55"/>
      <c r="K55" t="s">
        <v>22</v>
      </c>
      <c r="L55" s="44"/>
      <c r="M55" s="44"/>
      <c r="N55" s="28"/>
      <c r="O55" s="44"/>
      <c r="P55" s="44"/>
      <c r="Q55" s="28"/>
      <c r="R55" s="28"/>
    </row>
    <row r="56" spans="2:18" x14ac:dyDescent="0.35">
      <c r="B56" s="43" t="s">
        <v>132</v>
      </c>
      <c r="C56" s="28">
        <v>61</v>
      </c>
      <c r="D56" s="28">
        <v>74</v>
      </c>
      <c r="E56" s="45">
        <v>1.2131147540983607</v>
      </c>
      <c r="F56" s="28">
        <v>61</v>
      </c>
      <c r="G56" s="46">
        <v>55</v>
      </c>
      <c r="H56" s="47">
        <v>0.90163934426229508</v>
      </c>
      <c r="I56" s="45">
        <v>1.0573770491803278</v>
      </c>
      <c r="J56"/>
      <c r="K56" t="s">
        <v>106</v>
      </c>
      <c r="L56" s="44">
        <v>23000</v>
      </c>
      <c r="M56" s="44">
        <v>23722.78</v>
      </c>
      <c r="N56" s="45">
        <v>1.0314252173913043</v>
      </c>
      <c r="O56" s="44">
        <v>4100</v>
      </c>
      <c r="P56" s="44">
        <v>9867.9699999999993</v>
      </c>
      <c r="Q56" s="45">
        <v>2.4068219512195119</v>
      </c>
      <c r="R56" s="45">
        <v>1.7191235843054082</v>
      </c>
    </row>
    <row r="57" spans="2:18" x14ac:dyDescent="0.35">
      <c r="B57" s="43" t="s">
        <v>129</v>
      </c>
      <c r="C57" s="28">
        <v>65</v>
      </c>
      <c r="D57" s="28">
        <v>76</v>
      </c>
      <c r="E57" s="45">
        <v>1.1692307692307693</v>
      </c>
      <c r="F57" s="28">
        <v>65</v>
      </c>
      <c r="G57" s="46">
        <v>68</v>
      </c>
      <c r="H57" s="47">
        <v>1.0461538461538462</v>
      </c>
      <c r="I57" s="45">
        <v>1.1076923076923078</v>
      </c>
      <c r="J57"/>
      <c r="K57" t="s">
        <v>156</v>
      </c>
      <c r="L57" s="44">
        <v>48900</v>
      </c>
      <c r="M57" s="44">
        <v>64096.83</v>
      </c>
      <c r="N57" s="45">
        <v>1.310773619631902</v>
      </c>
      <c r="O57" s="44">
        <v>34400</v>
      </c>
      <c r="P57" s="44">
        <v>13882.88</v>
      </c>
      <c r="Q57" s="45">
        <v>0.40357209302325581</v>
      </c>
      <c r="R57" s="45">
        <v>0.85717285632757889</v>
      </c>
    </row>
    <row r="58" spans="2:18" x14ac:dyDescent="0.35">
      <c r="B58" s="43" t="s">
        <v>11</v>
      </c>
      <c r="C58" s="28">
        <v>77</v>
      </c>
      <c r="D58" s="28">
        <v>89</v>
      </c>
      <c r="E58" s="45">
        <v>1.1558441558441559</v>
      </c>
      <c r="F58" s="28">
        <v>77</v>
      </c>
      <c r="G58" s="46">
        <v>70</v>
      </c>
      <c r="H58" s="47">
        <v>0.90909090909090906</v>
      </c>
      <c r="I58" s="45">
        <v>1.0324675324675325</v>
      </c>
      <c r="J58"/>
      <c r="K58" t="s">
        <v>152</v>
      </c>
      <c r="L58" s="44">
        <v>20200</v>
      </c>
      <c r="M58" s="44">
        <v>14189.82</v>
      </c>
      <c r="N58" s="45">
        <v>0.70246633663366331</v>
      </c>
      <c r="O58" s="44">
        <v>9900</v>
      </c>
      <c r="P58" s="44">
        <v>9323.2199999999993</v>
      </c>
      <c r="Q58" s="45">
        <v>0.94173939393939388</v>
      </c>
      <c r="R58" s="45">
        <v>0.82210286528652854</v>
      </c>
    </row>
    <row r="59" spans="2:18" x14ac:dyDescent="0.35">
      <c r="B59" s="43" t="s">
        <v>10</v>
      </c>
      <c r="C59" s="28">
        <v>85</v>
      </c>
      <c r="D59" s="28">
        <v>49</v>
      </c>
      <c r="E59" s="45">
        <v>0.57647058823529407</v>
      </c>
      <c r="F59" s="28">
        <v>85</v>
      </c>
      <c r="G59" s="46">
        <v>13</v>
      </c>
      <c r="H59" s="47">
        <v>0.15294117647058825</v>
      </c>
      <c r="I59" s="45">
        <v>0.36470588235294116</v>
      </c>
      <c r="J59"/>
      <c r="K59" t="s">
        <v>112</v>
      </c>
      <c r="L59" s="44">
        <v>33200</v>
      </c>
      <c r="M59" s="44">
        <v>35927.800000000003</v>
      </c>
      <c r="N59" s="45">
        <v>1.0821626506024098</v>
      </c>
      <c r="O59" s="44">
        <v>23900</v>
      </c>
      <c r="P59" s="44">
        <v>5479.45</v>
      </c>
      <c r="Q59" s="45">
        <v>0.22926569037656902</v>
      </c>
      <c r="R59" s="45">
        <v>0.65571417048948943</v>
      </c>
    </row>
    <row r="60" spans="2:18" x14ac:dyDescent="0.35">
      <c r="B60" s="43" t="s">
        <v>128</v>
      </c>
      <c r="C60" s="28">
        <v>80</v>
      </c>
      <c r="D60" s="28">
        <v>53</v>
      </c>
      <c r="E60" s="45">
        <v>0.66249999999999998</v>
      </c>
      <c r="F60" s="28">
        <v>80</v>
      </c>
      <c r="G60" s="46">
        <v>45</v>
      </c>
      <c r="H60" s="47">
        <v>0.5625</v>
      </c>
      <c r="I60" s="45">
        <v>0.61250000000000004</v>
      </c>
      <c r="J60"/>
      <c r="K60" t="s">
        <v>113</v>
      </c>
      <c r="L60" s="44">
        <v>87500</v>
      </c>
      <c r="M60" s="44">
        <v>102442.89</v>
      </c>
      <c r="N60" s="45">
        <v>1.1707758857142858</v>
      </c>
      <c r="O60" s="44">
        <v>31700</v>
      </c>
      <c r="P60" s="44">
        <v>-1945.57</v>
      </c>
      <c r="Q60" s="45">
        <v>-6.137444794952681E-2</v>
      </c>
      <c r="R60" s="45">
        <v>0.55470071888237948</v>
      </c>
    </row>
    <row r="61" spans="2:18" x14ac:dyDescent="0.35">
      <c r="B61" s="43" t="s">
        <v>146</v>
      </c>
      <c r="C61" s="28">
        <v>72</v>
      </c>
      <c r="D61" s="28">
        <v>11</v>
      </c>
      <c r="E61" s="45">
        <v>0.15277777777777779</v>
      </c>
      <c r="F61" s="28">
        <v>72</v>
      </c>
      <c r="G61" s="46">
        <v>5</v>
      </c>
      <c r="H61" s="47">
        <v>6.9444444444444448E-2</v>
      </c>
      <c r="I61" s="45">
        <v>0.11111111111111112</v>
      </c>
      <c r="J61"/>
      <c r="K61" t="s">
        <v>23</v>
      </c>
      <c r="L61" s="44">
        <v>17900</v>
      </c>
      <c r="M61" s="44">
        <v>27567.37</v>
      </c>
      <c r="N61" s="45">
        <v>1.540076536312849</v>
      </c>
      <c r="O61" s="44">
        <v>11600</v>
      </c>
      <c r="P61" s="44">
        <v>13089.43</v>
      </c>
      <c r="Q61" s="45">
        <v>1.1283991379310345</v>
      </c>
      <c r="R61" s="45">
        <v>1.3342378371219419</v>
      </c>
    </row>
    <row r="62" spans="2:18" x14ac:dyDescent="0.35">
      <c r="B62" s="43" t="s">
        <v>147</v>
      </c>
      <c r="C62" s="28">
        <v>60</v>
      </c>
      <c r="D62" s="28">
        <v>64</v>
      </c>
      <c r="E62" s="45">
        <v>1.0666666666666667</v>
      </c>
      <c r="F62" s="28">
        <v>60</v>
      </c>
      <c r="G62" s="46">
        <v>40</v>
      </c>
      <c r="H62" s="47">
        <v>0.66666666666666663</v>
      </c>
      <c r="I62" s="45">
        <v>0.8666666666666667</v>
      </c>
      <c r="J62"/>
      <c r="K62" t="s">
        <v>139</v>
      </c>
      <c r="L62" s="44">
        <v>29200</v>
      </c>
      <c r="M62" s="44">
        <v>7899.85</v>
      </c>
      <c r="N62" s="45">
        <v>0.27054280821917809</v>
      </c>
      <c r="O62" s="44">
        <v>10700</v>
      </c>
      <c r="P62" s="44">
        <v>13795.64</v>
      </c>
      <c r="Q62" s="45">
        <v>1.2893121495327102</v>
      </c>
      <c r="R62" s="45">
        <v>0.77992747887594416</v>
      </c>
    </row>
    <row r="63" spans="2:18" x14ac:dyDescent="0.35">
      <c r="B63" s="43" t="s">
        <v>35</v>
      </c>
      <c r="E63" s="28"/>
      <c r="G63" s="28"/>
      <c r="H63" s="28"/>
      <c r="I63" s="28"/>
      <c r="J63"/>
      <c r="K63" t="s">
        <v>107</v>
      </c>
      <c r="L63" s="44">
        <v>149800</v>
      </c>
      <c r="M63" s="44">
        <v>106648.83</v>
      </c>
      <c r="N63" s="45">
        <v>0.71194145527369823</v>
      </c>
      <c r="O63" s="44">
        <v>42000</v>
      </c>
      <c r="P63" s="44">
        <v>34203.5</v>
      </c>
      <c r="Q63" s="45">
        <v>0.8143690476190476</v>
      </c>
      <c r="R63" s="45">
        <v>0.76315525144637286</v>
      </c>
    </row>
    <row r="64" spans="2:18" x14ac:dyDescent="0.35">
      <c r="B64" s="43" t="s">
        <v>36</v>
      </c>
      <c r="C64" s="28">
        <v>73</v>
      </c>
      <c r="D64" s="28">
        <v>85</v>
      </c>
      <c r="E64" s="45">
        <v>1.1643835616438356</v>
      </c>
      <c r="F64" s="28">
        <v>73</v>
      </c>
      <c r="G64" s="46">
        <v>72</v>
      </c>
      <c r="H64" s="47">
        <v>0.98630136986301364</v>
      </c>
      <c r="I64" s="45">
        <v>1.0753424657534247</v>
      </c>
      <c r="J64"/>
      <c r="K64" t="s">
        <v>56</v>
      </c>
      <c r="L64" s="44"/>
      <c r="M64" s="44"/>
      <c r="N64" s="28"/>
      <c r="O64" s="44"/>
      <c r="P64" s="44"/>
      <c r="Q64" s="28"/>
      <c r="R64" s="28"/>
    </row>
    <row r="65" spans="2:18" x14ac:dyDescent="0.35">
      <c r="B65" s="43" t="s">
        <v>115</v>
      </c>
      <c r="C65" s="28">
        <v>106</v>
      </c>
      <c r="D65" s="28">
        <v>85</v>
      </c>
      <c r="E65" s="45">
        <v>0.80188679245283023</v>
      </c>
      <c r="F65" s="28">
        <v>106</v>
      </c>
      <c r="G65" s="46">
        <v>73</v>
      </c>
      <c r="H65" s="47">
        <v>0.68867924528301883</v>
      </c>
      <c r="I65" s="45">
        <v>0.74528301886792447</v>
      </c>
      <c r="J65"/>
      <c r="K65" t="s">
        <v>58</v>
      </c>
      <c r="L65" s="44">
        <v>213700</v>
      </c>
      <c r="M65" s="44">
        <v>186605.8</v>
      </c>
      <c r="N65" s="45">
        <v>0.87321385119326156</v>
      </c>
      <c r="O65" s="44">
        <v>160000</v>
      </c>
      <c r="P65" s="44">
        <v>138349.65</v>
      </c>
      <c r="Q65" s="45">
        <v>0.86468531249999991</v>
      </c>
      <c r="R65" s="45">
        <v>0.86894958184663074</v>
      </c>
    </row>
    <row r="66" spans="2:18" x14ac:dyDescent="0.35">
      <c r="B66" s="43" t="s">
        <v>119</v>
      </c>
      <c r="C66" s="28">
        <v>98</v>
      </c>
      <c r="D66" s="28">
        <v>105</v>
      </c>
      <c r="E66" s="45">
        <v>1.0714285714285714</v>
      </c>
      <c r="F66" s="28">
        <v>98</v>
      </c>
      <c r="G66" s="46">
        <v>74</v>
      </c>
      <c r="H66" s="47">
        <v>0.75510204081632648</v>
      </c>
      <c r="I66" s="45">
        <v>0.91326530612244894</v>
      </c>
      <c r="J66"/>
      <c r="K66" t="s">
        <v>66</v>
      </c>
      <c r="L66" s="44"/>
      <c r="M66" s="44"/>
      <c r="N66" s="28"/>
      <c r="O66" s="44"/>
      <c r="P66" s="44"/>
      <c r="Q66" s="28"/>
      <c r="R66" s="28"/>
    </row>
    <row r="67" spans="2:18" x14ac:dyDescent="0.35">
      <c r="B67" s="43" t="s">
        <v>118</v>
      </c>
      <c r="C67" s="28">
        <v>82</v>
      </c>
      <c r="D67" s="28">
        <v>71</v>
      </c>
      <c r="E67" s="45">
        <v>0.86585365853658536</v>
      </c>
      <c r="F67" s="28">
        <v>82</v>
      </c>
      <c r="G67" s="46">
        <v>30</v>
      </c>
      <c r="H67" s="47">
        <v>0.36585365853658536</v>
      </c>
      <c r="I67" s="45">
        <v>0.61585365853658536</v>
      </c>
      <c r="J67"/>
      <c r="K67" s="67" t="s">
        <v>157</v>
      </c>
      <c r="L67" s="44">
        <v>524000</v>
      </c>
      <c r="M67" s="44">
        <v>369673.91</v>
      </c>
      <c r="N67" s="45">
        <v>0.70548456106870228</v>
      </c>
      <c r="O67" s="44">
        <v>115000</v>
      </c>
      <c r="P67" s="44">
        <v>89723.58</v>
      </c>
      <c r="Q67" s="45">
        <v>0.78020504347826092</v>
      </c>
      <c r="R67" s="45">
        <v>0.7428448022734816</v>
      </c>
    </row>
    <row r="68" spans="2:18" x14ac:dyDescent="0.35">
      <c r="B68" s="43" t="s">
        <v>37</v>
      </c>
      <c r="C68" s="28">
        <v>73</v>
      </c>
      <c r="D68" s="28">
        <v>57</v>
      </c>
      <c r="E68" s="45">
        <v>0.78082191780821919</v>
      </c>
      <c r="F68" s="28">
        <v>73</v>
      </c>
      <c r="G68" s="46">
        <v>67</v>
      </c>
      <c r="H68" s="47">
        <v>0.9178082191780822</v>
      </c>
      <c r="I68" s="45">
        <v>0.84931506849315075</v>
      </c>
      <c r="J68"/>
      <c r="K68" s="67" t="s">
        <v>67</v>
      </c>
      <c r="L68" s="44">
        <v>129800</v>
      </c>
      <c r="M68" s="44">
        <v>95503.58</v>
      </c>
      <c r="N68" s="45">
        <v>0.73577488443759631</v>
      </c>
      <c r="O68" s="44">
        <v>58600</v>
      </c>
      <c r="P68" s="44">
        <v>45375.65</v>
      </c>
      <c r="Q68" s="45">
        <v>0.77432849829351535</v>
      </c>
      <c r="R68" s="45">
        <v>0.75505169136555583</v>
      </c>
    </row>
    <row r="69" spans="2:18" x14ac:dyDescent="0.35">
      <c r="B69" s="43" t="s">
        <v>121</v>
      </c>
      <c r="C69" s="28">
        <v>63</v>
      </c>
      <c r="D69" s="28">
        <v>69</v>
      </c>
      <c r="E69" s="45">
        <v>1.0952380952380953</v>
      </c>
      <c r="F69" s="28">
        <v>63</v>
      </c>
      <c r="G69" s="46">
        <v>48</v>
      </c>
      <c r="H69" s="47">
        <v>0.76190476190476186</v>
      </c>
      <c r="I69" s="45">
        <v>0.9285714285714286</v>
      </c>
      <c r="J69"/>
      <c r="K69" t="s">
        <v>109</v>
      </c>
      <c r="L69" s="44">
        <v>24600</v>
      </c>
      <c r="M69" s="44">
        <v>11396.51</v>
      </c>
      <c r="N69" s="45">
        <v>0.4632727642276423</v>
      </c>
      <c r="O69" s="44">
        <v>10200</v>
      </c>
      <c r="P69" s="44">
        <v>3607.81</v>
      </c>
      <c r="Q69" s="45">
        <v>0.35370686274509805</v>
      </c>
      <c r="R69" s="45">
        <v>0.40848981348637015</v>
      </c>
    </row>
    <row r="70" spans="2:18" x14ac:dyDescent="0.35">
      <c r="B70" s="43" t="s">
        <v>138</v>
      </c>
      <c r="C70" s="28">
        <v>92</v>
      </c>
      <c r="D70" s="28">
        <v>64</v>
      </c>
      <c r="E70" s="45">
        <v>0.69565217391304346</v>
      </c>
      <c r="F70" s="28">
        <v>92</v>
      </c>
      <c r="G70" s="46">
        <v>56</v>
      </c>
      <c r="H70" s="47">
        <v>0.60869565217391308</v>
      </c>
      <c r="I70" s="45">
        <v>0.65217391304347827</v>
      </c>
      <c r="J70"/>
      <c r="K70" t="s">
        <v>143</v>
      </c>
      <c r="L70" s="44">
        <v>55400</v>
      </c>
      <c r="M70" s="44">
        <v>67152.100000000006</v>
      </c>
      <c r="N70" s="45">
        <v>1.2121317689530686</v>
      </c>
      <c r="O70" s="44">
        <v>20400</v>
      </c>
      <c r="P70" s="44">
        <v>21815.49</v>
      </c>
      <c r="Q70" s="45">
        <v>1.0693867647058823</v>
      </c>
      <c r="R70" s="45">
        <v>1.1407592668294755</v>
      </c>
    </row>
    <row r="71" spans="2:18" x14ac:dyDescent="0.35">
      <c r="B71" s="43" t="s">
        <v>136</v>
      </c>
      <c r="C71" s="28">
        <v>69</v>
      </c>
      <c r="D71" s="28">
        <v>75</v>
      </c>
      <c r="E71" s="45">
        <v>1.0869565217391304</v>
      </c>
      <c r="F71" s="28">
        <v>69</v>
      </c>
      <c r="G71" s="46">
        <v>65</v>
      </c>
      <c r="H71" s="47">
        <v>0.94202898550724634</v>
      </c>
      <c r="I71" s="45">
        <v>1.0144927536231885</v>
      </c>
      <c r="J71"/>
      <c r="K71" t="s">
        <v>108</v>
      </c>
      <c r="L71" s="44">
        <v>68700</v>
      </c>
      <c r="M71" s="44">
        <v>55580.23</v>
      </c>
      <c r="N71" s="45">
        <v>0.80902809315866087</v>
      </c>
      <c r="O71" s="44">
        <v>33300</v>
      </c>
      <c r="P71" s="44">
        <v>12298.23</v>
      </c>
      <c r="Q71" s="45">
        <v>0.36931621621621619</v>
      </c>
      <c r="R71" s="45">
        <v>0.58917215468743855</v>
      </c>
    </row>
    <row r="72" spans="2:18" x14ac:dyDescent="0.35">
      <c r="B72" s="43" t="s">
        <v>137</v>
      </c>
      <c r="C72" s="28">
        <v>66</v>
      </c>
      <c r="D72" s="28">
        <v>71</v>
      </c>
      <c r="E72" s="45">
        <v>1.0757575757575757</v>
      </c>
      <c r="F72" s="28">
        <v>66</v>
      </c>
      <c r="G72" s="46">
        <v>45</v>
      </c>
      <c r="H72" s="47">
        <v>0.68181818181818177</v>
      </c>
      <c r="I72" s="45">
        <v>0.87878787878787867</v>
      </c>
      <c r="J72"/>
      <c r="K72" t="s">
        <v>110</v>
      </c>
      <c r="L72" s="44">
        <v>66200</v>
      </c>
      <c r="M72" s="44">
        <v>38149.06</v>
      </c>
      <c r="N72" s="45">
        <v>0.57626978851963739</v>
      </c>
      <c r="O72" s="44">
        <v>20000</v>
      </c>
      <c r="P72" s="44">
        <v>10852.02</v>
      </c>
      <c r="Q72" s="45">
        <v>0.542601</v>
      </c>
      <c r="R72" s="45">
        <v>0.5594353942598187</v>
      </c>
    </row>
    <row r="73" spans="2:18" x14ac:dyDescent="0.35">
      <c r="B73" s="43" t="s">
        <v>120</v>
      </c>
      <c r="C73" s="28">
        <v>76</v>
      </c>
      <c r="D73" s="28">
        <v>74</v>
      </c>
      <c r="E73" s="45">
        <v>0.97368421052631582</v>
      </c>
      <c r="F73" s="28">
        <v>76</v>
      </c>
      <c r="G73" s="46">
        <v>55</v>
      </c>
      <c r="H73" s="47">
        <v>0.72368421052631582</v>
      </c>
      <c r="I73" s="45">
        <v>0.84868421052631582</v>
      </c>
      <c r="J73"/>
      <c r="K73" t="s">
        <v>154</v>
      </c>
      <c r="L73" s="44">
        <v>33400</v>
      </c>
      <c r="M73" s="44">
        <v>43961.89</v>
      </c>
      <c r="N73" s="45">
        <v>1.3162242514970059</v>
      </c>
      <c r="O73" s="44">
        <v>23700</v>
      </c>
      <c r="P73" s="44">
        <v>-63.28</v>
      </c>
      <c r="Q73" s="45">
        <v>-2.670042194092827E-3</v>
      </c>
      <c r="R73" s="45">
        <v>0.65677710465145656</v>
      </c>
    </row>
    <row r="74" spans="2:18" x14ac:dyDescent="0.35">
      <c r="B74" s="43" t="s">
        <v>116</v>
      </c>
      <c r="C74" s="28">
        <v>97</v>
      </c>
      <c r="D74" s="28">
        <v>110</v>
      </c>
      <c r="E74" s="45">
        <v>1.134020618556701</v>
      </c>
      <c r="F74" s="28">
        <v>97</v>
      </c>
      <c r="G74" s="46">
        <v>77</v>
      </c>
      <c r="H74" s="47">
        <v>0.79381443298969068</v>
      </c>
      <c r="I74" s="45">
        <v>0.96391752577319578</v>
      </c>
      <c r="J74"/>
    </row>
    <row r="75" spans="2:18" x14ac:dyDescent="0.35">
      <c r="B75" s="43" t="s">
        <v>117</v>
      </c>
      <c r="C75" s="28">
        <v>90</v>
      </c>
      <c r="D75" s="28">
        <v>104</v>
      </c>
      <c r="E75" s="45">
        <v>1.1555555555555554</v>
      </c>
      <c r="F75" s="28">
        <v>90</v>
      </c>
      <c r="G75" s="46">
        <v>63</v>
      </c>
      <c r="H75" s="47">
        <v>0.7</v>
      </c>
      <c r="I75" s="45">
        <v>0.9277777777777777</v>
      </c>
      <c r="J75"/>
    </row>
    <row r="76" spans="2:18" x14ac:dyDescent="0.35">
      <c r="B76" s="43" t="s">
        <v>38</v>
      </c>
      <c r="E76" s="28"/>
      <c r="G76" s="28"/>
      <c r="H76" s="28"/>
      <c r="I76" s="28"/>
      <c r="J76"/>
    </row>
    <row r="77" spans="2:18" x14ac:dyDescent="0.35">
      <c r="B77" s="43" t="s">
        <v>41</v>
      </c>
      <c r="C77" s="28">
        <v>45</v>
      </c>
      <c r="D77" s="28">
        <v>36</v>
      </c>
      <c r="E77" s="45">
        <v>0.8</v>
      </c>
      <c r="F77" s="28">
        <v>45</v>
      </c>
      <c r="G77" s="46">
        <v>40</v>
      </c>
      <c r="H77" s="47">
        <v>0.88888888888888884</v>
      </c>
      <c r="I77" s="45">
        <v>0.84444444444444444</v>
      </c>
      <c r="J77"/>
    </row>
    <row r="78" spans="2:18" x14ac:dyDescent="0.35">
      <c r="B78" s="43" t="s">
        <v>50</v>
      </c>
      <c r="E78" s="28"/>
      <c r="G78" s="28"/>
      <c r="H78" s="28"/>
      <c r="I78" s="28"/>
      <c r="J78"/>
    </row>
    <row r="79" spans="2:18" x14ac:dyDescent="0.35">
      <c r="B79" s="43" t="s">
        <v>114</v>
      </c>
      <c r="C79" s="28">
        <v>80</v>
      </c>
      <c r="D79" s="28">
        <v>89</v>
      </c>
      <c r="E79" s="45">
        <v>1.1125</v>
      </c>
      <c r="F79" s="28">
        <v>80</v>
      </c>
      <c r="G79" s="46">
        <v>54</v>
      </c>
      <c r="H79" s="47">
        <v>0.67500000000000004</v>
      </c>
      <c r="I79" s="45">
        <v>0.89375000000000004</v>
      </c>
      <c r="J79"/>
    </row>
    <row r="80" spans="2:18" x14ac:dyDescent="0.35">
      <c r="B80" s="43" t="s">
        <v>135</v>
      </c>
      <c r="C80" s="28">
        <v>106</v>
      </c>
      <c r="D80" s="28">
        <v>118</v>
      </c>
      <c r="E80" s="45">
        <v>1.1132075471698113</v>
      </c>
      <c r="F80" s="28">
        <v>106</v>
      </c>
      <c r="G80" s="46">
        <v>56</v>
      </c>
      <c r="H80" s="47">
        <v>0.52830188679245282</v>
      </c>
      <c r="I80" s="45">
        <v>0.820754716981132</v>
      </c>
      <c r="J80"/>
    </row>
    <row r="81" spans="2:10" x14ac:dyDescent="0.35">
      <c r="B81" s="43" t="s">
        <v>134</v>
      </c>
      <c r="C81" s="28">
        <v>51</v>
      </c>
      <c r="D81" s="28">
        <v>71</v>
      </c>
      <c r="E81" s="45">
        <v>1.392156862745098</v>
      </c>
      <c r="F81" s="28">
        <v>51</v>
      </c>
      <c r="G81" s="46">
        <v>44</v>
      </c>
      <c r="H81" s="47">
        <v>0.86274509803921573</v>
      </c>
      <c r="I81" s="45">
        <v>1.1274509803921569</v>
      </c>
      <c r="J81"/>
    </row>
    <row r="82" spans="2:10" x14ac:dyDescent="0.35">
      <c r="B82" s="43" t="s">
        <v>51</v>
      </c>
      <c r="C82" s="28">
        <v>72</v>
      </c>
      <c r="D82" s="28">
        <v>88</v>
      </c>
      <c r="E82" s="45">
        <v>1.2222222222222223</v>
      </c>
      <c r="F82" s="28">
        <v>72</v>
      </c>
      <c r="G82" s="46">
        <v>65</v>
      </c>
      <c r="H82" s="47">
        <v>0.90277777777777779</v>
      </c>
      <c r="I82" s="45">
        <v>1.0625</v>
      </c>
      <c r="J82"/>
    </row>
    <row r="83" spans="2:10" x14ac:dyDescent="0.35">
      <c r="B83" s="43" t="s">
        <v>223</v>
      </c>
      <c r="C83" s="28">
        <v>55</v>
      </c>
      <c r="D83" s="28">
        <v>67</v>
      </c>
      <c r="E83" s="45">
        <v>1.2181818181818183</v>
      </c>
      <c r="F83" s="28">
        <v>55</v>
      </c>
      <c r="G83" s="46">
        <v>37</v>
      </c>
      <c r="H83" s="47">
        <v>0.67272727272727273</v>
      </c>
      <c r="I83" s="45">
        <v>0.94545454545454555</v>
      </c>
      <c r="J83"/>
    </row>
    <row r="84" spans="2:10" x14ac:dyDescent="0.35">
      <c r="B84" s="43" t="s">
        <v>54</v>
      </c>
      <c r="C84" s="28">
        <v>63</v>
      </c>
      <c r="D84" s="28">
        <v>68</v>
      </c>
      <c r="E84" s="45">
        <v>1.0793650793650793</v>
      </c>
      <c r="F84" s="28">
        <v>63</v>
      </c>
      <c r="G84" s="46">
        <v>43</v>
      </c>
      <c r="H84" s="47">
        <v>0.68253968253968256</v>
      </c>
      <c r="I84" s="45">
        <v>0.88095238095238093</v>
      </c>
      <c r="J84"/>
    </row>
    <row r="85" spans="2:10" x14ac:dyDescent="0.35">
      <c r="B85" s="43" t="s">
        <v>53</v>
      </c>
      <c r="C85" s="28">
        <v>69</v>
      </c>
      <c r="D85" s="28">
        <v>79</v>
      </c>
      <c r="E85" s="45">
        <v>1.144927536231884</v>
      </c>
      <c r="F85" s="28">
        <v>69</v>
      </c>
      <c r="G85" s="46">
        <v>67</v>
      </c>
      <c r="H85" s="47">
        <v>0.97101449275362317</v>
      </c>
      <c r="I85" s="45">
        <v>1.0579710144927537</v>
      </c>
      <c r="J85"/>
    </row>
    <row r="86" spans="2:10" x14ac:dyDescent="0.35">
      <c r="B86" s="43" t="s">
        <v>130</v>
      </c>
      <c r="C86" s="28">
        <v>63</v>
      </c>
      <c r="D86" s="28">
        <v>68</v>
      </c>
      <c r="E86" s="45">
        <v>1.0793650793650793</v>
      </c>
      <c r="F86" s="28">
        <v>63</v>
      </c>
      <c r="G86" s="46">
        <v>26</v>
      </c>
      <c r="H86" s="47">
        <v>0.41269841269841268</v>
      </c>
      <c r="I86" s="45">
        <v>0.74603174603174605</v>
      </c>
      <c r="J86"/>
    </row>
    <row r="87" spans="2:10" x14ac:dyDescent="0.35">
      <c r="B87" s="43" t="s">
        <v>52</v>
      </c>
      <c r="C87" s="28">
        <v>47</v>
      </c>
      <c r="D87" s="28">
        <v>50</v>
      </c>
      <c r="E87" s="45">
        <v>1.0638297872340425</v>
      </c>
      <c r="F87" s="28">
        <v>47</v>
      </c>
      <c r="G87" s="46">
        <v>41</v>
      </c>
      <c r="H87" s="47">
        <v>0.87234042553191493</v>
      </c>
      <c r="I87" s="45">
        <v>0.96808510638297873</v>
      </c>
      <c r="J87"/>
    </row>
    <row r="88" spans="2:10" x14ac:dyDescent="0.35">
      <c r="B88" s="43" t="s">
        <v>55</v>
      </c>
      <c r="C88" s="28">
        <v>72</v>
      </c>
      <c r="D88" s="28">
        <v>68</v>
      </c>
      <c r="E88" s="45">
        <v>0.94444444444444442</v>
      </c>
      <c r="F88" s="28">
        <v>72</v>
      </c>
      <c r="G88" s="46">
        <v>40</v>
      </c>
      <c r="H88" s="47">
        <v>0.55555555555555558</v>
      </c>
      <c r="I88" s="45">
        <v>0.75</v>
      </c>
      <c r="J88"/>
    </row>
    <row r="89" spans="2:10" x14ac:dyDescent="0.35">
      <c r="B89" s="43" t="s">
        <v>151</v>
      </c>
      <c r="C89" s="28">
        <v>70</v>
      </c>
      <c r="D89" s="28">
        <v>65</v>
      </c>
      <c r="E89" s="45">
        <v>0.9285714285714286</v>
      </c>
      <c r="F89" s="28">
        <v>70</v>
      </c>
      <c r="G89" s="46">
        <v>32</v>
      </c>
      <c r="H89" s="47">
        <v>0.45714285714285713</v>
      </c>
      <c r="I89" s="45">
        <v>0.69285714285714284</v>
      </c>
      <c r="J89"/>
    </row>
    <row r="90" spans="2:10" x14ac:dyDescent="0.35">
      <c r="B90" s="43" t="s">
        <v>68</v>
      </c>
      <c r="E90" s="28"/>
      <c r="G90" s="28"/>
      <c r="H90" s="28"/>
      <c r="I90" s="28"/>
      <c r="J90"/>
    </row>
    <row r="91" spans="2:10" x14ac:dyDescent="0.35">
      <c r="B91" s="43" t="s">
        <v>70</v>
      </c>
      <c r="C91" s="28">
        <v>87</v>
      </c>
      <c r="D91" s="28">
        <v>70</v>
      </c>
      <c r="E91" s="45">
        <v>0.8045977011494253</v>
      </c>
      <c r="F91" s="28">
        <v>87</v>
      </c>
      <c r="G91" s="46">
        <v>62</v>
      </c>
      <c r="H91" s="47">
        <v>0.71264367816091956</v>
      </c>
      <c r="I91" s="45">
        <v>0.75862068965517238</v>
      </c>
      <c r="J91"/>
    </row>
    <row r="92" spans="2:10" x14ac:dyDescent="0.35">
      <c r="B92" s="43" t="s">
        <v>69</v>
      </c>
      <c r="C92" s="28">
        <v>80</v>
      </c>
      <c r="D92" s="28">
        <v>45</v>
      </c>
      <c r="E92" s="45">
        <v>0.5625</v>
      </c>
      <c r="F92" s="28">
        <v>80</v>
      </c>
      <c r="G92" s="46">
        <v>43</v>
      </c>
      <c r="H92" s="47">
        <v>0.53749999999999998</v>
      </c>
      <c r="I92" s="45">
        <v>0.55000000000000004</v>
      </c>
      <c r="J92"/>
    </row>
    <row r="93" spans="2:10" x14ac:dyDescent="0.35">
      <c r="B93" s="43" t="s">
        <v>80</v>
      </c>
      <c r="E93" s="28"/>
      <c r="G93" s="28"/>
      <c r="H93" s="28"/>
      <c r="I93" s="28"/>
      <c r="J93"/>
    </row>
    <row r="94" spans="2:10" x14ac:dyDescent="0.35">
      <c r="B94" s="43" t="s">
        <v>150</v>
      </c>
      <c r="C94" s="28">
        <v>63</v>
      </c>
      <c r="D94" s="28">
        <v>70</v>
      </c>
      <c r="E94" s="45">
        <v>1.1111111111111112</v>
      </c>
      <c r="F94" s="28">
        <v>63</v>
      </c>
      <c r="G94" s="46">
        <v>32</v>
      </c>
      <c r="H94" s="47">
        <v>0.50793650793650791</v>
      </c>
      <c r="I94" s="45">
        <v>0.80952380952380953</v>
      </c>
      <c r="J94"/>
    </row>
    <row r="95" spans="2:10" x14ac:dyDescent="0.35">
      <c r="B95" s="43" t="s">
        <v>125</v>
      </c>
      <c r="C95" s="28">
        <v>96</v>
      </c>
      <c r="D95" s="28">
        <v>100</v>
      </c>
      <c r="E95" s="45">
        <v>1.0416666666666667</v>
      </c>
      <c r="F95" s="28">
        <v>96</v>
      </c>
      <c r="G95" s="46">
        <v>70</v>
      </c>
      <c r="H95" s="47">
        <v>0.72916666666666663</v>
      </c>
      <c r="I95" s="45">
        <v>0.88541666666666674</v>
      </c>
      <c r="J95"/>
    </row>
    <row r="96" spans="2:10" x14ac:dyDescent="0.35">
      <c r="B96" s="43" t="s">
        <v>81</v>
      </c>
      <c r="C96" s="28">
        <v>81</v>
      </c>
      <c r="D96" s="28">
        <v>92</v>
      </c>
      <c r="E96" s="45">
        <v>1.1358024691358024</v>
      </c>
      <c r="F96" s="28">
        <v>81</v>
      </c>
      <c r="G96" s="46">
        <v>82</v>
      </c>
      <c r="H96" s="47">
        <v>1.0123456790123457</v>
      </c>
      <c r="I96" s="45">
        <v>1.074074074074074</v>
      </c>
      <c r="J96"/>
    </row>
    <row r="97" spans="2:10" x14ac:dyDescent="0.35">
      <c r="B97" s="43" t="s">
        <v>124</v>
      </c>
      <c r="C97" s="28">
        <v>77</v>
      </c>
      <c r="D97" s="28">
        <v>84</v>
      </c>
      <c r="E97" s="45">
        <v>1.0909090909090908</v>
      </c>
      <c r="F97" s="28">
        <v>77</v>
      </c>
      <c r="G97" s="46">
        <v>43</v>
      </c>
      <c r="H97" s="47">
        <v>0.55844155844155841</v>
      </c>
      <c r="I97" s="45">
        <v>0.82467532467532467</v>
      </c>
      <c r="J97"/>
    </row>
    <row r="98" spans="2:10" x14ac:dyDescent="0.35">
      <c r="B98" s="43" t="s">
        <v>126</v>
      </c>
      <c r="C98" s="28">
        <v>66</v>
      </c>
      <c r="D98" s="28">
        <v>71</v>
      </c>
      <c r="E98" s="45">
        <v>1.0757575757575757</v>
      </c>
      <c r="F98" s="28">
        <v>66</v>
      </c>
      <c r="G98" s="46">
        <v>44</v>
      </c>
      <c r="H98" s="47">
        <v>0.66666666666666663</v>
      </c>
      <c r="I98" s="45">
        <v>0.8712121212121211</v>
      </c>
      <c r="J98"/>
    </row>
    <row r="99" spans="2:10" x14ac:dyDescent="0.35">
      <c r="B99" s="43" t="s">
        <v>123</v>
      </c>
      <c r="C99" s="28">
        <v>80</v>
      </c>
      <c r="D99" s="28">
        <v>96</v>
      </c>
      <c r="E99" s="45">
        <v>1.2</v>
      </c>
      <c r="F99" s="28">
        <v>80</v>
      </c>
      <c r="G99" s="46">
        <v>29</v>
      </c>
      <c r="H99" s="47">
        <v>0.36249999999999999</v>
      </c>
      <c r="I99" s="45">
        <v>0.78125</v>
      </c>
      <c r="J99"/>
    </row>
    <row r="100" spans="2:10" x14ac:dyDescent="0.35">
      <c r="B100" s="43" t="s">
        <v>148</v>
      </c>
      <c r="C100" s="28">
        <v>88</v>
      </c>
      <c r="D100" s="28">
        <v>77</v>
      </c>
      <c r="E100" s="45">
        <v>0.875</v>
      </c>
      <c r="F100" s="28">
        <v>88</v>
      </c>
      <c r="G100" s="46">
        <v>32</v>
      </c>
      <c r="H100" s="47">
        <v>0.36363636363636365</v>
      </c>
      <c r="I100" s="45">
        <v>0.61931818181818188</v>
      </c>
      <c r="J100"/>
    </row>
    <row r="101" spans="2:10" x14ac:dyDescent="0.35">
      <c r="B101" s="43" t="s">
        <v>149</v>
      </c>
      <c r="C101" s="28">
        <v>82</v>
      </c>
      <c r="D101" s="28">
        <v>95</v>
      </c>
      <c r="E101" s="45">
        <v>1.1585365853658536</v>
      </c>
      <c r="F101" s="28">
        <v>82</v>
      </c>
      <c r="G101" s="46">
        <v>86</v>
      </c>
      <c r="H101" s="47">
        <v>1.0487804878048781</v>
      </c>
      <c r="I101" s="45">
        <v>1.1036585365853657</v>
      </c>
      <c r="J101"/>
    </row>
    <row r="102" spans="2:10" x14ac:dyDescent="0.35">
      <c r="B102" s="43" t="s">
        <v>127</v>
      </c>
      <c r="C102" s="28">
        <v>63</v>
      </c>
      <c r="D102" s="28">
        <v>67</v>
      </c>
      <c r="E102" s="45">
        <v>1.0634920634920635</v>
      </c>
      <c r="F102" s="28">
        <v>63</v>
      </c>
      <c r="G102" s="46">
        <v>39</v>
      </c>
      <c r="H102" s="47">
        <v>0.61904761904761907</v>
      </c>
      <c r="I102" s="45">
        <v>0.84126984126984128</v>
      </c>
      <c r="J102"/>
    </row>
    <row r="103" spans="2:10" x14ac:dyDescent="0.35">
      <c r="B103" s="43" t="s">
        <v>82</v>
      </c>
      <c r="C103" s="28">
        <v>62</v>
      </c>
      <c r="D103" s="28">
        <v>85</v>
      </c>
      <c r="E103" s="45">
        <v>1.3709677419354838</v>
      </c>
      <c r="F103" s="28">
        <v>62</v>
      </c>
      <c r="G103" s="46">
        <v>71</v>
      </c>
      <c r="H103" s="47">
        <v>1.1451612903225807</v>
      </c>
      <c r="I103" s="45">
        <v>1.2580645161290323</v>
      </c>
      <c r="J103"/>
    </row>
    <row r="104" spans="2:10" x14ac:dyDescent="0.35">
      <c r="B104" s="43" t="s">
        <v>122</v>
      </c>
      <c r="C104" s="28">
        <v>81</v>
      </c>
      <c r="D104" s="28">
        <v>82</v>
      </c>
      <c r="E104" s="45">
        <v>1.0123456790123457</v>
      </c>
      <c r="F104" s="28">
        <v>81</v>
      </c>
      <c r="G104" s="46">
        <v>43</v>
      </c>
      <c r="H104" s="47">
        <v>0.53086419753086422</v>
      </c>
      <c r="I104" s="45">
        <v>0.77160493827160503</v>
      </c>
      <c r="J104"/>
    </row>
    <row r="105" spans="2:10" x14ac:dyDescent="0.35">
      <c r="B105" s="43" t="s">
        <v>92</v>
      </c>
      <c r="E105" s="28"/>
      <c r="G105" s="28"/>
      <c r="H105" s="28"/>
      <c r="I105" s="28"/>
      <c r="J105"/>
    </row>
    <row r="106" spans="2:10" x14ac:dyDescent="0.35">
      <c r="B106" s="43" t="s">
        <v>94</v>
      </c>
      <c r="C106" s="28">
        <v>79</v>
      </c>
      <c r="D106" s="28">
        <v>86</v>
      </c>
      <c r="E106" s="45">
        <v>1.0886075949367089</v>
      </c>
      <c r="F106" s="28">
        <v>79</v>
      </c>
      <c r="G106" s="46">
        <v>78</v>
      </c>
      <c r="H106" s="47">
        <v>0.98734177215189878</v>
      </c>
      <c r="I106" s="45">
        <v>1.0379746835443038</v>
      </c>
      <c r="J106"/>
    </row>
    <row r="107" spans="2:10" x14ac:dyDescent="0.35">
      <c r="B107" s="43" t="s">
        <v>93</v>
      </c>
      <c r="C107" s="28">
        <v>81</v>
      </c>
      <c r="D107" s="28">
        <v>84</v>
      </c>
      <c r="E107" s="45">
        <v>1.037037037037037</v>
      </c>
      <c r="F107" s="28">
        <v>81</v>
      </c>
      <c r="G107" s="46">
        <v>73</v>
      </c>
      <c r="H107" s="47">
        <v>0.90123456790123457</v>
      </c>
      <c r="I107" s="45">
        <v>0.96913580246913578</v>
      </c>
      <c r="J107"/>
    </row>
    <row r="108" spans="2:10" x14ac:dyDescent="0.35">
      <c r="B108" s="43" t="s">
        <v>226</v>
      </c>
      <c r="C108" s="28">
        <v>69</v>
      </c>
      <c r="D108" s="28">
        <v>45</v>
      </c>
      <c r="E108" s="45">
        <v>0.65217391304347827</v>
      </c>
      <c r="F108" s="28">
        <v>69</v>
      </c>
      <c r="G108" s="46">
        <v>38</v>
      </c>
      <c r="H108" s="47">
        <v>0.55072463768115942</v>
      </c>
      <c r="I108" s="45">
        <v>0.60144927536231885</v>
      </c>
      <c r="J108"/>
    </row>
    <row r="109" spans="2:10" x14ac:dyDescent="0.35">
      <c r="B109" s="43" t="s">
        <v>141</v>
      </c>
      <c r="C109" s="28">
        <v>70</v>
      </c>
      <c r="D109" s="28">
        <v>81</v>
      </c>
      <c r="E109" s="45">
        <v>1.1571428571428573</v>
      </c>
      <c r="F109" s="28">
        <v>70</v>
      </c>
      <c r="G109" s="46">
        <v>73</v>
      </c>
      <c r="H109" s="47">
        <v>1.0428571428571429</v>
      </c>
      <c r="I109" s="45">
        <v>1.1000000000000001</v>
      </c>
      <c r="J109"/>
    </row>
    <row r="110" spans="2:10" x14ac:dyDescent="0.35">
      <c r="B110" s="43" t="s">
        <v>145</v>
      </c>
      <c r="C110" s="28">
        <v>88</v>
      </c>
      <c r="D110" s="28">
        <v>61</v>
      </c>
      <c r="E110" s="45">
        <v>0.69318181818181823</v>
      </c>
      <c r="F110" s="28">
        <v>88</v>
      </c>
      <c r="G110" s="46">
        <v>47</v>
      </c>
      <c r="H110" s="47">
        <v>0.53409090909090906</v>
      </c>
      <c r="I110" s="45">
        <v>0.61363636363636365</v>
      </c>
      <c r="J110"/>
    </row>
    <row r="111" spans="2:10" x14ac:dyDescent="0.35">
      <c r="B111" s="43" t="s">
        <v>142</v>
      </c>
      <c r="C111" s="28">
        <v>84</v>
      </c>
      <c r="D111" s="28">
        <v>88</v>
      </c>
      <c r="E111" s="45">
        <v>1.0476190476190477</v>
      </c>
      <c r="F111" s="28">
        <v>84</v>
      </c>
      <c r="G111" s="46">
        <v>58</v>
      </c>
      <c r="H111" s="47">
        <v>0.69047619047619047</v>
      </c>
      <c r="I111" s="45">
        <v>0.86904761904761907</v>
      </c>
      <c r="J111"/>
    </row>
    <row r="112" spans="2:10" x14ac:dyDescent="0.35">
      <c r="B112" s="43" t="s">
        <v>155</v>
      </c>
      <c r="C112" s="28">
        <v>68</v>
      </c>
      <c r="D112" s="28">
        <v>85</v>
      </c>
      <c r="E112" s="45">
        <v>1.25</v>
      </c>
      <c r="F112" s="28">
        <v>68</v>
      </c>
      <c r="G112" s="46">
        <v>79</v>
      </c>
      <c r="H112" s="47">
        <v>1.161764705882353</v>
      </c>
      <c r="I112" s="45">
        <v>1.2058823529411766</v>
      </c>
      <c r="J112"/>
    </row>
    <row r="113" spans="2:10" x14ac:dyDescent="0.35">
      <c r="B113" s="43" t="s">
        <v>111</v>
      </c>
      <c r="C113" s="28">
        <v>74</v>
      </c>
      <c r="D113" s="28">
        <v>45</v>
      </c>
      <c r="E113" s="45">
        <v>0.60810810810810811</v>
      </c>
      <c r="F113" s="28">
        <v>74</v>
      </c>
      <c r="G113" s="46">
        <v>34</v>
      </c>
      <c r="H113" s="47">
        <v>0.45945945945945948</v>
      </c>
      <c r="I113" s="45">
        <v>0.53378378378378377</v>
      </c>
      <c r="J113"/>
    </row>
    <row r="114" spans="2:10" x14ac:dyDescent="0.35">
      <c r="B114" s="43" t="s">
        <v>144</v>
      </c>
      <c r="C114" s="28">
        <v>75</v>
      </c>
      <c r="D114" s="28">
        <v>57</v>
      </c>
      <c r="E114" s="45">
        <v>0.76</v>
      </c>
      <c r="F114" s="28">
        <v>75</v>
      </c>
      <c r="G114" s="46">
        <v>50</v>
      </c>
      <c r="H114" s="47">
        <v>0.66666666666666663</v>
      </c>
      <c r="I114" s="45">
        <v>0.71333333333333337</v>
      </c>
      <c r="J114"/>
    </row>
    <row r="115" spans="2:10" x14ac:dyDescent="0.35">
      <c r="B115" s="43" t="s">
        <v>153</v>
      </c>
      <c r="C115" s="28">
        <v>62</v>
      </c>
      <c r="D115" s="28">
        <v>36</v>
      </c>
      <c r="E115" s="45">
        <v>0.58064516129032262</v>
      </c>
      <c r="F115" s="28">
        <v>62</v>
      </c>
      <c r="G115" s="46">
        <v>23</v>
      </c>
      <c r="H115" s="47">
        <v>0.37096774193548387</v>
      </c>
      <c r="I115" s="45">
        <v>0.47580645161290325</v>
      </c>
      <c r="J115"/>
    </row>
    <row r="116" spans="2:10" x14ac:dyDescent="0.35">
      <c r="B116" s="43" t="s">
        <v>95</v>
      </c>
      <c r="E116" s="28"/>
      <c r="G116" s="28"/>
      <c r="H116" s="28"/>
      <c r="I116" s="28"/>
      <c r="J116"/>
    </row>
    <row r="117" spans="2:10" x14ac:dyDescent="0.35">
      <c r="B117" s="43" t="s">
        <v>96</v>
      </c>
      <c r="C117" s="28">
        <v>29</v>
      </c>
      <c r="D117" s="28">
        <v>47</v>
      </c>
      <c r="E117" s="45">
        <v>1.6206896551724137</v>
      </c>
      <c r="F117" s="28">
        <v>29</v>
      </c>
      <c r="G117" s="46">
        <v>42</v>
      </c>
      <c r="H117" s="47">
        <v>1.4482758620689655</v>
      </c>
      <c r="I117" s="45">
        <v>1.5344827586206895</v>
      </c>
      <c r="J117"/>
    </row>
    <row r="118" spans="2:10" x14ac:dyDescent="0.35">
      <c r="B118" s="43" t="s">
        <v>97</v>
      </c>
      <c r="C118" s="28">
        <v>21</v>
      </c>
      <c r="D118" s="28">
        <v>64</v>
      </c>
      <c r="E118" s="45">
        <v>3.0476190476190474</v>
      </c>
      <c r="F118" s="28">
        <v>21</v>
      </c>
      <c r="G118" s="46">
        <v>60</v>
      </c>
      <c r="H118" s="47">
        <v>2.8571428571428572</v>
      </c>
      <c r="I118" s="45">
        <v>2.9523809523809526</v>
      </c>
      <c r="J118"/>
    </row>
    <row r="119" spans="2:10" x14ac:dyDescent="0.35">
      <c r="B119" s="43" t="s">
        <v>98</v>
      </c>
      <c r="C119" s="28">
        <v>24</v>
      </c>
      <c r="D119" s="28">
        <v>45</v>
      </c>
      <c r="E119" s="45">
        <v>1.875</v>
      </c>
      <c r="F119" s="28">
        <v>24</v>
      </c>
      <c r="G119" s="46">
        <v>45</v>
      </c>
      <c r="H119" s="47">
        <v>1.875</v>
      </c>
      <c r="I119" s="45">
        <v>1.875</v>
      </c>
      <c r="J119"/>
    </row>
    <row r="120" spans="2:10" x14ac:dyDescent="0.35">
      <c r="C120"/>
      <c r="D120"/>
      <c r="F120"/>
    </row>
    <row r="121" spans="2:10" x14ac:dyDescent="0.35">
      <c r="C121"/>
      <c r="D121"/>
      <c r="F121"/>
    </row>
    <row r="122" spans="2:10" x14ac:dyDescent="0.35">
      <c r="C122"/>
      <c r="D122"/>
      <c r="F122"/>
    </row>
    <row r="123" spans="2:10" x14ac:dyDescent="0.35">
      <c r="C123"/>
      <c r="D123"/>
      <c r="F123"/>
    </row>
    <row r="124" spans="2:10" x14ac:dyDescent="0.35">
      <c r="C124"/>
      <c r="D124"/>
      <c r="F124"/>
    </row>
    <row r="125" spans="2:10" x14ac:dyDescent="0.35">
      <c r="C125"/>
      <c r="D125"/>
      <c r="F125"/>
    </row>
    <row r="126" spans="2:10" x14ac:dyDescent="0.35">
      <c r="C126"/>
      <c r="D126"/>
      <c r="F126"/>
    </row>
    <row r="127" spans="2:10" x14ac:dyDescent="0.35">
      <c r="C127"/>
      <c r="D127"/>
      <c r="F127"/>
    </row>
    <row r="128" spans="2:10" x14ac:dyDescent="0.35">
      <c r="C128"/>
      <c r="D128"/>
      <c r="F128"/>
    </row>
    <row r="129" spans="3:6" x14ac:dyDescent="0.35">
      <c r="C129"/>
      <c r="D129"/>
      <c r="F129"/>
    </row>
    <row r="130" spans="3:6" x14ac:dyDescent="0.35">
      <c r="C130"/>
      <c r="D130"/>
      <c r="F130"/>
    </row>
    <row r="131" spans="3:6" x14ac:dyDescent="0.35">
      <c r="C131"/>
      <c r="D131"/>
      <c r="F131"/>
    </row>
    <row r="132" spans="3:6" x14ac:dyDescent="0.35">
      <c r="C132"/>
      <c r="D132"/>
      <c r="F132"/>
    </row>
    <row r="133" spans="3:6" x14ac:dyDescent="0.35">
      <c r="C133"/>
      <c r="D133"/>
      <c r="F133"/>
    </row>
    <row r="134" spans="3:6" x14ac:dyDescent="0.35">
      <c r="C134"/>
      <c r="D134"/>
      <c r="F134"/>
    </row>
    <row r="135" spans="3:6" x14ac:dyDescent="0.35">
      <c r="C135"/>
      <c r="D135"/>
      <c r="F135"/>
    </row>
    <row r="136" spans="3:6" x14ac:dyDescent="0.35">
      <c r="C136"/>
      <c r="D136"/>
      <c r="F136"/>
    </row>
    <row r="137" spans="3:6" x14ac:dyDescent="0.35">
      <c r="C137"/>
      <c r="D137"/>
      <c r="F137"/>
    </row>
    <row r="138" spans="3:6" x14ac:dyDescent="0.35">
      <c r="C138"/>
      <c r="D138"/>
      <c r="F138"/>
    </row>
    <row r="139" spans="3:6" x14ac:dyDescent="0.35">
      <c r="C139"/>
      <c r="D139"/>
      <c r="F139"/>
    </row>
    <row r="140" spans="3:6" x14ac:dyDescent="0.35">
      <c r="C140"/>
      <c r="D140"/>
      <c r="F140"/>
    </row>
    <row r="141" spans="3:6" hidden="1" x14ac:dyDescent="0.35">
      <c r="C141"/>
      <c r="D141"/>
      <c r="F141"/>
    </row>
    <row r="142" spans="3:6" hidden="1" x14ac:dyDescent="0.35">
      <c r="C142"/>
      <c r="D142"/>
      <c r="F142"/>
    </row>
    <row r="143" spans="3:6" hidden="1" x14ac:dyDescent="0.35">
      <c r="C143"/>
      <c r="D143"/>
      <c r="F143"/>
    </row>
    <row r="144" spans="3:6" hidden="1" x14ac:dyDescent="0.35">
      <c r="C144"/>
      <c r="D144"/>
      <c r="F144"/>
    </row>
    <row r="145" spans="3:6" hidden="1" x14ac:dyDescent="0.35">
      <c r="C145"/>
      <c r="D145"/>
      <c r="F145"/>
    </row>
    <row r="146" spans="3:6" hidden="1" x14ac:dyDescent="0.35">
      <c r="C146"/>
      <c r="D146"/>
      <c r="F146"/>
    </row>
    <row r="147" spans="3:6" hidden="1" x14ac:dyDescent="0.35">
      <c r="C147"/>
      <c r="D147"/>
      <c r="F147"/>
    </row>
    <row r="148" spans="3:6" hidden="1" x14ac:dyDescent="0.35">
      <c r="C148"/>
      <c r="D148"/>
      <c r="F148"/>
    </row>
    <row r="149" spans="3:6" hidden="1" x14ac:dyDescent="0.35">
      <c r="C149"/>
      <c r="D149"/>
      <c r="F149"/>
    </row>
    <row r="150" spans="3:6" hidden="1" x14ac:dyDescent="0.35">
      <c r="C150"/>
      <c r="D150"/>
      <c r="F150"/>
    </row>
    <row r="151" spans="3:6" hidden="1" x14ac:dyDescent="0.35">
      <c r="C151"/>
      <c r="D151"/>
      <c r="F151"/>
    </row>
    <row r="152" spans="3:6" hidden="1" x14ac:dyDescent="0.35">
      <c r="C152"/>
      <c r="D152"/>
      <c r="F152"/>
    </row>
    <row r="153" spans="3:6" hidden="1" x14ac:dyDescent="0.35">
      <c r="C153"/>
      <c r="D153"/>
      <c r="F153"/>
    </row>
    <row r="154" spans="3:6" hidden="1" x14ac:dyDescent="0.35">
      <c r="C154"/>
      <c r="D154"/>
      <c r="F154"/>
    </row>
    <row r="155" spans="3:6" hidden="1" x14ac:dyDescent="0.35">
      <c r="C155"/>
      <c r="D155"/>
      <c r="F155"/>
    </row>
    <row r="156" spans="3:6" hidden="1" x14ac:dyDescent="0.35">
      <c r="C156"/>
      <c r="D156"/>
      <c r="F156"/>
    </row>
    <row r="157" spans="3:6" hidden="1" x14ac:dyDescent="0.35">
      <c r="C157"/>
      <c r="D157"/>
      <c r="F157"/>
    </row>
    <row r="158" spans="3:6" hidden="1" x14ac:dyDescent="0.35">
      <c r="C158"/>
      <c r="D158"/>
      <c r="F158"/>
    </row>
    <row r="159" spans="3:6" hidden="1" x14ac:dyDescent="0.35">
      <c r="C159"/>
      <c r="D159"/>
      <c r="F159"/>
    </row>
    <row r="160" spans="3:6" hidden="1" x14ac:dyDescent="0.35">
      <c r="C160"/>
      <c r="D160"/>
      <c r="F160"/>
    </row>
    <row r="161" spans="3:6" hidden="1" x14ac:dyDescent="0.35">
      <c r="C161"/>
      <c r="D161"/>
      <c r="F161"/>
    </row>
    <row r="162" spans="3:6" hidden="1" x14ac:dyDescent="0.35">
      <c r="C162"/>
      <c r="D162"/>
      <c r="F162"/>
    </row>
    <row r="163" spans="3:6" hidden="1" x14ac:dyDescent="0.35">
      <c r="C163"/>
      <c r="D163"/>
      <c r="F163"/>
    </row>
    <row r="164" spans="3:6" hidden="1" x14ac:dyDescent="0.35">
      <c r="C164"/>
      <c r="D164"/>
      <c r="F164"/>
    </row>
    <row r="165" spans="3:6" hidden="1" x14ac:dyDescent="0.35">
      <c r="C165"/>
      <c r="D165"/>
      <c r="F165"/>
    </row>
    <row r="166" spans="3:6" hidden="1" x14ac:dyDescent="0.35">
      <c r="C166"/>
      <c r="D166"/>
      <c r="F166"/>
    </row>
    <row r="167" spans="3:6" hidden="1" x14ac:dyDescent="0.35">
      <c r="C167"/>
      <c r="D167"/>
      <c r="F167"/>
    </row>
    <row r="168" spans="3:6" hidden="1" x14ac:dyDescent="0.35">
      <c r="C168"/>
      <c r="D168"/>
      <c r="F168"/>
    </row>
    <row r="169" spans="3:6" hidden="1" x14ac:dyDescent="0.35">
      <c r="C169"/>
      <c r="D169"/>
      <c r="F169"/>
    </row>
    <row r="170" spans="3:6" hidden="1" x14ac:dyDescent="0.35">
      <c r="C170"/>
      <c r="D170"/>
      <c r="F170"/>
    </row>
    <row r="171" spans="3:6" hidden="1" x14ac:dyDescent="0.35">
      <c r="C171"/>
      <c r="D171"/>
      <c r="F171"/>
    </row>
    <row r="172" spans="3:6" hidden="1" x14ac:dyDescent="0.35">
      <c r="C172"/>
      <c r="D172"/>
      <c r="F172"/>
    </row>
    <row r="173" spans="3:6" hidden="1" x14ac:dyDescent="0.35">
      <c r="C173"/>
      <c r="D173"/>
      <c r="F173"/>
    </row>
    <row r="174" spans="3:6" hidden="1" x14ac:dyDescent="0.35">
      <c r="C174"/>
      <c r="D174"/>
      <c r="F174"/>
    </row>
    <row r="175" spans="3:6" hidden="1" x14ac:dyDescent="0.35">
      <c r="C175"/>
      <c r="D175"/>
      <c r="F175"/>
    </row>
    <row r="176" spans="3:6" hidden="1" x14ac:dyDescent="0.35">
      <c r="C176"/>
      <c r="D176"/>
      <c r="F176"/>
    </row>
    <row r="177" spans="3:6" hidden="1" x14ac:dyDescent="0.35">
      <c r="C177"/>
      <c r="D177"/>
      <c r="F177"/>
    </row>
    <row r="178" spans="3:6" hidden="1" x14ac:dyDescent="0.35">
      <c r="C178"/>
      <c r="D178"/>
      <c r="F178"/>
    </row>
    <row r="179" spans="3:6" hidden="1" x14ac:dyDescent="0.35">
      <c r="C179"/>
      <c r="D179"/>
      <c r="F179"/>
    </row>
    <row r="180" spans="3:6" hidden="1" x14ac:dyDescent="0.35">
      <c r="C180"/>
      <c r="D180"/>
      <c r="F180"/>
    </row>
    <row r="181" spans="3:6" hidden="1" x14ac:dyDescent="0.35">
      <c r="C181"/>
      <c r="D181"/>
      <c r="F181"/>
    </row>
    <row r="182" spans="3:6" hidden="1" x14ac:dyDescent="0.35">
      <c r="C182"/>
      <c r="D182"/>
      <c r="F182"/>
    </row>
    <row r="183" spans="3:6" hidden="1" x14ac:dyDescent="0.35">
      <c r="C183"/>
      <c r="D183"/>
      <c r="F183"/>
    </row>
    <row r="184" spans="3:6" hidden="1" x14ac:dyDescent="0.35">
      <c r="C184"/>
      <c r="D184"/>
      <c r="F184"/>
    </row>
    <row r="185" spans="3:6" hidden="1" x14ac:dyDescent="0.35">
      <c r="C185"/>
      <c r="D185"/>
      <c r="F185"/>
    </row>
    <row r="186" spans="3:6" hidden="1" x14ac:dyDescent="0.35">
      <c r="C186"/>
      <c r="D186"/>
      <c r="F186"/>
    </row>
    <row r="187" spans="3:6" hidden="1" x14ac:dyDescent="0.35">
      <c r="C187"/>
      <c r="D187"/>
      <c r="F187"/>
    </row>
    <row r="188" spans="3:6" hidden="1" x14ac:dyDescent="0.35">
      <c r="C188"/>
      <c r="D188"/>
      <c r="F188"/>
    </row>
    <row r="189" spans="3:6" hidden="1" x14ac:dyDescent="0.35">
      <c r="C189"/>
      <c r="D189"/>
      <c r="F189"/>
    </row>
    <row r="190" spans="3:6" hidden="1" x14ac:dyDescent="0.35">
      <c r="C190"/>
      <c r="D190"/>
      <c r="F190"/>
    </row>
    <row r="191" spans="3:6" hidden="1" x14ac:dyDescent="0.35">
      <c r="C191"/>
      <c r="D191"/>
      <c r="F191"/>
    </row>
    <row r="192" spans="3:6" hidden="1" x14ac:dyDescent="0.35">
      <c r="C192"/>
      <c r="D192"/>
      <c r="F192"/>
    </row>
    <row r="193" spans="3:6" hidden="1" x14ac:dyDescent="0.35">
      <c r="C193"/>
      <c r="D193"/>
      <c r="F193"/>
    </row>
    <row r="194" spans="3:6" hidden="1" x14ac:dyDescent="0.35">
      <c r="C194"/>
      <c r="D194"/>
      <c r="F194"/>
    </row>
    <row r="195" spans="3:6" hidden="1" x14ac:dyDescent="0.35">
      <c r="C195"/>
      <c r="D195"/>
      <c r="F195"/>
    </row>
    <row r="196" spans="3:6" hidden="1" x14ac:dyDescent="0.35">
      <c r="C196"/>
      <c r="D196"/>
      <c r="F196"/>
    </row>
    <row r="197" spans="3:6" hidden="1" x14ac:dyDescent="0.35">
      <c r="C197"/>
      <c r="D197"/>
      <c r="F197"/>
    </row>
    <row r="198" spans="3:6" hidden="1" x14ac:dyDescent="0.35">
      <c r="C198"/>
      <c r="D198"/>
      <c r="F198"/>
    </row>
    <row r="199" spans="3:6" hidden="1" x14ac:dyDescent="0.35">
      <c r="C199"/>
      <c r="D199"/>
      <c r="F199"/>
    </row>
    <row r="200" spans="3:6" hidden="1" x14ac:dyDescent="0.35">
      <c r="C200"/>
      <c r="D200"/>
      <c r="F200"/>
    </row>
    <row r="201" spans="3:6" hidden="1" x14ac:dyDescent="0.35">
      <c r="C201"/>
      <c r="D201"/>
      <c r="F201"/>
    </row>
    <row r="202" spans="3:6" hidden="1" x14ac:dyDescent="0.35">
      <c r="C202"/>
      <c r="D202"/>
      <c r="F202"/>
    </row>
    <row r="203" spans="3:6" hidden="1" x14ac:dyDescent="0.35">
      <c r="C203"/>
      <c r="D203"/>
      <c r="F203"/>
    </row>
    <row r="204" spans="3:6" hidden="1" x14ac:dyDescent="0.35">
      <c r="C204"/>
      <c r="D204"/>
      <c r="F204"/>
    </row>
    <row r="205" spans="3:6" hidden="1" x14ac:dyDescent="0.35">
      <c r="C205"/>
      <c r="D205"/>
      <c r="F205"/>
    </row>
    <row r="206" spans="3:6" hidden="1" x14ac:dyDescent="0.35">
      <c r="C206"/>
      <c r="D206"/>
      <c r="F206"/>
    </row>
    <row r="207" spans="3:6" hidden="1" x14ac:dyDescent="0.35">
      <c r="C207"/>
      <c r="D207"/>
      <c r="F207"/>
    </row>
    <row r="208" spans="3:6" hidden="1" x14ac:dyDescent="0.35">
      <c r="C208"/>
      <c r="D208"/>
      <c r="F208"/>
    </row>
    <row r="209" spans="3:6" hidden="1" x14ac:dyDescent="0.35">
      <c r="C209"/>
      <c r="D209"/>
      <c r="F209"/>
    </row>
    <row r="210" spans="3:6" hidden="1" x14ac:dyDescent="0.35">
      <c r="C210"/>
      <c r="D210"/>
      <c r="F210"/>
    </row>
    <row r="211" spans="3:6" hidden="1" x14ac:dyDescent="0.35">
      <c r="C211"/>
      <c r="D211"/>
      <c r="F211"/>
    </row>
    <row r="212" spans="3:6" hidden="1" x14ac:dyDescent="0.35">
      <c r="C212"/>
      <c r="D212"/>
      <c r="F212"/>
    </row>
    <row r="213" spans="3:6" hidden="1" x14ac:dyDescent="0.35">
      <c r="C213"/>
      <c r="D213"/>
      <c r="F213"/>
    </row>
    <row r="214" spans="3:6" hidden="1" x14ac:dyDescent="0.35">
      <c r="C214"/>
      <c r="D214"/>
      <c r="F214"/>
    </row>
    <row r="215" spans="3:6" hidden="1" x14ac:dyDescent="0.35">
      <c r="C215"/>
      <c r="D215"/>
      <c r="F215"/>
    </row>
    <row r="216" spans="3:6" hidden="1" x14ac:dyDescent="0.35">
      <c r="C216"/>
      <c r="D216"/>
      <c r="F216"/>
    </row>
    <row r="217" spans="3:6" hidden="1" x14ac:dyDescent="0.35">
      <c r="C217"/>
      <c r="D217"/>
      <c r="F217"/>
    </row>
    <row r="218" spans="3:6" hidden="1" x14ac:dyDescent="0.35">
      <c r="C218"/>
      <c r="D218"/>
      <c r="F218"/>
    </row>
    <row r="219" spans="3:6" hidden="1" x14ac:dyDescent="0.35">
      <c r="C219"/>
      <c r="D219"/>
      <c r="F219"/>
    </row>
    <row r="220" spans="3:6" hidden="1" x14ac:dyDescent="0.35">
      <c r="C220"/>
      <c r="D220"/>
      <c r="F220"/>
    </row>
    <row r="221" spans="3:6" x14ac:dyDescent="0.35"/>
    <row r="222" spans="3:6" x14ac:dyDescent="0.35"/>
    <row r="223" spans="3:6" x14ac:dyDescent="0.35"/>
    <row r="224" spans="3:6" x14ac:dyDescent="0.35"/>
    <row r="225" x14ac:dyDescent="0.35"/>
  </sheetData>
  <sheetProtection sheet="1" objects="1" formatCells="0" formatColumns="0" formatRows="0" insertColumns="0" insertRows="0" insertHyperlinks="0" deleteColumns="0" deleteRows="0" sort="0" autoFilter="0" pivotTables="0"/>
  <mergeCells count="2">
    <mergeCell ref="K46:R46"/>
    <mergeCell ref="M45:O45"/>
  </mergeCells>
  <conditionalFormatting pivot="1" sqref="C19:C20">
    <cfRule type="dataBar" priority="26">
      <dataBar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{F0F777F9-697C-45C9-B09B-C3800A9BC817}</x14:id>
        </ext>
      </extLst>
    </cfRule>
  </conditionalFormatting>
  <conditionalFormatting pivot="1" sqref="D19:D20">
    <cfRule type="dataBar" priority="25">
      <dataBar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{5F7A4C61-985D-4BBB-ABAC-97BEC6F00ABF}</x14:id>
        </ext>
      </extLst>
    </cfRule>
  </conditionalFormatting>
  <conditionalFormatting pivot="1" sqref="E19:E20">
    <cfRule type="dataBar" priority="24">
      <dataBar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{7C504345-E542-49C4-BE59-6E214164CFF5}</x14:id>
        </ext>
      </extLst>
    </cfRule>
  </conditionalFormatting>
  <conditionalFormatting pivot="1" sqref="D26:E26 C26">
    <cfRule type="dataBar" priority="16">
      <dataBar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{1470001E-C9DB-4C44-A6C9-20018C0B1FA5}</x14:id>
        </ext>
      </extLst>
    </cfRule>
  </conditionalFormatting>
  <conditionalFormatting pivot="1" sqref="D32:E32 C32">
    <cfRule type="dataBar" priority="15">
      <dataBar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{AEF6A5F0-9B41-45AA-995D-0B5F8A1E910D}</x14:id>
        </ext>
      </extLst>
    </cfRule>
  </conditionalFormatting>
  <conditionalFormatting pivot="1" sqref="E52:E119">
    <cfRule type="dataBar" priority="14">
      <dataBar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{5BB46965-DBC5-4921-B235-523F1C2EFB85}</x14:id>
        </ext>
      </extLst>
    </cfRule>
  </conditionalFormatting>
  <conditionalFormatting pivot="1" sqref="H52:H119">
    <cfRule type="dataBar" priority="13">
      <dataBar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{9055C41F-6CB9-4699-90C2-A4F272E99299}</x14:id>
        </ext>
      </extLst>
    </cfRule>
  </conditionalFormatting>
  <conditionalFormatting pivot="1" sqref="I52:I119">
    <cfRule type="dataBar" priority="12">
      <dataBar>
        <cfvo type="num" val="0"/>
        <cfvo type="num" val="1"/>
        <color theme="9" tint="-0.249977111117893"/>
      </dataBar>
      <extLst>
        <ext xmlns:x14="http://schemas.microsoft.com/office/spreadsheetml/2009/9/main" uri="{B025F937-C7B1-47D3-B67F-A62EFF666E3E}">
          <x14:id>{7F41FF3B-45FB-41B1-8DF2-416C42F79CEF}</x14:id>
        </ext>
      </extLst>
    </cfRule>
  </conditionalFormatting>
  <conditionalFormatting pivot="1" sqref="N52:N73 Q52:R73">
    <cfRule type="dataBar" priority="11">
      <dataBar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{25B3731B-8A1F-45D2-998F-8D49C21FB676}</x14:id>
        </ext>
      </extLst>
    </cfRule>
  </conditionalFormatting>
  <conditionalFormatting pivot="1" sqref="E38:E46">
    <cfRule type="dataBar" priority="10">
      <dataBar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{72557C1D-D8F2-4734-8159-0FD96D61DE73}</x14:id>
        </ext>
      </extLst>
    </cfRule>
  </conditionalFormatting>
  <conditionalFormatting pivot="1" sqref="H38:H46">
    <cfRule type="dataBar" priority="9">
      <dataBar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{6E494652-DAA6-4666-9FD8-E2D0FD757D4F}</x14:id>
        </ext>
      </extLst>
    </cfRule>
  </conditionalFormatting>
  <conditionalFormatting pivot="1" sqref="I38:I46">
    <cfRule type="dataBar" priority="8">
      <dataBar>
        <cfvo type="num" val="0"/>
        <cfvo type="num" val="1"/>
        <color theme="9" tint="-0.249977111117893"/>
      </dataBar>
      <extLst>
        <ext xmlns:x14="http://schemas.microsoft.com/office/spreadsheetml/2009/9/main" uri="{B025F937-C7B1-47D3-B67F-A62EFF666E3E}">
          <x14:id>{2D76365E-9C40-45F9-ABFB-23AC2A2CC3BB}</x14:id>
        </ext>
      </extLst>
    </cfRule>
  </conditionalFormatting>
  <conditionalFormatting pivot="1" sqref="N38:N42 Q38:R42">
    <cfRule type="dataBar" priority="7">
      <dataBar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{4C43C1CD-AB8F-4E24-9821-C64A94ABF238}</x14:id>
        </ext>
      </extLst>
    </cfRule>
  </conditionalFormatting>
  <conditionalFormatting pivot="1" sqref="R38:R42">
    <cfRule type="dataBar" priority="6">
      <dataBar>
        <cfvo type="num" val="0"/>
        <cfvo type="num" val="1"/>
        <color theme="9" tint="-0.249977111117893"/>
      </dataBar>
      <extLst>
        <ext xmlns:x14="http://schemas.microsoft.com/office/spreadsheetml/2009/9/main" uri="{B025F937-C7B1-47D3-B67F-A62EFF666E3E}">
          <x14:id>{7860B2AB-6FF8-442E-9310-63DF8E82A4C0}</x14:id>
        </ext>
      </extLst>
    </cfRule>
  </conditionalFormatting>
  <conditionalFormatting pivot="1" sqref="R52:R73">
    <cfRule type="dataBar" priority="5">
      <dataBar>
        <cfvo type="num" val="0"/>
        <cfvo type="num" val="1"/>
        <color theme="9" tint="-0.249977111117893"/>
      </dataBar>
      <extLst>
        <ext xmlns:x14="http://schemas.microsoft.com/office/spreadsheetml/2009/9/main" uri="{B025F937-C7B1-47D3-B67F-A62EFF666E3E}">
          <x14:id>{440F199B-74E8-430C-ADEB-74918325D3D9}</x14:id>
        </ext>
      </extLst>
    </cfRule>
  </conditionalFormatting>
  <conditionalFormatting sqref="K46:R47">
    <cfRule type="dataBar" priority="2">
      <dataBar>
        <cfvo type="num" val="0"/>
        <cfvo type="num" val="1"/>
        <color theme="9" tint="-0.249977111117893"/>
      </dataBar>
      <extLst>
        <ext xmlns:x14="http://schemas.microsoft.com/office/spreadsheetml/2009/9/main" uri="{B025F937-C7B1-47D3-B67F-A62EFF666E3E}">
          <x14:id>{7FCFF558-C997-4AAE-B671-85596029335A}</x14:id>
        </ext>
      </extLst>
    </cfRule>
  </conditionalFormatting>
  <pageMargins left="0.511811024" right="0.511811024" top="0.78740157499999996" bottom="0.78740157499999996" header="0.31496062000000002" footer="0.31496062000000002"/>
  <pageSetup paperSize="9" scale="36" orientation="portrait" horizontalDpi="4294967293" verticalDpi="0" r:id="rId8"/>
  <drawing r:id="rId9"/>
  <tableParts count="1">
    <tablePart r:id="rId10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 pivot="1">
          <x14:cfRule type="dataBar" id="{F0F777F9-697C-45C9-B09B-C3800A9BC817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C19:C20</xm:sqref>
        </x14:conditionalFormatting>
        <x14:conditionalFormatting xmlns:xm="http://schemas.microsoft.com/office/excel/2006/main" pivot="1">
          <x14:cfRule type="dataBar" id="{5F7A4C61-985D-4BBB-ABAC-97BEC6F00ABF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D19:D20</xm:sqref>
        </x14:conditionalFormatting>
        <x14:conditionalFormatting xmlns:xm="http://schemas.microsoft.com/office/excel/2006/main" pivot="1">
          <x14:cfRule type="dataBar" id="{7C504345-E542-49C4-BE59-6E214164CFF5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E19:E20</xm:sqref>
        </x14:conditionalFormatting>
        <x14:conditionalFormatting xmlns:xm="http://schemas.microsoft.com/office/excel/2006/main" pivot="1">
          <x14:cfRule type="dataBar" id="{1470001E-C9DB-4C44-A6C9-20018C0B1FA5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D26:E26 C26</xm:sqref>
        </x14:conditionalFormatting>
        <x14:conditionalFormatting xmlns:xm="http://schemas.microsoft.com/office/excel/2006/main" pivot="1">
          <x14:cfRule type="dataBar" id="{AEF6A5F0-9B41-45AA-995D-0B5F8A1E910D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D32:E32 C32</xm:sqref>
        </x14:conditionalFormatting>
        <x14:conditionalFormatting xmlns:xm="http://schemas.microsoft.com/office/excel/2006/main" pivot="1">
          <x14:cfRule type="dataBar" id="{5BB46965-DBC5-4921-B235-523F1C2EFB85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E52:E119</xm:sqref>
        </x14:conditionalFormatting>
        <x14:conditionalFormatting xmlns:xm="http://schemas.microsoft.com/office/excel/2006/main" pivot="1">
          <x14:cfRule type="dataBar" id="{9055C41F-6CB9-4699-90C2-A4F272E99299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H52:H119</xm:sqref>
        </x14:conditionalFormatting>
        <x14:conditionalFormatting xmlns:xm="http://schemas.microsoft.com/office/excel/2006/main" pivot="1">
          <x14:cfRule type="dataBar" id="{7F41FF3B-45FB-41B1-8DF2-416C42F79CEF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I52:I119</xm:sqref>
        </x14:conditionalFormatting>
        <x14:conditionalFormatting xmlns:xm="http://schemas.microsoft.com/office/excel/2006/main" pivot="1">
          <x14:cfRule type="dataBar" id="{25B3731B-8A1F-45D2-998F-8D49C21FB676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N52:N73 Q52:R73</xm:sqref>
        </x14:conditionalFormatting>
        <x14:conditionalFormatting xmlns:xm="http://schemas.microsoft.com/office/excel/2006/main" pivot="1">
          <x14:cfRule type="dataBar" id="{72557C1D-D8F2-4734-8159-0FD96D61DE73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E38:E46</xm:sqref>
        </x14:conditionalFormatting>
        <x14:conditionalFormatting xmlns:xm="http://schemas.microsoft.com/office/excel/2006/main" pivot="1">
          <x14:cfRule type="dataBar" id="{6E494652-DAA6-4666-9FD8-E2D0FD757D4F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H38:H46</xm:sqref>
        </x14:conditionalFormatting>
        <x14:conditionalFormatting xmlns:xm="http://schemas.microsoft.com/office/excel/2006/main" pivot="1">
          <x14:cfRule type="dataBar" id="{2D76365E-9C40-45F9-ABFB-23AC2A2CC3BB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I38:I46</xm:sqref>
        </x14:conditionalFormatting>
        <x14:conditionalFormatting xmlns:xm="http://schemas.microsoft.com/office/excel/2006/main" pivot="1">
          <x14:cfRule type="dataBar" id="{4C43C1CD-AB8F-4E24-9821-C64A94ABF238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N38:N42 Q38:R42</xm:sqref>
        </x14:conditionalFormatting>
        <x14:conditionalFormatting xmlns:xm="http://schemas.microsoft.com/office/excel/2006/main" pivot="1">
          <x14:cfRule type="dataBar" id="{7860B2AB-6FF8-442E-9310-63DF8E82A4C0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R38:R42</xm:sqref>
        </x14:conditionalFormatting>
        <x14:conditionalFormatting xmlns:xm="http://schemas.microsoft.com/office/excel/2006/main" pivot="1">
          <x14:cfRule type="dataBar" id="{440F199B-74E8-430C-ADEB-74918325D3D9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R52:R73</xm:sqref>
        </x14:conditionalFormatting>
        <x14:conditionalFormatting xmlns:xm="http://schemas.microsoft.com/office/excel/2006/main">
          <x14:cfRule type="dataBar" id="{7FCFF558-C997-4AAE-B671-85596029335A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K46:R47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Props1.xml><?xml version="1.0" encoding="utf-8"?>
<ds:datastoreItem xmlns:ds="http://schemas.openxmlformats.org/officeDocument/2006/customXml" ds:itemID="{64099423-5104-432C-875F-D2D72D88B0EE}">
  <ds:schemaRefs/>
</ds:datastoreItem>
</file>

<file path=customXml/itemProps2.xml><?xml version="1.0" encoding="utf-8"?>
<ds:datastoreItem xmlns:ds="http://schemas.openxmlformats.org/officeDocument/2006/customXml" ds:itemID="{C6B7D173-42DC-485D-B0C9-BE4E7D2A4BEF}">
  <ds:schemaRefs/>
</ds:datastoreItem>
</file>

<file path=customXml/itemProps3.xml><?xml version="1.0" encoding="utf-8"?>
<ds:datastoreItem xmlns:ds="http://schemas.openxmlformats.org/officeDocument/2006/customXml" ds:itemID="{E5138B0B-BF11-4A2D-86C0-E311990E0903}">
  <ds:schemaRefs/>
</ds:datastoreItem>
</file>

<file path=customXml/itemProps4.xml><?xml version="1.0" encoding="utf-8"?>
<ds:datastoreItem xmlns:ds="http://schemas.openxmlformats.org/officeDocument/2006/customXml" ds:itemID="{F9D72ACF-6BC6-4A11-87BF-76FBD5B16A5D}">
  <ds:schemaRefs/>
</ds:datastoreItem>
</file>

<file path=customXml/itemProps5.xml><?xml version="1.0" encoding="utf-8"?>
<ds:datastoreItem xmlns:ds="http://schemas.openxmlformats.org/officeDocument/2006/customXml" ds:itemID="{7D2CD006-F599-461D-A8C9-45977AC2AC66}">
  <ds:schemaRefs/>
</ds:datastoreItem>
</file>

<file path=customXml/itemProps6.xml><?xml version="1.0" encoding="utf-8"?>
<ds:datastoreItem xmlns:ds="http://schemas.openxmlformats.org/officeDocument/2006/customXml" ds:itemID="{98BF2AC3-D910-44EA-8C90-A68F0F4CB12D}">
  <ds:schemaRefs>
    <ds:schemaRef ds:uri="http://schemas.microsoft.com/DataMashup"/>
  </ds:schemaRefs>
</ds:datastoreItem>
</file>

<file path=customXml/itemProps7.xml><?xml version="1.0" encoding="utf-8"?>
<ds:datastoreItem xmlns:ds="http://schemas.openxmlformats.org/officeDocument/2006/customXml" ds:itemID="{BDFAE1D8-C5AA-4AB3-BAB5-4AB7D1DBC52C}">
  <ds:schemaRefs/>
</ds:datastoreItem>
</file>

<file path=customXml/itemProps8.xml><?xml version="1.0" encoding="utf-8"?>
<ds:datastoreItem xmlns:ds="http://schemas.openxmlformats.org/officeDocument/2006/customXml" ds:itemID="{4E75D51B-AFCE-4F48-9C2C-A55C7F7FDFF2}">
  <ds:schemaRefs/>
</ds:datastoreItem>
</file>

<file path=customXml/itemProps9.xml><?xml version="1.0" encoding="utf-8"?>
<ds:datastoreItem xmlns:ds="http://schemas.openxmlformats.org/officeDocument/2006/customXml" ds:itemID="{9FDA1735-5F1A-4213-8379-E8811F8F1F33}">
  <ds:schemaRefs/>
</ds:datastoreItem>
</file>

<file path=customXml/itemProps10.xml><?xml version="1.0" encoding="utf-8"?>
<ds:datastoreItem xmlns:ds="http://schemas.openxmlformats.org/officeDocument/2006/customXml" ds:itemID="{17E46647-24F8-4E5E-B59E-920669FF9F57}">
  <ds:schemaRefs/>
</ds:datastoreItem>
</file>

<file path=customXml/itemProps11.xml><?xml version="1.0" encoding="utf-8"?>
<ds:datastoreItem xmlns:ds="http://schemas.openxmlformats.org/officeDocument/2006/customXml" ds:itemID="{C4EC8402-2AE7-42D0-8CEB-911B99136910}">
  <ds:schemaRefs/>
</ds:datastoreItem>
</file>

<file path=customXml/itemProps12.xml><?xml version="1.0" encoding="utf-8"?>
<ds:datastoreItem xmlns:ds="http://schemas.openxmlformats.org/officeDocument/2006/customXml" ds:itemID="{C7829463-AC19-4E5F-AC42-05404307E94A}">
  <ds:schemaRefs/>
</ds:datastoreItem>
</file>

<file path=customXml/itemProps13.xml><?xml version="1.0" encoding="utf-8"?>
<ds:datastoreItem xmlns:ds="http://schemas.openxmlformats.org/officeDocument/2006/customXml" ds:itemID="{D5964DD6-912B-4608-B704-A8D4F662AEC3}">
  <ds:schemaRefs/>
</ds:datastoreItem>
</file>

<file path=customXml/itemProps14.xml><?xml version="1.0" encoding="utf-8"?>
<ds:datastoreItem xmlns:ds="http://schemas.openxmlformats.org/officeDocument/2006/customXml" ds:itemID="{48B28B24-F37B-411A-BA6F-9098C095E32C}">
  <ds:schemaRefs/>
</ds:datastoreItem>
</file>

<file path=customXml/itemProps15.xml><?xml version="1.0" encoding="utf-8"?>
<ds:datastoreItem xmlns:ds="http://schemas.openxmlformats.org/officeDocument/2006/customXml" ds:itemID="{700CF3D4-B0A9-48AD-BB2D-D65E4F0FACA7}">
  <ds:schemaRefs/>
</ds:datastoreItem>
</file>

<file path=customXml/itemProps16.xml><?xml version="1.0" encoding="utf-8"?>
<ds:datastoreItem xmlns:ds="http://schemas.openxmlformats.org/officeDocument/2006/customXml" ds:itemID="{1B9D8C34-4E71-4D96-8139-408C5F703CD4}">
  <ds:schemaRefs/>
</ds:datastoreItem>
</file>

<file path=customXml/itemProps17.xml><?xml version="1.0" encoding="utf-8"?>
<ds:datastoreItem xmlns:ds="http://schemas.openxmlformats.org/officeDocument/2006/customXml" ds:itemID="{6C2A15A4-A136-40AE-AC21-D007C0F5D357}">
  <ds:schemaRefs/>
</ds:datastoreItem>
</file>

<file path=customXml/itemProps18.xml><?xml version="1.0" encoding="utf-8"?>
<ds:datastoreItem xmlns:ds="http://schemas.openxmlformats.org/officeDocument/2006/customXml" ds:itemID="{98C95EC5-9AA3-4CF3-B4BD-47560F272066}">
  <ds:schemaRefs/>
</ds:datastoreItem>
</file>

<file path=customXml/itemProps19.xml><?xml version="1.0" encoding="utf-8"?>
<ds:datastoreItem xmlns:ds="http://schemas.openxmlformats.org/officeDocument/2006/customXml" ds:itemID="{59CBE429-C450-49A8-83E6-C619E0AD385D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Mecânica</vt:lpstr>
      <vt:lpstr>x</vt:lpstr>
      <vt:lpstr>META</vt:lpstr>
      <vt:lpstr>GERAL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Gustavo Severino Pereira</dc:creator>
  <cp:lastModifiedBy>Victor Almeida Nunes</cp:lastModifiedBy>
  <cp:lastPrinted>2026-06-18T15:19:43Z</cp:lastPrinted>
  <dcterms:created xsi:type="dcterms:W3CDTF">2025-12-30T12:06:24Z</dcterms:created>
  <dcterms:modified xsi:type="dcterms:W3CDTF">2026-06-24T14:13:16Z</dcterms:modified>
</cp:coreProperties>
</file>