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МФТИ\2 курс\лабораторные работы\4.3.1\"/>
    </mc:Choice>
  </mc:AlternateContent>
  <xr:revisionPtr revIDLastSave="0" documentId="13_ncr:1_{467775FF-3DE6-4964-BF48-5C4CBFD7E4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O4" i="1"/>
  <c r="N4" i="1"/>
  <c r="M14" i="1" l="1"/>
  <c r="N5" i="1"/>
  <c r="N6" i="1"/>
  <c r="N7" i="1"/>
  <c r="N8" i="1"/>
  <c r="N9" i="1"/>
  <c r="N10" i="1"/>
  <c r="N11" i="1"/>
  <c r="L5" i="1"/>
  <c r="L6" i="1"/>
  <c r="L7" i="1"/>
  <c r="L8" i="1"/>
  <c r="L9" i="1"/>
  <c r="L10" i="1"/>
  <c r="L11" i="1"/>
  <c r="L4" i="1"/>
  <c r="G16" i="1"/>
  <c r="G17" i="1"/>
  <c r="F17" i="1"/>
  <c r="F16" i="1"/>
  <c r="E17" i="1"/>
  <c r="E18" i="1"/>
  <c r="E19" i="1"/>
  <c r="E20" i="1"/>
  <c r="E21" i="1"/>
  <c r="E16" i="1"/>
  <c r="C7" i="1"/>
  <c r="C8" i="1"/>
  <c r="C9" i="1"/>
  <c r="C10" i="1"/>
  <c r="C11" i="1"/>
  <c r="C6" i="1"/>
  <c r="F5" i="1"/>
  <c r="F7" i="1"/>
  <c r="F8" i="1"/>
  <c r="F9" i="1"/>
  <c r="F10" i="1"/>
  <c r="F11" i="1"/>
  <c r="F6" i="1"/>
  <c r="D7" i="1" l="1"/>
  <c r="D6" i="1"/>
  <c r="D8" i="1" l="1"/>
  <c r="D9" i="1" l="1"/>
  <c r="D10" i="1" l="1"/>
  <c r="D11" i="1" l="1"/>
</calcChain>
</file>

<file path=xl/sharedStrings.xml><?xml version="1.0" encoding="utf-8"?>
<sst xmlns="http://schemas.openxmlformats.org/spreadsheetml/2006/main" count="24" uniqueCount="22">
  <si>
    <t>m</t>
  </si>
  <si>
    <t>D, mm</t>
  </si>
  <si>
    <t>z_{m \text{ } th}, mm</t>
  </si>
  <si>
    <t>2z_{m \text{ } th}, mm</t>
  </si>
  <si>
    <t>a, cm</t>
  </si>
  <si>
    <t>Интенсивность</t>
  </si>
  <si>
    <t>\lambda, nm</t>
  </si>
  <si>
    <t>blank</t>
  </si>
  <si>
    <t>z'_exp, cm</t>
  </si>
  <si>
    <t>\delta_z_exp', mm</t>
  </si>
  <si>
    <t>количество полос m</t>
  </si>
  <si>
    <t>x, см</t>
  </si>
  <si>
    <t>$\delta x$, см</t>
  </si>
  <si>
    <t>$2z_m$, мкм</t>
  </si>
  <si>
    <t>$a_m$, см</t>
  </si>
  <si>
    <t>$\delta(2z_m)$, мкм</t>
  </si>
  <si>
    <t>$X_m$, дел</t>
  </si>
  <si>
    <t>$X_m$, мм</t>
  </si>
  <si>
    <t>$\delta X_m$, мм</t>
  </si>
  <si>
    <t>f_2, см</t>
  </si>
  <si>
    <t>$D$, мм</t>
  </si>
  <si>
    <t>$\delta D$,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</si>
</sst>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"/>
  <sheetViews>
    <sheetView tabSelected="1" topLeftCell="B1" workbookViewId="0">
      <selection activeCell="P4" sqref="P4"/>
    </sheetView>
  </sheetViews>
  <sheetFormatPr defaultRowHeight="14.4" x14ac:dyDescent="0.3"/>
  <cols>
    <col min="1" max="2" width="8.88671875" style="1"/>
    <col min="3" max="3" width="18.109375" style="1" customWidth="1"/>
    <col min="4" max="4" width="19.88671875" style="1" customWidth="1"/>
    <col min="5" max="14" width="8.88671875" style="1"/>
    <col min="15" max="15" width="11" style="1" bestFit="1" customWidth="1"/>
    <col min="16" max="16" width="12" style="1" bestFit="1" customWidth="1"/>
    <col min="17" max="16384" width="8.88671875" style="1"/>
  </cols>
  <sheetData>
    <row r="1" spans="2:16" x14ac:dyDescent="0.3">
      <c r="L1" s="1" t="s">
        <v>19</v>
      </c>
    </row>
    <row r="2" spans="2:16" x14ac:dyDescent="0.3">
      <c r="B2" s="1" t="s">
        <v>1</v>
      </c>
      <c r="D2" s="1" t="s">
        <v>4</v>
      </c>
      <c r="E2" s="1" t="s">
        <v>6</v>
      </c>
      <c r="G2" s="1" t="s">
        <v>5</v>
      </c>
      <c r="L2" s="1">
        <v>10.8</v>
      </c>
    </row>
    <row r="3" spans="2:16" x14ac:dyDescent="0.3">
      <c r="B3" s="1">
        <v>0.28499999999999998</v>
      </c>
      <c r="D3" s="1">
        <v>5.5</v>
      </c>
      <c r="E3" s="1">
        <v>579.05999999999995</v>
      </c>
      <c r="G3" s="1">
        <v>8</v>
      </c>
      <c r="J3" s="1" t="s">
        <v>0</v>
      </c>
      <c r="K3" s="1" t="s">
        <v>16</v>
      </c>
      <c r="L3" s="1" t="s">
        <v>17</v>
      </c>
      <c r="M3" s="1" t="s">
        <v>18</v>
      </c>
      <c r="N3" s="1" t="s">
        <v>20</v>
      </c>
      <c r="O3" s="1" t="s">
        <v>21</v>
      </c>
    </row>
    <row r="4" spans="2:16" x14ac:dyDescent="0.3">
      <c r="B4" s="1" t="s">
        <v>0</v>
      </c>
      <c r="C4" s="1" t="s">
        <v>2</v>
      </c>
      <c r="D4" s="1" t="s">
        <v>3</v>
      </c>
      <c r="E4" s="1" t="s">
        <v>8</v>
      </c>
      <c r="F4" s="1" t="s">
        <v>9</v>
      </c>
      <c r="J4" s="1">
        <v>1</v>
      </c>
      <c r="K4" s="1">
        <v>1.6</v>
      </c>
      <c r="L4" s="1">
        <f>K4/10</f>
        <v>0.16</v>
      </c>
      <c r="M4" s="1">
        <v>5.0000000000000001E-3</v>
      </c>
      <c r="N4" s="1">
        <f>$L$2/100*J4*$E$3/1000000000/L4*1000*1000</f>
        <v>0.39086549999999998</v>
      </c>
      <c r="O4" s="1">
        <f>$L$2/100*$L$2/100*J4*J4*$E$3/1000000000*$E$3/1000000000/(L4/1000)^3 *M4/L4*1000</f>
        <v>2.9839031072314445E-2</v>
      </c>
      <c r="P4" s="1">
        <f>N4/1000*N4/1000/L4*1000*M4/L4*1000</f>
        <v>2.9839031072314458E-2</v>
      </c>
    </row>
    <row r="5" spans="2:16" x14ac:dyDescent="0.3">
      <c r="B5" s="1">
        <v>0</v>
      </c>
      <c r="C5" s="1" t="s">
        <v>7</v>
      </c>
      <c r="D5" s="1" t="s">
        <v>7</v>
      </c>
      <c r="E5" s="1">
        <v>46.8</v>
      </c>
      <c r="F5" s="1">
        <f>($E$5-E5)*10</f>
        <v>0</v>
      </c>
      <c r="J5" s="1">
        <v>2</v>
      </c>
      <c r="K5" s="1">
        <v>3.4</v>
      </c>
      <c r="L5" s="1">
        <f t="shared" ref="L5:L11" si="0">K5/10</f>
        <v>0.33999999999999997</v>
      </c>
      <c r="M5" s="1">
        <v>5.0000000000000001E-3</v>
      </c>
      <c r="N5" s="1">
        <f t="shared" ref="N5:N11" si="1">$L$2/100*J5*$E$3/1000000000/L5*1000*1000</f>
        <v>0.36787341176470589</v>
      </c>
      <c r="O5" s="1">
        <v>0.02</v>
      </c>
    </row>
    <row r="6" spans="2:16" x14ac:dyDescent="0.3">
      <c r="B6" s="1">
        <v>1</v>
      </c>
      <c r="C6" s="1">
        <f>SQRT(F6/1000*$B6*$E$3/1000000000)*1000</f>
        <v>0.12270110023956576</v>
      </c>
      <c r="D6" s="1">
        <f>2*C6</f>
        <v>0.24540220047913153</v>
      </c>
      <c r="E6" s="1">
        <v>44.2</v>
      </c>
      <c r="F6" s="1">
        <f>($E$5-E6)*10</f>
        <v>25.999999999999943</v>
      </c>
      <c r="J6" s="1">
        <v>3</v>
      </c>
      <c r="K6" s="1">
        <v>4.5999999999999996</v>
      </c>
      <c r="L6" s="1">
        <f t="shared" si="0"/>
        <v>0.45999999999999996</v>
      </c>
      <c r="M6" s="1">
        <v>5.0000000000000001E-3</v>
      </c>
      <c r="N6" s="1">
        <f t="shared" si="1"/>
        <v>0.40785965217391307</v>
      </c>
      <c r="O6" s="1">
        <v>0.02</v>
      </c>
    </row>
    <row r="7" spans="2:16" x14ac:dyDescent="0.3">
      <c r="B7" s="1">
        <v>2</v>
      </c>
      <c r="C7" s="1">
        <f t="shared" ref="C7:C11" si="2">SQRT(F7/1000*$B7*$E$3/1000000000)*1000</f>
        <v>0.14438199333711929</v>
      </c>
      <c r="D7" s="1">
        <f t="shared" ref="D7:D11" si="3">2*C7</f>
        <v>0.28876398667423858</v>
      </c>
      <c r="E7" s="1">
        <v>45</v>
      </c>
      <c r="F7" s="1">
        <f t="shared" ref="F7:F11" si="4">($E$5-E7)*10</f>
        <v>17.999999999999972</v>
      </c>
      <c r="J7" s="1">
        <v>4</v>
      </c>
      <c r="K7" s="1">
        <v>6.4</v>
      </c>
      <c r="L7" s="1">
        <f t="shared" si="0"/>
        <v>0.64</v>
      </c>
      <c r="M7" s="1">
        <v>5.0000000000000001E-3</v>
      </c>
      <c r="N7" s="1">
        <f t="shared" si="1"/>
        <v>0.39086549999999998</v>
      </c>
      <c r="O7" s="1">
        <v>0.02</v>
      </c>
    </row>
    <row r="8" spans="2:16" x14ac:dyDescent="0.3">
      <c r="B8" s="1">
        <v>3</v>
      </c>
      <c r="C8" s="1">
        <f t="shared" si="2"/>
        <v>0.14438199333711918</v>
      </c>
      <c r="D8" s="1">
        <f t="shared" si="3"/>
        <v>0.28876398667423836</v>
      </c>
      <c r="E8" s="1">
        <v>45.6</v>
      </c>
      <c r="F8" s="1">
        <f t="shared" si="4"/>
        <v>11.999999999999957</v>
      </c>
      <c r="J8" s="1">
        <v>-1</v>
      </c>
      <c r="K8" s="1">
        <v>-1.6</v>
      </c>
      <c r="L8" s="1">
        <f t="shared" si="0"/>
        <v>-0.16</v>
      </c>
      <c r="M8" s="1">
        <v>5.0000000000000001E-3</v>
      </c>
      <c r="N8" s="1">
        <f t="shared" si="1"/>
        <v>0.39086549999999998</v>
      </c>
      <c r="O8" s="1">
        <v>0.02</v>
      </c>
    </row>
    <row r="9" spans="2:16" x14ac:dyDescent="0.3">
      <c r="B9" s="1">
        <v>4</v>
      </c>
      <c r="C9" s="1">
        <f t="shared" si="2"/>
        <v>0.13612464875987718</v>
      </c>
      <c r="D9" s="1">
        <f t="shared" si="3"/>
        <v>0.27224929751975435</v>
      </c>
      <c r="E9" s="1">
        <v>46</v>
      </c>
      <c r="F9" s="1">
        <f t="shared" si="4"/>
        <v>7.9999999999999716</v>
      </c>
      <c r="J9" s="1">
        <v>-2</v>
      </c>
      <c r="K9" s="1">
        <v>-3.4</v>
      </c>
      <c r="L9" s="1">
        <f t="shared" si="0"/>
        <v>-0.33999999999999997</v>
      </c>
      <c r="M9" s="1">
        <v>5.0000000000000001E-3</v>
      </c>
      <c r="N9" s="1">
        <f t="shared" si="1"/>
        <v>0.36787341176470589</v>
      </c>
      <c r="O9" s="1">
        <v>0.02</v>
      </c>
    </row>
    <row r="10" spans="2:16" x14ac:dyDescent="0.3">
      <c r="B10" s="1">
        <v>5</v>
      </c>
      <c r="C10" s="1">
        <f t="shared" si="2"/>
        <v>0.1423625653042255</v>
      </c>
      <c r="D10" s="1">
        <f t="shared" si="3"/>
        <v>0.284725130608451</v>
      </c>
      <c r="E10" s="1">
        <v>46.1</v>
      </c>
      <c r="F10" s="1">
        <f t="shared" si="4"/>
        <v>6.9999999999999574</v>
      </c>
      <c r="J10" s="1">
        <v>-3</v>
      </c>
      <c r="K10" s="1">
        <v>-4.5999999999999996</v>
      </c>
      <c r="L10" s="1">
        <f t="shared" si="0"/>
        <v>-0.45999999999999996</v>
      </c>
      <c r="M10" s="1">
        <v>5.0000000000000001E-3</v>
      </c>
      <c r="N10" s="1">
        <f t="shared" si="1"/>
        <v>0.40785965217391307</v>
      </c>
      <c r="O10" s="1">
        <v>0.02</v>
      </c>
    </row>
    <row r="11" spans="2:16" x14ac:dyDescent="0.3">
      <c r="B11" s="1">
        <v>6</v>
      </c>
      <c r="C11" s="1">
        <f t="shared" si="2"/>
        <v>0.14438199333711874</v>
      </c>
      <c r="D11" s="1">
        <f t="shared" si="3"/>
        <v>0.28876398667423747</v>
      </c>
      <c r="E11" s="1">
        <v>46.2</v>
      </c>
      <c r="F11" s="1">
        <f t="shared" si="4"/>
        <v>5.9999999999999432</v>
      </c>
      <c r="J11" s="1">
        <v>-4</v>
      </c>
      <c r="K11" s="1">
        <v>-6.4</v>
      </c>
      <c r="L11" s="1">
        <f t="shared" si="0"/>
        <v>-0.64</v>
      </c>
      <c r="M11" s="1">
        <v>5.0000000000000001E-3</v>
      </c>
      <c r="N11" s="1">
        <f t="shared" si="1"/>
        <v>0.39086549999999998</v>
      </c>
      <c r="O11" s="1">
        <v>0.02</v>
      </c>
    </row>
    <row r="14" spans="2:16" x14ac:dyDescent="0.3">
      <c r="M14" s="1">
        <f>2*1/1000/11*1000</f>
        <v>0.18181818181818182</v>
      </c>
    </row>
    <row r="15" spans="2:16" x14ac:dyDescent="0.3">
      <c r="B15" s="1" t="s">
        <v>10</v>
      </c>
      <c r="C15" s="1" t="s">
        <v>11</v>
      </c>
      <c r="D15" s="1" t="s">
        <v>12</v>
      </c>
      <c r="E15" s="1" t="s">
        <v>14</v>
      </c>
      <c r="F15" s="1" t="s">
        <v>13</v>
      </c>
      <c r="G15" s="1" t="s">
        <v>15</v>
      </c>
    </row>
    <row r="16" spans="2:16" x14ac:dyDescent="0.3">
      <c r="B16" s="1">
        <v>1</v>
      </c>
      <c r="C16" s="1">
        <v>44.2</v>
      </c>
      <c r="D16" s="1">
        <v>0.2</v>
      </c>
      <c r="E16" s="1">
        <f>46.8-C16</f>
        <v>2.5999999999999943</v>
      </c>
      <c r="F16" s="2">
        <f>2*SQRT($E$3/1000000000*B16*E16/100)*1000000</f>
        <v>245.40220047913155</v>
      </c>
      <c r="G16" s="2">
        <f>F16*D16/2/E16</f>
        <v>9.4385461722743109</v>
      </c>
    </row>
    <row r="17" spans="2:7" x14ac:dyDescent="0.3">
      <c r="B17" s="1">
        <v>2</v>
      </c>
      <c r="C17" s="1">
        <v>45</v>
      </c>
      <c r="D17" s="1">
        <v>0.2</v>
      </c>
      <c r="E17" s="1">
        <f t="shared" ref="E17:E21" si="5">46.8-C17</f>
        <v>1.7999999999999972</v>
      </c>
      <c r="F17" s="2">
        <f t="shared" ref="F17" si="6">2*SQRT($E$3/1000000000*B17*E17/100)*1000000</f>
        <v>288.76398667423859</v>
      </c>
      <c r="G17" s="2">
        <f>F17*D17/2/E17</f>
        <v>16.042443704124391</v>
      </c>
    </row>
    <row r="18" spans="2:7" x14ac:dyDescent="0.3">
      <c r="B18" s="1">
        <v>3</v>
      </c>
      <c r="C18" s="1">
        <v>45.6</v>
      </c>
      <c r="D18" s="1">
        <v>0.2</v>
      </c>
      <c r="E18" s="1">
        <f t="shared" si="5"/>
        <v>1.1999999999999957</v>
      </c>
      <c r="F18" s="1">
        <v>290</v>
      </c>
      <c r="G18" s="1">
        <v>20</v>
      </c>
    </row>
    <row r="19" spans="2:7" x14ac:dyDescent="0.3">
      <c r="B19" s="1">
        <v>4</v>
      </c>
      <c r="C19" s="1">
        <v>46</v>
      </c>
      <c r="D19" s="1">
        <v>0.2</v>
      </c>
      <c r="E19" s="1">
        <f t="shared" si="5"/>
        <v>0.79999999999999716</v>
      </c>
      <c r="F19" s="1">
        <v>270</v>
      </c>
      <c r="G19" s="1">
        <v>30</v>
      </c>
    </row>
    <row r="20" spans="2:7" x14ac:dyDescent="0.3">
      <c r="B20" s="1">
        <v>5</v>
      </c>
      <c r="C20" s="1">
        <v>46.1</v>
      </c>
      <c r="D20" s="1">
        <v>0.2</v>
      </c>
      <c r="E20" s="1">
        <f t="shared" si="5"/>
        <v>0.69999999999999574</v>
      </c>
      <c r="F20" s="1">
        <v>280</v>
      </c>
      <c r="G20" s="1">
        <v>40</v>
      </c>
    </row>
    <row r="21" spans="2:7" x14ac:dyDescent="0.3">
      <c r="B21" s="1">
        <v>6</v>
      </c>
      <c r="C21" s="1">
        <v>46.2</v>
      </c>
      <c r="D21" s="1">
        <v>0.2</v>
      </c>
      <c r="E21" s="1">
        <f t="shared" si="5"/>
        <v>0.59999999999999432</v>
      </c>
      <c r="F21" s="1">
        <v>290</v>
      </c>
      <c r="G21" s="1">
        <v>40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pc</cp:lastModifiedBy>
  <dcterms:created xsi:type="dcterms:W3CDTF">2015-06-05T18:19:34Z</dcterms:created>
  <dcterms:modified xsi:type="dcterms:W3CDTF">2020-02-29T10:58:15Z</dcterms:modified>
</cp:coreProperties>
</file>