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arli\OneDrive\Escritorio\Capstone\Capstone_DuocUc_2025\Fase 1\Evidencias Grupales\"/>
    </mc:Choice>
  </mc:AlternateContent>
  <xr:revisionPtr revIDLastSave="0" documentId="13_ncr:1_{F3617B44-FB60-4376-B9D2-A3A6E2A4DB99}"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 l="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B32" i="1"/>
  <c r="B31" i="1"/>
  <c r="D31" i="1"/>
  <c r="E31" i="1" s="1"/>
  <c r="B33" i="1"/>
  <c r="J32" i="1"/>
  <c r="K32" i="1" s="1"/>
  <c r="H32" i="1"/>
  <c r="I32" i="1" s="1"/>
  <c r="F32" i="1"/>
  <c r="G32" i="1" s="1"/>
  <c r="D32" i="1"/>
  <c r="E32" i="1" s="1"/>
  <c r="B15" i="1"/>
  <c r="B16" i="1"/>
  <c r="B17" i="1"/>
  <c r="B18" i="1"/>
  <c r="B19" i="1"/>
  <c r="B20" i="1"/>
  <c r="B21" i="1"/>
  <c r="B22" i="1"/>
  <c r="B14" i="1"/>
  <c r="B13" i="1"/>
  <c r="E34" i="1" l="1"/>
  <c r="I34" i="1"/>
  <c r="K34" i="1"/>
  <c r="G34" i="1"/>
  <c r="D13" i="1"/>
  <c r="E13" i="1" s="1"/>
  <c r="D14" i="1"/>
  <c r="E14" i="1" s="1"/>
  <c r="D15" i="1"/>
  <c r="E15" i="1" s="1"/>
  <c r="D16" i="1"/>
  <c r="E16" i="1" s="1"/>
  <c r="D18" i="1"/>
  <c r="E18" i="1" s="1"/>
  <c r="D22" i="1"/>
  <c r="E22" i="1" s="1"/>
  <c r="F20" i="1"/>
  <c r="G20" i="1" s="1"/>
  <c r="F21" i="1"/>
  <c r="G21" i="1" s="1"/>
  <c r="D21" i="1" l="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4" i="1"/>
  <c r="E4" i="1" l="1"/>
</calcChain>
</file>

<file path=xl/sharedStrings.xml><?xml version="1.0" encoding="utf-8"?>
<sst xmlns="http://schemas.openxmlformats.org/spreadsheetml/2006/main" count="125" uniqueCount="96">
  <si>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</si>
  <si>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</si>
  <si>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</si>
  <si>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</si>
  <si>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</si>
  <si>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</si>
  <si>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</si>
  <si>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</si>
  <si>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</si>
  <si>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</si>
  <si>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</si>
  <si>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</si>
  <si>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</si>
  <si>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</si>
  <si>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</si>
  <si>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</si>
  <si>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</si>
  <si>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</si>
  <si>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</si>
  <si>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</si>
  <si>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</si>
  <si>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</si>
  <si>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</si>
  <si>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</si>
  <si>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</si>
  <si>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</si>
  <si>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</si>
  <si>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</si>
  <si>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</si>
  <si>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</si>
  <si>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</si>
  <si>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</si>
  <si>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</si>
  <si>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</si>
  <si>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</si>
  <si>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</si>
  <si>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</si>
  <si>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</si>
  <si>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</si>
  <si>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</si>
  <si>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</si>
  <si>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</si>
  <si>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</si>
  <si>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</si>
  <si>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</si>
  <si>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</si>
  <si>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</si>
  <si>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</si>
  <si>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</si>
  <si>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</si>
  <si>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</si>
  <si>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</si>
  <si>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</si>
  <si>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</si>
  <si>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</si>
  <si>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</si>
  <si>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</si>
  <si>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</si>
  <si>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</si>
  <si>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</si>
  <si>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</si>
  <si>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</si>
  <si>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</si>
  <si>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</si>
  <si>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</si>
  <si>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</si>
  <si>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</si>
  <si>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</si>
  <si>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</si>
  <si>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</si>
  <si>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</si>
  <si>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</si>
  <si>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</si>
  <si>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</si>
  <si>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</si>
  <si>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</si>
  <si>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</si>
  <si>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</si>
  <si>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</si>
  <si>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</si>
  <si>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</si>
  <si>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</si>
  <si>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</si>
  <si>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</si>
  <si>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</si>
  <si>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</si>
  <si>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</si>
  <si>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</si>
  <si>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</si>
  <si>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</si>
  <si>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</si>
  <si>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</si>
  <si>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</si>
  <si>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</si>
  <si>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</si>
  <si>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Victor Alejandro Gamboa Blanco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</si>
</sst>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26" zoomScale="120" zoomScaleNormal="120" workbookViewId="0">
      <selection activeCell="D36" sqref="D36"/>
    </sheetView>
  </sheetViews>
  <sheetFormatPr baseColWidth="10" defaultColWidth="14.42578125" defaultRowHeight="15" customHeight="1" outlineLevelRow="1" x14ac:dyDescent="0.25"/>
  <cols>
    <col min="1" max="1" width="10.7109375" customWidth="1"/>
    <col min="2" max="2" width="66.85546875" customWidth="1"/>
    <col min="3" max="3" width="19.85546875"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7</v>
      </c>
      <c r="D4" s="6">
        <f>$C$35</f>
        <v>7</v>
      </c>
      <c r="E4" s="43">
        <f>C4*C$2+D4*D$2</f>
        <v>7</v>
      </c>
      <c r="G4" s="1"/>
    </row>
    <row r="5" spans="1:11" x14ac:dyDescent="0.25">
      <c r="A5" s="5"/>
      <c r="C5" s="1"/>
    </row>
    <row r="6" spans="1:11" x14ac:dyDescent="0.25">
      <c r="A6" s="5"/>
      <c r="C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0">IF($C13=CL,"X","")</f>
        <v>X</v>
      </c>
      <c r="E13" s="16">
        <f>IF(D13="X",100*0.1,"")</f>
        <v>10</v>
      </c>
      <c r="F13" s="16" t="str">
        <f t="shared" ref="F13:F16" si="1">IF($C13=L,"X","")</f>
        <v/>
      </c>
      <c r="G13" s="16" t="str">
        <f>IF(F13="X",60*0.1,"")</f>
        <v/>
      </c>
      <c r="H13" s="16" t="str">
        <f t="shared" ref="H13:H16" si="2">IF($C13=ML,"X","")</f>
        <v/>
      </c>
      <c r="I13" s="16" t="str">
        <f>IF(H13="X",30*0.1,"")</f>
        <v/>
      </c>
      <c r="J13" s="16" t="str">
        <f t="shared" ref="J13:J16" si="3">IF($C13=NL,"X","")</f>
        <v/>
      </c>
      <c r="K13" s="16" t="str">
        <f t="shared" ref="K13:K16" si="4">IF($J13="X",0,"")</f>
        <v/>
      </c>
    </row>
    <row r="14" spans="1:11" ht="26.45" customHeight="1" outlineLevel="1" x14ac:dyDescent="0.25">
      <c r="A14" s="65"/>
      <c r="B14" s="35" t="str">
        <f>RUBRICA!A6</f>
        <v>2. Relaciona el Proyecto APT con las competencias del perfil de egreso de su Plan de Estudio.</v>
      </c>
      <c r="C14" s="33" t="s">
        <v>7</v>
      </c>
      <c r="D14" s="16" t="str">
        <f t="shared" si="0"/>
        <v>X</v>
      </c>
      <c r="E14" s="16">
        <f t="shared" ref="E14" si="5">IF(D14="X",100*0.05,"")</f>
        <v>5</v>
      </c>
      <c r="F14" s="16" t="str">
        <f t="shared" si="1"/>
        <v/>
      </c>
      <c r="G14" s="16" t="str">
        <f t="shared" ref="G14" si="6">IF(F14="X",60*0.05,"")</f>
        <v/>
      </c>
      <c r="H14" s="16" t="str">
        <f t="shared" si="2"/>
        <v/>
      </c>
      <c r="I14" s="16" t="str">
        <f t="shared" ref="I14" si="7">IF(H14="X",30*0.05,"")</f>
        <v/>
      </c>
      <c r="J14" s="16" t="str">
        <f t="shared" si="3"/>
        <v/>
      </c>
      <c r="K14" s="16" t="str">
        <f t="shared" si="4"/>
        <v/>
      </c>
    </row>
    <row r="15" spans="1:11" ht="24" outlineLevel="1" x14ac:dyDescent="0.25">
      <c r="A15" s="65"/>
      <c r="B15" s="35" t="str">
        <f>RUBRICA!A8</f>
        <v xml:space="preserve">4.  Argumenta por qué el proyecto es factible de realizarse en el marco de la asignatura. </v>
      </c>
      <c r="C15" s="33" t="s">
        <v>7</v>
      </c>
      <c r="D15" s="16" t="str">
        <f t="shared" si="0"/>
        <v>X</v>
      </c>
      <c r="E15" s="16">
        <f t="shared" ref="E15:E21" si="8">IF(D15="X",100*0.05,"")</f>
        <v>5</v>
      </c>
      <c r="F15" s="16" t="str">
        <f t="shared" si="1"/>
        <v/>
      </c>
      <c r="G15" s="16" t="str">
        <f t="shared" ref="G15:G21" si="9">IF(F15="X",60*0.05,"")</f>
        <v/>
      </c>
      <c r="H15" s="16" t="str">
        <f t="shared" si="2"/>
        <v/>
      </c>
      <c r="I15" s="16" t="str">
        <f t="shared" ref="I15:I21" si="10">IF(H15="X",30*0.05,"")</f>
        <v/>
      </c>
      <c r="J15" s="16" t="str">
        <f t="shared" si="3"/>
        <v/>
      </c>
      <c r="K15" s="16" t="str">
        <f t="shared" si="4"/>
        <v/>
      </c>
    </row>
    <row r="16" spans="1:11" ht="24" outlineLevel="1" x14ac:dyDescent="0.25">
      <c r="A16" s="65"/>
      <c r="B16" s="35" t="str">
        <f>RUBRICA!A9</f>
        <v xml:space="preserve">5. Formula objetivos claros, concisos y coherentes con la disciplina y la situación a abordar. </v>
      </c>
      <c r="C16" s="33" t="s">
        <v>7</v>
      </c>
      <c r="D16" s="16" t="str">
        <f t="shared" si="0"/>
        <v>X</v>
      </c>
      <c r="E16" s="16">
        <f>IF(D16="X",100*0.05,"")</f>
        <v>5</v>
      </c>
      <c r="F16" s="16" t="str">
        <f t="shared" si="1"/>
        <v/>
      </c>
      <c r="G16" s="16" t="str">
        <f>IF(F16="X",60*0.05,"")</f>
        <v/>
      </c>
      <c r="H16" s="16" t="str">
        <f t="shared" si="2"/>
        <v/>
      </c>
      <c r="I16" s="16" t="str">
        <f>IF(H16="X",30*0.05,"")</f>
        <v/>
      </c>
      <c r="J16" s="16" t="str">
        <f t="shared" si="3"/>
        <v/>
      </c>
      <c r="K16" s="16" t="str">
        <f t="shared" si="4"/>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1">IF($C17=CL,"X","")</f>
        <v>X</v>
      </c>
      <c r="E17" s="16">
        <f t="shared" ref="E17" si="12">IF(D17="X",100*0.1,"")</f>
        <v>10</v>
      </c>
      <c r="F17" s="16" t="str">
        <f t="shared" ref="F17:F22" si="13">IF($C17=L,"X","")</f>
        <v/>
      </c>
      <c r="G17" s="16" t="str">
        <f t="shared" ref="G17" si="14">IF(F17="X",60*0.1,"")</f>
        <v/>
      </c>
      <c r="H17" s="16" t="str">
        <f t="shared" ref="H17:H22" si="15">IF($C17=ML,"X","")</f>
        <v/>
      </c>
      <c r="I17" s="16" t="str">
        <f t="shared" ref="I17" si="16">IF(H17="X",30*0.1,"")</f>
        <v/>
      </c>
      <c r="J17" s="16" t="str">
        <f t="shared" ref="J17:J22" si="17">IF($C17=NL,"X","")</f>
        <v/>
      </c>
      <c r="K17" s="16" t="str">
        <f t="shared" ref="K17:K22" si="18">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1"/>
        <v>X</v>
      </c>
      <c r="E18" s="16">
        <f t="shared" ref="E18" si="19">IF(D18="X",100*0.1,"")</f>
        <v>10</v>
      </c>
      <c r="F18" s="16" t="str">
        <f t="shared" si="13"/>
        <v/>
      </c>
      <c r="G18" s="16" t="str">
        <f t="shared" ref="G18" si="20">IF(F18="X",60*0.1,"")</f>
        <v/>
      </c>
      <c r="H18" s="16" t="str">
        <f t="shared" si="15"/>
        <v/>
      </c>
      <c r="I18" s="16" t="str">
        <f t="shared" ref="I18" si="21">IF(H18="X",30*0.1,"")</f>
        <v/>
      </c>
      <c r="J18" s="16" t="str">
        <f t="shared" si="17"/>
        <v/>
      </c>
      <c r="K18" s="16" t="str">
        <f t="shared" si="18"/>
        <v/>
      </c>
    </row>
    <row r="19" spans="1:11" ht="24" outlineLevel="1" x14ac:dyDescent="0.25">
      <c r="A19" s="65"/>
      <c r="B19" s="35" t="str">
        <f>RUBRICA!A12</f>
        <v>8. Determina evidencias, justificando cómo estas dan cuenta del logro de las actividades del Proyecto APT.</v>
      </c>
      <c r="C19" s="33" t="s">
        <v>7</v>
      </c>
      <c r="D19" s="16" t="str">
        <f t="shared" si="11"/>
        <v>X</v>
      </c>
      <c r="E19" s="16">
        <f>IF(D19="X",100*0.05,"")</f>
        <v>5</v>
      </c>
      <c r="F19" s="16" t="str">
        <f t="shared" si="13"/>
        <v/>
      </c>
      <c r="G19" s="16" t="str">
        <f t="shared" ref="G19" si="22">IF(F19="X",60*0.05,"")</f>
        <v/>
      </c>
      <c r="H19" s="16" t="str">
        <f t="shared" si="15"/>
        <v/>
      </c>
      <c r="I19" s="16" t="str">
        <f t="shared" ref="I19" si="23">IF(H19="X",30*0.05,"")</f>
        <v/>
      </c>
      <c r="J19" s="16" t="str">
        <f t="shared" si="17"/>
        <v/>
      </c>
      <c r="K19" s="16" t="str">
        <f t="shared" si="18"/>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1"/>
        <v>X</v>
      </c>
      <c r="E20" s="16">
        <f>IF(D20="X",100*0.05,"")</f>
        <v>5</v>
      </c>
      <c r="F20" s="16" t="str">
        <f t="shared" si="13"/>
        <v/>
      </c>
      <c r="G20" s="16" t="str">
        <f t="shared" si="9"/>
        <v/>
      </c>
      <c r="H20" s="16" t="str">
        <f t="shared" si="15"/>
        <v/>
      </c>
      <c r="I20" s="16" t="str">
        <f t="shared" si="10"/>
        <v/>
      </c>
      <c r="J20" s="16" t="str">
        <f t="shared" si="17"/>
        <v/>
      </c>
      <c r="K20" s="16" t="str">
        <f t="shared" si="18"/>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1"/>
        <v>X</v>
      </c>
      <c r="E21" s="16">
        <f t="shared" si="8"/>
        <v>5</v>
      </c>
      <c r="F21" s="16" t="str">
        <f t="shared" si="13"/>
        <v/>
      </c>
      <c r="G21" s="16" t="str">
        <f t="shared" si="9"/>
        <v/>
      </c>
      <c r="H21" s="16" t="str">
        <f t="shared" si="15"/>
        <v/>
      </c>
      <c r="I21" s="16" t="str">
        <f t="shared" si="10"/>
        <v/>
      </c>
      <c r="J21" s="16" t="str">
        <f t="shared" si="17"/>
        <v/>
      </c>
      <c r="K21" s="16" t="str">
        <f t="shared" si="18"/>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1"/>
        <v>X</v>
      </c>
      <c r="E22" s="16">
        <f>IF(D22="X",100*0.1,"")</f>
        <v>10</v>
      </c>
      <c r="F22" s="16" t="str">
        <f t="shared" si="13"/>
        <v/>
      </c>
      <c r="G22" s="16" t="str">
        <f>IF(F22="X",60*0.1,"")</f>
        <v/>
      </c>
      <c r="H22" s="16" t="str">
        <f t="shared" si="15"/>
        <v/>
      </c>
      <c r="I22" s="16" t="str">
        <f>IF(H22="X",30*0.1,"")</f>
        <v/>
      </c>
      <c r="J22" s="16" t="str">
        <f t="shared" si="17"/>
        <v/>
      </c>
      <c r="K22" s="16" t="str">
        <f t="shared" si="18"/>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t="str">
        <f>$B$4</f>
        <v>Victor Alejandro Gamboa Blanco</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4">IF($C31=CL,"X","")</f>
        <v>X</v>
      </c>
      <c r="E31" s="16">
        <f>IF(D31="X",100*0.1,"")</f>
        <v>10</v>
      </c>
      <c r="F31" s="16" t="str">
        <f t="shared" ref="F31:F32" si="25">IF($C31=L,"X","")</f>
        <v/>
      </c>
      <c r="G31" s="16" t="str">
        <f>IF(F31="X",60*0.1,"")</f>
        <v/>
      </c>
      <c r="H31" s="16" t="str">
        <f t="shared" ref="H31:H32" si="26">IF($C31=ML,"X","")</f>
        <v/>
      </c>
      <c r="I31" s="16" t="str">
        <f>IF(H31="X",30*0.1,"")</f>
        <v/>
      </c>
      <c r="J31" s="16" t="str">
        <f t="shared" ref="J31:J32" si="27">IF($C31=NL,"X","")</f>
        <v/>
      </c>
      <c r="K31" s="16" t="str">
        <f t="shared" ref="K31:K32" si="28">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4"/>
        <v>X</v>
      </c>
      <c r="E32" s="16">
        <f>IF(D32="X",100*0.1,"")</f>
        <v>10</v>
      </c>
      <c r="F32" s="16" t="str">
        <f t="shared" si="25"/>
        <v/>
      </c>
      <c r="G32" s="16" t="str">
        <f>IF(F32="X",60*0.1,"")</f>
        <v/>
      </c>
      <c r="H32" s="16" t="str">
        <f t="shared" si="26"/>
        <v/>
      </c>
      <c r="I32" s="16" t="str">
        <f>IF(H32="X",30*0.1,"")</f>
        <v/>
      </c>
      <c r="J32" s="16" t="str">
        <f t="shared" si="27"/>
        <v/>
      </c>
      <c r="K32" s="16" t="str">
        <f t="shared" si="28"/>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29">SUM(G31:G33)</f>
        <v>0</v>
      </c>
      <c r="H34" s="19"/>
      <c r="I34" s="19">
        <f t="shared" si="29"/>
        <v>0</v>
      </c>
      <c r="J34" s="19"/>
      <c r="K34" s="19">
        <f t="shared" si="29"/>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row r="40" spans="1:11" ht="15.75" customHeight="1" x14ac:dyDescent="0.25"/>
    <row r="41" spans="1:11" ht="15.75" customHeight="1" x14ac:dyDescent="0.25"/>
    <row r="42" spans="1:11" ht="15.75" customHeight="1" x14ac:dyDescent="0.25"/>
    <row r="43" spans="1:11" ht="25.9" customHeight="1" x14ac:dyDescent="0.25"/>
    <row r="44" spans="1:11" x14ac:dyDescent="0.25"/>
    <row r="45" spans="1:11" ht="15.75" customHeight="1" x14ac:dyDescent="0.25"/>
    <row r="46" spans="1:11" ht="15.75" customHeight="1" x14ac:dyDescent="0.25"/>
    <row r="47" spans="1:11" ht="15.75" customHeight="1" x14ac:dyDescent="0.25"/>
    <row r="48" spans="1:11" ht="15.75" customHeight="1" x14ac:dyDescent="0.25"/>
    <row r="49" spans="2:3" ht="15.75" customHeight="1" x14ac:dyDescent="0.25"/>
    <row r="50" spans="2:3" ht="15.75" customHeight="1" x14ac:dyDescent="0.25"/>
    <row r="51" spans="2:3" ht="15.75" customHeight="1" x14ac:dyDescent="0.25"/>
    <row r="52" spans="2:3" ht="15.75" customHeight="1" x14ac:dyDescent="0.25"/>
    <row r="53" spans="2:3" ht="15.75" customHeight="1" x14ac:dyDescent="0.25"/>
    <row r="54" spans="2:3" ht="25.9" customHeight="1" x14ac:dyDescent="0.25"/>
    <row r="55" spans="2:3" x14ac:dyDescent="0.25"/>
    <row r="56" spans="2:3" ht="15.75" customHeight="1" x14ac:dyDescent="0.25"/>
    <row r="57" spans="2:3" ht="15.75" customHeight="1" x14ac:dyDescent="0.25"/>
    <row r="58" spans="2:3" ht="15.75" customHeight="1" x14ac:dyDescent="0.3"/>
    <row r="59" spans="2:3" ht="15.75" customHeight="1" x14ac:dyDescent="0.3">
      <c r="B59" s="22"/>
      <c r="C59" s="23"/>
    </row>
    <row r="60" spans="2:3" ht="15.75" customHeight="1" x14ac:dyDescent="0.25"/>
    <row r="61" spans="2:3" ht="15.75" customHeight="1" x14ac:dyDescent="0.25"/>
    <row r="62" spans="2:3" ht="15.75" customHeight="1" x14ac:dyDescent="0.25"/>
    <row r="63" spans="2:3" ht="15.75" customHeight="1" x14ac:dyDescent="0.25"/>
    <row r="64" spans="2: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1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s>
  <conditionalFormatting sqref="C4:E4">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4"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VICTOR ALEJANDRO GAMBOA BLANCO</cp:lastModifiedBy>
  <cp:revision/>
  <dcterms:created xsi:type="dcterms:W3CDTF">2023-08-07T04:08:01Z</dcterms:created>
  <dcterms:modified xsi:type="dcterms:W3CDTF">2025-09-17T07:57:16Z</dcterms:modified>
  <cp:category/>
  <cp:contentStatus/>
</cp:coreProperties>
</file>