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hlocal\SOC\P02\"/>
    </mc:Choice>
  </mc:AlternateContent>
  <xr:revisionPtr revIDLastSave="0" documentId="13_ncr:1_{C8B268A1-820C-42FA-BC6E-06364B5772F8}" xr6:coauthVersionLast="43" xr6:coauthVersionMax="43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Teórico" sheetId="3" r:id="rId1"/>
    <sheet name="GEPHI" sheetId="2" r:id="rId2"/>
    <sheet name="Datos programa" sheetId="4" r:id="rId3"/>
    <sheet name="Diferencias" sheetId="6" r:id="rId4"/>
  </sheets>
  <definedNames>
    <definedName name="_xlnm._FilterDatabase" localSheetId="2" hidden="1">'Datos programa'!$A$1:$G$1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4" l="1"/>
  <c r="N21" i="4"/>
  <c r="N20" i="4"/>
  <c r="N19" i="4"/>
  <c r="N18" i="4"/>
  <c r="N17" i="4"/>
  <c r="N16" i="4"/>
  <c r="N15" i="4"/>
  <c r="N14" i="4"/>
  <c r="N13" i="4"/>
  <c r="N12" i="4"/>
  <c r="N11" i="4"/>
  <c r="M22" i="4"/>
  <c r="M21" i="4"/>
  <c r="M20" i="4"/>
  <c r="M19" i="4"/>
  <c r="M18" i="4"/>
  <c r="M17" i="4"/>
  <c r="M16" i="4"/>
  <c r="M15" i="4"/>
  <c r="M14" i="4"/>
  <c r="M13" i="4"/>
  <c r="M12" i="4"/>
  <c r="M11" i="4"/>
  <c r="L2" i="4"/>
  <c r="M2" i="4"/>
  <c r="M3" i="4"/>
  <c r="M4" i="4"/>
  <c r="M5" i="4"/>
  <c r="M6" i="4"/>
  <c r="M7" i="4"/>
  <c r="O7" i="4"/>
  <c r="O6" i="4"/>
  <c r="O5" i="4"/>
  <c r="O4" i="4"/>
  <c r="O3" i="4"/>
  <c r="O2" i="4"/>
  <c r="N7" i="4"/>
  <c r="N6" i="4"/>
  <c r="N5" i="4"/>
  <c r="N4" i="4"/>
  <c r="N3" i="4"/>
  <c r="N2" i="4"/>
  <c r="H14" i="3"/>
  <c r="H15" i="3"/>
  <c r="H16" i="3"/>
  <c r="H17" i="3"/>
  <c r="H18" i="3"/>
  <c r="H19" i="3"/>
  <c r="H20" i="3"/>
  <c r="H21" i="3"/>
  <c r="H22" i="3"/>
  <c r="H23" i="3"/>
  <c r="H24" i="3"/>
  <c r="H13" i="3"/>
  <c r="E4" i="3"/>
  <c r="L16" i="6"/>
  <c r="L20" i="6"/>
  <c r="L24" i="6"/>
  <c r="B14" i="2"/>
  <c r="B15" i="2"/>
  <c r="B16" i="2"/>
  <c r="B17" i="2"/>
  <c r="B18" i="2"/>
  <c r="B19" i="2"/>
  <c r="B20" i="2"/>
  <c r="B21" i="2"/>
  <c r="B22" i="2"/>
  <c r="B23" i="2"/>
  <c r="B24" i="2"/>
  <c r="B13" i="2"/>
  <c r="P11" i="4" l="1"/>
  <c r="I15" i="3"/>
  <c r="K13" i="2"/>
  <c r="K14" i="2"/>
  <c r="K15" i="2"/>
  <c r="K16" i="2"/>
  <c r="K16" i="6" s="1"/>
  <c r="K17" i="2"/>
  <c r="K18" i="2"/>
  <c r="K19" i="2"/>
  <c r="K20" i="2"/>
  <c r="K20" i="6" s="1"/>
  <c r="K21" i="2"/>
  <c r="U22" i="4"/>
  <c r="U21" i="4"/>
  <c r="U20" i="4"/>
  <c r="U19" i="4"/>
  <c r="U18" i="4"/>
  <c r="U17" i="4"/>
  <c r="U16" i="4"/>
  <c r="U15" i="4"/>
  <c r="U14" i="4"/>
  <c r="U13" i="4"/>
  <c r="U12" i="4"/>
  <c r="U11" i="4"/>
  <c r="T22" i="4"/>
  <c r="T21" i="4"/>
  <c r="T20" i="4"/>
  <c r="T19" i="4"/>
  <c r="T18" i="4"/>
  <c r="T17" i="4"/>
  <c r="T16" i="4"/>
  <c r="T15" i="4"/>
  <c r="T14" i="4"/>
  <c r="T13" i="4"/>
  <c r="T12" i="4"/>
  <c r="T11" i="4"/>
  <c r="S15" i="4"/>
  <c r="S11" i="4"/>
  <c r="S7" i="4"/>
  <c r="S6" i="4"/>
  <c r="S5" i="4"/>
  <c r="S4" i="4"/>
  <c r="S3" i="4"/>
  <c r="S2" i="4"/>
  <c r="R22" i="4"/>
  <c r="R21" i="4"/>
  <c r="R20" i="4"/>
  <c r="R19" i="4"/>
  <c r="R18" i="4"/>
  <c r="R17" i="4"/>
  <c r="R16" i="4"/>
  <c r="R15" i="4"/>
  <c r="R14" i="4"/>
  <c r="R13" i="4"/>
  <c r="R12" i="4"/>
  <c r="R11" i="4"/>
  <c r="R7" i="4"/>
  <c r="R6" i="4"/>
  <c r="R5" i="4"/>
  <c r="R4" i="4"/>
  <c r="R3" i="4"/>
  <c r="R2" i="4"/>
  <c r="Q22" i="4"/>
  <c r="Q21" i="4"/>
  <c r="Q20" i="4"/>
  <c r="Q19" i="4"/>
  <c r="Q18" i="4"/>
  <c r="Q17" i="4"/>
  <c r="Q16" i="4"/>
  <c r="Q15" i="4"/>
  <c r="Q14" i="4"/>
  <c r="Q13" i="4"/>
  <c r="Q12" i="4"/>
  <c r="Q11" i="4"/>
  <c r="Q7" i="4"/>
  <c r="Q6" i="4"/>
  <c r="Q5" i="4"/>
  <c r="Q4" i="4"/>
  <c r="Q3" i="4"/>
  <c r="Q2" i="4"/>
  <c r="P22" i="4"/>
  <c r="P21" i="4"/>
  <c r="P20" i="4"/>
  <c r="P19" i="4"/>
  <c r="P18" i="4"/>
  <c r="P17" i="4"/>
  <c r="P16" i="4"/>
  <c r="P15" i="4"/>
  <c r="P14" i="4"/>
  <c r="P13" i="4"/>
  <c r="P12" i="4"/>
  <c r="P7" i="4"/>
  <c r="P6" i="4"/>
  <c r="P5" i="4"/>
  <c r="P4" i="4"/>
  <c r="P3" i="4"/>
  <c r="P2" i="4"/>
  <c r="O22" i="4"/>
  <c r="O21" i="4"/>
  <c r="O20" i="4"/>
  <c r="O19" i="4"/>
  <c r="O18" i="4"/>
  <c r="O17" i="4"/>
  <c r="O16" i="4"/>
  <c r="O15" i="4"/>
  <c r="O14" i="4"/>
  <c r="O13" i="4"/>
  <c r="O12" i="4"/>
  <c r="O11" i="4"/>
  <c r="L11" i="4" l="1"/>
  <c r="L12" i="4"/>
  <c r="L13" i="4"/>
  <c r="L14" i="4"/>
  <c r="L15" i="4"/>
  <c r="L16" i="4"/>
  <c r="L17" i="4"/>
  <c r="L18" i="4"/>
  <c r="L19" i="4"/>
  <c r="L20" i="4"/>
  <c r="L21" i="4"/>
  <c r="L22" i="4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D24" i="2"/>
  <c r="E14" i="2"/>
  <c r="E14" i="6" s="1"/>
  <c r="E15" i="2"/>
  <c r="E15" i="6" s="1"/>
  <c r="E16" i="2"/>
  <c r="E16" i="6" s="1"/>
  <c r="E17" i="2"/>
  <c r="E17" i="6" s="1"/>
  <c r="E18" i="2"/>
  <c r="E18" i="6" s="1"/>
  <c r="E19" i="2"/>
  <c r="E19" i="6" s="1"/>
  <c r="E20" i="2"/>
  <c r="E20" i="6" s="1"/>
  <c r="E21" i="2"/>
  <c r="E21" i="6" s="1"/>
  <c r="E22" i="2"/>
  <c r="E22" i="6" s="1"/>
  <c r="C24" i="2"/>
  <c r="F14" i="2"/>
  <c r="F14" i="6" s="1"/>
  <c r="G14" i="2"/>
  <c r="G14" i="6" s="1"/>
  <c r="H14" i="2"/>
  <c r="H14" i="6" s="1"/>
  <c r="I14" i="2"/>
  <c r="J14" i="2"/>
  <c r="J14" i="6" s="1"/>
  <c r="F15" i="2"/>
  <c r="F15" i="6" s="1"/>
  <c r="G15" i="2"/>
  <c r="G15" i="6" s="1"/>
  <c r="H15" i="2"/>
  <c r="H15" i="6" s="1"/>
  <c r="I15" i="2"/>
  <c r="I15" i="6" s="1"/>
  <c r="J15" i="2"/>
  <c r="J15" i="6" s="1"/>
  <c r="F16" i="2"/>
  <c r="F16" i="6" s="1"/>
  <c r="G16" i="2"/>
  <c r="G16" i="6" s="1"/>
  <c r="H16" i="2"/>
  <c r="H16" i="6" s="1"/>
  <c r="I16" i="2"/>
  <c r="I16" i="6" s="1"/>
  <c r="J16" i="2"/>
  <c r="J16" i="6" s="1"/>
  <c r="F17" i="2"/>
  <c r="F17" i="6" s="1"/>
  <c r="G17" i="2"/>
  <c r="G17" i="6" s="1"/>
  <c r="H17" i="2"/>
  <c r="H17" i="6" s="1"/>
  <c r="I17" i="2"/>
  <c r="J17" i="2"/>
  <c r="J17" i="6" s="1"/>
  <c r="F18" i="2"/>
  <c r="F18" i="6" s="1"/>
  <c r="G18" i="2"/>
  <c r="G18" i="6" s="1"/>
  <c r="H18" i="2"/>
  <c r="H18" i="6" s="1"/>
  <c r="I18" i="2"/>
  <c r="J18" i="2"/>
  <c r="J18" i="6" s="1"/>
  <c r="F19" i="2"/>
  <c r="F19" i="6" s="1"/>
  <c r="G19" i="2"/>
  <c r="G19" i="6" s="1"/>
  <c r="H19" i="2"/>
  <c r="H19" i="6" s="1"/>
  <c r="I19" i="2"/>
  <c r="I19" i="6" s="1"/>
  <c r="J19" i="2"/>
  <c r="J19" i="6" s="1"/>
  <c r="F20" i="2"/>
  <c r="F20" i="6" s="1"/>
  <c r="G20" i="2"/>
  <c r="G20" i="6" s="1"/>
  <c r="H20" i="2"/>
  <c r="H20" i="6" s="1"/>
  <c r="I20" i="2"/>
  <c r="I20" i="6" s="1"/>
  <c r="J20" i="2"/>
  <c r="J20" i="6" s="1"/>
  <c r="F21" i="2"/>
  <c r="F21" i="6" s="1"/>
  <c r="G21" i="2"/>
  <c r="G21" i="6" s="1"/>
  <c r="H21" i="2"/>
  <c r="H21" i="6" s="1"/>
  <c r="I21" i="2"/>
  <c r="J21" i="2"/>
  <c r="J21" i="6" s="1"/>
  <c r="F22" i="2"/>
  <c r="F22" i="6" s="1"/>
  <c r="G22" i="2"/>
  <c r="G22" i="6" s="1"/>
  <c r="H22" i="2"/>
  <c r="H22" i="6" s="1"/>
  <c r="I22" i="2"/>
  <c r="J22" i="2"/>
  <c r="J22" i="6" s="1"/>
  <c r="K22" i="2"/>
  <c r="F23" i="2"/>
  <c r="F23" i="6" s="1"/>
  <c r="G23" i="2"/>
  <c r="G23" i="6" s="1"/>
  <c r="J23" i="2"/>
  <c r="J23" i="6" s="1"/>
  <c r="K23" i="2"/>
  <c r="F24" i="2"/>
  <c r="F24" i="6" s="1"/>
  <c r="J24" i="2"/>
  <c r="J24" i="6" s="1"/>
  <c r="G13" i="2"/>
  <c r="G13" i="6" s="1"/>
  <c r="H13" i="2"/>
  <c r="H13" i="6" s="1"/>
  <c r="I13" i="2"/>
  <c r="J13" i="2"/>
  <c r="J13" i="6" s="1"/>
  <c r="F13" i="2"/>
  <c r="F13" i="6" s="1"/>
  <c r="E13" i="2"/>
  <c r="E13" i="6" s="1"/>
  <c r="E5" i="2"/>
  <c r="E5" i="6" s="1"/>
  <c r="E6" i="2"/>
  <c r="E6" i="6" s="1"/>
  <c r="E7" i="2"/>
  <c r="E7" i="6" s="1"/>
  <c r="E8" i="2"/>
  <c r="E8" i="6" s="1"/>
  <c r="E9" i="2"/>
  <c r="E9" i="6" s="1"/>
  <c r="E4" i="2"/>
  <c r="E4" i="6" s="1"/>
  <c r="G4" i="2"/>
  <c r="G4" i="6" s="1"/>
  <c r="H4" i="2"/>
  <c r="H4" i="6" s="1"/>
  <c r="G5" i="2"/>
  <c r="G5" i="6" s="1"/>
  <c r="H5" i="2"/>
  <c r="H5" i="6" s="1"/>
  <c r="I5" i="2"/>
  <c r="I5" i="6" s="1"/>
  <c r="G6" i="2"/>
  <c r="G6" i="6" s="1"/>
  <c r="H6" i="2"/>
  <c r="H6" i="6" s="1"/>
  <c r="H7" i="2"/>
  <c r="H7" i="6" s="1"/>
  <c r="I7" i="2"/>
  <c r="I7" i="6" s="1"/>
  <c r="G8" i="2"/>
  <c r="G8" i="6" s="1"/>
  <c r="H8" i="2"/>
  <c r="H8" i="6" s="1"/>
  <c r="G9" i="2"/>
  <c r="G9" i="6" s="1"/>
  <c r="H9" i="2"/>
  <c r="H9" i="6" s="1"/>
  <c r="I9" i="2"/>
  <c r="I9" i="6" s="1"/>
  <c r="G24" i="2"/>
  <c r="G24" i="6" s="1"/>
  <c r="E13" i="3"/>
  <c r="E23" i="2"/>
  <c r="E23" i="6" s="1"/>
  <c r="E24" i="2"/>
  <c r="E24" i="6" s="1"/>
  <c r="K24" i="2"/>
  <c r="K24" i="6" s="1"/>
  <c r="I8" i="2"/>
  <c r="I8" i="6" s="1"/>
  <c r="S17" i="4"/>
  <c r="S18" i="4"/>
  <c r="S19" i="4"/>
  <c r="S20" i="4"/>
  <c r="H23" i="2"/>
  <c r="H23" i="6" s="1"/>
  <c r="S21" i="4"/>
  <c r="I23" i="2" s="1"/>
  <c r="I23" i="6" s="1"/>
  <c r="H24" i="2"/>
  <c r="H24" i="6" s="1"/>
  <c r="S22" i="4"/>
  <c r="I24" i="2" s="1"/>
  <c r="I24" i="6" s="1"/>
  <c r="S12" i="4"/>
  <c r="S13" i="4"/>
  <c r="S14" i="4"/>
  <c r="S16" i="4"/>
  <c r="F9" i="2"/>
  <c r="F9" i="6" s="1"/>
  <c r="F7" i="2"/>
  <c r="F7" i="6" s="1"/>
  <c r="L7" i="4"/>
  <c r="F8" i="2"/>
  <c r="F8" i="6" s="1"/>
  <c r="F6" i="2"/>
  <c r="F6" i="6" s="1"/>
  <c r="F5" i="2"/>
  <c r="F5" i="6" s="1"/>
  <c r="L6" i="4"/>
  <c r="L5" i="4"/>
  <c r="L4" i="4"/>
  <c r="L3" i="4"/>
  <c r="I6" i="2"/>
  <c r="I6" i="6" s="1"/>
  <c r="G7" i="2"/>
  <c r="G7" i="6" s="1"/>
  <c r="I4" i="2"/>
  <c r="I4" i="6" s="1"/>
  <c r="F4" i="2"/>
  <c r="F4" i="6" s="1"/>
  <c r="I5" i="3" l="1"/>
  <c r="I6" i="3"/>
  <c r="I7" i="3"/>
  <c r="I8" i="3"/>
  <c r="I9" i="3"/>
  <c r="H5" i="3"/>
  <c r="H6" i="3"/>
  <c r="H7" i="3"/>
  <c r="H8" i="3"/>
  <c r="H9" i="3"/>
  <c r="G5" i="3"/>
  <c r="G6" i="3"/>
  <c r="G7" i="3"/>
  <c r="G8" i="3"/>
  <c r="G9" i="3"/>
  <c r="F5" i="3"/>
  <c r="F6" i="3"/>
  <c r="F7" i="3"/>
  <c r="F8" i="3"/>
  <c r="F9" i="3"/>
  <c r="E5" i="3"/>
  <c r="E6" i="3"/>
  <c r="E7" i="3"/>
  <c r="E8" i="3"/>
  <c r="E9" i="3"/>
  <c r="G23" i="3"/>
  <c r="F17" i="3"/>
  <c r="J17" i="3" s="1"/>
  <c r="F21" i="3"/>
  <c r="J21" i="3" s="1"/>
  <c r="F14" i="3"/>
  <c r="F18" i="3"/>
  <c r="F22" i="3"/>
  <c r="F15" i="3"/>
  <c r="J15" i="3" s="1"/>
  <c r="F19" i="3"/>
  <c r="J19" i="3" s="1"/>
  <c r="F23" i="3"/>
  <c r="J23" i="3" s="1"/>
  <c r="F16" i="3"/>
  <c r="I16" i="3" s="1"/>
  <c r="F20" i="3"/>
  <c r="F24" i="3"/>
  <c r="E17" i="3"/>
  <c r="G17" i="3" s="1"/>
  <c r="E21" i="3"/>
  <c r="G21" i="3" s="1"/>
  <c r="E14" i="3"/>
  <c r="E18" i="3"/>
  <c r="G18" i="3" s="1"/>
  <c r="E22" i="3"/>
  <c r="G22" i="3" s="1"/>
  <c r="E15" i="3"/>
  <c r="E19" i="3"/>
  <c r="E23" i="3"/>
  <c r="E16" i="3"/>
  <c r="G16" i="3" s="1"/>
  <c r="E20" i="3"/>
  <c r="G20" i="3" s="1"/>
  <c r="E24" i="3"/>
  <c r="J16" i="3"/>
  <c r="J20" i="3"/>
  <c r="J24" i="3"/>
  <c r="G13" i="3"/>
  <c r="F13" i="3"/>
  <c r="I4" i="3"/>
  <c r="H4" i="3"/>
  <c r="G4" i="3"/>
  <c r="F4" i="3"/>
  <c r="G24" i="3" l="1"/>
  <c r="I24" i="3"/>
  <c r="I20" i="3"/>
  <c r="I23" i="3"/>
  <c r="I19" i="3"/>
  <c r="G19" i="3"/>
  <c r="G15" i="3"/>
  <c r="J22" i="3"/>
  <c r="J18" i="3"/>
  <c r="G14" i="3"/>
  <c r="J14" i="3"/>
  <c r="J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890E3-E5F0-4BDE-8BD1-FF9A7C377224}" keepAlive="1" name="Consulta - BA" description="Conexión a la consulta 'BA' en el libro." type="5" refreshedVersion="6" background="1">
    <dbPr connection="Provider=Microsoft.Mashup.OleDb.1;Data Source=$Workbook$;Location=BA;Extended Properties=&quot;&quot;" command="SELECT * FROM [BA]"/>
  </connection>
</connections>
</file>

<file path=xl/sharedStrings.xml><?xml version="1.0" encoding="utf-8"?>
<sst xmlns="http://schemas.openxmlformats.org/spreadsheetml/2006/main" count="343" uniqueCount="32">
  <si>
    <t>N</t>
  </si>
  <si>
    <t>m</t>
  </si>
  <si>
    <t>Average Clustering Coefficient</t>
  </si>
  <si>
    <t>Evolution Stage</t>
  </si>
  <si>
    <t>p</t>
  </si>
  <si>
    <t>Avg. Distance</t>
  </si>
  <si>
    <t>Density</t>
  </si>
  <si>
    <t>subcritical</t>
  </si>
  <si>
    <t>critical</t>
  </si>
  <si>
    <t>supercritical</t>
  </si>
  <si>
    <t>connected</t>
  </si>
  <si>
    <t>L</t>
  </si>
  <si>
    <t>&lt;k&gt;</t>
  </si>
  <si>
    <t># Connected components</t>
  </si>
  <si>
    <t>Largest hub Degree</t>
  </si>
  <si>
    <t>Largest Hub Degree</t>
  </si>
  <si>
    <t>Kmin usado</t>
  </si>
  <si>
    <t>Infinity</t>
  </si>
  <si>
    <t>Model</t>
  </si>
  <si>
    <t>BA</t>
  </si>
  <si>
    <t>Parameter</t>
  </si>
  <si>
    <t>HubDegree</t>
  </si>
  <si>
    <t>AvgDistance</t>
  </si>
  <si>
    <t>Clustering</t>
  </si>
  <si>
    <t>Nodes</t>
  </si>
  <si>
    <t>not connected</t>
  </si>
  <si>
    <t>Theoretical Scale-free network</t>
  </si>
  <si>
    <t>Theoretical Random network</t>
  </si>
  <si>
    <t>Average Random network</t>
  </si>
  <si>
    <t>Average Scale-free network</t>
  </si>
  <si>
    <t>Difference in absolute value Scale-free network</t>
  </si>
  <si>
    <t>Difference in absolute value Random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</si>
</sst>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8" formatCode="0.00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5" fillId="0" borderId="0" xfId="0" applyFont="1" applyAlignmen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5" fillId="0" borderId="0" xfId="0" applyFont="1"/>
    <xf numFmtId="0" fontId="0" fillId="2" borderId="0" xfId="0" applyFont="1" applyFill="1" applyBorder="1" applyAlignment="1"/>
    <xf numFmtId="0" fontId="1" fillId="2" borderId="0" xfId="0" applyFont="1" applyFill="1" applyBorder="1" applyAlignment="1"/>
    <xf numFmtId="0" fontId="0" fillId="2" borderId="0" xfId="0" applyFont="1" applyFill="1" applyAlignment="1"/>
    <xf numFmtId="0" fontId="5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6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0" fontId="1" fillId="2" borderId="0" xfId="0" applyFont="1" applyFill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10" xfId="0" applyFont="1" applyFill="1" applyBorder="1" applyAlignment="1">
      <alignment horizontal="center" vertical="center" wrapText="1"/>
    </xf>
    <xf numFmtId="1" fontId="0" fillId="2" borderId="2" xfId="2" applyNumberFormat="1" applyFont="1" applyFill="1" applyBorder="1" applyAlignment="1">
      <alignment horizontal="center"/>
    </xf>
    <xf numFmtId="168" fontId="0" fillId="2" borderId="2" xfId="2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4" fillId="2" borderId="2" xfId="2" applyNumberFormat="1" applyFont="1" applyFill="1" applyBorder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N27"/>
  <sheetViews>
    <sheetView workbookViewId="0">
      <selection activeCell="N3" sqref="N3"/>
    </sheetView>
  </sheetViews>
  <sheetFormatPr baseColWidth="10" defaultRowHeight="13.2" x14ac:dyDescent="0.25"/>
  <cols>
    <col min="1" max="1" width="11.5546875" style="9"/>
    <col min="2" max="2" width="12.77734375" bestFit="1" customWidth="1"/>
    <col min="12" max="12" width="9.21875" customWidth="1"/>
  </cols>
  <sheetData>
    <row r="1" spans="1:14" s="9" customForma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36" t="s">
        <v>26</v>
      </c>
      <c r="D2" s="37"/>
      <c r="E2" s="37"/>
      <c r="F2" s="37"/>
      <c r="G2" s="37"/>
      <c r="H2" s="37"/>
      <c r="I2" s="38"/>
      <c r="J2" s="13"/>
      <c r="K2" s="13"/>
      <c r="L2" s="13"/>
      <c r="M2" s="13"/>
      <c r="N2" s="13"/>
    </row>
    <row r="3" spans="1:14" ht="39.6" x14ac:dyDescent="0.25">
      <c r="A3" s="13"/>
      <c r="B3" s="13"/>
      <c r="C3" s="27" t="s">
        <v>0</v>
      </c>
      <c r="D3" s="27" t="s">
        <v>1</v>
      </c>
      <c r="E3" s="27" t="s">
        <v>11</v>
      </c>
      <c r="F3" s="25" t="s">
        <v>6</v>
      </c>
      <c r="G3" s="27" t="s">
        <v>15</v>
      </c>
      <c r="H3" s="25" t="s">
        <v>5</v>
      </c>
      <c r="I3" s="27" t="s">
        <v>2</v>
      </c>
      <c r="J3" s="13"/>
      <c r="K3" s="13"/>
      <c r="L3" s="13"/>
      <c r="M3" s="13"/>
      <c r="N3" s="13"/>
    </row>
    <row r="4" spans="1:14" x14ac:dyDescent="0.25">
      <c r="A4" s="13"/>
      <c r="B4" s="13"/>
      <c r="C4" s="39">
        <v>500</v>
      </c>
      <c r="D4" s="39">
        <v>3</v>
      </c>
      <c r="E4" s="39">
        <f>((D4)*(D4+1))/2+(C4-1-D4)*D4</f>
        <v>1494</v>
      </c>
      <c r="F4" s="39">
        <f>E4/(C4*(C4-1)/2)</f>
        <v>1.1975951903807616E-2</v>
      </c>
      <c r="G4" s="40">
        <f>D4*POWER(C4,0.5)</f>
        <v>67.082039324993701</v>
      </c>
      <c r="H4" s="41">
        <f>LN(C4)/LN(LN(C4))</f>
        <v>3.4017182280363412</v>
      </c>
      <c r="I4" s="39">
        <f>(LN(C4)*LN(C4))/C4</f>
        <v>7.7242707633949359E-2</v>
      </c>
      <c r="J4" s="13"/>
      <c r="K4" s="13"/>
      <c r="L4" s="13"/>
      <c r="M4" s="13"/>
      <c r="N4" s="13"/>
    </row>
    <row r="5" spans="1:14" x14ac:dyDescent="0.25">
      <c r="A5" s="13"/>
      <c r="B5" s="13"/>
      <c r="C5" s="39">
        <v>500</v>
      </c>
      <c r="D5" s="39">
        <v>4</v>
      </c>
      <c r="E5" s="39">
        <f t="shared" ref="E5:E9" si="0">((D5)*(D5+1))/2+(C5-1-D5)*D5</f>
        <v>1990</v>
      </c>
      <c r="F5" s="39">
        <f t="shared" ref="F5:F9" si="1">E5/(C5*(C5-1)/2)</f>
        <v>1.5951903807615232E-2</v>
      </c>
      <c r="G5" s="40">
        <f t="shared" ref="G5:G9" si="2">D5*POWER(C5,0.5)</f>
        <v>89.442719099991592</v>
      </c>
      <c r="H5" s="41">
        <f t="shared" ref="H5:H9" si="3">LN(C5)/LN(LN(C5))</f>
        <v>3.4017182280363412</v>
      </c>
      <c r="I5" s="39">
        <f t="shared" ref="I5:I9" si="4">(LN(C5)*LN(C5))/C5</f>
        <v>7.7242707633949359E-2</v>
      </c>
      <c r="J5" s="13"/>
      <c r="K5" s="13"/>
      <c r="L5" s="13"/>
      <c r="M5" s="13"/>
      <c r="N5" s="13"/>
    </row>
    <row r="6" spans="1:14" x14ac:dyDescent="0.25">
      <c r="A6" s="13"/>
      <c r="B6" s="13"/>
      <c r="C6" s="39">
        <v>1000</v>
      </c>
      <c r="D6" s="39">
        <v>3</v>
      </c>
      <c r="E6" s="39">
        <f t="shared" si="0"/>
        <v>2994</v>
      </c>
      <c r="F6" s="39">
        <f t="shared" si="1"/>
        <v>5.9939939939939943E-3</v>
      </c>
      <c r="G6" s="40">
        <f t="shared" si="2"/>
        <v>94.868329805051374</v>
      </c>
      <c r="H6" s="41">
        <f t="shared" si="3"/>
        <v>3.5742499165819992</v>
      </c>
      <c r="I6" s="39">
        <f t="shared" si="4"/>
        <v>4.7717082994305576E-2</v>
      </c>
      <c r="J6" s="13"/>
      <c r="K6" s="13"/>
      <c r="L6" s="13"/>
      <c r="M6" s="13"/>
      <c r="N6" s="13"/>
    </row>
    <row r="7" spans="1:14" x14ac:dyDescent="0.25">
      <c r="A7" s="13"/>
      <c r="B7" s="13"/>
      <c r="C7" s="39">
        <v>1000</v>
      </c>
      <c r="D7" s="39">
        <v>4</v>
      </c>
      <c r="E7" s="39">
        <f t="shared" si="0"/>
        <v>3990</v>
      </c>
      <c r="F7" s="39">
        <f t="shared" si="1"/>
        <v>7.9879879879879885E-3</v>
      </c>
      <c r="G7" s="40">
        <f t="shared" si="2"/>
        <v>126.49110640673517</v>
      </c>
      <c r="H7" s="41">
        <f t="shared" si="3"/>
        <v>3.5742499165819992</v>
      </c>
      <c r="I7" s="39">
        <f t="shared" si="4"/>
        <v>4.7717082994305576E-2</v>
      </c>
      <c r="J7" s="13"/>
      <c r="K7" s="13"/>
      <c r="L7" s="13"/>
      <c r="M7" s="13"/>
      <c r="N7" s="13"/>
    </row>
    <row r="8" spans="1:14" x14ac:dyDescent="0.25">
      <c r="A8" s="13"/>
      <c r="B8" s="13"/>
      <c r="C8" s="39">
        <v>5000</v>
      </c>
      <c r="D8" s="39">
        <v>3</v>
      </c>
      <c r="E8" s="39">
        <f t="shared" si="0"/>
        <v>14994</v>
      </c>
      <c r="F8" s="39">
        <f t="shared" si="1"/>
        <v>1.1997599519903981E-3</v>
      </c>
      <c r="G8" s="40">
        <f t="shared" si="2"/>
        <v>212.13203435596427</v>
      </c>
      <c r="H8" s="41">
        <f t="shared" si="3"/>
        <v>3.976119453625683</v>
      </c>
      <c r="I8" s="39">
        <f t="shared" si="4"/>
        <v>1.4508515971981424E-2</v>
      </c>
      <c r="J8" s="13"/>
      <c r="K8" s="13"/>
      <c r="L8" s="13"/>
      <c r="M8" s="13"/>
      <c r="N8" s="13"/>
    </row>
    <row r="9" spans="1:14" x14ac:dyDescent="0.25">
      <c r="A9" s="13"/>
      <c r="B9" s="13"/>
      <c r="C9" s="39">
        <v>5000</v>
      </c>
      <c r="D9" s="39">
        <v>4</v>
      </c>
      <c r="E9" s="39">
        <f t="shared" si="0"/>
        <v>19990</v>
      </c>
      <c r="F9" s="39">
        <f t="shared" si="1"/>
        <v>1.5995199039807962E-3</v>
      </c>
      <c r="G9" s="40">
        <f t="shared" si="2"/>
        <v>282.84271247461902</v>
      </c>
      <c r="H9" s="41">
        <f t="shared" si="3"/>
        <v>3.976119453625683</v>
      </c>
      <c r="I9" s="39">
        <f t="shared" si="4"/>
        <v>1.4508515971981424E-2</v>
      </c>
      <c r="J9" s="13"/>
      <c r="K9" s="13"/>
      <c r="L9" s="13"/>
      <c r="M9" s="13"/>
      <c r="N9" s="13"/>
    </row>
    <row r="10" spans="1:14" x14ac:dyDescent="0.25">
      <c r="A10" s="13"/>
      <c r="B10" s="42"/>
      <c r="C10" s="15"/>
      <c r="D10" s="15"/>
      <c r="E10" s="15"/>
      <c r="F10" s="15"/>
      <c r="G10" s="16"/>
      <c r="H10" s="16"/>
      <c r="I10" s="16"/>
      <c r="J10" s="13"/>
      <c r="K10" s="13"/>
      <c r="L10" s="13"/>
      <c r="M10" s="13"/>
      <c r="N10" s="13"/>
    </row>
    <row r="11" spans="1:14" x14ac:dyDescent="0.25">
      <c r="A11" s="13"/>
      <c r="B11" s="36" t="s">
        <v>27</v>
      </c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13"/>
      <c r="N11" s="13"/>
    </row>
    <row r="12" spans="1:14" ht="39.6" x14ac:dyDescent="0.25">
      <c r="A12" s="13"/>
      <c r="B12" s="25" t="s">
        <v>3</v>
      </c>
      <c r="C12" s="25" t="s">
        <v>0</v>
      </c>
      <c r="D12" s="25" t="s">
        <v>4</v>
      </c>
      <c r="E12" s="26" t="s">
        <v>11</v>
      </c>
      <c r="F12" s="26" t="s">
        <v>12</v>
      </c>
      <c r="G12" s="25" t="s">
        <v>6</v>
      </c>
      <c r="H12" s="27" t="s">
        <v>15</v>
      </c>
      <c r="I12" s="25" t="s">
        <v>5</v>
      </c>
      <c r="J12" s="27" t="s">
        <v>2</v>
      </c>
      <c r="K12" s="28" t="s">
        <v>13</v>
      </c>
      <c r="L12" s="28" t="s">
        <v>16</v>
      </c>
      <c r="M12" s="13"/>
      <c r="N12" s="13"/>
    </row>
    <row r="13" spans="1:14" x14ac:dyDescent="0.25">
      <c r="A13" s="13"/>
      <c r="B13" s="43" t="s">
        <v>7</v>
      </c>
      <c r="C13" s="44">
        <v>500</v>
      </c>
      <c r="D13" s="29">
        <v>1E-3</v>
      </c>
      <c r="E13" s="29">
        <f>(C13*(C13-1)*D13)/2</f>
        <v>124.75</v>
      </c>
      <c r="F13" s="29">
        <f>(C13-1)*D13</f>
        <v>0.499</v>
      </c>
      <c r="G13" s="29">
        <f>E13/(C13*(C13-1)/2)</f>
        <v>1E-3</v>
      </c>
      <c r="H13" s="29">
        <f>L13+(LN(C13)/F13)</f>
        <v>12.454124445735854</v>
      </c>
      <c r="I13" s="29" t="s">
        <v>17</v>
      </c>
      <c r="J13" s="45">
        <f>F13/C13</f>
        <v>9.9799999999999997E-4</v>
      </c>
      <c r="K13" s="46"/>
      <c r="L13" s="46">
        <v>0</v>
      </c>
      <c r="M13" s="13"/>
      <c r="N13" s="13"/>
    </row>
    <row r="14" spans="1:14" x14ac:dyDescent="0.25">
      <c r="A14" s="13"/>
      <c r="B14" s="43" t="s">
        <v>8</v>
      </c>
      <c r="C14" s="44">
        <v>500</v>
      </c>
      <c r="D14" s="29">
        <v>2E-3</v>
      </c>
      <c r="E14" s="29">
        <f>(C14*(C14-1)*D14)/2</f>
        <v>249.5</v>
      </c>
      <c r="F14" s="29">
        <f>(C14-1)*D14</f>
        <v>0.998</v>
      </c>
      <c r="G14" s="29">
        <f>E14/(C14*(C14-1)/2)</f>
        <v>2E-3</v>
      </c>
      <c r="H14" s="29">
        <f t="shared" ref="H14:H24" si="5">L14+(LN(C14)/F14)</f>
        <v>6.2270622228679269</v>
      </c>
      <c r="I14" s="29" t="s">
        <v>17</v>
      </c>
      <c r="J14" s="45">
        <f>F14/C14</f>
        <v>1.9959999999999999E-3</v>
      </c>
      <c r="K14" s="46"/>
      <c r="L14" s="46">
        <v>0</v>
      </c>
      <c r="M14" s="13"/>
      <c r="N14" s="13"/>
    </row>
    <row r="15" spans="1:14" x14ac:dyDescent="0.25">
      <c r="A15" s="13"/>
      <c r="B15" s="43" t="s">
        <v>9</v>
      </c>
      <c r="C15" s="44">
        <v>500</v>
      </c>
      <c r="D15" s="29">
        <v>8.9999999999999993E-3</v>
      </c>
      <c r="E15" s="29">
        <f>(C15*(C15-1)*D15)/2</f>
        <v>1122.75</v>
      </c>
      <c r="F15" s="29">
        <f>(C15-1)*D15</f>
        <v>4.4909999999999997</v>
      </c>
      <c r="G15" s="29">
        <f>E15/(C15*(C15-1)/2)</f>
        <v>8.9999999999999993E-3</v>
      </c>
      <c r="H15" s="29">
        <f t="shared" si="5"/>
        <v>1.3837916050817618</v>
      </c>
      <c r="I15" s="29">
        <f>LN(C15)/LN(F15)</f>
        <v>4.1373476476676005</v>
      </c>
      <c r="J15" s="45">
        <f>F15/C15</f>
        <v>8.9819999999999987E-3</v>
      </c>
      <c r="K15" s="46"/>
      <c r="L15" s="46">
        <v>0</v>
      </c>
      <c r="M15" s="13"/>
      <c r="N15" s="13"/>
    </row>
    <row r="16" spans="1:14" x14ac:dyDescent="0.25">
      <c r="A16" s="13"/>
      <c r="B16" s="43" t="s">
        <v>10</v>
      </c>
      <c r="C16" s="29">
        <v>500</v>
      </c>
      <c r="D16" s="44">
        <v>0.1</v>
      </c>
      <c r="E16" s="29">
        <f>(C16*(C16-1)*D16)/2</f>
        <v>12475</v>
      </c>
      <c r="F16" s="29">
        <f>(C16-1)*D16</f>
        <v>49.900000000000006</v>
      </c>
      <c r="G16" s="29">
        <f>E16/(C16*(C16-1)/2)</f>
        <v>0.1</v>
      </c>
      <c r="H16" s="29">
        <f t="shared" si="5"/>
        <v>2.1245412444573586</v>
      </c>
      <c r="I16" s="29">
        <f>LN(C16)/LN(F16)</f>
        <v>1.5894052983448042</v>
      </c>
      <c r="J16" s="45">
        <f>F16/C16</f>
        <v>9.9800000000000014E-2</v>
      </c>
      <c r="K16" s="46">
        <v>1</v>
      </c>
      <c r="L16" s="46">
        <v>2</v>
      </c>
      <c r="M16" s="13"/>
      <c r="N16" s="13"/>
    </row>
    <row r="17" spans="1:14" x14ac:dyDescent="0.25">
      <c r="A17" s="13"/>
      <c r="B17" s="43" t="s">
        <v>7</v>
      </c>
      <c r="C17" s="44">
        <v>1000</v>
      </c>
      <c r="D17" s="29">
        <v>1E-3</v>
      </c>
      <c r="E17" s="29">
        <f>(C17*(C17-1)*D17)/2</f>
        <v>499.5</v>
      </c>
      <c r="F17" s="29">
        <f>(C17-1)*D17</f>
        <v>0.999</v>
      </c>
      <c r="G17" s="29">
        <f>E17/(C17*(C17-1)/2)</f>
        <v>1E-3</v>
      </c>
      <c r="H17" s="29">
        <f t="shared" si="5"/>
        <v>6.9146699489310679</v>
      </c>
      <c r="I17" s="29" t="s">
        <v>17</v>
      </c>
      <c r="J17" s="45">
        <f>F17/C17</f>
        <v>9.990000000000001E-4</v>
      </c>
      <c r="K17" s="46"/>
      <c r="L17" s="46">
        <v>0</v>
      </c>
      <c r="M17" s="13"/>
      <c r="N17" s="13"/>
    </row>
    <row r="18" spans="1:14" x14ac:dyDescent="0.25">
      <c r="A18" s="13"/>
      <c r="B18" s="43" t="s">
        <v>8</v>
      </c>
      <c r="C18" s="44">
        <v>1000</v>
      </c>
      <c r="D18" s="29">
        <v>2E-3</v>
      </c>
      <c r="E18" s="29">
        <f>(C18*(C18-1)*D18)/2</f>
        <v>999</v>
      </c>
      <c r="F18" s="29">
        <f>(C18-1)*D18</f>
        <v>1.998</v>
      </c>
      <c r="G18" s="29">
        <f>E18/(C18*(C18-1)/2)</f>
        <v>2E-3</v>
      </c>
      <c r="H18" s="29">
        <f t="shared" si="5"/>
        <v>3.4573349744655339</v>
      </c>
      <c r="I18" s="29" t="s">
        <v>17</v>
      </c>
      <c r="J18" s="45">
        <f>F18/C18</f>
        <v>1.9980000000000002E-3</v>
      </c>
      <c r="K18" s="46"/>
      <c r="L18" s="46">
        <v>0</v>
      </c>
      <c r="M18" s="13"/>
      <c r="N18" s="13"/>
    </row>
    <row r="19" spans="1:14" x14ac:dyDescent="0.25">
      <c r="A19" s="13"/>
      <c r="B19" s="43" t="s">
        <v>9</v>
      </c>
      <c r="C19" s="44">
        <v>1000</v>
      </c>
      <c r="D19" s="29">
        <v>8.9999999999999993E-3</v>
      </c>
      <c r="E19" s="29">
        <f>(C19*(C19-1)*D19)/2</f>
        <v>4495.5</v>
      </c>
      <c r="F19" s="29">
        <f>(C19-1)*D19</f>
        <v>8.9909999999999997</v>
      </c>
      <c r="G19" s="29">
        <f>E19/(C19*(C19-1)/2)</f>
        <v>8.9999999999999993E-3</v>
      </c>
      <c r="H19" s="29">
        <f t="shared" si="5"/>
        <v>0.76829666099234095</v>
      </c>
      <c r="I19" s="29">
        <f>LN(C19)/LN(F19)</f>
        <v>3.1452871095055599</v>
      </c>
      <c r="J19" s="45">
        <f>F19/C19</f>
        <v>8.990999999999999E-3</v>
      </c>
      <c r="K19" s="46"/>
      <c r="L19" s="46">
        <v>0</v>
      </c>
      <c r="M19" s="13"/>
      <c r="N19" s="13"/>
    </row>
    <row r="20" spans="1:14" x14ac:dyDescent="0.25">
      <c r="A20" s="13"/>
      <c r="B20" s="43" t="s">
        <v>10</v>
      </c>
      <c r="C20" s="44">
        <v>1000</v>
      </c>
      <c r="D20" s="29">
        <v>0.1</v>
      </c>
      <c r="E20" s="29">
        <f>(C20*(C20-1)*D20)/2</f>
        <v>49950</v>
      </c>
      <c r="F20" s="29">
        <f>(C20-1)*D20</f>
        <v>99.9</v>
      </c>
      <c r="G20" s="29">
        <f>E20/(C20*(C20-1)/2)</f>
        <v>0.1</v>
      </c>
      <c r="H20" s="29">
        <f t="shared" si="5"/>
        <v>2.0691466994893108</v>
      </c>
      <c r="I20" s="29">
        <f>LN(C20)/LN(F20)</f>
        <v>1.500325954646079</v>
      </c>
      <c r="J20" s="45">
        <f>F20/C20</f>
        <v>9.9900000000000003E-2</v>
      </c>
      <c r="K20" s="46">
        <v>1</v>
      </c>
      <c r="L20" s="46">
        <v>2</v>
      </c>
      <c r="M20" s="13"/>
      <c r="N20" s="13"/>
    </row>
    <row r="21" spans="1:14" x14ac:dyDescent="0.25">
      <c r="A21" s="13"/>
      <c r="B21" s="43" t="s">
        <v>7</v>
      </c>
      <c r="C21" s="44">
        <v>5000</v>
      </c>
      <c r="D21" s="29">
        <v>1E-3</v>
      </c>
      <c r="E21" s="29">
        <f>(C21*(C21-1)*D21)/2</f>
        <v>12497.5</v>
      </c>
      <c r="F21" s="29">
        <f>(C21-1)*D21</f>
        <v>4.9989999999999997</v>
      </c>
      <c r="G21" s="29">
        <f>E21/(C21*(C21-1)/2)</f>
        <v>1E-3</v>
      </c>
      <c r="H21" s="29">
        <f t="shared" si="5"/>
        <v>1.7037793941620802</v>
      </c>
      <c r="I21" s="29" t="s">
        <v>17</v>
      </c>
      <c r="J21" s="45">
        <f>F21/C21</f>
        <v>9.9979999999999991E-4</v>
      </c>
      <c r="K21" s="46"/>
      <c r="L21" s="46">
        <v>0</v>
      </c>
      <c r="M21" s="13"/>
      <c r="N21" s="13"/>
    </row>
    <row r="22" spans="1:14" x14ac:dyDescent="0.25">
      <c r="A22" s="13"/>
      <c r="B22" s="43" t="s">
        <v>8</v>
      </c>
      <c r="C22" s="44">
        <v>5000</v>
      </c>
      <c r="D22" s="29">
        <v>2E-3</v>
      </c>
      <c r="E22" s="29">
        <f>(C22*(C22-1)*D22)/2</f>
        <v>24995</v>
      </c>
      <c r="F22" s="29">
        <f>(C22-1)*D22</f>
        <v>9.9979999999999993</v>
      </c>
      <c r="G22" s="29">
        <f>E22/(C22*(C22-1)/2)</f>
        <v>2E-3</v>
      </c>
      <c r="H22" s="29">
        <f t="shared" si="5"/>
        <v>0.85188969708104012</v>
      </c>
      <c r="I22" s="29" t="s">
        <v>17</v>
      </c>
      <c r="J22" s="45">
        <f>F22/C22</f>
        <v>1.9995999999999998E-3</v>
      </c>
      <c r="K22" s="46"/>
      <c r="L22" s="46">
        <v>0</v>
      </c>
      <c r="M22" s="13"/>
      <c r="N22" s="13"/>
    </row>
    <row r="23" spans="1:14" x14ac:dyDescent="0.25">
      <c r="A23" s="13"/>
      <c r="B23" s="43" t="s">
        <v>9</v>
      </c>
      <c r="C23" s="44">
        <v>5000</v>
      </c>
      <c r="D23" s="29">
        <v>8.9999999999999993E-3</v>
      </c>
      <c r="E23" s="29">
        <f>(C23*(C23-1)*D23)/2</f>
        <v>112477.49999999999</v>
      </c>
      <c r="F23" s="29">
        <f>(C23-1)*D23</f>
        <v>44.991</v>
      </c>
      <c r="G23" s="29">
        <f>E23/(C23*(C23-1)/2)</f>
        <v>8.9999999999999993E-3</v>
      </c>
      <c r="H23" s="29">
        <f t="shared" si="5"/>
        <v>0.18930882157356446</v>
      </c>
      <c r="I23" s="29">
        <f>LN(C23)/LN(F23)</f>
        <v>2.2375613207966634</v>
      </c>
      <c r="J23" s="45">
        <f>F23/C23</f>
        <v>8.9981999999999996E-3</v>
      </c>
      <c r="K23" s="46"/>
      <c r="L23" s="46">
        <v>0</v>
      </c>
      <c r="M23" s="13"/>
      <c r="N23" s="13"/>
    </row>
    <row r="24" spans="1:14" x14ac:dyDescent="0.25">
      <c r="A24" s="13"/>
      <c r="B24" s="43" t="s">
        <v>10</v>
      </c>
      <c r="C24" s="44">
        <v>5000</v>
      </c>
      <c r="D24" s="29">
        <v>0.1</v>
      </c>
      <c r="E24" s="29">
        <f>(C24*(C24-1)*D24)/2</f>
        <v>1249750</v>
      </c>
      <c r="F24" s="29">
        <f>(C24-1)*D24</f>
        <v>499.90000000000003</v>
      </c>
      <c r="G24" s="29">
        <f>E24/(C24*(C24-1)/2)</f>
        <v>0.1</v>
      </c>
      <c r="H24" s="29">
        <f t="shared" si="5"/>
        <v>2.0170377939416206</v>
      </c>
      <c r="I24" s="29">
        <f>LN(C24)/LN(F24)</f>
        <v>1.3705558250983685</v>
      </c>
      <c r="J24" s="45">
        <f>F24/C24</f>
        <v>9.9980000000000013E-2</v>
      </c>
      <c r="K24" s="46">
        <v>1</v>
      </c>
      <c r="L24" s="46">
        <v>2</v>
      </c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</sheetData>
  <sortState xmlns:xlrd2="http://schemas.microsoft.com/office/spreadsheetml/2017/richdata2" ref="B13:L24">
    <sortCondition ref="C13:C24"/>
    <sortCondition ref="D13:D24"/>
  </sortState>
  <mergeCells count="2">
    <mergeCell ref="C2:I2"/>
    <mergeCell ref="B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27"/>
  <sheetViews>
    <sheetView workbookViewId="0">
      <selection activeCell="N3" sqref="N3"/>
    </sheetView>
  </sheetViews>
  <sheetFormatPr baseColWidth="10" defaultRowHeight="13.2" x14ac:dyDescent="0.25"/>
  <cols>
    <col min="1" max="1" width="11.5546875" style="9"/>
    <col min="2" max="2" width="12.77734375" bestFit="1" customWidth="1"/>
    <col min="12" max="12" width="9.77734375" customWidth="1"/>
  </cols>
  <sheetData>
    <row r="1" spans="1:14" s="9" customFormat="1" x14ac:dyDescent="0.25">
      <c r="A1" s="11"/>
      <c r="B1" s="11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1"/>
      <c r="B2" s="11"/>
      <c r="C2" s="17" t="s">
        <v>29</v>
      </c>
      <c r="D2" s="17"/>
      <c r="E2" s="17"/>
      <c r="F2" s="17"/>
      <c r="G2" s="17"/>
      <c r="H2" s="17"/>
      <c r="I2" s="17"/>
      <c r="J2" s="13"/>
      <c r="K2" s="13"/>
      <c r="L2" s="13"/>
      <c r="M2" s="13"/>
      <c r="N2" s="13"/>
    </row>
    <row r="3" spans="1:14" ht="39.6" x14ac:dyDescent="0.25">
      <c r="A3" s="11"/>
      <c r="B3" s="11"/>
      <c r="C3" s="18" t="s">
        <v>0</v>
      </c>
      <c r="D3" s="18" t="s">
        <v>1</v>
      </c>
      <c r="E3" s="18" t="s">
        <v>11</v>
      </c>
      <c r="F3" s="19" t="s">
        <v>6</v>
      </c>
      <c r="G3" s="20" t="s">
        <v>14</v>
      </c>
      <c r="H3" s="19" t="s">
        <v>5</v>
      </c>
      <c r="I3" s="18" t="s">
        <v>2</v>
      </c>
      <c r="J3" s="13"/>
      <c r="K3" s="13"/>
      <c r="L3" s="13"/>
      <c r="M3" s="13"/>
      <c r="N3" s="13"/>
    </row>
    <row r="4" spans="1:14" x14ac:dyDescent="0.25">
      <c r="A4" s="11"/>
      <c r="B4" s="11"/>
      <c r="C4" s="21">
        <v>500</v>
      </c>
      <c r="D4" s="21">
        <v>3</v>
      </c>
      <c r="E4" s="21">
        <f>'Datos programa'!O2</f>
        <v>1494</v>
      </c>
      <c r="F4" s="21">
        <f>'Datos programa'!P2</f>
        <v>1.1975951903807599E-2</v>
      </c>
      <c r="G4" s="22">
        <f>'Datos programa'!Q2</f>
        <v>73.5</v>
      </c>
      <c r="H4" s="21">
        <f>'Datos programa'!R2</f>
        <v>3.2201635270541025</v>
      </c>
      <c r="I4" s="21">
        <f>'Datos programa'!S2</f>
        <v>5.4040185261806185E-2</v>
      </c>
      <c r="J4" s="13"/>
      <c r="K4" s="13"/>
      <c r="L4" s="13"/>
      <c r="M4" s="13"/>
      <c r="N4" s="13"/>
    </row>
    <row r="5" spans="1:14" x14ac:dyDescent="0.25">
      <c r="A5" s="11"/>
      <c r="B5" s="11"/>
      <c r="C5" s="21">
        <v>500</v>
      </c>
      <c r="D5" s="21">
        <v>4</v>
      </c>
      <c r="E5" s="21">
        <f>'Datos programa'!O3</f>
        <v>1990</v>
      </c>
      <c r="F5" s="21">
        <f>'Datos programa'!P3</f>
        <v>1.5951903807615197E-2</v>
      </c>
      <c r="G5" s="22">
        <f>'Datos programa'!Q3</f>
        <v>80.599999999999994</v>
      </c>
      <c r="H5" s="21">
        <f>'Datos programa'!R3</f>
        <v>2.9423478957915781</v>
      </c>
      <c r="I5" s="21">
        <f>'Datos programa'!S3</f>
        <v>6.2065508979362763E-2</v>
      </c>
      <c r="J5" s="13"/>
      <c r="K5" s="13"/>
      <c r="L5" s="13"/>
      <c r="M5" s="13"/>
      <c r="N5" s="13"/>
    </row>
    <row r="6" spans="1:14" x14ac:dyDescent="0.25">
      <c r="A6" s="11"/>
      <c r="B6" s="11"/>
      <c r="C6" s="21">
        <v>1000</v>
      </c>
      <c r="D6" s="21">
        <v>3</v>
      </c>
      <c r="E6" s="21">
        <f>'Datos programa'!O4</f>
        <v>2994</v>
      </c>
      <c r="F6" s="21">
        <f>'Datos programa'!P4</f>
        <v>5.9939939939939891E-3</v>
      </c>
      <c r="G6" s="22">
        <f>'Datos programa'!Q4</f>
        <v>98.3</v>
      </c>
      <c r="H6" s="21">
        <f>'Datos programa'!R4</f>
        <v>3.4761125125125076</v>
      </c>
      <c r="I6" s="21">
        <f>'Datos programa'!S4</f>
        <v>3.4144825975526538E-2</v>
      </c>
      <c r="J6" s="13"/>
      <c r="K6" s="13"/>
      <c r="L6" s="13"/>
      <c r="M6" s="13"/>
      <c r="N6" s="13"/>
    </row>
    <row r="7" spans="1:14" x14ac:dyDescent="0.25">
      <c r="A7" s="11"/>
      <c r="B7" s="11"/>
      <c r="C7" s="21">
        <v>1000</v>
      </c>
      <c r="D7" s="21">
        <v>4</v>
      </c>
      <c r="E7" s="21">
        <f>'Datos programa'!O5</f>
        <v>3990</v>
      </c>
      <c r="F7" s="21">
        <f>'Datos programa'!P5</f>
        <v>7.9879879879879816E-3</v>
      </c>
      <c r="G7" s="22">
        <f>'Datos programa'!Q5</f>
        <v>104.6</v>
      </c>
      <c r="H7" s="21">
        <f>'Datos programa'!R5</f>
        <v>3.1847775775775728</v>
      </c>
      <c r="I7" s="21">
        <f>'Datos programa'!S5</f>
        <v>3.6843831109301159E-2</v>
      </c>
      <c r="J7" s="13"/>
      <c r="K7" s="13"/>
      <c r="L7" s="13"/>
      <c r="M7" s="13"/>
      <c r="N7" s="13"/>
    </row>
    <row r="8" spans="1:14" x14ac:dyDescent="0.25">
      <c r="A8" s="11"/>
      <c r="B8" s="11"/>
      <c r="C8" s="21">
        <v>5000</v>
      </c>
      <c r="D8" s="21">
        <v>3</v>
      </c>
      <c r="E8" s="21">
        <f>'Datos programa'!O6</f>
        <v>14994</v>
      </c>
      <c r="F8" s="21">
        <f>'Datos programa'!P6</f>
        <v>1.1997599519903903E-3</v>
      </c>
      <c r="G8" s="22">
        <f>'Datos programa'!Q6</f>
        <v>224.7</v>
      </c>
      <c r="H8" s="21">
        <f>'Datos programa'!R6</f>
        <v>4.0483822204440845</v>
      </c>
      <c r="I8" s="21">
        <f>'Datos programa'!S6</f>
        <v>9.4426889681871323E-3</v>
      </c>
      <c r="J8" s="13"/>
      <c r="K8" s="13"/>
      <c r="L8" s="13"/>
      <c r="M8" s="13"/>
      <c r="N8" s="13"/>
    </row>
    <row r="9" spans="1:14" x14ac:dyDescent="0.25">
      <c r="A9" s="11"/>
      <c r="B9" s="11"/>
      <c r="C9" s="21">
        <v>5000</v>
      </c>
      <c r="D9" s="21">
        <v>4</v>
      </c>
      <c r="E9" s="21">
        <f>'Datos programa'!O7</f>
        <v>19990</v>
      </c>
      <c r="F9" s="21">
        <f>'Datos programa'!P7</f>
        <v>1.5995199039807897E-3</v>
      </c>
      <c r="G9" s="22">
        <f>'Datos programa'!Q7</f>
        <v>225</v>
      </c>
      <c r="H9" s="21">
        <f>'Datos programa'!R7</f>
        <v>3.6916798399679891</v>
      </c>
      <c r="I9" s="21">
        <f>'Datos programa'!S7</f>
        <v>1.0514184354220897E-2</v>
      </c>
      <c r="J9" s="13"/>
      <c r="K9" s="13"/>
      <c r="L9" s="13"/>
      <c r="M9" s="13"/>
      <c r="N9" s="13"/>
    </row>
    <row r="10" spans="1:14" x14ac:dyDescent="0.25">
      <c r="A10" s="11"/>
      <c r="B10" s="12"/>
      <c r="C10" s="15"/>
      <c r="D10" s="15"/>
      <c r="E10" s="15"/>
      <c r="F10" s="15"/>
      <c r="G10" s="16"/>
      <c r="H10" s="16"/>
      <c r="I10" s="16"/>
      <c r="J10" s="13"/>
      <c r="K10" s="13"/>
      <c r="L10" s="13"/>
      <c r="M10" s="13"/>
      <c r="N10" s="13"/>
    </row>
    <row r="11" spans="1:14" x14ac:dyDescent="0.25">
      <c r="A11" s="13"/>
      <c r="B11" s="30" t="s">
        <v>28</v>
      </c>
      <c r="C11" s="30"/>
      <c r="D11" s="30"/>
      <c r="E11" s="30"/>
      <c r="F11" s="30"/>
      <c r="G11" s="30"/>
      <c r="H11" s="30"/>
      <c r="I11" s="30"/>
      <c r="J11" s="30"/>
      <c r="K11" s="30"/>
      <c r="L11" s="13"/>
      <c r="M11" s="13"/>
      <c r="N11" s="13"/>
    </row>
    <row r="12" spans="1:14" ht="39.6" x14ac:dyDescent="0.25">
      <c r="A12" s="13"/>
      <c r="B12" s="31" t="s">
        <v>3</v>
      </c>
      <c r="C12" s="31" t="s">
        <v>0</v>
      </c>
      <c r="D12" s="31" t="s">
        <v>4</v>
      </c>
      <c r="E12" s="32" t="s">
        <v>11</v>
      </c>
      <c r="F12" s="32" t="s">
        <v>12</v>
      </c>
      <c r="G12" s="31" t="s">
        <v>6</v>
      </c>
      <c r="H12" s="33" t="s">
        <v>15</v>
      </c>
      <c r="I12" s="31" t="s">
        <v>5</v>
      </c>
      <c r="J12" s="33" t="s">
        <v>2</v>
      </c>
      <c r="K12" s="33" t="s">
        <v>13</v>
      </c>
      <c r="L12" s="13"/>
      <c r="M12" s="13"/>
      <c r="N12" s="13"/>
    </row>
    <row r="13" spans="1:14" x14ac:dyDescent="0.25">
      <c r="A13" s="13"/>
      <c r="B13" s="34" t="str">
        <f>'Datos programa'!L11</f>
        <v>subcritical</v>
      </c>
      <c r="C13" s="35">
        <f>'Datos programa'!M11</f>
        <v>500</v>
      </c>
      <c r="D13" s="35">
        <f>'Datos programa'!N11</f>
        <v>1.0000000000000002E-3</v>
      </c>
      <c r="E13" s="35">
        <f>'Datos programa'!O11</f>
        <v>251.7</v>
      </c>
      <c r="F13" s="35">
        <f>'Datos programa'!P11</f>
        <v>1.5675306035132892</v>
      </c>
      <c r="G13" s="35">
        <f>'Datos programa'!Q11</f>
        <v>4.9014035177254341E-3</v>
      </c>
      <c r="H13" s="35">
        <f>'Datos programa'!R11</f>
        <v>5.2</v>
      </c>
      <c r="I13" s="35">
        <f>'Datos programa'!S11</f>
        <v>0</v>
      </c>
      <c r="J13" s="35">
        <f>'Datos programa'!T11</f>
        <v>1.28996504390826E-3</v>
      </c>
      <c r="K13" s="35">
        <f>'Datos programa'!U11</f>
        <v>71.3</v>
      </c>
      <c r="L13" s="13"/>
      <c r="M13" s="13"/>
      <c r="N13" s="13"/>
    </row>
    <row r="14" spans="1:14" x14ac:dyDescent="0.25">
      <c r="A14" s="13"/>
      <c r="B14" s="34" t="str">
        <f>'Datos programa'!L12</f>
        <v>critical</v>
      </c>
      <c r="C14" s="35">
        <f>'Datos programa'!M12</f>
        <v>500</v>
      </c>
      <c r="D14" s="35">
        <f>'Datos programa'!N12</f>
        <v>2.0000000000000005E-3</v>
      </c>
      <c r="E14" s="35">
        <f>'Datos programa'!O12</f>
        <v>499.1</v>
      </c>
      <c r="F14" s="35">
        <f>'Datos programa'!P12</f>
        <v>2.283849333310525</v>
      </c>
      <c r="G14" s="35">
        <f>'Datos programa'!Q12</f>
        <v>5.2417519863765527E-3</v>
      </c>
      <c r="H14" s="35">
        <f>'Datos programa'!R12</f>
        <v>7.4</v>
      </c>
      <c r="I14" s="35">
        <f>'Datos programa'!S12</f>
        <v>0</v>
      </c>
      <c r="J14" s="35">
        <f>'Datos programa'!T12</f>
        <v>2.0735273229614813E-3</v>
      </c>
      <c r="K14" s="35">
        <f>'Datos programa'!U12</f>
        <v>18</v>
      </c>
      <c r="L14" s="13"/>
      <c r="M14" s="13"/>
      <c r="N14" s="13"/>
    </row>
    <row r="15" spans="1:14" x14ac:dyDescent="0.25">
      <c r="A15" s="13"/>
      <c r="B15" s="34" t="str">
        <f>'Datos programa'!L13</f>
        <v>supercritical</v>
      </c>
      <c r="C15" s="35">
        <f>'Datos programa'!M13</f>
        <v>500</v>
      </c>
      <c r="D15" s="35">
        <f>'Datos programa'!N13</f>
        <v>8.9999999999999976E-3</v>
      </c>
      <c r="E15" s="35">
        <f>'Datos programa'!O13</f>
        <v>2212.5</v>
      </c>
      <c r="F15" s="35">
        <f>'Datos programa'!P13</f>
        <v>8.8499999999999979</v>
      </c>
      <c r="G15" s="35">
        <f>'Datos programa'!Q13</f>
        <v>1.773547094188372E-2</v>
      </c>
      <c r="H15" s="35">
        <f>'Datos programa'!R13</f>
        <v>19.2</v>
      </c>
      <c r="I15" s="35">
        <f>'Datos programa'!S13</f>
        <v>3.0889771543086124</v>
      </c>
      <c r="J15" s="35">
        <f>'Datos programa'!T13</f>
        <v>1.7893403464440551E-2</v>
      </c>
      <c r="K15" s="35">
        <f>'Datos programa'!U13</f>
        <v>1</v>
      </c>
      <c r="L15" s="13"/>
      <c r="M15" s="13"/>
      <c r="N15" s="13"/>
    </row>
    <row r="16" spans="1:14" x14ac:dyDescent="0.25">
      <c r="A16" s="13"/>
      <c r="B16" s="34" t="str">
        <f>'Datos programa'!L14</f>
        <v>connected</v>
      </c>
      <c r="C16" s="35">
        <f>'Datos programa'!M14</f>
        <v>500</v>
      </c>
      <c r="D16" s="35">
        <f>'Datos programa'!N14</f>
        <v>9.9999999999999992E-2</v>
      </c>
      <c r="E16" s="35">
        <f>'Datos programa'!O14</f>
        <v>23526.2</v>
      </c>
      <c r="F16" s="35">
        <f>'Datos programa'!P14</f>
        <v>94.104800000000012</v>
      </c>
      <c r="G16" s="35">
        <f>'Datos programa'!Q14</f>
        <v>0.18858677354709363</v>
      </c>
      <c r="H16" s="35">
        <f>'Datos programa'!R14</f>
        <v>120.9</v>
      </c>
      <c r="I16" s="35">
        <f>'Datos programa'!S14</f>
        <v>1.8118124248496952</v>
      </c>
      <c r="J16" s="35">
        <f>'Datos programa'!T14</f>
        <v>0.18926952309212292</v>
      </c>
      <c r="K16" s="35">
        <f>'Datos programa'!U14</f>
        <v>1</v>
      </c>
      <c r="L16" s="13"/>
      <c r="M16" s="13"/>
      <c r="N16" s="13"/>
    </row>
    <row r="17" spans="1:14" x14ac:dyDescent="0.25">
      <c r="A17" s="13"/>
      <c r="B17" s="34" t="str">
        <f>'Datos programa'!L15</f>
        <v>subcritical</v>
      </c>
      <c r="C17" s="35">
        <f>'Datos programa'!M15</f>
        <v>1000</v>
      </c>
      <c r="D17" s="35">
        <f>'Datos programa'!N15</f>
        <v>1.0000000000000002E-3</v>
      </c>
      <c r="E17" s="35">
        <f>'Datos programa'!O15</f>
        <v>1013.4</v>
      </c>
      <c r="F17" s="35">
        <f>'Datos programa'!P15</f>
        <v>2.3351497070527825</v>
      </c>
      <c r="G17" s="35">
        <f>'Datos programa'!Q15</f>
        <v>2.6939040154089918E-3</v>
      </c>
      <c r="H17" s="35">
        <f>'Datos programa'!R15</f>
        <v>7.9</v>
      </c>
      <c r="I17" s="35">
        <f>'Datos programa'!S15</f>
        <v>0</v>
      </c>
      <c r="J17" s="35">
        <f>'Datos programa'!T15</f>
        <v>1.4094923732893827E-3</v>
      </c>
      <c r="K17" s="35">
        <f>'Datos programa'!U15</f>
        <v>26.9</v>
      </c>
      <c r="L17" s="13"/>
      <c r="M17" s="14"/>
      <c r="N17" s="13"/>
    </row>
    <row r="18" spans="1:14" x14ac:dyDescent="0.25">
      <c r="A18" s="13"/>
      <c r="B18" s="34" t="str">
        <f>'Datos programa'!L16</f>
        <v>critical</v>
      </c>
      <c r="C18" s="35">
        <f>'Datos programa'!M16</f>
        <v>1000</v>
      </c>
      <c r="D18" s="35">
        <f>'Datos programa'!N16</f>
        <v>2.0000000000000005E-3</v>
      </c>
      <c r="E18" s="35">
        <f>'Datos programa'!O16</f>
        <v>2016.2</v>
      </c>
      <c r="F18" s="35">
        <f>'Datos programa'!P16</f>
        <v>4.1069858405573445</v>
      </c>
      <c r="G18" s="35">
        <f>'Datos programa'!Q16</f>
        <v>4.1873054462994615E-3</v>
      </c>
      <c r="H18" s="35">
        <f>'Datos programa'!R16</f>
        <v>11.6</v>
      </c>
      <c r="I18" s="35">
        <f>'Datos programa'!S16</f>
        <v>1.5239297077897198</v>
      </c>
      <c r="J18" s="35">
        <f>'Datos programa'!T16</f>
        <v>3.8578871828517337E-3</v>
      </c>
      <c r="K18" s="35">
        <f>'Datos programa'!U16</f>
        <v>2.9</v>
      </c>
      <c r="L18" s="13"/>
      <c r="M18" s="13"/>
      <c r="N18" s="13"/>
    </row>
    <row r="19" spans="1:14" x14ac:dyDescent="0.25">
      <c r="A19" s="13"/>
      <c r="B19" s="34" t="str">
        <f>'Datos programa'!L17</f>
        <v>supercritical</v>
      </c>
      <c r="C19" s="35">
        <f>'Datos programa'!M17</f>
        <v>1000</v>
      </c>
      <c r="D19" s="35">
        <f>'Datos programa'!N17</f>
        <v>8.9999999999999976E-3</v>
      </c>
      <c r="E19" s="35">
        <f>'Datos programa'!O17</f>
        <v>8994.5</v>
      </c>
      <c r="F19" s="35">
        <f>'Datos programa'!P17</f>
        <v>17.988999999999997</v>
      </c>
      <c r="G19" s="35">
        <f>'Datos programa'!Q17</f>
        <v>1.8007007007006942E-2</v>
      </c>
      <c r="H19" s="35">
        <f>'Datos programa'!R17</f>
        <v>33.5</v>
      </c>
      <c r="I19" s="35">
        <f>'Datos programa'!S17</f>
        <v>2.7026844844844811</v>
      </c>
      <c r="J19" s="35">
        <f>'Datos programa'!T17</f>
        <v>1.7950276494640472E-2</v>
      </c>
      <c r="K19" s="35">
        <f>'Datos programa'!U17</f>
        <v>1</v>
      </c>
      <c r="L19" s="13"/>
      <c r="M19" s="13"/>
      <c r="N19" s="13"/>
    </row>
    <row r="20" spans="1:14" x14ac:dyDescent="0.25">
      <c r="A20" s="13"/>
      <c r="B20" s="34" t="str">
        <f>'Datos programa'!L18</f>
        <v>connected</v>
      </c>
      <c r="C20" s="35">
        <f>'Datos programa'!M18</f>
        <v>1000</v>
      </c>
      <c r="D20" s="35">
        <f>'Datos programa'!N18</f>
        <v>9.9999999999999992E-2</v>
      </c>
      <c r="E20" s="35">
        <f>'Datos programa'!O18</f>
        <v>94422</v>
      </c>
      <c r="F20" s="35">
        <f>'Datos programa'!P18</f>
        <v>188.84399999999999</v>
      </c>
      <c r="G20" s="35">
        <f>'Datos programa'!Q18</f>
        <v>0.18903303303303259</v>
      </c>
      <c r="H20" s="35">
        <f>'Datos programa'!R18</f>
        <v>232.6</v>
      </c>
      <c r="I20" s="35">
        <f>'Datos programa'!S18</f>
        <v>1.8111651651651599</v>
      </c>
      <c r="J20" s="35">
        <f>'Datos programa'!T18</f>
        <v>0.18941324954313982</v>
      </c>
      <c r="K20" s="35">
        <f>'Datos programa'!U18</f>
        <v>1</v>
      </c>
      <c r="L20" s="13"/>
      <c r="M20" s="13"/>
      <c r="N20" s="13"/>
    </row>
    <row r="21" spans="1:14" x14ac:dyDescent="0.25">
      <c r="A21" s="13"/>
      <c r="B21" s="34" t="str">
        <f>'Datos programa'!L19</f>
        <v>subcritical</v>
      </c>
      <c r="C21" s="35">
        <f>'Datos programa'!M19</f>
        <v>5000</v>
      </c>
      <c r="D21" s="35">
        <f>'Datos programa'!N19</f>
        <v>1.0000000000000002E-3</v>
      </c>
      <c r="E21" s="35">
        <f>'Datos programa'!O19</f>
        <v>24944.2</v>
      </c>
      <c r="F21" s="35">
        <f>'Datos programa'!P19</f>
        <v>9.9788783756751229</v>
      </c>
      <c r="G21" s="35">
        <f>'Datos programa'!Q19</f>
        <v>1.9964147291242902E-3</v>
      </c>
      <c r="H21" s="35">
        <f>'Datos programa'!R19</f>
        <v>23.5</v>
      </c>
      <c r="I21" s="35">
        <f>'Datos programa'!S19</f>
        <v>3.5551534387453687</v>
      </c>
      <c r="J21" s="35">
        <f>'Datos programa'!T19</f>
        <v>1.9846271807601188E-3</v>
      </c>
      <c r="K21" s="35">
        <f>'Datos programa'!U19</f>
        <v>1.1000000000000001</v>
      </c>
      <c r="L21" s="13"/>
      <c r="M21" s="13"/>
      <c r="N21" s="13"/>
    </row>
    <row r="22" spans="1:14" x14ac:dyDescent="0.25">
      <c r="A22" s="13"/>
      <c r="B22" s="34" t="str">
        <f>'Datos programa'!L20</f>
        <v>critical</v>
      </c>
      <c r="C22" s="35">
        <f>'Datos programa'!M20</f>
        <v>5000</v>
      </c>
      <c r="D22" s="35">
        <f>'Datos programa'!N20</f>
        <v>2.0000000000000005E-3</v>
      </c>
      <c r="E22" s="35">
        <f>'Datos programa'!O20</f>
        <v>49861.1</v>
      </c>
      <c r="F22" s="35">
        <f>'Datos programa'!P20</f>
        <v>19.94444</v>
      </c>
      <c r="G22" s="35">
        <f>'Datos programa'!Q20</f>
        <v>3.9896859371874316E-3</v>
      </c>
      <c r="H22" s="35">
        <f>'Datos programa'!R20</f>
        <v>37.799999999999997</v>
      </c>
      <c r="I22" s="35">
        <f>'Datos programa'!S20</f>
        <v>3.1292617803560647</v>
      </c>
      <c r="J22" s="35">
        <f>'Datos programa'!T20</f>
        <v>3.9547103591143521E-3</v>
      </c>
      <c r="K22" s="35">
        <f>'Datos programa'!U20</f>
        <v>1</v>
      </c>
      <c r="L22" s="13"/>
      <c r="M22" s="13"/>
      <c r="N22" s="13"/>
    </row>
    <row r="23" spans="1:14" x14ac:dyDescent="0.25">
      <c r="A23" s="13"/>
      <c r="B23" s="34" t="str">
        <f>'Datos programa'!L21</f>
        <v>supercritical</v>
      </c>
      <c r="C23" s="35">
        <f>'Datos programa'!M21</f>
        <v>5000</v>
      </c>
      <c r="D23" s="35">
        <f>'Datos programa'!N21</f>
        <v>8.9999999999999976E-3</v>
      </c>
      <c r="E23" s="35">
        <f>'Datos programa'!O21</f>
        <v>223888.6</v>
      </c>
      <c r="F23" s="35">
        <f>'Datos programa'!P21</f>
        <v>89.555440000000004</v>
      </c>
      <c r="G23" s="35">
        <f>'Datos programa'!Q21</f>
        <v>1.7914670934186777E-2</v>
      </c>
      <c r="H23" s="35">
        <f>'Datos programa'!R21</f>
        <v>125.1</v>
      </c>
      <c r="I23" s="35">
        <f>'Datos programa'!S21</f>
        <v>2.1798188277655468</v>
      </c>
      <c r="J23" s="35">
        <f>'Datos programa'!T21</f>
        <v>1.7927704985645009E-2</v>
      </c>
      <c r="K23" s="35">
        <f>'Datos programa'!U21</f>
        <v>1</v>
      </c>
      <c r="L23" s="13"/>
      <c r="M23" s="13"/>
      <c r="N23" s="13"/>
    </row>
    <row r="24" spans="1:14" x14ac:dyDescent="0.25">
      <c r="A24" s="13"/>
      <c r="B24" s="34" t="str">
        <f>'Datos programa'!L22</f>
        <v>connected</v>
      </c>
      <c r="C24" s="35">
        <f>'Datos programa'!M22</f>
        <v>5000</v>
      </c>
      <c r="D24" s="35">
        <f>'Datos programa'!N22</f>
        <v>9.9999999999999992E-2</v>
      </c>
      <c r="E24" s="35">
        <f>'Datos programa'!O22</f>
        <v>2371718.9</v>
      </c>
      <c r="F24" s="35">
        <f>'Datos programa'!P22</f>
        <v>948.68756000000008</v>
      </c>
      <c r="G24" s="35">
        <f>'Datos programa'!Q22</f>
        <v>0.18977546709341819</v>
      </c>
      <c r="H24" s="35">
        <f>'Datos programa'!R22</f>
        <v>1054.2</v>
      </c>
      <c r="I24" s="35">
        <f>'Datos programa'!S22</f>
        <v>1.8102646529305801</v>
      </c>
      <c r="J24" s="35">
        <f>'Datos programa'!T22</f>
        <v>0.18983844942198011</v>
      </c>
      <c r="K24" s="35">
        <f>'Datos programa'!U22</f>
        <v>1</v>
      </c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</sheetData>
  <mergeCells count="2">
    <mergeCell ref="C2:I2"/>
    <mergeCell ref="B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9F28-7F9C-4F77-991F-F7F0457B1F9D}">
  <dimension ref="A1:U187"/>
  <sheetViews>
    <sheetView workbookViewId="0">
      <selection activeCell="A2" sqref="A2:H61"/>
    </sheetView>
  </sheetViews>
  <sheetFormatPr baseColWidth="10" defaultRowHeight="13.2" x14ac:dyDescent="0.25"/>
  <cols>
    <col min="1" max="1" width="10.88671875" bestFit="1" customWidth="1"/>
    <col min="2" max="2" width="12.77734375" bestFit="1" customWidth="1"/>
    <col min="3" max="3" width="12.33203125" bestFit="1" customWidth="1"/>
    <col min="4" max="4" width="13.5546875" bestFit="1" customWidth="1"/>
    <col min="5" max="5" width="14.6640625" bestFit="1" customWidth="1"/>
    <col min="6" max="6" width="12.77734375" bestFit="1" customWidth="1"/>
    <col min="8" max="10" width="11.5546875" style="1"/>
    <col min="15" max="15" width="11.77734375" style="1" bestFit="1" customWidth="1"/>
    <col min="16" max="16" width="11.77734375" bestFit="1" customWidth="1"/>
  </cols>
  <sheetData>
    <row r="1" spans="1:21" x14ac:dyDescent="0.25">
      <c r="A1" s="3" t="s">
        <v>18</v>
      </c>
      <c r="B1" s="3" t="s">
        <v>24</v>
      </c>
      <c r="C1" s="3" t="s">
        <v>20</v>
      </c>
      <c r="D1" s="3" t="s">
        <v>6</v>
      </c>
      <c r="E1" s="3" t="s">
        <v>21</v>
      </c>
      <c r="F1" s="3" t="s">
        <v>22</v>
      </c>
      <c r="G1" s="3" t="s">
        <v>23</v>
      </c>
      <c r="H1" s="6" t="s">
        <v>11</v>
      </c>
      <c r="I1" s="3"/>
      <c r="J1" s="3"/>
      <c r="L1" s="3" t="s">
        <v>18</v>
      </c>
      <c r="M1" s="3" t="s">
        <v>24</v>
      </c>
      <c r="N1" s="3" t="s">
        <v>20</v>
      </c>
      <c r="O1" s="1" t="s">
        <v>11</v>
      </c>
      <c r="P1" s="3" t="s">
        <v>6</v>
      </c>
      <c r="Q1" s="3" t="s">
        <v>21</v>
      </c>
      <c r="R1" s="3" t="s">
        <v>22</v>
      </c>
      <c r="S1" s="3" t="s">
        <v>23</v>
      </c>
    </row>
    <row r="2" spans="1:21" x14ac:dyDescent="0.25">
      <c r="A2" s="3" t="s">
        <v>19</v>
      </c>
      <c r="B2" s="3">
        <v>500</v>
      </c>
      <c r="C2" s="3">
        <v>3</v>
      </c>
      <c r="D2" s="3">
        <v>1.19759519038076E-2</v>
      </c>
      <c r="E2" s="3">
        <v>84</v>
      </c>
      <c r="F2" s="3">
        <v>3.2143086172344599</v>
      </c>
      <c r="G2" s="3">
        <v>5.6465785662957298E-2</v>
      </c>
      <c r="H2" s="3">
        <v>1494</v>
      </c>
      <c r="I2" s="3"/>
      <c r="J2" s="3"/>
      <c r="L2" t="str">
        <f>A2</f>
        <v>BA</v>
      </c>
      <c r="M2" s="9">
        <f>AVERAGE(B2:B11)</f>
        <v>500</v>
      </c>
      <c r="N2" s="9">
        <f>AVERAGE(C2:C11)</f>
        <v>3</v>
      </c>
      <c r="O2" s="9">
        <f>AVERAGE(H2:H11)</f>
        <v>1494</v>
      </c>
      <c r="P2">
        <f>AVERAGE(D2:D11)</f>
        <v>1.1975951903807599E-2</v>
      </c>
      <c r="Q2" s="1">
        <f>AVERAGE(E2:E11)</f>
        <v>73.5</v>
      </c>
      <c r="R2" s="1">
        <f>AVERAGE(F2:F11)</f>
        <v>3.2201635270541025</v>
      </c>
      <c r="S2" s="1">
        <f>AVERAGE(G2:G11)</f>
        <v>5.4040185261806185E-2</v>
      </c>
    </row>
    <row r="3" spans="1:21" x14ac:dyDescent="0.25">
      <c r="A3" s="3" t="s">
        <v>19</v>
      </c>
      <c r="B3" s="3">
        <v>500</v>
      </c>
      <c r="C3" s="3">
        <v>3</v>
      </c>
      <c r="D3" s="3">
        <v>1.19759519038076E-2</v>
      </c>
      <c r="E3" s="3">
        <v>70</v>
      </c>
      <c r="F3" s="3">
        <v>3.2207535070140199</v>
      </c>
      <c r="G3" s="3">
        <v>5.5153345515349297E-2</v>
      </c>
      <c r="H3" s="3">
        <v>1494</v>
      </c>
      <c r="I3" s="3"/>
      <c r="J3" s="3"/>
      <c r="L3" s="1" t="str">
        <f>A12</f>
        <v>BA</v>
      </c>
      <c r="M3" s="9">
        <f>AVERAGE(B12:B21)</f>
        <v>500</v>
      </c>
      <c r="N3" s="9">
        <f>AVERAGE(C12:C21)</f>
        <v>4</v>
      </c>
      <c r="O3" s="9">
        <f>AVERAGE(H12:H21)</f>
        <v>1990</v>
      </c>
      <c r="P3" s="1">
        <f>AVERAGE(D12:D21)</f>
        <v>1.5951903807615197E-2</v>
      </c>
      <c r="Q3" s="1">
        <f>AVERAGE(E12:E21)</f>
        <v>80.599999999999994</v>
      </c>
      <c r="R3" s="1">
        <f>AVERAGE(F12:F21)</f>
        <v>2.9423478957915781</v>
      </c>
      <c r="S3" s="1">
        <f>AVERAGE(G12:G21)</f>
        <v>6.2065508979362763E-2</v>
      </c>
    </row>
    <row r="4" spans="1:21" x14ac:dyDescent="0.25">
      <c r="A4" s="3" t="s">
        <v>19</v>
      </c>
      <c r="B4" s="3">
        <v>500</v>
      </c>
      <c r="C4" s="3">
        <v>3</v>
      </c>
      <c r="D4" s="3">
        <v>1.19759519038076E-2</v>
      </c>
      <c r="E4" s="3">
        <v>71</v>
      </c>
      <c r="F4" s="3">
        <v>3.1754388777555098</v>
      </c>
      <c r="G4" s="3">
        <v>6.6993205001385198E-2</v>
      </c>
      <c r="H4" s="3">
        <v>1494</v>
      </c>
      <c r="I4" s="3"/>
      <c r="J4" s="3"/>
      <c r="L4" s="1" t="str">
        <f>A22</f>
        <v>BA</v>
      </c>
      <c r="M4" s="9">
        <f>AVERAGE(B22:B31)</f>
        <v>1000</v>
      </c>
      <c r="N4" s="9">
        <f>AVERAGE(C22:C31)</f>
        <v>3</v>
      </c>
      <c r="O4" s="9">
        <f>AVERAGE(H22:H31)</f>
        <v>2994</v>
      </c>
      <c r="P4" s="1">
        <f>AVERAGE(D22:D31)</f>
        <v>5.9939939939939891E-3</v>
      </c>
      <c r="Q4" s="1">
        <f>AVERAGE(E22:E31)</f>
        <v>98.3</v>
      </c>
      <c r="R4" s="1">
        <f>AVERAGE(F22:F31)</f>
        <v>3.4761125125125076</v>
      </c>
      <c r="S4" s="1">
        <f>AVERAGE(G22:G31)</f>
        <v>3.4144825975526538E-2</v>
      </c>
    </row>
    <row r="5" spans="1:21" x14ac:dyDescent="0.25">
      <c r="A5" s="3" t="s">
        <v>19</v>
      </c>
      <c r="B5" s="3">
        <v>500</v>
      </c>
      <c r="C5" s="3">
        <v>3</v>
      </c>
      <c r="D5" s="3">
        <v>1.19759519038076E-2</v>
      </c>
      <c r="E5" s="3">
        <v>78</v>
      </c>
      <c r="F5" s="3">
        <v>3.2253306613226398</v>
      </c>
      <c r="G5" s="3">
        <v>5.5149697419357602E-2</v>
      </c>
      <c r="H5" s="3">
        <v>1494</v>
      </c>
      <c r="I5" s="3"/>
      <c r="J5" s="10"/>
      <c r="L5" s="1" t="str">
        <f>A32</f>
        <v>BA</v>
      </c>
      <c r="M5" s="9">
        <f>AVERAGE(B32:B41)</f>
        <v>1000</v>
      </c>
      <c r="N5" s="9">
        <f>AVERAGE(C32:C41)</f>
        <v>4</v>
      </c>
      <c r="O5" s="9">
        <f>AVERAGE(H32:H41)</f>
        <v>3990</v>
      </c>
      <c r="P5" s="1">
        <f>AVERAGE(D32:D41)</f>
        <v>7.9879879879879816E-3</v>
      </c>
      <c r="Q5" s="1">
        <f>AVERAGE(E32:E41)</f>
        <v>104.6</v>
      </c>
      <c r="R5" s="1">
        <f>AVERAGE(F32:F41)</f>
        <v>3.1847775775775728</v>
      </c>
      <c r="S5" s="1">
        <f>AVERAGE(G32:G41)</f>
        <v>3.6843831109301159E-2</v>
      </c>
    </row>
    <row r="6" spans="1:21" x14ac:dyDescent="0.25">
      <c r="A6" s="3" t="s">
        <v>19</v>
      </c>
      <c r="B6" s="3">
        <v>500</v>
      </c>
      <c r="C6" s="3">
        <v>3</v>
      </c>
      <c r="D6" s="3">
        <v>1.19759519038076E-2</v>
      </c>
      <c r="E6" s="3">
        <v>59</v>
      </c>
      <c r="F6" s="3">
        <v>3.2921763527054102</v>
      </c>
      <c r="G6" s="3">
        <v>5.4033202365214597E-2</v>
      </c>
      <c r="H6" s="3">
        <v>1494</v>
      </c>
      <c r="I6" s="3"/>
      <c r="J6" s="3"/>
      <c r="L6" s="1" t="str">
        <f>A42</f>
        <v>BA</v>
      </c>
      <c r="M6" s="9">
        <f>AVERAGE(B42:B51)</f>
        <v>5000</v>
      </c>
      <c r="N6" s="9">
        <f>AVERAGE(C42:C51)</f>
        <v>3</v>
      </c>
      <c r="O6" s="9">
        <f>AVERAGE(H42:H51)</f>
        <v>14994</v>
      </c>
      <c r="P6" s="1">
        <f>AVERAGE(D42:D51)</f>
        <v>1.1997599519903903E-3</v>
      </c>
      <c r="Q6" s="1">
        <f>AVERAGE(E42:E51)</f>
        <v>224.7</v>
      </c>
      <c r="R6" s="1">
        <f>AVERAGE(F42:F51)</f>
        <v>4.0483822204440845</v>
      </c>
      <c r="S6" s="1">
        <f>AVERAGE(G42:G51)</f>
        <v>9.4426889681871323E-3</v>
      </c>
    </row>
    <row r="7" spans="1:21" x14ac:dyDescent="0.25">
      <c r="A7" s="3" t="s">
        <v>19</v>
      </c>
      <c r="B7" s="3">
        <v>500</v>
      </c>
      <c r="C7" s="3">
        <v>3</v>
      </c>
      <c r="D7" s="3">
        <v>1.19759519038076E-2</v>
      </c>
      <c r="E7" s="3">
        <v>53</v>
      </c>
      <c r="F7" s="3">
        <v>3.2542044088176301</v>
      </c>
      <c r="G7" s="3">
        <v>3.7313325210485797E-2</v>
      </c>
      <c r="H7" s="3">
        <v>1494</v>
      </c>
      <c r="I7" s="3"/>
      <c r="J7" s="3"/>
      <c r="L7" s="1" t="str">
        <f>A52</f>
        <v>BA</v>
      </c>
      <c r="M7" s="9">
        <f>AVERAGE(B52:B61)</f>
        <v>5000</v>
      </c>
      <c r="N7" s="9">
        <f>AVERAGE(C52:C61)</f>
        <v>4</v>
      </c>
      <c r="O7" s="9">
        <f>AVERAGE(H52:H61)</f>
        <v>19990</v>
      </c>
      <c r="P7" s="1">
        <f>AVERAGE(D52:D61)</f>
        <v>1.5995199039807897E-3</v>
      </c>
      <c r="Q7" s="1">
        <f>AVERAGE(E52:E61)</f>
        <v>225</v>
      </c>
      <c r="R7" s="1">
        <f>AVERAGE(F52:F61)</f>
        <v>3.6916798399679891</v>
      </c>
      <c r="S7" s="1">
        <f>AVERAGE(G52:G61)</f>
        <v>1.0514184354220897E-2</v>
      </c>
    </row>
    <row r="8" spans="1:21" x14ac:dyDescent="0.25">
      <c r="A8" s="3" t="s">
        <v>19</v>
      </c>
      <c r="B8" s="3">
        <v>500</v>
      </c>
      <c r="C8" s="3">
        <v>3</v>
      </c>
      <c r="D8" s="3">
        <v>1.19759519038076E-2</v>
      </c>
      <c r="E8" s="3">
        <v>76</v>
      </c>
      <c r="F8" s="3">
        <v>3.2073747494989902</v>
      </c>
      <c r="G8" s="3">
        <v>4.5134616895543801E-2</v>
      </c>
      <c r="H8" s="3">
        <v>1494</v>
      </c>
      <c r="I8" s="3"/>
      <c r="J8" s="3"/>
    </row>
    <row r="9" spans="1:21" x14ac:dyDescent="0.25">
      <c r="A9" s="3" t="s">
        <v>19</v>
      </c>
      <c r="B9" s="3">
        <v>500</v>
      </c>
      <c r="C9" s="3">
        <v>3</v>
      </c>
      <c r="D9" s="3">
        <v>1.19759519038076E-2</v>
      </c>
      <c r="E9" s="3">
        <v>69</v>
      </c>
      <c r="F9" s="3">
        <v>3.2296753507014002</v>
      </c>
      <c r="G9" s="3">
        <v>5.1429368850019599E-2</v>
      </c>
      <c r="H9" s="3">
        <v>1494</v>
      </c>
      <c r="I9" s="3"/>
      <c r="J9" s="3"/>
    </row>
    <row r="10" spans="1:21" ht="26.4" x14ac:dyDescent="0.25">
      <c r="A10" s="3" t="s">
        <v>19</v>
      </c>
      <c r="B10" s="3">
        <v>500</v>
      </c>
      <c r="C10" s="3">
        <v>3</v>
      </c>
      <c r="D10" s="3">
        <v>1.19759519038076E-2</v>
      </c>
      <c r="E10" s="3">
        <v>75</v>
      </c>
      <c r="F10" s="3">
        <v>3.2094028056112198</v>
      </c>
      <c r="G10" s="3">
        <v>6.18218687741715E-2</v>
      </c>
      <c r="H10" s="3">
        <v>1494</v>
      </c>
      <c r="I10" s="3"/>
      <c r="J10" s="3"/>
      <c r="L10" s="3" t="s">
        <v>18</v>
      </c>
      <c r="M10" s="3" t="s">
        <v>24</v>
      </c>
      <c r="N10" s="3" t="s">
        <v>20</v>
      </c>
      <c r="O10" s="3" t="s">
        <v>11</v>
      </c>
      <c r="P10" s="3" t="s">
        <v>12</v>
      </c>
      <c r="Q10" s="3" t="s">
        <v>6</v>
      </c>
      <c r="R10" s="3" t="s">
        <v>21</v>
      </c>
      <c r="S10" s="3" t="s">
        <v>22</v>
      </c>
      <c r="T10" s="3" t="s">
        <v>23</v>
      </c>
      <c r="U10" s="5" t="s">
        <v>13</v>
      </c>
    </row>
    <row r="11" spans="1:21" x14ac:dyDescent="0.25">
      <c r="A11" s="3" t="s">
        <v>19</v>
      </c>
      <c r="B11" s="3">
        <v>500</v>
      </c>
      <c r="C11" s="3">
        <v>3</v>
      </c>
      <c r="D11" s="3">
        <v>1.19759519038076E-2</v>
      </c>
      <c r="E11" s="3">
        <v>100</v>
      </c>
      <c r="F11" s="3">
        <v>3.1729699398797502</v>
      </c>
      <c r="G11" s="3">
        <v>5.6907436923577102E-2</v>
      </c>
      <c r="H11" s="3">
        <v>1494</v>
      </c>
      <c r="I11" s="3"/>
      <c r="J11" s="3"/>
      <c r="L11" s="1" t="str">
        <f t="shared" ref="L11:M11" si="0">A66</f>
        <v>subcritical</v>
      </c>
      <c r="M11" s="9">
        <f>AVERAGE(B66:B75)</f>
        <v>500</v>
      </c>
      <c r="N11" s="9">
        <f>AVERAGE(C66:C75)</f>
        <v>1.0000000000000002E-3</v>
      </c>
      <c r="O11" s="1">
        <f>AVERAGE(H66:H75)</f>
        <v>251.7</v>
      </c>
      <c r="P11" s="1">
        <f>AVERAGE(I66:I75)</f>
        <v>1.5675306035132892</v>
      </c>
      <c r="Q11">
        <f>AVERAGE(D66:D75)</f>
        <v>4.9014035177254341E-3</v>
      </c>
      <c r="R11" s="1">
        <f>AVERAGE(E66:E75)</f>
        <v>5.2</v>
      </c>
      <c r="S11" s="1">
        <f t="shared" ref="R11:T11" si="1">SUM(F66:F75)/10</f>
        <v>0</v>
      </c>
      <c r="T11" s="1">
        <f>AVERAGE(G66:G75)</f>
        <v>1.28996504390826E-3</v>
      </c>
      <c r="U11" s="1">
        <f>AVERAGE(J66:J75)</f>
        <v>71.3</v>
      </c>
    </row>
    <row r="12" spans="1:21" x14ac:dyDescent="0.25">
      <c r="A12" s="3" t="s">
        <v>19</v>
      </c>
      <c r="B12" s="3">
        <v>500</v>
      </c>
      <c r="C12" s="3">
        <v>4</v>
      </c>
      <c r="D12" s="3">
        <v>1.59519038076152E-2</v>
      </c>
      <c r="E12" s="3">
        <v>79</v>
      </c>
      <c r="F12" s="3">
        <v>2.94386372745491</v>
      </c>
      <c r="G12" s="3">
        <v>6.5816580193564303E-2</v>
      </c>
      <c r="H12" s="3">
        <v>1990</v>
      </c>
      <c r="I12" s="3"/>
      <c r="J12" s="3"/>
      <c r="L12" s="1" t="str">
        <f t="shared" ref="L12:M12" si="2">A76</f>
        <v>critical</v>
      </c>
      <c r="M12" s="9">
        <f>AVERAGE(B76:B85)</f>
        <v>500</v>
      </c>
      <c r="N12" s="9">
        <f>AVERAGE(C76:C85)</f>
        <v>2.0000000000000005E-3</v>
      </c>
      <c r="O12" s="1">
        <f>AVERAGE(H76:H85)</f>
        <v>499.1</v>
      </c>
      <c r="P12" s="1">
        <f>AVERAGE(I76:I85)</f>
        <v>2.283849333310525</v>
      </c>
      <c r="Q12" s="1">
        <f>AVERAGE(D76:D85)</f>
        <v>5.2417519863765527E-3</v>
      </c>
      <c r="R12" s="1">
        <f>AVERAGE(E76:E85)</f>
        <v>7.4</v>
      </c>
      <c r="S12" s="1">
        <f t="shared" ref="R12:T12" si="3">SUM(F76:F85)/10</f>
        <v>0</v>
      </c>
      <c r="T12" s="1">
        <f>AVERAGE(G76:G85)</f>
        <v>2.0735273229614813E-3</v>
      </c>
      <c r="U12" s="1">
        <f>AVERAGE(J76:J85)</f>
        <v>18</v>
      </c>
    </row>
    <row r="13" spans="1:21" x14ac:dyDescent="0.25">
      <c r="A13" s="3" t="s">
        <v>19</v>
      </c>
      <c r="B13" s="3">
        <v>500</v>
      </c>
      <c r="C13" s="3">
        <v>4</v>
      </c>
      <c r="D13" s="3">
        <v>1.59519038076152E-2</v>
      </c>
      <c r="E13" s="3">
        <v>78</v>
      </c>
      <c r="F13" s="3">
        <v>2.9497074148296498</v>
      </c>
      <c r="G13" s="3">
        <v>5.90543774206796E-2</v>
      </c>
      <c r="H13" s="3">
        <v>1990</v>
      </c>
      <c r="I13" s="3"/>
      <c r="J13" s="3"/>
      <c r="L13" s="1" t="str">
        <f t="shared" ref="L13:M13" si="4">A86</f>
        <v>supercritical</v>
      </c>
      <c r="M13" s="9">
        <f>AVERAGE(B86:B95)</f>
        <v>500</v>
      </c>
      <c r="N13" s="9">
        <f>AVERAGE(C86:C95)</f>
        <v>8.9999999999999976E-3</v>
      </c>
      <c r="O13" s="1">
        <f>AVERAGE(H86:H95)</f>
        <v>2212.5</v>
      </c>
      <c r="P13" s="1">
        <f>AVERAGE(I86:I95)</f>
        <v>8.8499999999999979</v>
      </c>
      <c r="Q13" s="1">
        <f>AVERAGE(D86:D95)</f>
        <v>1.773547094188372E-2</v>
      </c>
      <c r="R13" s="1">
        <f>AVERAGE(E86:E95)</f>
        <v>19.2</v>
      </c>
      <c r="S13" s="1">
        <f t="shared" ref="R13:T13" si="5">SUM(F86:F95)/10</f>
        <v>3.0889771543086124</v>
      </c>
      <c r="T13" s="1">
        <f>AVERAGE(G86:G95)</f>
        <v>1.7893403464440551E-2</v>
      </c>
      <c r="U13" s="1">
        <f>AVERAGE(J86:J95)</f>
        <v>1</v>
      </c>
    </row>
    <row r="14" spans="1:21" x14ac:dyDescent="0.25">
      <c r="A14" s="3" t="s">
        <v>19</v>
      </c>
      <c r="B14" s="3">
        <v>500</v>
      </c>
      <c r="C14" s="3">
        <v>4</v>
      </c>
      <c r="D14" s="3">
        <v>1.59519038076152E-2</v>
      </c>
      <c r="E14" s="3">
        <v>72</v>
      </c>
      <c r="F14" s="3">
        <v>2.9797274549098098</v>
      </c>
      <c r="G14" s="3">
        <v>5.1639094600380603E-2</v>
      </c>
      <c r="H14" s="3">
        <v>1990</v>
      </c>
      <c r="I14" s="3"/>
      <c r="J14" s="3"/>
      <c r="L14" s="1" t="str">
        <f t="shared" ref="L14:M14" si="6">A96</f>
        <v>connected</v>
      </c>
      <c r="M14" s="9">
        <f>AVERAGE(B96:B105)</f>
        <v>500</v>
      </c>
      <c r="N14" s="9">
        <f>AVERAGE(C96:C105)</f>
        <v>9.9999999999999992E-2</v>
      </c>
      <c r="O14" s="1">
        <f>AVERAGE(H96:H105)</f>
        <v>23526.2</v>
      </c>
      <c r="P14" s="1">
        <f>AVERAGE(I96:I105)</f>
        <v>94.104800000000012</v>
      </c>
      <c r="Q14" s="1">
        <f>AVERAGE(D96:D105)</f>
        <v>0.18858677354709363</v>
      </c>
      <c r="R14" s="1">
        <f>AVERAGE(E96:E105)</f>
        <v>120.9</v>
      </c>
      <c r="S14" s="1">
        <f t="shared" ref="R14:T14" si="7">SUM(F96:F105)/10</f>
        <v>1.8118124248496952</v>
      </c>
      <c r="T14" s="1">
        <f>AVERAGE(G96:G105)</f>
        <v>0.18926952309212292</v>
      </c>
      <c r="U14" s="1">
        <f>AVERAGE(J96:J105)</f>
        <v>1</v>
      </c>
    </row>
    <row r="15" spans="1:21" x14ac:dyDescent="0.25">
      <c r="A15" s="3" t="s">
        <v>19</v>
      </c>
      <c r="B15" s="3">
        <v>500</v>
      </c>
      <c r="C15" s="3">
        <v>4</v>
      </c>
      <c r="D15" s="3">
        <v>1.59519038076152E-2</v>
      </c>
      <c r="E15" s="3">
        <v>66</v>
      </c>
      <c r="F15" s="3">
        <v>2.9503887775551099</v>
      </c>
      <c r="G15" s="3">
        <v>5.4722316957156403E-2</v>
      </c>
      <c r="H15" s="3">
        <v>1990</v>
      </c>
      <c r="I15" s="3"/>
      <c r="J15" s="3"/>
      <c r="L15" s="1" t="str">
        <f t="shared" ref="L15:M15" si="8">A106</f>
        <v>subcritical</v>
      </c>
      <c r="M15" s="9">
        <f>AVERAGE(B106:B115)</f>
        <v>1000</v>
      </c>
      <c r="N15" s="9">
        <f>AVERAGE(C106:C115)</f>
        <v>1.0000000000000002E-3</v>
      </c>
      <c r="O15" s="1">
        <f>AVERAGE(H106:H115)</f>
        <v>1013.4</v>
      </c>
      <c r="P15" s="1">
        <f>AVERAGE(I106:I115)</f>
        <v>2.3351497070527825</v>
      </c>
      <c r="Q15" s="1">
        <f>AVERAGE(D106:D115)</f>
        <v>2.6939040154089918E-3</v>
      </c>
      <c r="R15" s="1">
        <f>AVERAGE(E106:E115)</f>
        <v>7.9</v>
      </c>
      <c r="S15" s="1">
        <f t="shared" ref="R15:T15" si="9">SUM(F106:F115)/10</f>
        <v>0</v>
      </c>
      <c r="T15" s="1">
        <f>AVERAGE(G106:G115)</f>
        <v>1.4094923732893827E-3</v>
      </c>
      <c r="U15" s="1">
        <f>AVERAGE(J106:J115)</f>
        <v>26.9</v>
      </c>
    </row>
    <row r="16" spans="1:21" x14ac:dyDescent="0.25">
      <c r="A16" s="3" t="s">
        <v>19</v>
      </c>
      <c r="B16" s="3">
        <v>500</v>
      </c>
      <c r="C16" s="3">
        <v>4</v>
      </c>
      <c r="D16" s="3">
        <v>1.59519038076152E-2</v>
      </c>
      <c r="E16" s="3">
        <v>64</v>
      </c>
      <c r="F16" s="3">
        <v>2.98359919839679</v>
      </c>
      <c r="G16" s="3">
        <v>5.0639426482942403E-2</v>
      </c>
      <c r="H16" s="3">
        <v>1990</v>
      </c>
      <c r="I16" s="3"/>
      <c r="J16" s="3"/>
      <c r="L16" s="1" t="str">
        <f t="shared" ref="L16:M16" si="10">A116</f>
        <v>critical</v>
      </c>
      <c r="M16" s="9">
        <f>AVERAGE(B116:B125)</f>
        <v>1000</v>
      </c>
      <c r="N16" s="9">
        <f>AVERAGE(C116:C125)</f>
        <v>2.0000000000000005E-3</v>
      </c>
      <c r="O16" s="1">
        <f>AVERAGE(H116:H125)</f>
        <v>2016.2</v>
      </c>
      <c r="P16" s="1">
        <f>AVERAGE(I116:I125)</f>
        <v>4.1069858405573445</v>
      </c>
      <c r="Q16" s="1">
        <f>AVERAGE(D116:D125)</f>
        <v>4.1873054462994615E-3</v>
      </c>
      <c r="R16" s="1">
        <f>AVERAGE(E116:E125)</f>
        <v>11.6</v>
      </c>
      <c r="S16" s="1">
        <f t="shared" ref="R16:T16" si="11">SUM(F116:F125)/10</f>
        <v>1.5239297077897198</v>
      </c>
      <c r="T16" s="1">
        <f>AVERAGE(G116:G125)</f>
        <v>3.8578871828517337E-3</v>
      </c>
      <c r="U16" s="1">
        <f>AVERAGE(J116:J125)</f>
        <v>2.9</v>
      </c>
    </row>
    <row r="17" spans="1:21" x14ac:dyDescent="0.25">
      <c r="A17" s="3" t="s">
        <v>19</v>
      </c>
      <c r="B17" s="3">
        <v>500</v>
      </c>
      <c r="C17" s="3">
        <v>4</v>
      </c>
      <c r="D17" s="3">
        <v>1.59519038076152E-2</v>
      </c>
      <c r="E17" s="3">
        <v>95</v>
      </c>
      <c r="F17" s="3">
        <v>2.91894989979959</v>
      </c>
      <c r="G17" s="3">
        <v>7.4231496146456896E-2</v>
      </c>
      <c r="H17" s="3">
        <v>1990</v>
      </c>
      <c r="I17" s="3"/>
      <c r="J17" s="3"/>
      <c r="L17" s="1" t="str">
        <f t="shared" ref="L17:M17" si="12">A126</f>
        <v>supercritical</v>
      </c>
      <c r="M17" s="9">
        <f>AVERAGE(B126:B135)</f>
        <v>1000</v>
      </c>
      <c r="N17" s="9">
        <f>AVERAGE(C126:C135)</f>
        <v>8.9999999999999976E-3</v>
      </c>
      <c r="O17" s="1">
        <f>AVERAGE(H126:H135)</f>
        <v>8994.5</v>
      </c>
      <c r="P17" s="1">
        <f>AVERAGE(I126:I135)</f>
        <v>17.988999999999997</v>
      </c>
      <c r="Q17" s="1">
        <f>AVERAGE(D126:D135)</f>
        <v>1.8007007007006942E-2</v>
      </c>
      <c r="R17" s="1">
        <f>AVERAGE(E126:E135)</f>
        <v>33.5</v>
      </c>
      <c r="S17" s="1">
        <f t="shared" ref="R17:T17" si="13">SUM(F126:F135)/10</f>
        <v>2.7026844844844811</v>
      </c>
      <c r="T17" s="1">
        <f>AVERAGE(G126:G135)</f>
        <v>1.7950276494640472E-2</v>
      </c>
      <c r="U17" s="1">
        <f>AVERAGE(J126:J135)</f>
        <v>1</v>
      </c>
    </row>
    <row r="18" spans="1:21" x14ac:dyDescent="0.25">
      <c r="A18" s="3" t="s">
        <v>19</v>
      </c>
      <c r="B18" s="3">
        <v>500</v>
      </c>
      <c r="C18" s="3">
        <v>4</v>
      </c>
      <c r="D18" s="3">
        <v>1.59519038076152E-2</v>
      </c>
      <c r="E18" s="3">
        <v>83</v>
      </c>
      <c r="F18" s="3">
        <v>2.9201202404809599</v>
      </c>
      <c r="G18" s="3">
        <v>6.0732594535604298E-2</v>
      </c>
      <c r="H18" s="3">
        <v>1990</v>
      </c>
      <c r="I18" s="3"/>
      <c r="J18" s="3"/>
      <c r="L18" s="1" t="str">
        <f t="shared" ref="L18:M18" si="14">A136</f>
        <v>connected</v>
      </c>
      <c r="M18" s="9">
        <f>AVERAGE(B136:B145)</f>
        <v>1000</v>
      </c>
      <c r="N18" s="9">
        <f>AVERAGE(C136:C145)</f>
        <v>9.9999999999999992E-2</v>
      </c>
      <c r="O18" s="1">
        <f>AVERAGE(H136:H145)</f>
        <v>94422</v>
      </c>
      <c r="P18" s="1">
        <f>AVERAGE(I136:I145)</f>
        <v>188.84399999999999</v>
      </c>
      <c r="Q18" s="1">
        <f>AVERAGE(D136:D145)</f>
        <v>0.18903303303303259</v>
      </c>
      <c r="R18" s="1">
        <f>AVERAGE(E136:E145)</f>
        <v>232.6</v>
      </c>
      <c r="S18" s="1">
        <f t="shared" ref="R18:T18" si="15">SUM(F136:F145)/10</f>
        <v>1.8111651651651599</v>
      </c>
      <c r="T18" s="1">
        <f>AVERAGE(G136:G145)</f>
        <v>0.18941324954313982</v>
      </c>
      <c r="U18" s="1">
        <f>AVERAGE(J136:J145)</f>
        <v>1</v>
      </c>
    </row>
    <row r="19" spans="1:21" x14ac:dyDescent="0.25">
      <c r="A19" s="3" t="s">
        <v>19</v>
      </c>
      <c r="B19" s="3">
        <v>500</v>
      </c>
      <c r="C19" s="3">
        <v>4</v>
      </c>
      <c r="D19" s="3">
        <v>1.59519038076152E-2</v>
      </c>
      <c r="E19" s="3">
        <v>74</v>
      </c>
      <c r="F19" s="3">
        <v>2.95094989979959</v>
      </c>
      <c r="G19" s="3">
        <v>5.60784852004119E-2</v>
      </c>
      <c r="H19" s="3">
        <v>1990</v>
      </c>
      <c r="I19" s="3"/>
      <c r="J19" s="3"/>
      <c r="L19" s="1" t="str">
        <f t="shared" ref="L19:M19" si="16">A146</f>
        <v>subcritical</v>
      </c>
      <c r="M19" s="9">
        <f>AVERAGE(B146:B155)</f>
        <v>5000</v>
      </c>
      <c r="N19" s="9">
        <f>AVERAGE(C146:C155)</f>
        <v>1.0000000000000002E-3</v>
      </c>
      <c r="O19" s="1">
        <f>AVERAGE(H146:H155)</f>
        <v>24944.2</v>
      </c>
      <c r="P19" s="1">
        <f>AVERAGE(I146:I155)</f>
        <v>9.9788783756751229</v>
      </c>
      <c r="Q19" s="1">
        <f>AVERAGE(D146:D155)</f>
        <v>1.9964147291242902E-3</v>
      </c>
      <c r="R19" s="1">
        <f>AVERAGE(E146:E155)</f>
        <v>23.5</v>
      </c>
      <c r="S19" s="1">
        <f t="shared" ref="R19:T19" si="17">SUM(F146:F155)/10</f>
        <v>3.5551534387453687</v>
      </c>
      <c r="T19" s="1">
        <f>AVERAGE(G146:G155)</f>
        <v>1.9846271807601188E-3</v>
      </c>
      <c r="U19" s="1">
        <f>AVERAGE(J146:J155)</f>
        <v>1.1000000000000001</v>
      </c>
    </row>
    <row r="20" spans="1:21" x14ac:dyDescent="0.25">
      <c r="A20" s="3" t="s">
        <v>19</v>
      </c>
      <c r="B20" s="3">
        <v>500</v>
      </c>
      <c r="C20" s="3">
        <v>4</v>
      </c>
      <c r="D20" s="3">
        <v>1.59519038076152E-2</v>
      </c>
      <c r="E20" s="3">
        <v>89</v>
      </c>
      <c r="F20" s="3">
        <v>2.91745891783567</v>
      </c>
      <c r="G20" s="3">
        <v>7.3621084196623998E-2</v>
      </c>
      <c r="H20" s="3">
        <v>1990</v>
      </c>
      <c r="I20" s="3"/>
      <c r="J20" s="3"/>
      <c r="L20" s="1" t="str">
        <f t="shared" ref="L20:M20" si="18">A156</f>
        <v>critical</v>
      </c>
      <c r="M20" s="9">
        <f>AVERAGE(B156:B165)</f>
        <v>5000</v>
      </c>
      <c r="N20" s="9">
        <f>AVERAGE(C156:C165)</f>
        <v>2.0000000000000005E-3</v>
      </c>
      <c r="O20" s="1">
        <f>AVERAGE(H156:H165)</f>
        <v>49861.1</v>
      </c>
      <c r="P20" s="1">
        <f>AVERAGE(I156:I165)</f>
        <v>19.94444</v>
      </c>
      <c r="Q20" s="1">
        <f>AVERAGE(D156:D165)</f>
        <v>3.9896859371874316E-3</v>
      </c>
      <c r="R20" s="1">
        <f>AVERAGE(E156:E165)</f>
        <v>37.799999999999997</v>
      </c>
      <c r="S20" s="1">
        <f t="shared" ref="R20:T20" si="19">SUM(F156:F165)/10</f>
        <v>3.1292617803560647</v>
      </c>
      <c r="T20" s="1">
        <f>AVERAGE(G156:G165)</f>
        <v>3.9547103591143521E-3</v>
      </c>
      <c r="U20" s="1">
        <f>AVERAGE(J156:J165)</f>
        <v>1</v>
      </c>
    </row>
    <row r="21" spans="1:21" x14ac:dyDescent="0.25">
      <c r="A21" s="3" t="s">
        <v>19</v>
      </c>
      <c r="B21" s="3">
        <v>500</v>
      </c>
      <c r="C21" s="3">
        <v>4</v>
      </c>
      <c r="D21" s="3">
        <v>1.59519038076152E-2</v>
      </c>
      <c r="E21" s="3">
        <v>106</v>
      </c>
      <c r="F21" s="3">
        <v>2.9087134268537</v>
      </c>
      <c r="G21" s="3">
        <v>7.4119634059807094E-2</v>
      </c>
      <c r="H21" s="3">
        <v>1990</v>
      </c>
      <c r="I21" s="3"/>
      <c r="J21" s="3"/>
      <c r="L21" s="1" t="str">
        <f t="shared" ref="L21:M21" si="20">A166</f>
        <v>supercritical</v>
      </c>
      <c r="M21" s="9">
        <f>AVERAGE(B166:B175)</f>
        <v>5000</v>
      </c>
      <c r="N21" s="9">
        <f>AVERAGE(C166:C175)</f>
        <v>8.9999999999999976E-3</v>
      </c>
      <c r="O21" s="1">
        <f>AVERAGE(H166:H175)</f>
        <v>223888.6</v>
      </c>
      <c r="P21" s="1">
        <f>AVERAGE(I166:I175)</f>
        <v>89.555440000000004</v>
      </c>
      <c r="Q21" s="1">
        <f>AVERAGE(D166:D175)</f>
        <v>1.7914670934186777E-2</v>
      </c>
      <c r="R21" s="1">
        <f>AVERAGE(E166:E175)</f>
        <v>125.1</v>
      </c>
      <c r="S21" s="1">
        <f t="shared" ref="R21:T21" si="21">SUM(F166:F175)/10</f>
        <v>2.1798188277655468</v>
      </c>
      <c r="T21" s="1">
        <f>AVERAGE(G166:G175)</f>
        <v>1.7927704985645009E-2</v>
      </c>
      <c r="U21" s="1">
        <f>AVERAGE(J166:J175)</f>
        <v>1</v>
      </c>
    </row>
    <row r="22" spans="1:21" x14ac:dyDescent="0.25">
      <c r="A22" s="3" t="s">
        <v>19</v>
      </c>
      <c r="B22" s="3">
        <v>1000</v>
      </c>
      <c r="C22" s="3">
        <v>3</v>
      </c>
      <c r="D22" s="3">
        <v>5.99399399399399E-3</v>
      </c>
      <c r="E22" s="3">
        <v>90</v>
      </c>
      <c r="F22" s="3">
        <v>3.4908168168168099</v>
      </c>
      <c r="G22" s="3">
        <v>3.64206796683815E-2</v>
      </c>
      <c r="H22" s="3">
        <v>2994</v>
      </c>
      <c r="I22" s="3"/>
      <c r="J22" s="3"/>
      <c r="L22" s="1" t="str">
        <f t="shared" ref="L22:M22" si="22">A176</f>
        <v>connected</v>
      </c>
      <c r="M22" s="9">
        <f>AVERAGE(B176:B185)</f>
        <v>5000</v>
      </c>
      <c r="N22" s="9">
        <f>AVERAGE(C176:C185)</f>
        <v>9.9999999999999992E-2</v>
      </c>
      <c r="O22" s="1">
        <f>AVERAGE(H176:H185)</f>
        <v>2371718.9</v>
      </c>
      <c r="P22" s="1">
        <f>AVERAGE(I176:I185)</f>
        <v>948.68756000000008</v>
      </c>
      <c r="Q22" s="1">
        <f>AVERAGE(D176:D185)</f>
        <v>0.18977546709341819</v>
      </c>
      <c r="R22" s="1">
        <f>AVERAGE(E176:E185)</f>
        <v>1054.2</v>
      </c>
      <c r="S22" s="1">
        <f t="shared" ref="R22:T22" si="23">SUM(F176:F185)/10</f>
        <v>1.8102646529305801</v>
      </c>
      <c r="T22" s="1">
        <f>AVERAGE(G176:G185)</f>
        <v>0.18983844942198011</v>
      </c>
      <c r="U22" s="1">
        <f>AVERAGE(J176:J185)</f>
        <v>1</v>
      </c>
    </row>
    <row r="23" spans="1:21" x14ac:dyDescent="0.25">
      <c r="A23" s="3" t="s">
        <v>19</v>
      </c>
      <c r="B23" s="3">
        <v>1000</v>
      </c>
      <c r="C23" s="3">
        <v>3</v>
      </c>
      <c r="D23" s="3">
        <v>5.99399399399399E-3</v>
      </c>
      <c r="E23" s="3">
        <v>85</v>
      </c>
      <c r="F23" s="3">
        <v>3.4861621621621599</v>
      </c>
      <c r="G23" s="3">
        <v>2.9052560970679601E-2</v>
      </c>
      <c r="H23" s="3">
        <v>2994</v>
      </c>
      <c r="I23" s="3"/>
      <c r="J23" s="3"/>
      <c r="L23" s="8"/>
    </row>
    <row r="24" spans="1:21" x14ac:dyDescent="0.25">
      <c r="A24" s="3" t="s">
        <v>19</v>
      </c>
      <c r="B24" s="3">
        <v>1000</v>
      </c>
      <c r="C24" s="3">
        <v>3</v>
      </c>
      <c r="D24" s="3">
        <v>5.99399399399399E-3</v>
      </c>
      <c r="E24" s="3">
        <v>96</v>
      </c>
      <c r="F24" s="3">
        <v>3.4497197197197198</v>
      </c>
      <c r="G24" s="3">
        <v>3.4084502159834697E-2</v>
      </c>
      <c r="H24" s="3">
        <v>2994</v>
      </c>
      <c r="I24" s="3"/>
      <c r="J24" s="3"/>
    </row>
    <row r="25" spans="1:21" x14ac:dyDescent="0.25">
      <c r="A25" s="3" t="s">
        <v>19</v>
      </c>
      <c r="B25" s="3">
        <v>1000</v>
      </c>
      <c r="C25" s="3">
        <v>3</v>
      </c>
      <c r="D25" s="3">
        <v>5.99399399399399E-3</v>
      </c>
      <c r="E25" s="3">
        <v>112</v>
      </c>
      <c r="F25" s="3">
        <v>3.48607007007007</v>
      </c>
      <c r="G25" s="3">
        <v>3.5400570721826202E-2</v>
      </c>
      <c r="H25" s="3">
        <v>2994</v>
      </c>
      <c r="I25" s="3"/>
      <c r="J25" s="3"/>
    </row>
    <row r="26" spans="1:21" x14ac:dyDescent="0.25">
      <c r="A26" s="3" t="s">
        <v>19</v>
      </c>
      <c r="B26" s="3">
        <v>1000</v>
      </c>
      <c r="C26" s="3">
        <v>3</v>
      </c>
      <c r="D26" s="3">
        <v>5.99399399399399E-3</v>
      </c>
      <c r="E26" s="3">
        <v>100</v>
      </c>
      <c r="F26" s="3">
        <v>3.4741141141141099</v>
      </c>
      <c r="G26" s="3">
        <v>3.5671206412915303E-2</v>
      </c>
      <c r="H26" s="3">
        <v>2994</v>
      </c>
      <c r="I26" s="3"/>
      <c r="J26" s="3"/>
    </row>
    <row r="27" spans="1:21" x14ac:dyDescent="0.25">
      <c r="A27" s="3" t="s">
        <v>19</v>
      </c>
      <c r="B27" s="3">
        <v>1000</v>
      </c>
      <c r="C27" s="3">
        <v>3</v>
      </c>
      <c r="D27" s="3">
        <v>5.99399399399399E-3</v>
      </c>
      <c r="E27" s="3">
        <v>76</v>
      </c>
      <c r="F27" s="3">
        <v>3.5473573573573498</v>
      </c>
      <c r="G27" s="3">
        <v>2.9037700931211E-2</v>
      </c>
      <c r="H27" s="3">
        <v>2994</v>
      </c>
      <c r="I27" s="3"/>
      <c r="J27" s="3"/>
    </row>
    <row r="28" spans="1:21" x14ac:dyDescent="0.25">
      <c r="A28" s="3" t="s">
        <v>19</v>
      </c>
      <c r="B28" s="3">
        <v>1000</v>
      </c>
      <c r="C28" s="3">
        <v>3</v>
      </c>
      <c r="D28" s="3">
        <v>5.99399399399399E-3</v>
      </c>
      <c r="E28" s="3">
        <v>87</v>
      </c>
      <c r="F28" s="3">
        <v>3.47947547547547</v>
      </c>
      <c r="G28" s="3">
        <v>3.1494306448754901E-2</v>
      </c>
      <c r="H28" s="3">
        <v>2994</v>
      </c>
      <c r="I28" s="3"/>
      <c r="J28" s="3"/>
    </row>
    <row r="29" spans="1:21" x14ac:dyDescent="0.25">
      <c r="A29" s="3" t="s">
        <v>19</v>
      </c>
      <c r="B29" s="3">
        <v>1000</v>
      </c>
      <c r="C29" s="3">
        <v>3</v>
      </c>
      <c r="D29" s="3">
        <v>5.99399399399399E-3</v>
      </c>
      <c r="E29" s="3">
        <v>95</v>
      </c>
      <c r="F29" s="3">
        <v>3.5100260260260199</v>
      </c>
      <c r="G29" s="3">
        <v>2.9291987849864899E-2</v>
      </c>
      <c r="H29" s="3">
        <v>2994</v>
      </c>
      <c r="I29" s="3"/>
      <c r="J29" s="3"/>
    </row>
    <row r="30" spans="1:21" x14ac:dyDescent="0.25">
      <c r="A30" s="3" t="s">
        <v>19</v>
      </c>
      <c r="B30" s="3">
        <v>1000</v>
      </c>
      <c r="C30" s="3">
        <v>3</v>
      </c>
      <c r="D30" s="3">
        <v>5.99399399399399E-3</v>
      </c>
      <c r="E30" s="3">
        <v>127</v>
      </c>
      <c r="F30" s="3">
        <v>3.40729529529529</v>
      </c>
      <c r="G30" s="3">
        <v>4.13342242658064E-2</v>
      </c>
      <c r="H30" s="3">
        <v>2994</v>
      </c>
      <c r="I30" s="3"/>
      <c r="J30" s="3"/>
    </row>
    <row r="31" spans="1:21" x14ac:dyDescent="0.25">
      <c r="A31" s="3" t="s">
        <v>19</v>
      </c>
      <c r="B31" s="3">
        <v>1000</v>
      </c>
      <c r="C31" s="3">
        <v>3</v>
      </c>
      <c r="D31" s="3">
        <v>5.99399399399399E-3</v>
      </c>
      <c r="E31" s="3">
        <v>115</v>
      </c>
      <c r="F31" s="3">
        <v>3.43008808808808</v>
      </c>
      <c r="G31" s="3">
        <v>3.9660520325990899E-2</v>
      </c>
      <c r="H31" s="3">
        <v>2994</v>
      </c>
      <c r="I31" s="3"/>
      <c r="J31" s="3"/>
    </row>
    <row r="32" spans="1:21" x14ac:dyDescent="0.25">
      <c r="A32" s="3" t="s">
        <v>19</v>
      </c>
      <c r="B32" s="3">
        <v>1000</v>
      </c>
      <c r="C32" s="3">
        <v>4</v>
      </c>
      <c r="D32" s="3">
        <v>7.9879879879879798E-3</v>
      </c>
      <c r="E32" s="3">
        <v>99</v>
      </c>
      <c r="F32" s="3">
        <v>3.2014014014013998</v>
      </c>
      <c r="G32" s="3">
        <v>3.3124762538720501E-2</v>
      </c>
      <c r="H32" s="3">
        <v>3990</v>
      </c>
      <c r="I32" s="3"/>
      <c r="J32" s="3"/>
    </row>
    <row r="33" spans="1:10" x14ac:dyDescent="0.25">
      <c r="A33" s="3" t="s">
        <v>19</v>
      </c>
      <c r="B33" s="3">
        <v>1000</v>
      </c>
      <c r="C33" s="3">
        <v>4</v>
      </c>
      <c r="D33" s="3">
        <v>7.9879879879879798E-3</v>
      </c>
      <c r="E33" s="3">
        <v>102</v>
      </c>
      <c r="F33" s="3">
        <v>3.1631551551551498</v>
      </c>
      <c r="G33" s="3">
        <v>3.89883454346759E-2</v>
      </c>
      <c r="H33" s="3">
        <v>3990</v>
      </c>
      <c r="I33" s="3"/>
      <c r="J33" s="3"/>
    </row>
    <row r="34" spans="1:10" x14ac:dyDescent="0.25">
      <c r="A34" s="3" t="s">
        <v>19</v>
      </c>
      <c r="B34" s="3">
        <v>1000</v>
      </c>
      <c r="C34" s="3">
        <v>4</v>
      </c>
      <c r="D34" s="3">
        <v>7.9879879879879798E-3</v>
      </c>
      <c r="E34" s="3">
        <v>104</v>
      </c>
      <c r="F34" s="3">
        <v>3.1613453453453402</v>
      </c>
      <c r="G34" s="3">
        <v>3.9752313453332799E-2</v>
      </c>
      <c r="H34" s="3">
        <v>3990</v>
      </c>
      <c r="I34" s="3"/>
      <c r="J34" s="3"/>
    </row>
    <row r="35" spans="1:10" x14ac:dyDescent="0.25">
      <c r="A35" s="3" t="s">
        <v>19</v>
      </c>
      <c r="B35" s="3">
        <v>1000</v>
      </c>
      <c r="C35" s="3">
        <v>4</v>
      </c>
      <c r="D35" s="3">
        <v>7.9879879879879798E-3</v>
      </c>
      <c r="E35" s="3">
        <v>97</v>
      </c>
      <c r="F35" s="3">
        <v>3.1941521521521499</v>
      </c>
      <c r="G35" s="3">
        <v>3.3239984412202099E-2</v>
      </c>
      <c r="H35" s="3">
        <v>3990</v>
      </c>
      <c r="I35" s="3"/>
      <c r="J35" s="3"/>
    </row>
    <row r="36" spans="1:10" x14ac:dyDescent="0.25">
      <c r="A36" s="3" t="s">
        <v>19</v>
      </c>
      <c r="B36" s="3">
        <v>1000</v>
      </c>
      <c r="C36" s="3">
        <v>4</v>
      </c>
      <c r="D36" s="3">
        <v>7.9879879879879798E-3</v>
      </c>
      <c r="E36" s="3">
        <v>89</v>
      </c>
      <c r="F36" s="3">
        <v>3.2287347347347302</v>
      </c>
      <c r="G36" s="3">
        <v>2.9299792358690901E-2</v>
      </c>
      <c r="H36" s="3">
        <v>3990</v>
      </c>
      <c r="I36" s="3"/>
      <c r="J36" s="3"/>
    </row>
    <row r="37" spans="1:10" x14ac:dyDescent="0.25">
      <c r="A37" s="3" t="s">
        <v>19</v>
      </c>
      <c r="B37" s="3">
        <v>1000</v>
      </c>
      <c r="C37" s="3">
        <v>4</v>
      </c>
      <c r="D37" s="3">
        <v>7.9879879879879798E-3</v>
      </c>
      <c r="E37" s="3">
        <v>105</v>
      </c>
      <c r="F37" s="3">
        <v>3.20541541541541</v>
      </c>
      <c r="G37" s="3">
        <v>3.69867550825509E-2</v>
      </c>
      <c r="H37" s="3">
        <v>3990</v>
      </c>
      <c r="I37" s="3"/>
      <c r="J37" s="3"/>
    </row>
    <row r="38" spans="1:10" x14ac:dyDescent="0.25">
      <c r="A38" s="3" t="s">
        <v>19</v>
      </c>
      <c r="B38" s="3">
        <v>1000</v>
      </c>
      <c r="C38" s="3">
        <v>4</v>
      </c>
      <c r="D38" s="3">
        <v>7.9879879879879798E-3</v>
      </c>
      <c r="E38" s="3">
        <v>99</v>
      </c>
      <c r="F38" s="3">
        <v>3.18224624624624</v>
      </c>
      <c r="G38" s="3">
        <v>3.5380680426762803E-2</v>
      </c>
      <c r="H38" s="3">
        <v>3990</v>
      </c>
      <c r="I38" s="3"/>
      <c r="J38" s="3"/>
    </row>
    <row r="39" spans="1:10" x14ac:dyDescent="0.25">
      <c r="A39" s="3" t="s">
        <v>19</v>
      </c>
      <c r="B39" s="3">
        <v>1000</v>
      </c>
      <c r="C39" s="3">
        <v>4</v>
      </c>
      <c r="D39" s="3">
        <v>7.9879879879879798E-3</v>
      </c>
      <c r="E39" s="3">
        <v>103</v>
      </c>
      <c r="F39" s="3">
        <v>3.1608768768768698</v>
      </c>
      <c r="G39" s="3">
        <v>4.3217627963461701E-2</v>
      </c>
      <c r="H39" s="3">
        <v>3990</v>
      </c>
      <c r="I39" s="3"/>
      <c r="J39" s="3"/>
    </row>
    <row r="40" spans="1:10" x14ac:dyDescent="0.25">
      <c r="A40" s="3" t="s">
        <v>19</v>
      </c>
      <c r="B40" s="3">
        <v>1000</v>
      </c>
      <c r="C40" s="3">
        <v>4</v>
      </c>
      <c r="D40" s="3">
        <v>7.9879879879879798E-3</v>
      </c>
      <c r="E40" s="3">
        <v>111</v>
      </c>
      <c r="F40" s="3">
        <v>3.1916936936936899</v>
      </c>
      <c r="G40" s="3">
        <v>3.6993077621850799E-2</v>
      </c>
      <c r="H40" s="3">
        <v>3990</v>
      </c>
      <c r="I40" s="3"/>
      <c r="J40" s="3"/>
    </row>
    <row r="41" spans="1:10" x14ac:dyDescent="0.25">
      <c r="A41" s="3" t="s">
        <v>19</v>
      </c>
      <c r="B41" s="3">
        <v>1000</v>
      </c>
      <c r="C41" s="3">
        <v>4</v>
      </c>
      <c r="D41" s="3">
        <v>7.9879879879879798E-3</v>
      </c>
      <c r="E41" s="3">
        <v>137</v>
      </c>
      <c r="F41" s="3">
        <v>3.1587547547547499</v>
      </c>
      <c r="G41" s="3">
        <v>4.1454971800763199E-2</v>
      </c>
      <c r="H41" s="3">
        <v>3990</v>
      </c>
      <c r="I41" s="3"/>
      <c r="J41" s="3"/>
    </row>
    <row r="42" spans="1:10" x14ac:dyDescent="0.25">
      <c r="A42" s="3" t="s">
        <v>19</v>
      </c>
      <c r="B42" s="3">
        <v>5000</v>
      </c>
      <c r="C42" s="3">
        <v>3</v>
      </c>
      <c r="D42" s="3">
        <v>1.1997599519903901E-3</v>
      </c>
      <c r="E42" s="3">
        <v>182</v>
      </c>
      <c r="F42" s="3">
        <v>4.0624306461292203</v>
      </c>
      <c r="G42" s="3">
        <v>9.72197336708743E-3</v>
      </c>
      <c r="H42" s="3">
        <v>14994</v>
      </c>
    </row>
    <row r="43" spans="1:10" x14ac:dyDescent="0.25">
      <c r="A43" s="3" t="s">
        <v>19</v>
      </c>
      <c r="B43" s="3">
        <v>5000</v>
      </c>
      <c r="C43" s="3">
        <v>3</v>
      </c>
      <c r="D43" s="3">
        <v>1.1997599519903901E-3</v>
      </c>
      <c r="E43" s="3">
        <v>211</v>
      </c>
      <c r="F43" s="3">
        <v>4.0892772954590901</v>
      </c>
      <c r="G43" s="3">
        <v>7.8437575398261402E-3</v>
      </c>
      <c r="H43" s="3">
        <v>14994</v>
      </c>
    </row>
    <row r="44" spans="1:10" x14ac:dyDescent="0.25">
      <c r="A44" s="3" t="s">
        <v>19</v>
      </c>
      <c r="B44" s="3">
        <v>5000</v>
      </c>
      <c r="C44" s="3">
        <v>3</v>
      </c>
      <c r="D44" s="3">
        <v>1.1997599519903901E-3</v>
      </c>
      <c r="E44" s="3">
        <v>263</v>
      </c>
      <c r="F44" s="3">
        <v>4.0659863972794499</v>
      </c>
      <c r="G44" s="3">
        <v>8.79325900573707E-3</v>
      </c>
      <c r="H44" s="3">
        <v>14994</v>
      </c>
    </row>
    <row r="45" spans="1:10" x14ac:dyDescent="0.25">
      <c r="A45" s="3" t="s">
        <v>19</v>
      </c>
      <c r="B45" s="3">
        <v>5000</v>
      </c>
      <c r="C45" s="3">
        <v>3</v>
      </c>
      <c r="D45" s="3">
        <v>1.1997599519903901E-3</v>
      </c>
      <c r="E45" s="3">
        <v>278</v>
      </c>
      <c r="F45" s="3">
        <v>4.0177794758951704</v>
      </c>
      <c r="G45" s="3">
        <v>9.9846244587361802E-3</v>
      </c>
      <c r="H45" s="3">
        <v>14994</v>
      </c>
    </row>
    <row r="46" spans="1:10" x14ac:dyDescent="0.25">
      <c r="A46" s="3" t="s">
        <v>19</v>
      </c>
      <c r="B46" s="3">
        <v>5000</v>
      </c>
      <c r="C46" s="3">
        <v>3</v>
      </c>
      <c r="D46" s="3">
        <v>1.1997599519903901E-3</v>
      </c>
      <c r="E46" s="3">
        <v>204</v>
      </c>
      <c r="F46" s="3">
        <v>4.0433036207241404</v>
      </c>
      <c r="G46" s="3">
        <v>9.41464828659766E-3</v>
      </c>
      <c r="H46" s="3">
        <v>14994</v>
      </c>
    </row>
    <row r="47" spans="1:10" x14ac:dyDescent="0.25">
      <c r="A47" s="3" t="s">
        <v>19</v>
      </c>
      <c r="B47" s="3">
        <v>5000</v>
      </c>
      <c r="C47" s="3">
        <v>3</v>
      </c>
      <c r="D47" s="3">
        <v>1.1997599519903901E-3</v>
      </c>
      <c r="E47" s="3">
        <v>268</v>
      </c>
      <c r="F47" s="3">
        <v>4.0033140228045596</v>
      </c>
      <c r="G47" s="3">
        <v>1.01779728397575E-2</v>
      </c>
      <c r="H47" s="3">
        <v>14994</v>
      </c>
    </row>
    <row r="48" spans="1:10" x14ac:dyDescent="0.25">
      <c r="A48" s="3" t="s">
        <v>19</v>
      </c>
      <c r="B48" s="3">
        <v>5000</v>
      </c>
      <c r="C48" s="3">
        <v>3</v>
      </c>
      <c r="D48" s="3">
        <v>1.1997599519903901E-3</v>
      </c>
      <c r="E48" s="3">
        <v>180</v>
      </c>
      <c r="F48" s="3">
        <v>4.0369532306461204</v>
      </c>
      <c r="G48" s="3">
        <v>1.04832014840714E-2</v>
      </c>
      <c r="H48" s="3">
        <v>14994</v>
      </c>
    </row>
    <row r="49" spans="1:8" x14ac:dyDescent="0.25">
      <c r="A49" s="3" t="s">
        <v>19</v>
      </c>
      <c r="B49" s="3">
        <v>5000</v>
      </c>
      <c r="C49" s="3">
        <v>3</v>
      </c>
      <c r="D49" s="3">
        <v>1.1997599519903901E-3</v>
      </c>
      <c r="E49" s="3">
        <v>228</v>
      </c>
      <c r="F49" s="3">
        <v>4.05018619723944</v>
      </c>
      <c r="G49" s="3">
        <v>9.0177521586749607E-3</v>
      </c>
      <c r="H49" s="3">
        <v>14994</v>
      </c>
    </row>
    <row r="50" spans="1:8" x14ac:dyDescent="0.25">
      <c r="A50" s="3" t="s">
        <v>19</v>
      </c>
      <c r="B50" s="3">
        <v>5000</v>
      </c>
      <c r="C50" s="3">
        <v>3</v>
      </c>
      <c r="D50" s="3">
        <v>1.1997599519903901E-3</v>
      </c>
      <c r="E50" s="3">
        <v>200</v>
      </c>
      <c r="F50" s="3">
        <v>4.0536964992998596</v>
      </c>
      <c r="G50" s="3">
        <v>1.05542222350957E-2</v>
      </c>
      <c r="H50" s="3">
        <v>14994</v>
      </c>
    </row>
    <row r="51" spans="1:8" x14ac:dyDescent="0.25">
      <c r="A51" s="3" t="s">
        <v>19</v>
      </c>
      <c r="B51" s="3">
        <v>5000</v>
      </c>
      <c r="C51" s="3">
        <v>3</v>
      </c>
      <c r="D51" s="3">
        <v>1.1997599519903901E-3</v>
      </c>
      <c r="E51" s="3">
        <v>233</v>
      </c>
      <c r="F51" s="3">
        <v>4.0608948189637903</v>
      </c>
      <c r="G51" s="3">
        <v>8.4354783062872904E-3</v>
      </c>
      <c r="H51" s="3">
        <v>14994</v>
      </c>
    </row>
    <row r="52" spans="1:8" x14ac:dyDescent="0.25">
      <c r="A52" s="3" t="s">
        <v>19</v>
      </c>
      <c r="B52" s="3">
        <v>5000</v>
      </c>
      <c r="C52" s="3">
        <v>4</v>
      </c>
      <c r="D52" s="3">
        <v>1.5995199039807899E-3</v>
      </c>
      <c r="E52" s="3">
        <v>185</v>
      </c>
      <c r="F52" s="3">
        <v>3.7013465893178599</v>
      </c>
      <c r="G52" s="3">
        <v>1.00533591332207E-2</v>
      </c>
      <c r="H52" s="3">
        <v>19990</v>
      </c>
    </row>
    <row r="53" spans="1:8" x14ac:dyDescent="0.25">
      <c r="A53" s="3" t="s">
        <v>19</v>
      </c>
      <c r="B53" s="3">
        <v>5000</v>
      </c>
      <c r="C53" s="3">
        <v>4</v>
      </c>
      <c r="D53" s="3">
        <v>1.5995199039807899E-3</v>
      </c>
      <c r="E53" s="3">
        <v>206</v>
      </c>
      <c r="F53" s="3">
        <v>3.7049231446289199</v>
      </c>
      <c r="G53" s="3">
        <v>1.0472096835186301E-2</v>
      </c>
      <c r="H53" s="3">
        <v>19990</v>
      </c>
    </row>
    <row r="54" spans="1:8" x14ac:dyDescent="0.25">
      <c r="A54" s="3" t="s">
        <v>19</v>
      </c>
      <c r="B54" s="3">
        <v>5000</v>
      </c>
      <c r="C54" s="3">
        <v>4</v>
      </c>
      <c r="D54" s="3">
        <v>1.5995199039807899E-3</v>
      </c>
      <c r="E54" s="3">
        <v>205</v>
      </c>
      <c r="F54" s="3">
        <v>3.6973431486297201</v>
      </c>
      <c r="G54" s="3">
        <v>9.9208430278359995E-3</v>
      </c>
      <c r="H54" s="3">
        <v>19990</v>
      </c>
    </row>
    <row r="55" spans="1:8" x14ac:dyDescent="0.25">
      <c r="A55" s="3" t="s">
        <v>19</v>
      </c>
      <c r="B55" s="3">
        <v>5000</v>
      </c>
      <c r="C55" s="3">
        <v>4</v>
      </c>
      <c r="D55" s="3">
        <v>1.5995199039807899E-3</v>
      </c>
      <c r="E55" s="3">
        <v>256</v>
      </c>
      <c r="F55" s="3">
        <v>3.6823394278855699</v>
      </c>
      <c r="G55" s="3">
        <v>1.0985832611297101E-2</v>
      </c>
      <c r="H55" s="3">
        <v>19990</v>
      </c>
    </row>
    <row r="56" spans="1:8" x14ac:dyDescent="0.25">
      <c r="A56" s="3" t="s">
        <v>19</v>
      </c>
      <c r="B56" s="3">
        <v>5000</v>
      </c>
      <c r="C56" s="3">
        <v>4</v>
      </c>
      <c r="D56" s="3">
        <v>1.5995199039807899E-3</v>
      </c>
      <c r="E56" s="3">
        <v>193</v>
      </c>
      <c r="F56" s="3">
        <v>3.7109578715743101</v>
      </c>
      <c r="G56" s="3">
        <v>9.4806232756943706E-3</v>
      </c>
      <c r="H56" s="3">
        <v>19990</v>
      </c>
    </row>
    <row r="57" spans="1:8" x14ac:dyDescent="0.25">
      <c r="A57" s="3" t="s">
        <v>19</v>
      </c>
      <c r="B57" s="3">
        <v>5000</v>
      </c>
      <c r="C57" s="3">
        <v>4</v>
      </c>
      <c r="D57" s="3">
        <v>1.5995199039807899E-3</v>
      </c>
      <c r="E57" s="3">
        <v>237</v>
      </c>
      <c r="F57" s="3">
        <v>3.6925671534306801</v>
      </c>
      <c r="G57" s="3">
        <v>1.0629223848582101E-2</v>
      </c>
      <c r="H57" s="3">
        <v>19990</v>
      </c>
    </row>
    <row r="58" spans="1:8" x14ac:dyDescent="0.25">
      <c r="A58" s="3" t="s">
        <v>19</v>
      </c>
      <c r="B58" s="3">
        <v>5000</v>
      </c>
      <c r="C58" s="3">
        <v>4</v>
      </c>
      <c r="D58" s="3">
        <v>1.5995199039807899E-3</v>
      </c>
      <c r="E58" s="3">
        <v>214</v>
      </c>
      <c r="F58" s="3">
        <v>3.69474038807761</v>
      </c>
      <c r="G58" s="3">
        <v>1.10921089920654E-2</v>
      </c>
      <c r="H58" s="3">
        <v>19990</v>
      </c>
    </row>
    <row r="59" spans="1:8" x14ac:dyDescent="0.25">
      <c r="A59" s="3" t="s">
        <v>19</v>
      </c>
      <c r="B59" s="3">
        <v>5000</v>
      </c>
      <c r="C59" s="3">
        <v>4</v>
      </c>
      <c r="D59" s="3">
        <v>1.5995199039807899E-3</v>
      </c>
      <c r="E59" s="3">
        <v>243</v>
      </c>
      <c r="F59" s="3">
        <v>3.67185053010602</v>
      </c>
      <c r="G59" s="3">
        <v>1.07975949191769E-2</v>
      </c>
      <c r="H59" s="3">
        <v>19990</v>
      </c>
    </row>
    <row r="60" spans="1:8" x14ac:dyDescent="0.25">
      <c r="A60" s="3" t="s">
        <v>19</v>
      </c>
      <c r="B60" s="3">
        <v>5000</v>
      </c>
      <c r="C60" s="3">
        <v>4</v>
      </c>
      <c r="D60" s="3">
        <v>1.5995199039807899E-3</v>
      </c>
      <c r="E60" s="3">
        <v>277</v>
      </c>
      <c r="F60" s="3">
        <v>3.6805610722144402</v>
      </c>
      <c r="G60" s="3">
        <v>1.0884968735564601E-2</v>
      </c>
      <c r="H60" s="3">
        <v>19990</v>
      </c>
    </row>
    <row r="61" spans="1:8" x14ac:dyDescent="0.25">
      <c r="A61" s="3" t="s">
        <v>19</v>
      </c>
      <c r="B61" s="3">
        <v>5000</v>
      </c>
      <c r="C61" s="3">
        <v>4</v>
      </c>
      <c r="D61" s="3">
        <v>1.5995199039807899E-3</v>
      </c>
      <c r="E61" s="3">
        <v>234</v>
      </c>
      <c r="F61" s="3">
        <v>3.6801690738147599</v>
      </c>
      <c r="G61" s="3">
        <v>1.08251921635855E-2</v>
      </c>
      <c r="H61" s="3">
        <v>19990</v>
      </c>
    </row>
    <row r="65" spans="1:10" ht="26.4" x14ac:dyDescent="0.25">
      <c r="A65" s="3" t="s">
        <v>18</v>
      </c>
      <c r="B65" s="3" t="s">
        <v>24</v>
      </c>
      <c r="C65" s="3" t="s">
        <v>20</v>
      </c>
      <c r="D65" s="3" t="s">
        <v>6</v>
      </c>
      <c r="E65" s="3" t="s">
        <v>21</v>
      </c>
      <c r="F65" s="3" t="s">
        <v>22</v>
      </c>
      <c r="G65" s="3" t="s">
        <v>23</v>
      </c>
      <c r="H65" s="3" t="s">
        <v>11</v>
      </c>
      <c r="I65" s="3" t="s">
        <v>12</v>
      </c>
      <c r="J65" s="5" t="s">
        <v>13</v>
      </c>
    </row>
    <row r="66" spans="1:10" x14ac:dyDescent="0.25">
      <c r="A66" s="4" t="s">
        <v>7</v>
      </c>
      <c r="B66" s="3">
        <v>500</v>
      </c>
      <c r="C66" s="3">
        <v>1E-3</v>
      </c>
      <c r="D66" s="3">
        <v>5.0352467270896196E-3</v>
      </c>
      <c r="E66" s="3">
        <v>6</v>
      </c>
      <c r="F66" s="3" t="s">
        <v>25</v>
      </c>
      <c r="G66" s="3">
        <v>0</v>
      </c>
      <c r="H66" s="3">
        <v>275</v>
      </c>
      <c r="I66" s="3">
        <v>1.6616314199395701</v>
      </c>
      <c r="J66" s="3">
        <v>59</v>
      </c>
    </row>
    <row r="67" spans="1:10" x14ac:dyDescent="0.25">
      <c r="A67" s="4" t="s">
        <v>7</v>
      </c>
      <c r="B67" s="3">
        <v>500</v>
      </c>
      <c r="C67" s="3">
        <v>1E-3</v>
      </c>
      <c r="D67" s="3">
        <v>4.8731169750278001E-3</v>
      </c>
      <c r="E67" s="3">
        <v>4</v>
      </c>
      <c r="F67" s="3" t="s">
        <v>25</v>
      </c>
      <c r="G67" s="3">
        <v>0</v>
      </c>
      <c r="H67" s="3">
        <v>241</v>
      </c>
      <c r="I67" s="3">
        <v>1.5301587301587301</v>
      </c>
      <c r="J67" s="3">
        <v>76</v>
      </c>
    </row>
    <row r="68" spans="1:10" x14ac:dyDescent="0.25">
      <c r="A68" s="4" t="s">
        <v>7</v>
      </c>
      <c r="B68" s="3">
        <v>500</v>
      </c>
      <c r="C68" s="3">
        <v>1E-3</v>
      </c>
      <c r="D68" s="3">
        <v>5.0030870111345297E-3</v>
      </c>
      <c r="E68" s="3">
        <v>5</v>
      </c>
      <c r="F68" s="3" t="s">
        <v>25</v>
      </c>
      <c r="G68" s="3">
        <v>0</v>
      </c>
      <c r="H68" s="3">
        <v>235</v>
      </c>
      <c r="I68" s="3">
        <v>1.5309446254071599</v>
      </c>
      <c r="J68" s="3">
        <v>73</v>
      </c>
    </row>
    <row r="69" spans="1:10" x14ac:dyDescent="0.25">
      <c r="A69" s="4" t="s">
        <v>7</v>
      </c>
      <c r="B69" s="3">
        <v>500</v>
      </c>
      <c r="C69" s="3">
        <v>1E-3</v>
      </c>
      <c r="D69" s="3">
        <v>5.2231718898385496E-3</v>
      </c>
      <c r="E69" s="3">
        <v>6</v>
      </c>
      <c r="F69" s="3" t="s">
        <v>25</v>
      </c>
      <c r="G69" s="3">
        <v>0</v>
      </c>
      <c r="H69" s="3">
        <v>275</v>
      </c>
      <c r="I69" s="3">
        <v>1.6923076923076901</v>
      </c>
      <c r="J69" s="3">
        <v>53</v>
      </c>
    </row>
    <row r="70" spans="1:10" x14ac:dyDescent="0.25">
      <c r="A70" s="4" t="s">
        <v>7</v>
      </c>
      <c r="B70" s="3">
        <v>500</v>
      </c>
      <c r="C70" s="3">
        <v>1E-3</v>
      </c>
      <c r="D70" s="3">
        <v>4.8890986314299098E-3</v>
      </c>
      <c r="E70" s="3">
        <v>4</v>
      </c>
      <c r="F70" s="3" t="s">
        <v>25</v>
      </c>
      <c r="G70" s="3">
        <v>0</v>
      </c>
      <c r="H70" s="3">
        <v>259</v>
      </c>
      <c r="I70" s="3">
        <v>1.5889570552147201</v>
      </c>
      <c r="J70" s="3">
        <v>70</v>
      </c>
    </row>
    <row r="71" spans="1:10" x14ac:dyDescent="0.25">
      <c r="A71" s="4" t="s">
        <v>7</v>
      </c>
      <c r="B71" s="3">
        <v>500</v>
      </c>
      <c r="C71" s="3">
        <v>1E-3</v>
      </c>
      <c r="D71" s="3">
        <v>4.5768660226491497E-3</v>
      </c>
      <c r="E71" s="3">
        <v>6</v>
      </c>
      <c r="F71" s="3" t="s">
        <v>25</v>
      </c>
      <c r="G71" s="3">
        <v>9.0090090090090003E-3</v>
      </c>
      <c r="H71" s="3">
        <v>253</v>
      </c>
      <c r="I71" s="3">
        <v>1.5195195195195099</v>
      </c>
      <c r="J71" s="3">
        <v>82</v>
      </c>
    </row>
    <row r="72" spans="1:10" x14ac:dyDescent="0.25">
      <c r="A72" s="4" t="s">
        <v>7</v>
      </c>
      <c r="B72" s="3">
        <v>500</v>
      </c>
      <c r="C72" s="3">
        <v>1E-3</v>
      </c>
      <c r="D72" s="3">
        <v>5.1521151348704504E-3</v>
      </c>
      <c r="E72" s="3">
        <v>5</v>
      </c>
      <c r="F72" s="3" t="s">
        <v>25</v>
      </c>
      <c r="G72" s="3">
        <v>0</v>
      </c>
      <c r="H72" s="3">
        <v>242</v>
      </c>
      <c r="I72" s="3">
        <v>1.5765472312703499</v>
      </c>
      <c r="J72" s="3">
        <v>66</v>
      </c>
    </row>
    <row r="73" spans="1:10" x14ac:dyDescent="0.25">
      <c r="A73" s="4" t="s">
        <v>7</v>
      </c>
      <c r="B73" s="3">
        <v>500</v>
      </c>
      <c r="C73" s="3">
        <v>1E-3</v>
      </c>
      <c r="D73" s="3">
        <v>5.0313460847342499E-3</v>
      </c>
      <c r="E73" s="3">
        <v>6</v>
      </c>
      <c r="F73" s="3" t="s">
        <v>25</v>
      </c>
      <c r="G73" s="3">
        <v>3.8906414300735998E-3</v>
      </c>
      <c r="H73" s="3">
        <v>252</v>
      </c>
      <c r="I73" s="3">
        <v>1.58990536277602</v>
      </c>
      <c r="J73" s="3">
        <v>67</v>
      </c>
    </row>
    <row r="74" spans="1:10" x14ac:dyDescent="0.25">
      <c r="A74" s="4" t="s">
        <v>7</v>
      </c>
      <c r="B74" s="3">
        <v>500</v>
      </c>
      <c r="C74" s="3">
        <v>1E-3</v>
      </c>
      <c r="D74" s="3">
        <v>4.6376453128864703E-3</v>
      </c>
      <c r="E74" s="3">
        <v>5</v>
      </c>
      <c r="F74" s="3" t="s">
        <v>25</v>
      </c>
      <c r="G74" s="3">
        <v>0</v>
      </c>
      <c r="H74" s="3">
        <v>225</v>
      </c>
      <c r="I74" s="3">
        <v>1.4423076923076901</v>
      </c>
      <c r="J74" s="3">
        <v>88</v>
      </c>
    </row>
    <row r="75" spans="1:10" x14ac:dyDescent="0.25">
      <c r="A75" s="4" t="s">
        <v>7</v>
      </c>
      <c r="B75" s="3">
        <v>500</v>
      </c>
      <c r="C75" s="3">
        <v>1E-3</v>
      </c>
      <c r="D75" s="3">
        <v>4.5923413875936098E-3</v>
      </c>
      <c r="E75" s="3">
        <v>5</v>
      </c>
      <c r="F75" s="3" t="s">
        <v>25</v>
      </c>
      <c r="G75" s="3">
        <v>0</v>
      </c>
      <c r="H75" s="3">
        <v>260</v>
      </c>
      <c r="I75" s="3">
        <v>1.54302670623145</v>
      </c>
      <c r="J75" s="3">
        <v>79</v>
      </c>
    </row>
    <row r="76" spans="1:10" x14ac:dyDescent="0.25">
      <c r="A76" s="4" t="s">
        <v>8</v>
      </c>
      <c r="B76" s="3">
        <v>500</v>
      </c>
      <c r="C76" s="3">
        <v>2E-3</v>
      </c>
      <c r="D76" s="3">
        <v>5.4113188380315999E-3</v>
      </c>
      <c r="E76" s="3">
        <v>8</v>
      </c>
      <c r="F76" s="3" t="s">
        <v>25</v>
      </c>
      <c r="G76" s="3">
        <v>0</v>
      </c>
      <c r="H76" s="3">
        <v>554</v>
      </c>
      <c r="I76" s="3">
        <v>2.4459161147902799</v>
      </c>
      <c r="J76" s="3">
        <v>12</v>
      </c>
    </row>
    <row r="77" spans="1:10" x14ac:dyDescent="0.25">
      <c r="A77" s="4" t="s">
        <v>8</v>
      </c>
      <c r="B77" s="3">
        <v>500</v>
      </c>
      <c r="C77" s="3">
        <v>2E-3</v>
      </c>
      <c r="D77" s="3">
        <v>5.1857726801293304E-3</v>
      </c>
      <c r="E77" s="3">
        <v>7</v>
      </c>
      <c r="F77" s="3" t="s">
        <v>25</v>
      </c>
      <c r="G77" s="3">
        <v>0</v>
      </c>
      <c r="H77" s="3">
        <v>510</v>
      </c>
      <c r="I77" s="3">
        <v>2.2972972972972898</v>
      </c>
      <c r="J77" s="3">
        <v>13</v>
      </c>
    </row>
    <row r="78" spans="1:10" x14ac:dyDescent="0.25">
      <c r="A78" s="4" t="s">
        <v>8</v>
      </c>
      <c r="B78" s="3">
        <v>500</v>
      </c>
      <c r="C78" s="3">
        <v>2E-3</v>
      </c>
      <c r="D78" s="3">
        <v>5.08148598036238E-3</v>
      </c>
      <c r="E78" s="3">
        <v>8</v>
      </c>
      <c r="F78" s="3" t="s">
        <v>25</v>
      </c>
      <c r="G78" s="3">
        <v>2.9962546816479298E-3</v>
      </c>
      <c r="H78" s="3">
        <v>502</v>
      </c>
      <c r="I78" s="3">
        <v>2.2561797752808901</v>
      </c>
      <c r="J78" s="3">
        <v>18</v>
      </c>
    </row>
    <row r="79" spans="1:10" x14ac:dyDescent="0.25">
      <c r="A79" s="4" t="s">
        <v>8</v>
      </c>
      <c r="B79" s="3">
        <v>500</v>
      </c>
      <c r="C79" s="3">
        <v>2E-3</v>
      </c>
      <c r="D79" s="3">
        <v>5.21232396266119E-3</v>
      </c>
      <c r="E79" s="3">
        <v>8</v>
      </c>
      <c r="F79" s="3" t="s">
        <v>25</v>
      </c>
      <c r="G79" s="3">
        <v>1.6572754391779899E-3</v>
      </c>
      <c r="H79" s="3">
        <v>483</v>
      </c>
      <c r="I79" s="3">
        <v>2.2412993039443099</v>
      </c>
      <c r="J79" s="3">
        <v>18</v>
      </c>
    </row>
    <row r="80" spans="1:10" x14ac:dyDescent="0.25">
      <c r="A80" s="4" t="s">
        <v>8</v>
      </c>
      <c r="B80" s="3">
        <v>500</v>
      </c>
      <c r="C80" s="3">
        <v>2E-3</v>
      </c>
      <c r="D80" s="3">
        <v>5.3134603910796902E-3</v>
      </c>
      <c r="E80" s="3">
        <v>8</v>
      </c>
      <c r="F80" s="3" t="s">
        <v>25</v>
      </c>
      <c r="G80" s="3">
        <v>3.5545023696682402E-3</v>
      </c>
      <c r="H80" s="3">
        <v>472</v>
      </c>
      <c r="I80" s="3">
        <v>2.23696682464454</v>
      </c>
      <c r="J80" s="3">
        <v>21</v>
      </c>
    </row>
    <row r="81" spans="1:10" x14ac:dyDescent="0.25">
      <c r="A81" s="4" t="s">
        <v>8</v>
      </c>
      <c r="B81" s="3">
        <v>500</v>
      </c>
      <c r="C81" s="3">
        <v>2E-3</v>
      </c>
      <c r="D81" s="3">
        <v>4.9445865302642699E-3</v>
      </c>
      <c r="E81" s="3">
        <v>6</v>
      </c>
      <c r="F81" s="3" t="s">
        <v>25</v>
      </c>
      <c r="G81" s="3">
        <v>1.3043478260869499E-3</v>
      </c>
      <c r="H81" s="3">
        <v>522</v>
      </c>
      <c r="I81" s="3">
        <v>2.2695652173913001</v>
      </c>
      <c r="J81" s="3">
        <v>17</v>
      </c>
    </row>
    <row r="82" spans="1:10" x14ac:dyDescent="0.25">
      <c r="A82" s="4" t="s">
        <v>8</v>
      </c>
      <c r="B82" s="3">
        <v>500</v>
      </c>
      <c r="C82" s="3">
        <v>2E-3</v>
      </c>
      <c r="D82" s="3">
        <v>5.3114437469821297E-3</v>
      </c>
      <c r="E82" s="3">
        <v>8</v>
      </c>
      <c r="F82" s="3" t="s">
        <v>25</v>
      </c>
      <c r="G82" s="3">
        <v>0</v>
      </c>
      <c r="H82" s="3">
        <v>506</v>
      </c>
      <c r="I82" s="3">
        <v>2.3157894736842102</v>
      </c>
      <c r="J82" s="3">
        <v>14</v>
      </c>
    </row>
    <row r="83" spans="1:10" x14ac:dyDescent="0.25">
      <c r="A83" s="4" t="s">
        <v>8</v>
      </c>
      <c r="B83" s="3">
        <v>500</v>
      </c>
      <c r="C83" s="3">
        <v>2E-3</v>
      </c>
      <c r="D83" s="3">
        <v>5.3907760287213403E-3</v>
      </c>
      <c r="E83" s="3">
        <v>8</v>
      </c>
      <c r="F83" s="3" t="s">
        <v>25</v>
      </c>
      <c r="G83" s="3">
        <v>1.1222892913033701E-2</v>
      </c>
      <c r="H83" s="3">
        <v>488</v>
      </c>
      <c r="I83" s="3">
        <v>2.2910798122065699</v>
      </c>
      <c r="J83" s="3">
        <v>22</v>
      </c>
    </row>
    <row r="84" spans="1:10" x14ac:dyDescent="0.25">
      <c r="A84" s="4" t="s">
        <v>8</v>
      </c>
      <c r="B84" s="3">
        <v>500</v>
      </c>
      <c r="C84" s="3">
        <v>2E-3</v>
      </c>
      <c r="D84" s="3">
        <v>5.1907408406626004E-3</v>
      </c>
      <c r="E84" s="3">
        <v>7</v>
      </c>
      <c r="F84" s="3" t="s">
        <v>25</v>
      </c>
      <c r="G84" s="3">
        <v>0</v>
      </c>
      <c r="H84" s="3">
        <v>481</v>
      </c>
      <c r="I84" s="3">
        <v>2.2320185614849102</v>
      </c>
      <c r="J84" s="3">
        <v>24</v>
      </c>
    </row>
    <row r="85" spans="1:10" x14ac:dyDescent="0.25">
      <c r="A85" s="4" t="s">
        <v>8</v>
      </c>
      <c r="B85" s="3">
        <v>500</v>
      </c>
      <c r="C85" s="3">
        <v>2E-3</v>
      </c>
      <c r="D85" s="3">
        <v>5.3756108648709998E-3</v>
      </c>
      <c r="E85" s="3">
        <v>6</v>
      </c>
      <c r="F85" s="3" t="s">
        <v>25</v>
      </c>
      <c r="G85" s="3">
        <v>0</v>
      </c>
      <c r="H85" s="3">
        <v>473</v>
      </c>
      <c r="I85" s="3">
        <v>2.2523809523809502</v>
      </c>
      <c r="J85" s="3">
        <v>21</v>
      </c>
    </row>
    <row r="86" spans="1:10" x14ac:dyDescent="0.25">
      <c r="A86" s="7" t="s">
        <v>9</v>
      </c>
      <c r="B86" s="3">
        <v>500</v>
      </c>
      <c r="C86" s="3">
        <v>8.9999999999999993E-3</v>
      </c>
      <c r="D86" s="3">
        <v>1.7691382765531002E-2</v>
      </c>
      <c r="E86" s="3">
        <v>18</v>
      </c>
      <c r="F86" s="3">
        <v>3.09814028056112</v>
      </c>
      <c r="G86" s="3">
        <v>1.7833615404203602E-2</v>
      </c>
      <c r="H86" s="3">
        <v>2207</v>
      </c>
      <c r="I86" s="3">
        <v>8.8279999999999994</v>
      </c>
      <c r="J86" s="3">
        <v>1</v>
      </c>
    </row>
    <row r="87" spans="1:10" x14ac:dyDescent="0.25">
      <c r="A87" s="7" t="s">
        <v>9</v>
      </c>
      <c r="B87" s="3">
        <v>500</v>
      </c>
      <c r="C87" s="3">
        <v>8.9999999999999993E-3</v>
      </c>
      <c r="D87" s="3">
        <v>1.77795591182364E-2</v>
      </c>
      <c r="E87" s="3">
        <v>19</v>
      </c>
      <c r="F87" s="3">
        <v>3.0769939879759498</v>
      </c>
      <c r="G87" s="3">
        <v>1.69419232813969E-2</v>
      </c>
      <c r="H87" s="3">
        <v>2218</v>
      </c>
      <c r="I87" s="3">
        <v>8.8719999999999999</v>
      </c>
      <c r="J87" s="3">
        <v>1</v>
      </c>
    </row>
    <row r="88" spans="1:10" x14ac:dyDescent="0.25">
      <c r="A88" s="7" t="s">
        <v>9</v>
      </c>
      <c r="B88" s="3">
        <v>500</v>
      </c>
      <c r="C88" s="3">
        <v>8.9999999999999993E-3</v>
      </c>
      <c r="D88" s="3">
        <v>1.8284569138276498E-2</v>
      </c>
      <c r="E88" s="3">
        <v>19</v>
      </c>
      <c r="F88" s="3">
        <v>3.0459158316633199</v>
      </c>
      <c r="G88" s="3">
        <v>2.0363248120988001E-2</v>
      </c>
      <c r="H88" s="3">
        <v>2281</v>
      </c>
      <c r="I88" s="3">
        <v>9.1240000000000006</v>
      </c>
      <c r="J88" s="3">
        <v>1</v>
      </c>
    </row>
    <row r="89" spans="1:10" x14ac:dyDescent="0.25">
      <c r="A89" s="7" t="s">
        <v>9</v>
      </c>
      <c r="B89" s="3">
        <v>500</v>
      </c>
      <c r="C89" s="3">
        <v>8.9999999999999993E-3</v>
      </c>
      <c r="D89" s="3">
        <v>1.7587174348697301E-2</v>
      </c>
      <c r="E89" s="3">
        <v>18</v>
      </c>
      <c r="F89" s="3">
        <v>3.1062685370741399</v>
      </c>
      <c r="G89" s="3">
        <v>1.8446087246087199E-2</v>
      </c>
      <c r="H89" s="3">
        <v>2194</v>
      </c>
      <c r="I89" s="3">
        <v>8.7759999999999998</v>
      </c>
      <c r="J89" s="3">
        <v>1</v>
      </c>
    </row>
    <row r="90" spans="1:10" x14ac:dyDescent="0.25">
      <c r="A90" s="7" t="s">
        <v>9</v>
      </c>
      <c r="B90" s="3">
        <v>500</v>
      </c>
      <c r="C90" s="3">
        <v>8.9999999999999993E-3</v>
      </c>
      <c r="D90" s="3">
        <v>1.7771543086172299E-2</v>
      </c>
      <c r="E90" s="3">
        <v>20</v>
      </c>
      <c r="F90" s="3">
        <v>3.0858436873747399</v>
      </c>
      <c r="G90" s="3">
        <v>1.7998439228470098E-2</v>
      </c>
      <c r="H90" s="3">
        <v>2217</v>
      </c>
      <c r="I90" s="3">
        <v>8.8680000000000003</v>
      </c>
      <c r="J90" s="3">
        <v>1</v>
      </c>
    </row>
    <row r="91" spans="1:10" x14ac:dyDescent="0.25">
      <c r="A91" s="7" t="s">
        <v>9</v>
      </c>
      <c r="B91" s="3">
        <v>500</v>
      </c>
      <c r="C91" s="3">
        <v>8.9999999999999993E-3</v>
      </c>
      <c r="D91" s="3">
        <v>1.75791583166332E-2</v>
      </c>
      <c r="E91" s="3">
        <v>19</v>
      </c>
      <c r="F91" s="3">
        <v>3.0922324649298498</v>
      </c>
      <c r="G91" s="3">
        <v>1.66694506731658E-2</v>
      </c>
      <c r="H91" s="3">
        <v>2193</v>
      </c>
      <c r="I91" s="3">
        <v>8.7720000000000002</v>
      </c>
      <c r="J91" s="3">
        <v>1</v>
      </c>
    </row>
    <row r="92" spans="1:10" x14ac:dyDescent="0.25">
      <c r="A92" s="7" t="s">
        <v>9</v>
      </c>
      <c r="B92" s="3">
        <v>500</v>
      </c>
      <c r="C92" s="3">
        <v>8.9999999999999993E-3</v>
      </c>
      <c r="D92" s="3">
        <v>1.8052104208416801E-2</v>
      </c>
      <c r="E92" s="3">
        <v>20</v>
      </c>
      <c r="F92" s="3">
        <v>3.0666853707414798</v>
      </c>
      <c r="G92" s="3">
        <v>1.6346651937673502E-2</v>
      </c>
      <c r="H92" s="3">
        <v>2252</v>
      </c>
      <c r="I92" s="3">
        <v>9.0079999999999991</v>
      </c>
      <c r="J92" s="3">
        <v>1</v>
      </c>
    </row>
    <row r="93" spans="1:10" x14ac:dyDescent="0.25">
      <c r="A93" s="7" t="s">
        <v>9</v>
      </c>
      <c r="B93" s="3">
        <v>500</v>
      </c>
      <c r="C93" s="3">
        <v>8.9999999999999993E-3</v>
      </c>
      <c r="D93" s="3">
        <v>1.7563126252505001E-2</v>
      </c>
      <c r="E93" s="3">
        <v>21</v>
      </c>
      <c r="F93" s="3">
        <v>3.1027655310621198</v>
      </c>
      <c r="G93" s="3">
        <v>1.8300341918143701E-2</v>
      </c>
      <c r="H93" s="3">
        <v>2191</v>
      </c>
      <c r="I93" s="3">
        <v>8.7639999999999993</v>
      </c>
      <c r="J93" s="3">
        <v>1</v>
      </c>
    </row>
    <row r="94" spans="1:10" x14ac:dyDescent="0.25">
      <c r="A94" s="7" t="s">
        <v>9</v>
      </c>
      <c r="B94" s="3">
        <v>500</v>
      </c>
      <c r="C94" s="3">
        <v>8.9999999999999993E-3</v>
      </c>
      <c r="D94" s="3">
        <v>1.7619238476953899E-2</v>
      </c>
      <c r="E94" s="3">
        <v>21</v>
      </c>
      <c r="F94" s="3">
        <v>3.10002404809619</v>
      </c>
      <c r="G94" s="3">
        <v>1.7090319810908E-2</v>
      </c>
      <c r="H94" s="3">
        <v>2198</v>
      </c>
      <c r="I94" s="3">
        <v>8.7919999999999998</v>
      </c>
      <c r="J94" s="3">
        <v>1</v>
      </c>
    </row>
    <row r="95" spans="1:10" x14ac:dyDescent="0.25">
      <c r="A95" s="7" t="s">
        <v>9</v>
      </c>
      <c r="B95" s="3">
        <v>500</v>
      </c>
      <c r="C95" s="3">
        <v>8.9999999999999993E-3</v>
      </c>
      <c r="D95" s="3">
        <v>1.7426853707414799E-2</v>
      </c>
      <c r="E95" s="3">
        <v>17</v>
      </c>
      <c r="F95" s="3">
        <v>3.1149018036072098</v>
      </c>
      <c r="G95" s="3">
        <v>1.89439570233687E-2</v>
      </c>
      <c r="H95" s="3">
        <v>2174</v>
      </c>
      <c r="I95" s="3">
        <v>8.6959999999999997</v>
      </c>
      <c r="J95" s="3">
        <v>1</v>
      </c>
    </row>
    <row r="96" spans="1:10" x14ac:dyDescent="0.25">
      <c r="A96" s="7" t="s">
        <v>10</v>
      </c>
      <c r="B96" s="3">
        <v>500</v>
      </c>
      <c r="C96" s="3">
        <v>0.1</v>
      </c>
      <c r="D96" s="3">
        <v>0.19014829659318599</v>
      </c>
      <c r="E96" s="3">
        <v>119</v>
      </c>
      <c r="F96" s="3">
        <v>1.81025250501002</v>
      </c>
      <c r="G96" s="3">
        <v>0.18973695411687599</v>
      </c>
      <c r="H96" s="3">
        <v>23721</v>
      </c>
      <c r="I96" s="3">
        <v>94.884</v>
      </c>
      <c r="J96" s="3">
        <v>1</v>
      </c>
    </row>
    <row r="97" spans="1:10" x14ac:dyDescent="0.25">
      <c r="A97" s="7" t="s">
        <v>10</v>
      </c>
      <c r="B97" s="3">
        <v>500</v>
      </c>
      <c r="C97" s="3">
        <v>0.1</v>
      </c>
      <c r="D97" s="3">
        <v>0.18880160320641201</v>
      </c>
      <c r="E97" s="3">
        <v>126</v>
      </c>
      <c r="F97" s="3">
        <v>1.8116152304609201</v>
      </c>
      <c r="G97" s="3">
        <v>0.189179710235926</v>
      </c>
      <c r="H97" s="3">
        <v>23553</v>
      </c>
      <c r="I97" s="3">
        <v>94.212000000000003</v>
      </c>
      <c r="J97" s="3">
        <v>1</v>
      </c>
    </row>
    <row r="98" spans="1:10" x14ac:dyDescent="0.25">
      <c r="A98" s="7" t="s">
        <v>10</v>
      </c>
      <c r="B98" s="3">
        <v>500</v>
      </c>
      <c r="C98" s="3">
        <v>0.1</v>
      </c>
      <c r="D98" s="3">
        <v>0.18952304609218401</v>
      </c>
      <c r="E98" s="3">
        <v>126</v>
      </c>
      <c r="F98" s="3">
        <v>1.8108697394789499</v>
      </c>
      <c r="G98" s="3">
        <v>0.18987240174649</v>
      </c>
      <c r="H98" s="3">
        <v>23643</v>
      </c>
      <c r="I98" s="3">
        <v>94.572000000000003</v>
      </c>
      <c r="J98" s="3">
        <v>1</v>
      </c>
    </row>
    <row r="99" spans="1:10" x14ac:dyDescent="0.25">
      <c r="A99" s="7" t="s">
        <v>10</v>
      </c>
      <c r="B99" s="3">
        <v>500</v>
      </c>
      <c r="C99" s="3">
        <v>0.1</v>
      </c>
      <c r="D99" s="3">
        <v>0.19047695390781499</v>
      </c>
      <c r="E99" s="3">
        <v>117</v>
      </c>
      <c r="F99" s="3">
        <v>1.81004408817635</v>
      </c>
      <c r="G99" s="3">
        <v>0.19019616037280501</v>
      </c>
      <c r="H99" s="3">
        <v>23762</v>
      </c>
      <c r="I99" s="3">
        <v>95.048000000000002</v>
      </c>
      <c r="J99" s="3">
        <v>1</v>
      </c>
    </row>
    <row r="100" spans="1:10" x14ac:dyDescent="0.25">
      <c r="A100" s="7" t="s">
        <v>10</v>
      </c>
      <c r="B100" s="3">
        <v>500</v>
      </c>
      <c r="C100" s="3">
        <v>0.1</v>
      </c>
      <c r="D100" s="3">
        <v>0.18812024048096099</v>
      </c>
      <c r="E100" s="3">
        <v>120</v>
      </c>
      <c r="F100" s="3">
        <v>1.81216032064128</v>
      </c>
      <c r="G100" s="3">
        <v>0.188919128146948</v>
      </c>
      <c r="H100" s="3">
        <v>23468</v>
      </c>
      <c r="I100" s="3">
        <v>93.872</v>
      </c>
      <c r="J100" s="3">
        <v>1</v>
      </c>
    </row>
    <row r="101" spans="1:10" x14ac:dyDescent="0.25">
      <c r="A101" s="7" t="s">
        <v>10</v>
      </c>
      <c r="B101" s="3">
        <v>500</v>
      </c>
      <c r="C101" s="3">
        <v>0.1</v>
      </c>
      <c r="D101" s="3">
        <v>0.187847695390781</v>
      </c>
      <c r="E101" s="3">
        <v>120</v>
      </c>
      <c r="F101" s="3">
        <v>1.81257715430861</v>
      </c>
      <c r="G101" s="3">
        <v>0.18841361073842899</v>
      </c>
      <c r="H101" s="3">
        <v>23434</v>
      </c>
      <c r="I101" s="3">
        <v>93.736000000000004</v>
      </c>
      <c r="J101" s="3">
        <v>1</v>
      </c>
    </row>
    <row r="102" spans="1:10" x14ac:dyDescent="0.25">
      <c r="A102" s="7" t="s">
        <v>10</v>
      </c>
      <c r="B102" s="3">
        <v>500</v>
      </c>
      <c r="C102" s="3">
        <v>0.1</v>
      </c>
      <c r="D102" s="3">
        <v>0.18858517034068101</v>
      </c>
      <c r="E102" s="3">
        <v>122</v>
      </c>
      <c r="F102" s="3">
        <v>1.81179158316633</v>
      </c>
      <c r="G102" s="3">
        <v>0.189733626105449</v>
      </c>
      <c r="H102" s="3">
        <v>23526</v>
      </c>
      <c r="I102" s="3">
        <v>94.103999999999999</v>
      </c>
      <c r="J102" s="3">
        <v>1</v>
      </c>
    </row>
    <row r="103" spans="1:10" x14ac:dyDescent="0.25">
      <c r="A103" s="7" t="s">
        <v>10</v>
      </c>
      <c r="B103" s="3">
        <v>500</v>
      </c>
      <c r="C103" s="3">
        <v>0.1</v>
      </c>
      <c r="D103" s="3">
        <v>0.187214428857715</v>
      </c>
      <c r="E103" s="3">
        <v>117</v>
      </c>
      <c r="F103" s="3">
        <v>1.8131623246492901</v>
      </c>
      <c r="G103" s="3">
        <v>0.18888573747469301</v>
      </c>
      <c r="H103" s="3">
        <v>23355</v>
      </c>
      <c r="I103" s="3">
        <v>93.42</v>
      </c>
      <c r="J103" s="3">
        <v>1</v>
      </c>
    </row>
    <row r="104" spans="1:10" x14ac:dyDescent="0.25">
      <c r="A104" s="7" t="s">
        <v>10</v>
      </c>
      <c r="B104" s="3">
        <v>500</v>
      </c>
      <c r="C104" s="3">
        <v>0.1</v>
      </c>
      <c r="D104" s="3">
        <v>0.18767935871743399</v>
      </c>
      <c r="E104" s="3">
        <v>120</v>
      </c>
      <c r="F104" s="3">
        <v>1.8127535070140199</v>
      </c>
      <c r="G104" s="3">
        <v>0.188720420912767</v>
      </c>
      <c r="H104" s="3">
        <v>23413</v>
      </c>
      <c r="I104" s="3">
        <v>93.652000000000001</v>
      </c>
      <c r="J104" s="3">
        <v>1</v>
      </c>
    </row>
    <row r="105" spans="1:10" x14ac:dyDescent="0.25">
      <c r="A105" s="7" t="s">
        <v>10</v>
      </c>
      <c r="B105" s="3">
        <v>500</v>
      </c>
      <c r="C105" s="3">
        <v>0.1</v>
      </c>
      <c r="D105" s="3">
        <v>0.18747094188376701</v>
      </c>
      <c r="E105" s="3">
        <v>122</v>
      </c>
      <c r="F105" s="3">
        <v>1.81289779559118</v>
      </c>
      <c r="G105" s="3">
        <v>0.189037481070846</v>
      </c>
      <c r="H105" s="3">
        <v>23387</v>
      </c>
      <c r="I105" s="3">
        <v>93.548000000000002</v>
      </c>
      <c r="J105" s="3">
        <v>1</v>
      </c>
    </row>
    <row r="106" spans="1:10" x14ac:dyDescent="0.25">
      <c r="A106" s="4" t="s">
        <v>7</v>
      </c>
      <c r="B106" s="3">
        <v>1000</v>
      </c>
      <c r="C106" s="3">
        <v>1E-3</v>
      </c>
      <c r="D106" s="3">
        <v>2.7858060372511202E-3</v>
      </c>
      <c r="E106" s="3">
        <v>7</v>
      </c>
      <c r="F106" s="3" t="s">
        <v>25</v>
      </c>
      <c r="G106" s="3">
        <v>3.7764932562620399E-3</v>
      </c>
      <c r="H106" s="3">
        <v>1041</v>
      </c>
      <c r="I106" s="3">
        <v>2.40693641618497</v>
      </c>
      <c r="J106" s="3">
        <v>13</v>
      </c>
    </row>
    <row r="107" spans="1:10" x14ac:dyDescent="0.25">
      <c r="A107" s="4" t="s">
        <v>7</v>
      </c>
      <c r="B107" s="3">
        <v>1000</v>
      </c>
      <c r="C107" s="3">
        <v>1E-3</v>
      </c>
      <c r="D107" s="3">
        <v>2.6709037944993002E-3</v>
      </c>
      <c r="E107" s="3">
        <v>8</v>
      </c>
      <c r="F107" s="3" t="s">
        <v>25</v>
      </c>
      <c r="G107" s="3">
        <v>0</v>
      </c>
      <c r="H107" s="3">
        <v>1059</v>
      </c>
      <c r="I107" s="3">
        <v>2.3771043771043701</v>
      </c>
      <c r="J107" s="3">
        <v>22</v>
      </c>
    </row>
    <row r="108" spans="1:10" x14ac:dyDescent="0.25">
      <c r="A108" s="4" t="s">
        <v>7</v>
      </c>
      <c r="B108" s="3">
        <v>1000</v>
      </c>
      <c r="C108" s="3">
        <v>1E-3</v>
      </c>
      <c r="D108" s="3">
        <v>2.6416638761766502E-3</v>
      </c>
      <c r="E108" s="3">
        <v>7</v>
      </c>
      <c r="F108" s="3" t="s">
        <v>25</v>
      </c>
      <c r="G108" s="3">
        <v>2.8582400702216299E-3</v>
      </c>
      <c r="H108" s="3">
        <v>994</v>
      </c>
      <c r="I108" s="3">
        <v>2.2903225806451601</v>
      </c>
      <c r="J108" s="3">
        <v>33</v>
      </c>
    </row>
    <row r="109" spans="1:10" x14ac:dyDescent="0.25">
      <c r="A109" s="4" t="s">
        <v>7</v>
      </c>
      <c r="B109" s="3">
        <v>1000</v>
      </c>
      <c r="C109" s="3">
        <v>1E-3</v>
      </c>
      <c r="D109" s="3">
        <v>2.7754670481314101E-3</v>
      </c>
      <c r="E109" s="3">
        <v>9</v>
      </c>
      <c r="F109" s="3" t="s">
        <v>25</v>
      </c>
      <c r="G109" s="3">
        <v>5.6882821387940795E-4</v>
      </c>
      <c r="H109" s="3">
        <v>1071</v>
      </c>
      <c r="I109" s="3">
        <v>2.4368600682593802</v>
      </c>
      <c r="J109" s="3">
        <v>20</v>
      </c>
    </row>
    <row r="110" spans="1:10" x14ac:dyDescent="0.25">
      <c r="A110" s="4" t="s">
        <v>7</v>
      </c>
      <c r="B110" s="3">
        <v>1000</v>
      </c>
      <c r="C110" s="3">
        <v>1E-3</v>
      </c>
      <c r="D110" s="3">
        <v>2.6640574037834299E-3</v>
      </c>
      <c r="E110" s="3">
        <v>9</v>
      </c>
      <c r="F110" s="3" t="s">
        <v>25</v>
      </c>
      <c r="G110" s="3">
        <v>0</v>
      </c>
      <c r="H110" s="3">
        <v>1021</v>
      </c>
      <c r="I110" s="3">
        <v>2.3310502283105001</v>
      </c>
      <c r="J110" s="3">
        <v>31</v>
      </c>
    </row>
    <row r="111" spans="1:10" x14ac:dyDescent="0.25">
      <c r="A111" s="4" t="s">
        <v>7</v>
      </c>
      <c r="B111" s="3">
        <v>1000</v>
      </c>
      <c r="C111" s="3">
        <v>1E-3</v>
      </c>
      <c r="D111" s="3">
        <v>2.7055358389182099E-3</v>
      </c>
      <c r="E111" s="3">
        <v>8</v>
      </c>
      <c r="F111" s="3" t="s">
        <v>25</v>
      </c>
      <c r="G111" s="3">
        <v>1.3921113689095101E-3</v>
      </c>
      <c r="H111" s="3">
        <v>1004</v>
      </c>
      <c r="I111" s="3">
        <v>2.3294663573085801</v>
      </c>
      <c r="J111" s="3">
        <v>24</v>
      </c>
    </row>
    <row r="112" spans="1:10" x14ac:dyDescent="0.25">
      <c r="A112" s="4" t="s">
        <v>7</v>
      </c>
      <c r="B112" s="3">
        <v>1000</v>
      </c>
      <c r="C112" s="3">
        <v>1E-3</v>
      </c>
      <c r="D112" s="3">
        <v>2.6484962457022899E-3</v>
      </c>
      <c r="E112" s="3">
        <v>7</v>
      </c>
      <c r="F112" s="3" t="s">
        <v>25</v>
      </c>
      <c r="G112" s="3">
        <v>1.94024058983313E-3</v>
      </c>
      <c r="H112" s="3">
        <v>976</v>
      </c>
      <c r="I112" s="3">
        <v>2.2724097788125701</v>
      </c>
      <c r="J112" s="3">
        <v>39</v>
      </c>
    </row>
    <row r="113" spans="1:10" x14ac:dyDescent="0.25">
      <c r="A113" s="4" t="s">
        <v>7</v>
      </c>
      <c r="B113" s="3">
        <v>1000</v>
      </c>
      <c r="C113" s="3">
        <v>1E-3</v>
      </c>
      <c r="D113" s="3">
        <v>2.6432200720380101E-3</v>
      </c>
      <c r="E113" s="3">
        <v>8</v>
      </c>
      <c r="F113" s="3" t="s">
        <v>25</v>
      </c>
      <c r="G113" s="3">
        <v>0</v>
      </c>
      <c r="H113" s="3">
        <v>965</v>
      </c>
      <c r="I113" s="3">
        <v>2.2573099415204601</v>
      </c>
      <c r="J113" s="3">
        <v>30</v>
      </c>
    </row>
    <row r="114" spans="1:10" x14ac:dyDescent="0.25">
      <c r="A114" s="4" t="s">
        <v>7</v>
      </c>
      <c r="B114" s="3">
        <v>1000</v>
      </c>
      <c r="C114" s="3">
        <v>1E-3</v>
      </c>
      <c r="D114" s="3">
        <v>2.69206205485985E-3</v>
      </c>
      <c r="E114" s="3">
        <v>7</v>
      </c>
      <c r="F114" s="3" t="s">
        <v>25</v>
      </c>
      <c r="G114" s="3">
        <v>2.3588553750966698E-3</v>
      </c>
      <c r="H114" s="3">
        <v>999</v>
      </c>
      <c r="I114" s="3">
        <v>2.3178654292343301</v>
      </c>
      <c r="J114" s="3">
        <v>29</v>
      </c>
    </row>
    <row r="115" spans="1:10" x14ac:dyDescent="0.25">
      <c r="A115" s="4" t="s">
        <v>7</v>
      </c>
      <c r="B115" s="3">
        <v>1000</v>
      </c>
      <c r="C115" s="3">
        <v>1E-3</v>
      </c>
      <c r="D115" s="3">
        <v>2.7118277827296502E-3</v>
      </c>
      <c r="E115" s="3">
        <v>9</v>
      </c>
      <c r="F115" s="3" t="s">
        <v>25</v>
      </c>
      <c r="G115" s="3">
        <v>1.2001548586914399E-3</v>
      </c>
      <c r="H115" s="3">
        <v>1004</v>
      </c>
      <c r="I115" s="3">
        <v>2.3321718931475002</v>
      </c>
      <c r="J115" s="3">
        <v>28</v>
      </c>
    </row>
    <row r="116" spans="1:10" x14ac:dyDescent="0.25">
      <c r="A116" s="4" t="s">
        <v>8</v>
      </c>
      <c r="B116" s="3">
        <v>1000</v>
      </c>
      <c r="C116" s="3">
        <v>2E-3</v>
      </c>
      <c r="D116" s="3">
        <v>4.2111331833534901E-3</v>
      </c>
      <c r="E116" s="3">
        <v>13</v>
      </c>
      <c r="F116" s="3" t="s">
        <v>25</v>
      </c>
      <c r="G116" s="3">
        <v>5.1267595189964897E-3</v>
      </c>
      <c r="H116" s="3">
        <v>2016</v>
      </c>
      <c r="I116" s="3">
        <v>4.1184882533197102</v>
      </c>
      <c r="J116" s="3">
        <v>2</v>
      </c>
    </row>
    <row r="117" spans="1:10" x14ac:dyDescent="0.25">
      <c r="A117" s="4" t="s">
        <v>8</v>
      </c>
      <c r="B117" s="3">
        <v>1000</v>
      </c>
      <c r="C117" s="3">
        <v>2E-3</v>
      </c>
      <c r="D117" s="3">
        <v>4.18188920291353E-3</v>
      </c>
      <c r="E117" s="3">
        <v>11</v>
      </c>
      <c r="F117" s="3" t="s">
        <v>25</v>
      </c>
      <c r="G117" s="3">
        <v>3.2393834743170802E-3</v>
      </c>
      <c r="H117" s="3">
        <v>2002</v>
      </c>
      <c r="I117" s="3">
        <v>4.0898876404494304</v>
      </c>
      <c r="J117" s="3">
        <v>5</v>
      </c>
    </row>
    <row r="118" spans="1:10" x14ac:dyDescent="0.25">
      <c r="A118" s="4" t="s">
        <v>8</v>
      </c>
      <c r="B118" s="3">
        <v>1000</v>
      </c>
      <c r="C118" s="3">
        <v>2E-3</v>
      </c>
      <c r="D118" s="3">
        <v>4.1657452745748396E-3</v>
      </c>
      <c r="E118" s="3">
        <v>12</v>
      </c>
      <c r="F118" s="3">
        <v>5.1036297583320103</v>
      </c>
      <c r="G118" s="3">
        <v>2.7667887667887602E-3</v>
      </c>
      <c r="H118" s="3">
        <v>1978</v>
      </c>
      <c r="I118" s="3">
        <v>4.0574358974358899</v>
      </c>
      <c r="J118" s="3">
        <v>1</v>
      </c>
    </row>
    <row r="119" spans="1:10" x14ac:dyDescent="0.25">
      <c r="A119" s="4" t="s">
        <v>8</v>
      </c>
      <c r="B119" s="3">
        <v>1000</v>
      </c>
      <c r="C119" s="3">
        <v>2E-3</v>
      </c>
      <c r="D119" s="3">
        <v>4.1955607859062299E-3</v>
      </c>
      <c r="E119" s="3">
        <v>12</v>
      </c>
      <c r="F119" s="3">
        <v>5.0584540031865499</v>
      </c>
      <c r="G119" s="3">
        <v>3.3296194028645701E-3</v>
      </c>
      <c r="H119" s="3">
        <v>2025</v>
      </c>
      <c r="I119" s="3">
        <v>4.1200406917599102</v>
      </c>
      <c r="J119" s="3">
        <v>1</v>
      </c>
    </row>
    <row r="120" spans="1:10" x14ac:dyDescent="0.25">
      <c r="A120" s="4" t="s">
        <v>8</v>
      </c>
      <c r="B120" s="3">
        <v>1000</v>
      </c>
      <c r="C120" s="3">
        <v>2E-3</v>
      </c>
      <c r="D120" s="3">
        <v>4.3726337119394196E-3</v>
      </c>
      <c r="E120" s="3">
        <v>12</v>
      </c>
      <c r="F120" s="3" t="s">
        <v>25</v>
      </c>
      <c r="G120" s="3">
        <v>2.99386286228391E-3</v>
      </c>
      <c r="H120" s="3">
        <v>2132</v>
      </c>
      <c r="I120" s="3">
        <v>4.3157894736842097</v>
      </c>
      <c r="J120" s="3">
        <v>3</v>
      </c>
    </row>
    <row r="121" spans="1:10" x14ac:dyDescent="0.25">
      <c r="A121" s="4" t="s">
        <v>8</v>
      </c>
      <c r="B121" s="3">
        <v>1000</v>
      </c>
      <c r="C121" s="3">
        <v>2E-3</v>
      </c>
      <c r="D121" s="3">
        <v>4.2025390339996997E-3</v>
      </c>
      <c r="E121" s="3">
        <v>11</v>
      </c>
      <c r="F121" s="3">
        <v>5.0772133163786402</v>
      </c>
      <c r="G121" s="3">
        <v>4.6573607798097499E-3</v>
      </c>
      <c r="H121" s="3">
        <v>2016</v>
      </c>
      <c r="I121" s="3">
        <v>4.1142857142857103</v>
      </c>
      <c r="J121" s="3">
        <v>1</v>
      </c>
    </row>
    <row r="122" spans="1:10" x14ac:dyDescent="0.25">
      <c r="A122" s="4" t="s">
        <v>8</v>
      </c>
      <c r="B122" s="3">
        <v>1000</v>
      </c>
      <c r="C122" s="3">
        <v>2E-3</v>
      </c>
      <c r="D122" s="3">
        <v>4.1255627908145E-3</v>
      </c>
      <c r="E122" s="3">
        <v>12</v>
      </c>
      <c r="F122" s="3" t="s">
        <v>25</v>
      </c>
      <c r="G122" s="3">
        <v>4.86577725841529E-3</v>
      </c>
      <c r="H122" s="3">
        <v>1971</v>
      </c>
      <c r="I122" s="3">
        <v>4.03067484662576</v>
      </c>
      <c r="J122" s="3">
        <v>3</v>
      </c>
    </row>
    <row r="123" spans="1:10" x14ac:dyDescent="0.25">
      <c r="A123" s="4" t="s">
        <v>8</v>
      </c>
      <c r="B123" s="3">
        <v>1000</v>
      </c>
      <c r="C123" s="3">
        <v>2E-3</v>
      </c>
      <c r="D123" s="3">
        <v>4.2352560149977797E-3</v>
      </c>
      <c r="E123" s="3">
        <v>11</v>
      </c>
      <c r="F123" s="3" t="s">
        <v>25</v>
      </c>
      <c r="G123" s="3">
        <v>4.2517111763547598E-3</v>
      </c>
      <c r="H123" s="3">
        <v>2040</v>
      </c>
      <c r="I123" s="3">
        <v>4.1547861507128303</v>
      </c>
      <c r="J123" s="3">
        <v>4</v>
      </c>
    </row>
    <row r="124" spans="1:10" x14ac:dyDescent="0.25">
      <c r="A124" s="4" t="s">
        <v>8</v>
      </c>
      <c r="B124" s="3">
        <v>1000</v>
      </c>
      <c r="C124" s="3">
        <v>2E-3</v>
      </c>
      <c r="D124" s="3">
        <v>4.1280616457205696E-3</v>
      </c>
      <c r="E124" s="3">
        <v>11</v>
      </c>
      <c r="F124" s="3" t="s">
        <v>25</v>
      </c>
      <c r="G124" s="3">
        <v>3.40357590609861E-3</v>
      </c>
      <c r="H124" s="3">
        <v>2025</v>
      </c>
      <c r="I124" s="3">
        <v>4.0867810292633697</v>
      </c>
      <c r="J124" s="3">
        <v>6</v>
      </c>
    </row>
    <row r="125" spans="1:10" x14ac:dyDescent="0.25">
      <c r="A125" s="4" t="s">
        <v>8</v>
      </c>
      <c r="B125" s="3">
        <v>1000</v>
      </c>
      <c r="C125" s="3">
        <v>2E-3</v>
      </c>
      <c r="D125" s="3">
        <v>4.0546728187745599E-3</v>
      </c>
      <c r="E125" s="3">
        <v>11</v>
      </c>
      <c r="F125" s="3" t="s">
        <v>25</v>
      </c>
      <c r="G125" s="3">
        <v>3.9440326825881198E-3</v>
      </c>
      <c r="H125" s="3">
        <v>1957</v>
      </c>
      <c r="I125" s="3">
        <v>3.9816887080366201</v>
      </c>
      <c r="J125" s="3">
        <v>3</v>
      </c>
    </row>
    <row r="126" spans="1:10" x14ac:dyDescent="0.25">
      <c r="A126" s="7" t="s">
        <v>9</v>
      </c>
      <c r="B126" s="3">
        <v>1000</v>
      </c>
      <c r="C126" s="3">
        <v>8.9999999999999993E-3</v>
      </c>
      <c r="D126" s="3">
        <v>1.8056056056056001E-2</v>
      </c>
      <c r="E126" s="3">
        <v>33</v>
      </c>
      <c r="F126" s="3">
        <v>2.69988988988989</v>
      </c>
      <c r="G126" s="3">
        <v>1.8212824624147E-2</v>
      </c>
      <c r="H126" s="3">
        <v>9019</v>
      </c>
      <c r="I126" s="3">
        <v>18.038</v>
      </c>
      <c r="J126" s="3">
        <v>1</v>
      </c>
    </row>
    <row r="127" spans="1:10" x14ac:dyDescent="0.25">
      <c r="A127" s="7" t="s">
        <v>9</v>
      </c>
      <c r="B127" s="3">
        <v>1000</v>
      </c>
      <c r="C127" s="3">
        <v>8.9999999999999993E-3</v>
      </c>
      <c r="D127" s="3">
        <v>1.7833833833833801E-2</v>
      </c>
      <c r="E127" s="3">
        <v>34</v>
      </c>
      <c r="F127" s="3">
        <v>2.70766166166166</v>
      </c>
      <c r="G127" s="3">
        <v>1.7273448098525698E-2</v>
      </c>
      <c r="H127" s="3">
        <v>8908</v>
      </c>
      <c r="I127" s="3">
        <v>17.815999999999999</v>
      </c>
      <c r="J127" s="3">
        <v>1</v>
      </c>
    </row>
    <row r="128" spans="1:10" x14ac:dyDescent="0.25">
      <c r="A128" s="7" t="s">
        <v>9</v>
      </c>
      <c r="B128" s="3">
        <v>1000</v>
      </c>
      <c r="C128" s="3">
        <v>8.9999999999999993E-3</v>
      </c>
      <c r="D128" s="3">
        <v>1.81701701701701E-2</v>
      </c>
      <c r="E128" s="3">
        <v>36</v>
      </c>
      <c r="F128" s="3">
        <v>2.6977077077076999</v>
      </c>
      <c r="G128" s="3">
        <v>1.7568951567661001E-2</v>
      </c>
      <c r="H128" s="3">
        <v>9076</v>
      </c>
      <c r="I128" s="3">
        <v>18.152000000000001</v>
      </c>
      <c r="J128" s="3">
        <v>1</v>
      </c>
    </row>
    <row r="129" spans="1:10" x14ac:dyDescent="0.25">
      <c r="A129" s="7" t="s">
        <v>9</v>
      </c>
      <c r="B129" s="3">
        <v>1000</v>
      </c>
      <c r="C129" s="3">
        <v>8.9999999999999993E-3</v>
      </c>
      <c r="D129" s="3">
        <v>1.8084084084084E-2</v>
      </c>
      <c r="E129" s="3">
        <v>33</v>
      </c>
      <c r="F129" s="3">
        <v>2.7004144144144102</v>
      </c>
      <c r="G129" s="3">
        <v>1.8875057118941298E-2</v>
      </c>
      <c r="H129" s="3">
        <v>9033</v>
      </c>
      <c r="I129" s="3">
        <v>18.065999999999999</v>
      </c>
      <c r="J129" s="3">
        <v>1</v>
      </c>
    </row>
    <row r="130" spans="1:10" x14ac:dyDescent="0.25">
      <c r="A130" s="7" t="s">
        <v>9</v>
      </c>
      <c r="B130" s="3">
        <v>1000</v>
      </c>
      <c r="C130" s="3">
        <v>8.9999999999999993E-3</v>
      </c>
      <c r="D130" s="3">
        <v>1.8068068068067999E-2</v>
      </c>
      <c r="E130" s="3">
        <v>34</v>
      </c>
      <c r="F130" s="3">
        <v>2.70017617617617</v>
      </c>
      <c r="G130" s="3">
        <v>1.8402971626558601E-2</v>
      </c>
      <c r="H130" s="3">
        <v>9025</v>
      </c>
      <c r="I130" s="3">
        <v>18.05</v>
      </c>
      <c r="J130" s="3">
        <v>1</v>
      </c>
    </row>
    <row r="131" spans="1:10" x14ac:dyDescent="0.25">
      <c r="A131" s="7" t="s">
        <v>9</v>
      </c>
      <c r="B131" s="3">
        <v>1000</v>
      </c>
      <c r="C131" s="3">
        <v>8.9999999999999993E-3</v>
      </c>
      <c r="D131" s="3">
        <v>1.8282282282282201E-2</v>
      </c>
      <c r="E131" s="3">
        <v>32</v>
      </c>
      <c r="F131" s="3">
        <v>2.6948428428428399</v>
      </c>
      <c r="G131" s="3">
        <v>1.80068148813687E-2</v>
      </c>
      <c r="H131" s="3">
        <v>9132</v>
      </c>
      <c r="I131" s="3">
        <v>18.263999999999999</v>
      </c>
      <c r="J131" s="3">
        <v>1</v>
      </c>
    </row>
    <row r="132" spans="1:10" x14ac:dyDescent="0.25">
      <c r="A132" s="7" t="s">
        <v>9</v>
      </c>
      <c r="B132" s="3">
        <v>1000</v>
      </c>
      <c r="C132" s="3">
        <v>8.9999999999999993E-3</v>
      </c>
      <c r="D132" s="3">
        <v>1.8056056056056001E-2</v>
      </c>
      <c r="E132" s="3">
        <v>36</v>
      </c>
      <c r="F132" s="3">
        <v>2.6991911911911899</v>
      </c>
      <c r="G132" s="3">
        <v>1.72933699650459E-2</v>
      </c>
      <c r="H132" s="3">
        <v>9019</v>
      </c>
      <c r="I132" s="3">
        <v>18.038</v>
      </c>
      <c r="J132" s="3">
        <v>1</v>
      </c>
    </row>
    <row r="133" spans="1:10" x14ac:dyDescent="0.25">
      <c r="A133" s="7" t="s">
        <v>9</v>
      </c>
      <c r="B133" s="3">
        <v>1000</v>
      </c>
      <c r="C133" s="3">
        <v>8.9999999999999993E-3</v>
      </c>
      <c r="D133" s="3">
        <v>1.8092092092092001E-2</v>
      </c>
      <c r="E133" s="3">
        <v>32</v>
      </c>
      <c r="F133" s="3">
        <v>2.7017157157157099</v>
      </c>
      <c r="G133" s="3">
        <v>1.7880146252435E-2</v>
      </c>
      <c r="H133" s="3">
        <v>9037</v>
      </c>
      <c r="I133" s="3">
        <v>18.074000000000002</v>
      </c>
      <c r="J133" s="3">
        <v>1</v>
      </c>
    </row>
    <row r="134" spans="1:10" x14ac:dyDescent="0.25">
      <c r="A134" s="7" t="s">
        <v>9</v>
      </c>
      <c r="B134" s="3">
        <v>1000</v>
      </c>
      <c r="C134" s="3">
        <v>8.9999999999999993E-3</v>
      </c>
      <c r="D134" s="3">
        <v>1.7693693693693599E-2</v>
      </c>
      <c r="E134" s="3">
        <v>33</v>
      </c>
      <c r="F134" s="3">
        <v>2.7135255255255202</v>
      </c>
      <c r="G134" s="3">
        <v>1.77040175952606E-2</v>
      </c>
      <c r="H134" s="3">
        <v>8838</v>
      </c>
      <c r="I134" s="3">
        <v>17.675999999999998</v>
      </c>
      <c r="J134" s="3">
        <v>1</v>
      </c>
    </row>
    <row r="135" spans="1:10" x14ac:dyDescent="0.25">
      <c r="A135" s="7" t="s">
        <v>9</v>
      </c>
      <c r="B135" s="3">
        <v>1000</v>
      </c>
      <c r="C135" s="3">
        <v>8.9999999999999993E-3</v>
      </c>
      <c r="D135" s="3">
        <v>1.77337337337337E-2</v>
      </c>
      <c r="E135" s="3">
        <v>32</v>
      </c>
      <c r="F135" s="3">
        <v>2.7117197197197198</v>
      </c>
      <c r="G135" s="3">
        <v>1.8285163216460901E-2</v>
      </c>
      <c r="H135" s="3">
        <v>8858</v>
      </c>
      <c r="I135" s="3">
        <v>17.716000000000001</v>
      </c>
      <c r="J135" s="3">
        <v>1</v>
      </c>
    </row>
    <row r="136" spans="1:10" x14ac:dyDescent="0.25">
      <c r="A136" s="7" t="s">
        <v>10</v>
      </c>
      <c r="B136" s="3">
        <v>1000</v>
      </c>
      <c r="C136" s="3">
        <v>0.1</v>
      </c>
      <c r="D136" s="3">
        <v>0.190114114114114</v>
      </c>
      <c r="E136" s="3">
        <v>241</v>
      </c>
      <c r="F136" s="3">
        <v>1.8100480480480401</v>
      </c>
      <c r="G136" s="3">
        <v>0.19022862685720399</v>
      </c>
      <c r="H136" s="3">
        <v>94962</v>
      </c>
      <c r="I136" s="3">
        <v>189.92400000000001</v>
      </c>
      <c r="J136" s="3">
        <v>1</v>
      </c>
    </row>
    <row r="137" spans="1:10" x14ac:dyDescent="0.25">
      <c r="A137" s="7" t="s">
        <v>10</v>
      </c>
      <c r="B137" s="3">
        <v>1000</v>
      </c>
      <c r="C137" s="3">
        <v>0.1</v>
      </c>
      <c r="D137" s="3">
        <v>0.18983983983983899</v>
      </c>
      <c r="E137" s="3">
        <v>231</v>
      </c>
      <c r="F137" s="3">
        <v>1.8104084084084</v>
      </c>
      <c r="G137" s="3">
        <v>0.189891627849854</v>
      </c>
      <c r="H137" s="3">
        <v>94825</v>
      </c>
      <c r="I137" s="3">
        <v>189.65</v>
      </c>
      <c r="J137" s="3">
        <v>1</v>
      </c>
    </row>
    <row r="138" spans="1:10" x14ac:dyDescent="0.25">
      <c r="A138" s="7" t="s">
        <v>10</v>
      </c>
      <c r="B138" s="3">
        <v>1000</v>
      </c>
      <c r="C138" s="3">
        <v>0.1</v>
      </c>
      <c r="D138" s="3">
        <v>0.188528528528528</v>
      </c>
      <c r="E138" s="3">
        <v>240</v>
      </c>
      <c r="F138" s="3">
        <v>1.81166566566566</v>
      </c>
      <c r="G138" s="3">
        <v>0.18882048172111901</v>
      </c>
      <c r="H138" s="3">
        <v>94170</v>
      </c>
      <c r="I138" s="3">
        <v>188.34</v>
      </c>
      <c r="J138" s="3">
        <v>1</v>
      </c>
    </row>
    <row r="139" spans="1:10" x14ac:dyDescent="0.25">
      <c r="A139" s="7" t="s">
        <v>10</v>
      </c>
      <c r="B139" s="3">
        <v>1000</v>
      </c>
      <c r="C139" s="3">
        <v>0.1</v>
      </c>
      <c r="D139" s="3">
        <v>0.190298298298298</v>
      </c>
      <c r="E139" s="3">
        <v>229</v>
      </c>
      <c r="F139" s="3">
        <v>1.80993193193193</v>
      </c>
      <c r="G139" s="3">
        <v>0.19052247816037199</v>
      </c>
      <c r="H139" s="3">
        <v>95054</v>
      </c>
      <c r="I139" s="3">
        <v>190.108</v>
      </c>
      <c r="J139" s="3">
        <v>1</v>
      </c>
    </row>
    <row r="140" spans="1:10" x14ac:dyDescent="0.25">
      <c r="A140" s="7" t="s">
        <v>10</v>
      </c>
      <c r="B140" s="3">
        <v>1000</v>
      </c>
      <c r="C140" s="3">
        <v>0.1</v>
      </c>
      <c r="D140" s="3">
        <v>0.18899299299299299</v>
      </c>
      <c r="E140" s="3">
        <v>230</v>
      </c>
      <c r="F140" s="3">
        <v>1.81118118118118</v>
      </c>
      <c r="G140" s="3">
        <v>0.18933166952376501</v>
      </c>
      <c r="H140" s="3">
        <v>94402</v>
      </c>
      <c r="I140" s="3">
        <v>188.804</v>
      </c>
      <c r="J140" s="3">
        <v>1</v>
      </c>
    </row>
    <row r="141" spans="1:10" x14ac:dyDescent="0.25">
      <c r="A141" s="7" t="s">
        <v>10</v>
      </c>
      <c r="B141" s="3">
        <v>1000</v>
      </c>
      <c r="C141" s="3">
        <v>0.1</v>
      </c>
      <c r="D141" s="3">
        <v>0.188862862862862</v>
      </c>
      <c r="E141" s="3">
        <v>237</v>
      </c>
      <c r="F141" s="3">
        <v>1.8113413413413399</v>
      </c>
      <c r="G141" s="3">
        <v>0.18902389779149401</v>
      </c>
      <c r="H141" s="3">
        <v>94337</v>
      </c>
      <c r="I141" s="3">
        <v>188.67400000000001</v>
      </c>
      <c r="J141" s="3">
        <v>1</v>
      </c>
    </row>
    <row r="142" spans="1:10" x14ac:dyDescent="0.25">
      <c r="A142" s="7" t="s">
        <v>10</v>
      </c>
      <c r="B142" s="3">
        <v>1000</v>
      </c>
      <c r="C142" s="3">
        <v>0.1</v>
      </c>
      <c r="D142" s="3">
        <v>0.189173173173173</v>
      </c>
      <c r="E142" s="3">
        <v>231</v>
      </c>
      <c r="F142" s="3">
        <v>1.8110550550550499</v>
      </c>
      <c r="G142" s="3">
        <v>0.18949806696433799</v>
      </c>
      <c r="H142" s="3">
        <v>94492</v>
      </c>
      <c r="I142" s="3">
        <v>188.98400000000001</v>
      </c>
      <c r="J142" s="3">
        <v>1</v>
      </c>
    </row>
    <row r="143" spans="1:10" x14ac:dyDescent="0.25">
      <c r="A143" s="7" t="s">
        <v>10</v>
      </c>
      <c r="B143" s="3">
        <v>1000</v>
      </c>
      <c r="C143" s="3">
        <v>0.1</v>
      </c>
      <c r="D143" s="3">
        <v>0.188612612612612</v>
      </c>
      <c r="E143" s="3">
        <v>232</v>
      </c>
      <c r="F143" s="3">
        <v>1.8115795795795699</v>
      </c>
      <c r="G143" s="3">
        <v>0.18947443103087799</v>
      </c>
      <c r="H143" s="3">
        <v>94212</v>
      </c>
      <c r="I143" s="3">
        <v>188.42400000000001</v>
      </c>
      <c r="J143" s="3">
        <v>1</v>
      </c>
    </row>
    <row r="144" spans="1:10" x14ac:dyDescent="0.25">
      <c r="A144" s="7" t="s">
        <v>10</v>
      </c>
      <c r="B144" s="3">
        <v>1000</v>
      </c>
      <c r="C144" s="3">
        <v>0.1</v>
      </c>
      <c r="D144" s="3">
        <v>0.18832632632632601</v>
      </c>
      <c r="E144" s="3">
        <v>229</v>
      </c>
      <c r="F144" s="3">
        <v>1.81184584584584</v>
      </c>
      <c r="G144" s="3">
        <v>0.18893135332021899</v>
      </c>
      <c r="H144" s="3">
        <v>94069</v>
      </c>
      <c r="I144" s="3">
        <v>188.13800000000001</v>
      </c>
      <c r="J144" s="3">
        <v>1</v>
      </c>
    </row>
    <row r="145" spans="1:10" x14ac:dyDescent="0.25">
      <c r="A145" s="7" t="s">
        <v>10</v>
      </c>
      <c r="B145" s="3">
        <v>1000</v>
      </c>
      <c r="C145" s="3">
        <v>0.1</v>
      </c>
      <c r="D145" s="3">
        <v>0.187581581581581</v>
      </c>
      <c r="E145" s="3">
        <v>226</v>
      </c>
      <c r="F145" s="3">
        <v>1.81259459459459</v>
      </c>
      <c r="G145" s="3">
        <v>0.188409862212155</v>
      </c>
      <c r="H145" s="3">
        <v>93697</v>
      </c>
      <c r="I145" s="3">
        <v>187.39400000000001</v>
      </c>
      <c r="J145" s="3">
        <v>1</v>
      </c>
    </row>
    <row r="146" spans="1:10" x14ac:dyDescent="0.25">
      <c r="A146" s="4" t="s">
        <v>7</v>
      </c>
      <c r="B146" s="3">
        <v>5000</v>
      </c>
      <c r="C146" s="3">
        <v>1E-3</v>
      </c>
      <c r="D146" s="3">
        <v>2.001200240048E-3</v>
      </c>
      <c r="E146" s="3">
        <v>24</v>
      </c>
      <c r="F146" s="3">
        <v>3.9477647529505902</v>
      </c>
      <c r="G146" s="3">
        <v>1.92172983475447E-3</v>
      </c>
      <c r="H146" s="3">
        <v>25010</v>
      </c>
      <c r="I146" s="3">
        <v>10.004</v>
      </c>
      <c r="J146" s="3">
        <v>1</v>
      </c>
    </row>
    <row r="147" spans="1:10" x14ac:dyDescent="0.25">
      <c r="A147" s="4" t="s">
        <v>7</v>
      </c>
      <c r="B147" s="3">
        <v>5000</v>
      </c>
      <c r="C147" s="3">
        <v>1E-3</v>
      </c>
      <c r="D147" s="3">
        <v>2.01120656304129E-3</v>
      </c>
      <c r="E147" s="3">
        <v>23</v>
      </c>
      <c r="F147" s="3">
        <v>3.9385259204701999</v>
      </c>
      <c r="G147" s="3">
        <v>2.26632937463029E-3</v>
      </c>
      <c r="H147" s="3">
        <v>25125</v>
      </c>
      <c r="I147" s="3">
        <v>10.0520104020804</v>
      </c>
      <c r="J147" s="3">
        <v>1</v>
      </c>
    </row>
    <row r="148" spans="1:10" x14ac:dyDescent="0.25">
      <c r="A148" s="4" t="s">
        <v>7</v>
      </c>
      <c r="B148" s="3">
        <v>5000</v>
      </c>
      <c r="C148" s="3">
        <v>1E-3</v>
      </c>
      <c r="D148" s="3">
        <v>1.9942363822904601E-3</v>
      </c>
      <c r="E148" s="3">
        <v>26</v>
      </c>
      <c r="F148" s="3">
        <v>3.9526193353916801</v>
      </c>
      <c r="G148" s="3">
        <v>2.0704744247227601E-3</v>
      </c>
      <c r="H148" s="3">
        <v>24913</v>
      </c>
      <c r="I148" s="3">
        <v>9.9671934386877297</v>
      </c>
      <c r="J148" s="3">
        <v>1</v>
      </c>
    </row>
    <row r="149" spans="1:10" x14ac:dyDescent="0.25">
      <c r="A149" s="4" t="s">
        <v>7</v>
      </c>
      <c r="B149" s="3">
        <v>5000</v>
      </c>
      <c r="C149" s="3">
        <v>1E-3</v>
      </c>
      <c r="D149" s="3">
        <v>2.0106462268844301E-3</v>
      </c>
      <c r="E149" s="3">
        <v>23</v>
      </c>
      <c r="F149" s="3">
        <v>3.93903214416392</v>
      </c>
      <c r="G149" s="3">
        <v>1.66308349334778E-3</v>
      </c>
      <c r="H149" s="3">
        <v>25118</v>
      </c>
      <c r="I149" s="3">
        <v>10.049209841968301</v>
      </c>
      <c r="J149" s="3">
        <v>1</v>
      </c>
    </row>
    <row r="150" spans="1:10" x14ac:dyDescent="0.25">
      <c r="A150" s="4" t="s">
        <v>7</v>
      </c>
      <c r="B150" s="3">
        <v>5000</v>
      </c>
      <c r="C150" s="3">
        <v>1E-3</v>
      </c>
      <c r="D150" s="3">
        <v>1.9859971994398802E-3</v>
      </c>
      <c r="E150" s="3">
        <v>22</v>
      </c>
      <c r="F150" s="3">
        <v>3.9578110022004398</v>
      </c>
      <c r="G150" s="3">
        <v>2.0031349232123201E-3</v>
      </c>
      <c r="H150" s="3">
        <v>24820</v>
      </c>
      <c r="I150" s="3">
        <v>9.9280000000000008</v>
      </c>
      <c r="J150" s="3">
        <v>1</v>
      </c>
    </row>
    <row r="151" spans="1:10" x14ac:dyDescent="0.25">
      <c r="A151" s="4" t="s">
        <v>7</v>
      </c>
      <c r="B151" s="3">
        <v>5000</v>
      </c>
      <c r="C151" s="3">
        <v>1E-3</v>
      </c>
      <c r="D151" s="3">
        <v>1.9874374874974902E-3</v>
      </c>
      <c r="E151" s="3">
        <v>23</v>
      </c>
      <c r="F151" s="3">
        <v>3.9592232846569302</v>
      </c>
      <c r="G151" s="3">
        <v>2.0183417889300202E-3</v>
      </c>
      <c r="H151" s="3">
        <v>24838</v>
      </c>
      <c r="I151" s="3">
        <v>9.9352</v>
      </c>
      <c r="J151" s="3">
        <v>1</v>
      </c>
    </row>
    <row r="152" spans="1:10" x14ac:dyDescent="0.25">
      <c r="A152" s="4" t="s">
        <v>7</v>
      </c>
      <c r="B152" s="3">
        <v>5000</v>
      </c>
      <c r="C152" s="3">
        <v>1E-3</v>
      </c>
      <c r="D152" s="3">
        <v>1.9949568144921499E-3</v>
      </c>
      <c r="E152" s="3">
        <v>23</v>
      </c>
      <c r="F152" s="3">
        <v>3.9514653631006298</v>
      </c>
      <c r="G152" s="3">
        <v>1.7292380322080001E-3</v>
      </c>
      <c r="H152" s="3">
        <v>24922</v>
      </c>
      <c r="I152" s="3">
        <v>9.9707941588317599</v>
      </c>
      <c r="J152" s="3">
        <v>1</v>
      </c>
    </row>
    <row r="153" spans="1:10" x14ac:dyDescent="0.25">
      <c r="A153" s="4" t="s">
        <v>7</v>
      </c>
      <c r="B153" s="3">
        <v>5000</v>
      </c>
      <c r="C153" s="3">
        <v>1E-3</v>
      </c>
      <c r="D153" s="3">
        <v>1.98991378908034E-3</v>
      </c>
      <c r="E153" s="3">
        <v>22</v>
      </c>
      <c r="F153" s="3" t="s">
        <v>25</v>
      </c>
      <c r="G153" s="3">
        <v>2.0016901816636398E-3</v>
      </c>
      <c r="H153" s="3">
        <v>24859</v>
      </c>
      <c r="I153" s="3">
        <v>9.9455891178235607</v>
      </c>
      <c r="J153" s="3">
        <v>2</v>
      </c>
    </row>
    <row r="154" spans="1:10" x14ac:dyDescent="0.25">
      <c r="A154" s="4" t="s">
        <v>7</v>
      </c>
      <c r="B154" s="3">
        <v>5000</v>
      </c>
      <c r="C154" s="3">
        <v>1E-3</v>
      </c>
      <c r="D154" s="3">
        <v>1.9875923964304599E-3</v>
      </c>
      <c r="E154" s="3">
        <v>24</v>
      </c>
      <c r="F154" s="3">
        <v>3.95870674735187</v>
      </c>
      <c r="G154" s="3">
        <v>1.9550814439419301E-3</v>
      </c>
      <c r="H154" s="3">
        <v>24830</v>
      </c>
      <c r="I154" s="3">
        <v>9.93398679735947</v>
      </c>
      <c r="J154" s="3">
        <v>1</v>
      </c>
    </row>
    <row r="155" spans="1:10" x14ac:dyDescent="0.25">
      <c r="A155" s="4" t="s">
        <v>7</v>
      </c>
      <c r="B155" s="3">
        <v>5000</v>
      </c>
      <c r="C155" s="3">
        <v>1E-3</v>
      </c>
      <c r="D155" s="3">
        <v>2.0009601920383999E-3</v>
      </c>
      <c r="E155" s="3">
        <v>25</v>
      </c>
      <c r="F155" s="3">
        <v>3.9463858371674299</v>
      </c>
      <c r="G155" s="3">
        <v>2.2171683101899799E-3</v>
      </c>
      <c r="H155" s="3">
        <v>25007</v>
      </c>
      <c r="I155" s="3">
        <v>10.002800000000001</v>
      </c>
      <c r="J155" s="3">
        <v>1</v>
      </c>
    </row>
    <row r="156" spans="1:10" x14ac:dyDescent="0.25">
      <c r="A156" s="4" t="s">
        <v>8</v>
      </c>
      <c r="B156" s="3">
        <v>5000</v>
      </c>
      <c r="C156" s="3">
        <v>2E-3</v>
      </c>
      <c r="D156" s="3">
        <v>3.9951190238047603E-3</v>
      </c>
      <c r="E156" s="3">
        <v>36</v>
      </c>
      <c r="F156" s="3">
        <v>3.1279639127825498</v>
      </c>
      <c r="G156" s="3">
        <v>3.9666447825223898E-3</v>
      </c>
      <c r="H156" s="3">
        <v>49929</v>
      </c>
      <c r="I156" s="3">
        <v>19.971599999999999</v>
      </c>
      <c r="J156" s="3">
        <v>1</v>
      </c>
    </row>
    <row r="157" spans="1:10" x14ac:dyDescent="0.25">
      <c r="A157" s="4" t="s">
        <v>8</v>
      </c>
      <c r="B157" s="3">
        <v>5000</v>
      </c>
      <c r="C157" s="3">
        <v>2E-3</v>
      </c>
      <c r="D157" s="3">
        <v>3.9986397279455797E-3</v>
      </c>
      <c r="E157" s="3">
        <v>37</v>
      </c>
      <c r="F157" s="3">
        <v>3.12671798359671</v>
      </c>
      <c r="G157" s="3">
        <v>3.7667371349791399E-3</v>
      </c>
      <c r="H157" s="3">
        <v>49973</v>
      </c>
      <c r="I157" s="3">
        <v>19.9892</v>
      </c>
      <c r="J157" s="3">
        <v>1</v>
      </c>
    </row>
    <row r="158" spans="1:10" x14ac:dyDescent="0.25">
      <c r="A158" s="4" t="s">
        <v>8</v>
      </c>
      <c r="B158" s="3">
        <v>5000</v>
      </c>
      <c r="C158" s="3">
        <v>2E-3</v>
      </c>
      <c r="D158" s="3">
        <v>4.0122424484896899E-3</v>
      </c>
      <c r="E158" s="3">
        <v>38</v>
      </c>
      <c r="F158" s="3">
        <v>3.12355367073414</v>
      </c>
      <c r="G158" s="3">
        <v>4.1015214220329697E-3</v>
      </c>
      <c r="H158" s="3">
        <v>50143</v>
      </c>
      <c r="I158" s="3">
        <v>20.057200000000002</v>
      </c>
      <c r="J158" s="3">
        <v>1</v>
      </c>
    </row>
    <row r="159" spans="1:10" x14ac:dyDescent="0.25">
      <c r="A159" s="4" t="s">
        <v>8</v>
      </c>
      <c r="B159" s="3">
        <v>5000</v>
      </c>
      <c r="C159" s="3">
        <v>2E-3</v>
      </c>
      <c r="D159" s="3">
        <v>3.9807161432286403E-3</v>
      </c>
      <c r="E159" s="3">
        <v>38</v>
      </c>
      <c r="F159" s="3">
        <v>3.1312282456491198</v>
      </c>
      <c r="G159" s="3">
        <v>3.9764665840170297E-3</v>
      </c>
      <c r="H159" s="3">
        <v>49749</v>
      </c>
      <c r="I159" s="3">
        <v>19.8996</v>
      </c>
      <c r="J159" s="3">
        <v>1</v>
      </c>
    </row>
    <row r="160" spans="1:10" x14ac:dyDescent="0.25">
      <c r="A160" s="4" t="s">
        <v>8</v>
      </c>
      <c r="B160" s="3">
        <v>5000</v>
      </c>
      <c r="C160" s="3">
        <v>2E-3</v>
      </c>
      <c r="D160" s="3">
        <v>3.9968793758751696E-3</v>
      </c>
      <c r="E160" s="3">
        <v>40</v>
      </c>
      <c r="F160" s="3">
        <v>3.1273001000199998</v>
      </c>
      <c r="G160" s="3">
        <v>3.8747028307532299E-3</v>
      </c>
      <c r="H160" s="3">
        <v>49951</v>
      </c>
      <c r="I160" s="3">
        <v>19.980399999999999</v>
      </c>
      <c r="J160" s="3">
        <v>1</v>
      </c>
    </row>
    <row r="161" spans="1:10" x14ac:dyDescent="0.25">
      <c r="A161" s="4" t="s">
        <v>8</v>
      </c>
      <c r="B161" s="3">
        <v>5000</v>
      </c>
      <c r="C161" s="3">
        <v>2E-3</v>
      </c>
      <c r="D161" s="3">
        <v>3.9902380476095197E-3</v>
      </c>
      <c r="E161" s="3">
        <v>39</v>
      </c>
      <c r="F161" s="3">
        <v>3.1288412882576502</v>
      </c>
      <c r="G161" s="3">
        <v>3.7681395585855001E-3</v>
      </c>
      <c r="H161" s="3">
        <v>49868</v>
      </c>
      <c r="I161" s="3">
        <v>19.947199999999999</v>
      </c>
      <c r="J161" s="3">
        <v>1</v>
      </c>
    </row>
    <row r="162" spans="1:10" x14ac:dyDescent="0.25">
      <c r="A162" s="4" t="s">
        <v>8</v>
      </c>
      <c r="B162" s="3">
        <v>5000</v>
      </c>
      <c r="C162" s="3">
        <v>2E-3</v>
      </c>
      <c r="D162" s="3">
        <v>4.0009601920384004E-3</v>
      </c>
      <c r="E162" s="3">
        <v>38</v>
      </c>
      <c r="F162" s="3">
        <v>3.1265509901980302</v>
      </c>
      <c r="G162" s="3">
        <v>4.1005751986005904E-3</v>
      </c>
      <c r="H162" s="3">
        <v>50002</v>
      </c>
      <c r="I162" s="3">
        <v>20.000800000000002</v>
      </c>
      <c r="J162" s="3">
        <v>1</v>
      </c>
    </row>
    <row r="163" spans="1:10" x14ac:dyDescent="0.25">
      <c r="A163" s="4" t="s">
        <v>8</v>
      </c>
      <c r="B163" s="3">
        <v>5000</v>
      </c>
      <c r="C163" s="3">
        <v>2E-3</v>
      </c>
      <c r="D163" s="3">
        <v>3.9729545909181797E-3</v>
      </c>
      <c r="E163" s="3">
        <v>37</v>
      </c>
      <c r="F163" s="3">
        <v>3.1339479895979099</v>
      </c>
      <c r="G163" s="3">
        <v>3.98010203323345E-3</v>
      </c>
      <c r="H163" s="3">
        <v>49652</v>
      </c>
      <c r="I163" s="3">
        <v>19.860800000000001</v>
      </c>
      <c r="J163" s="3">
        <v>1</v>
      </c>
    </row>
    <row r="164" spans="1:10" x14ac:dyDescent="0.25">
      <c r="A164" s="4" t="s">
        <v>8</v>
      </c>
      <c r="B164" s="3">
        <v>5000</v>
      </c>
      <c r="C164" s="3">
        <v>2E-3</v>
      </c>
      <c r="D164" s="3">
        <v>3.9742348469693897E-3</v>
      </c>
      <c r="E164" s="3">
        <v>37</v>
      </c>
      <c r="F164" s="3">
        <v>3.13273630726145</v>
      </c>
      <c r="G164" s="3">
        <v>4.05743944985001E-3</v>
      </c>
      <c r="H164" s="3">
        <v>49668</v>
      </c>
      <c r="I164" s="3">
        <v>19.8672</v>
      </c>
      <c r="J164" s="3">
        <v>1</v>
      </c>
    </row>
    <row r="165" spans="1:10" x14ac:dyDescent="0.25">
      <c r="A165" s="4" t="s">
        <v>8</v>
      </c>
      <c r="B165" s="3">
        <v>5000</v>
      </c>
      <c r="C165" s="3">
        <v>2E-3</v>
      </c>
      <c r="D165" s="3">
        <v>3.9748749749949899E-3</v>
      </c>
      <c r="E165" s="3">
        <v>38</v>
      </c>
      <c r="F165" s="3">
        <v>3.1337773154630901</v>
      </c>
      <c r="G165" s="3">
        <v>3.9547745965692101E-3</v>
      </c>
      <c r="H165" s="3">
        <v>49676</v>
      </c>
      <c r="I165" s="3">
        <v>19.8704</v>
      </c>
      <c r="J165" s="3">
        <v>1</v>
      </c>
    </row>
    <row r="166" spans="1:10" x14ac:dyDescent="0.25">
      <c r="A166" s="7" t="s">
        <v>9</v>
      </c>
      <c r="B166" s="1">
        <v>5000</v>
      </c>
      <c r="C166" s="1">
        <v>8.9999999999999993E-3</v>
      </c>
      <c r="D166" s="3">
        <v>1.79912782556511E-2</v>
      </c>
      <c r="E166" s="3">
        <v>124</v>
      </c>
      <c r="F166" s="3">
        <v>2.1769949189837901</v>
      </c>
      <c r="G166" s="3">
        <v>1.7995645000394401E-2</v>
      </c>
      <c r="H166" s="3">
        <v>224846</v>
      </c>
      <c r="I166" s="3">
        <v>89.938400000000001</v>
      </c>
      <c r="J166" s="3">
        <v>1</v>
      </c>
    </row>
    <row r="167" spans="1:10" x14ac:dyDescent="0.25">
      <c r="A167" s="7" t="s">
        <v>9</v>
      </c>
      <c r="B167" s="2">
        <v>5000</v>
      </c>
      <c r="C167" s="1">
        <v>8.9999999999999993E-3</v>
      </c>
      <c r="D167" s="3">
        <v>1.79363872774554E-2</v>
      </c>
      <c r="E167" s="3">
        <v>126</v>
      </c>
      <c r="F167" s="3">
        <v>2.17893346669333</v>
      </c>
      <c r="G167" s="3">
        <v>1.7898417620237899E-2</v>
      </c>
      <c r="H167" s="3">
        <v>224160</v>
      </c>
      <c r="I167" s="3">
        <v>89.664000000000001</v>
      </c>
      <c r="J167" s="3">
        <v>1</v>
      </c>
    </row>
    <row r="168" spans="1:10" x14ac:dyDescent="0.25">
      <c r="A168" s="7" t="s">
        <v>9</v>
      </c>
      <c r="B168" s="2">
        <v>5000</v>
      </c>
      <c r="C168" s="1">
        <v>8.9999999999999993E-3</v>
      </c>
      <c r="D168" s="3">
        <v>1.7903660732146401E-2</v>
      </c>
      <c r="E168" s="3">
        <v>123</v>
      </c>
      <c r="F168" s="3">
        <v>2.1801051410282</v>
      </c>
      <c r="G168" s="3">
        <v>1.7898175258391401E-2</v>
      </c>
      <c r="H168" s="3">
        <v>223751</v>
      </c>
      <c r="I168" s="3">
        <v>89.500399999999999</v>
      </c>
      <c r="J168" s="3">
        <v>1</v>
      </c>
    </row>
    <row r="169" spans="1:10" x14ac:dyDescent="0.25">
      <c r="A169" s="7" t="s">
        <v>9</v>
      </c>
      <c r="B169" s="2">
        <v>5000</v>
      </c>
      <c r="C169" s="1">
        <v>8.9999999999999993E-3</v>
      </c>
      <c r="D169" s="3">
        <v>1.7908541708341601E-2</v>
      </c>
      <c r="E169" s="3">
        <v>125</v>
      </c>
      <c r="F169" s="3">
        <v>2.1799931986397199</v>
      </c>
      <c r="G169" s="3">
        <v>1.78963699454751E-2</v>
      </c>
      <c r="H169" s="3">
        <v>223812</v>
      </c>
      <c r="I169" s="3">
        <v>89.524799999999999</v>
      </c>
      <c r="J169" s="3">
        <v>1</v>
      </c>
    </row>
    <row r="170" spans="1:10" x14ac:dyDescent="0.25">
      <c r="A170" s="7" t="s">
        <v>9</v>
      </c>
      <c r="B170" s="2">
        <v>5000</v>
      </c>
      <c r="C170" s="1">
        <v>8.9999999999999993E-3</v>
      </c>
      <c r="D170" s="3">
        <v>1.7886937387477399E-2</v>
      </c>
      <c r="E170" s="3">
        <v>126</v>
      </c>
      <c r="F170" s="3">
        <v>2.1807148629725899</v>
      </c>
      <c r="G170" s="3">
        <v>1.7863414820414199E-2</v>
      </c>
      <c r="H170" s="3">
        <v>223542</v>
      </c>
      <c r="I170" s="3">
        <v>89.416799999999995</v>
      </c>
      <c r="J170" s="3">
        <v>1</v>
      </c>
    </row>
    <row r="171" spans="1:10" x14ac:dyDescent="0.25">
      <c r="A171" s="7" t="s">
        <v>9</v>
      </c>
      <c r="B171" s="2">
        <v>5000</v>
      </c>
      <c r="C171" s="1">
        <v>8.9999999999999993E-3</v>
      </c>
      <c r="D171" s="3">
        <v>1.7923184636927301E-2</v>
      </c>
      <c r="E171" s="3">
        <v>127</v>
      </c>
      <c r="F171" s="3">
        <v>2.1795006201240201</v>
      </c>
      <c r="G171" s="3">
        <v>1.79290322489132E-2</v>
      </c>
      <c r="H171" s="3">
        <v>223995</v>
      </c>
      <c r="I171" s="3">
        <v>89.597999999999999</v>
      </c>
      <c r="J171" s="3">
        <v>1</v>
      </c>
    </row>
    <row r="172" spans="1:10" x14ac:dyDescent="0.25">
      <c r="A172" s="7" t="s">
        <v>9</v>
      </c>
      <c r="B172" s="2">
        <v>5000</v>
      </c>
      <c r="C172" s="1">
        <v>8.9999999999999993E-3</v>
      </c>
      <c r="D172" s="3">
        <v>1.7912462492498501E-2</v>
      </c>
      <c r="E172" s="3">
        <v>123</v>
      </c>
      <c r="F172" s="3">
        <v>2.1799408681736301</v>
      </c>
      <c r="G172" s="3">
        <v>1.7919395312956599E-2</v>
      </c>
      <c r="H172" s="3">
        <v>223861</v>
      </c>
      <c r="I172" s="3">
        <v>89.544399999999996</v>
      </c>
      <c r="J172" s="3">
        <v>1</v>
      </c>
    </row>
    <row r="173" spans="1:10" x14ac:dyDescent="0.25">
      <c r="A173" s="7" t="s">
        <v>9</v>
      </c>
      <c r="B173" s="2">
        <v>5000</v>
      </c>
      <c r="C173" s="1">
        <v>8.9999999999999993E-3</v>
      </c>
      <c r="D173" s="3">
        <v>1.7956311262252399E-2</v>
      </c>
      <c r="E173" s="3">
        <v>126</v>
      </c>
      <c r="F173" s="3">
        <v>2.1783062212442399</v>
      </c>
      <c r="G173" s="3">
        <v>1.8051572493934E-2</v>
      </c>
      <c r="H173" s="3">
        <v>224409</v>
      </c>
      <c r="I173" s="3">
        <v>89.763599999999997</v>
      </c>
      <c r="J173" s="3">
        <v>1</v>
      </c>
    </row>
    <row r="174" spans="1:10" x14ac:dyDescent="0.25">
      <c r="A174" s="7" t="s">
        <v>9</v>
      </c>
      <c r="B174" s="2">
        <v>5000</v>
      </c>
      <c r="C174" s="1">
        <v>8.9999999999999993E-3</v>
      </c>
      <c r="D174" s="3">
        <v>1.7866133226645299E-2</v>
      </c>
      <c r="E174" s="3">
        <v>125</v>
      </c>
      <c r="F174" s="3">
        <v>2.1815435087017399</v>
      </c>
      <c r="G174" s="3">
        <v>1.7914769521005899E-2</v>
      </c>
      <c r="H174" s="3">
        <v>223282</v>
      </c>
      <c r="I174" s="3">
        <v>89.312799999999996</v>
      </c>
      <c r="J174" s="3">
        <v>1</v>
      </c>
    </row>
    <row r="175" spans="1:10" x14ac:dyDescent="0.25">
      <c r="A175" s="7" t="s">
        <v>9</v>
      </c>
      <c r="B175" s="2">
        <v>5000</v>
      </c>
      <c r="C175" s="1">
        <v>8.9999999999999993E-3</v>
      </c>
      <c r="D175" s="3">
        <v>1.7861812362472401E-2</v>
      </c>
      <c r="E175" s="3">
        <v>126</v>
      </c>
      <c r="F175" s="3">
        <v>2.1821554710942102</v>
      </c>
      <c r="G175" s="3">
        <v>1.7910257634727401E-2</v>
      </c>
      <c r="H175" s="3">
        <v>223228</v>
      </c>
      <c r="I175" s="3">
        <v>89.291200000000003</v>
      </c>
      <c r="J175" s="3">
        <v>1</v>
      </c>
    </row>
    <row r="176" spans="1:10" x14ac:dyDescent="0.25">
      <c r="A176" s="7" t="s">
        <v>10</v>
      </c>
      <c r="B176" s="3">
        <v>5000</v>
      </c>
      <c r="C176" s="3">
        <v>0.1</v>
      </c>
      <c r="D176" s="3">
        <v>0.18983100620123999</v>
      </c>
      <c r="E176" s="3">
        <v>1075</v>
      </c>
      <c r="F176" s="3">
        <v>1.81020860172034</v>
      </c>
      <c r="G176" s="3">
        <v>0.189800103823621</v>
      </c>
      <c r="H176" s="3">
        <v>2372413</v>
      </c>
      <c r="I176" s="3">
        <v>948.96519999999998</v>
      </c>
      <c r="J176" s="3">
        <v>1</v>
      </c>
    </row>
    <row r="177" spans="1:10" x14ac:dyDescent="0.25">
      <c r="A177" s="7" t="s">
        <v>10</v>
      </c>
      <c r="B177" s="3">
        <v>5000</v>
      </c>
      <c r="C177" s="3">
        <v>0.1</v>
      </c>
      <c r="D177" s="3">
        <v>0.189764112822564</v>
      </c>
      <c r="E177" s="3">
        <v>1048</v>
      </c>
      <c r="F177" s="3">
        <v>1.8102752550510099</v>
      </c>
      <c r="G177" s="3">
        <v>0.18977691765842999</v>
      </c>
      <c r="H177" s="3">
        <v>2371577</v>
      </c>
      <c r="I177" s="3">
        <v>948.63080000000002</v>
      </c>
      <c r="J177" s="3">
        <v>1</v>
      </c>
    </row>
    <row r="178" spans="1:10" x14ac:dyDescent="0.25">
      <c r="A178" s="7" t="s">
        <v>10</v>
      </c>
      <c r="B178" s="3">
        <v>5000</v>
      </c>
      <c r="C178" s="3">
        <v>0.1</v>
      </c>
      <c r="D178" s="3">
        <v>0.19005033006601299</v>
      </c>
      <c r="E178" s="3">
        <v>1061</v>
      </c>
      <c r="F178" s="3">
        <v>1.80998863772754</v>
      </c>
      <c r="G178" s="3">
        <v>0.190065865420223</v>
      </c>
      <c r="H178" s="3">
        <v>2375154</v>
      </c>
      <c r="I178" s="3">
        <v>950.0616</v>
      </c>
      <c r="J178" s="3">
        <v>1</v>
      </c>
    </row>
    <row r="179" spans="1:10" x14ac:dyDescent="0.25">
      <c r="A179" s="7" t="s">
        <v>10</v>
      </c>
      <c r="B179" s="3">
        <v>5000</v>
      </c>
      <c r="C179" s="3">
        <v>0.1</v>
      </c>
      <c r="D179" s="3">
        <v>0.18976275255051001</v>
      </c>
      <c r="E179" s="3">
        <v>1052</v>
      </c>
      <c r="F179" s="3">
        <v>1.81027733546709</v>
      </c>
      <c r="G179" s="3">
        <v>0.18980556843478599</v>
      </c>
      <c r="H179" s="3">
        <v>2371560</v>
      </c>
      <c r="I179" s="3">
        <v>948.62400000000002</v>
      </c>
      <c r="J179" s="3">
        <v>1</v>
      </c>
    </row>
    <row r="180" spans="1:10" x14ac:dyDescent="0.25">
      <c r="A180" s="7" t="s">
        <v>10</v>
      </c>
      <c r="B180" s="3">
        <v>5000</v>
      </c>
      <c r="C180" s="3">
        <v>0.1</v>
      </c>
      <c r="D180" s="3">
        <v>0.18990366073214601</v>
      </c>
      <c r="E180" s="3">
        <v>1054</v>
      </c>
      <c r="F180" s="3">
        <v>1.8101367473494601</v>
      </c>
      <c r="G180" s="3">
        <v>0.18997841427756601</v>
      </c>
      <c r="H180" s="3">
        <v>2373321</v>
      </c>
      <c r="I180" s="3">
        <v>949.32839999999999</v>
      </c>
      <c r="J180" s="3">
        <v>1</v>
      </c>
    </row>
    <row r="181" spans="1:10" x14ac:dyDescent="0.25">
      <c r="A181" s="7" t="s">
        <v>10</v>
      </c>
      <c r="B181" s="3">
        <v>5000</v>
      </c>
      <c r="C181" s="3">
        <v>0.1</v>
      </c>
      <c r="D181" s="3">
        <v>0.18987029405881101</v>
      </c>
      <c r="E181" s="3">
        <v>1055</v>
      </c>
      <c r="F181" s="3">
        <v>1.81017219443888</v>
      </c>
      <c r="G181" s="3">
        <v>0.18995067007295999</v>
      </c>
      <c r="H181" s="3">
        <v>2372904</v>
      </c>
      <c r="I181" s="3">
        <v>949.16160000000002</v>
      </c>
      <c r="J181" s="3">
        <v>1</v>
      </c>
    </row>
    <row r="182" spans="1:10" x14ac:dyDescent="0.25">
      <c r="A182" s="7" t="s">
        <v>10</v>
      </c>
      <c r="B182" s="3">
        <v>5000</v>
      </c>
      <c r="C182" s="3">
        <v>0.1</v>
      </c>
      <c r="D182" s="3">
        <v>0.18962704540908101</v>
      </c>
      <c r="E182" s="3">
        <v>1045</v>
      </c>
      <c r="F182" s="3">
        <v>1.81041168233646</v>
      </c>
      <c r="G182" s="3">
        <v>0.18970187762754201</v>
      </c>
      <c r="H182" s="3">
        <v>2369864</v>
      </c>
      <c r="I182" s="3">
        <v>947.94560000000001</v>
      </c>
      <c r="J182" s="3">
        <v>1</v>
      </c>
    </row>
    <row r="183" spans="1:10" x14ac:dyDescent="0.25">
      <c r="A183" s="7" t="s">
        <v>10</v>
      </c>
      <c r="B183" s="3">
        <v>5000</v>
      </c>
      <c r="C183" s="3">
        <v>0.1</v>
      </c>
      <c r="D183" s="3">
        <v>0.189595919183836</v>
      </c>
      <c r="E183" s="3">
        <v>1059</v>
      </c>
      <c r="F183" s="3">
        <v>1.8104452090418</v>
      </c>
      <c r="G183" s="3">
        <v>0.189676360602129</v>
      </c>
      <c r="H183" s="3">
        <v>2369475</v>
      </c>
      <c r="I183" s="3">
        <v>947.79</v>
      </c>
      <c r="J183" s="3">
        <v>1</v>
      </c>
    </row>
    <row r="184" spans="1:10" x14ac:dyDescent="0.25">
      <c r="A184" s="7" t="s">
        <v>10</v>
      </c>
      <c r="B184" s="3">
        <v>5000</v>
      </c>
      <c r="C184" s="3">
        <v>0.1</v>
      </c>
      <c r="D184" s="3">
        <v>0.18966065213042599</v>
      </c>
      <c r="E184" s="3">
        <v>1050</v>
      </c>
      <c r="F184" s="3">
        <v>1.8103786357271401</v>
      </c>
      <c r="G184" s="3">
        <v>0.189777703134653</v>
      </c>
      <c r="H184" s="3">
        <v>2370284</v>
      </c>
      <c r="I184" s="3">
        <v>948.11360000000002</v>
      </c>
      <c r="J184" s="3">
        <v>1</v>
      </c>
    </row>
    <row r="185" spans="1:10" x14ac:dyDescent="0.25">
      <c r="A185" s="7" t="s">
        <v>10</v>
      </c>
      <c r="B185" s="3">
        <v>5000</v>
      </c>
      <c r="C185" s="3">
        <v>0.1</v>
      </c>
      <c r="D185" s="3">
        <v>0.189688897779555</v>
      </c>
      <c r="E185" s="3">
        <v>1043</v>
      </c>
      <c r="F185" s="3">
        <v>1.81035223044608</v>
      </c>
      <c r="G185" s="3">
        <v>0.18985101316789099</v>
      </c>
      <c r="H185" s="3">
        <v>2370637</v>
      </c>
      <c r="I185" s="3">
        <v>948.25480000000005</v>
      </c>
      <c r="J185" s="3">
        <v>1</v>
      </c>
    </row>
    <row r="187" spans="1:10" x14ac:dyDescent="0.25">
      <c r="A187" s="3"/>
    </row>
  </sheetData>
  <sortState xmlns:xlrd2="http://schemas.microsoft.com/office/spreadsheetml/2017/richdata2" ref="A2:H61">
    <sortCondition ref="B2:B61"/>
    <sortCondition ref="C2:C6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98A0-3F3C-4C93-AC94-8446460D7BF0}">
  <dimension ref="A1:N27"/>
  <sheetViews>
    <sheetView tabSelected="1" workbookViewId="0">
      <selection activeCell="N3" sqref="N3"/>
    </sheetView>
  </sheetViews>
  <sheetFormatPr baseColWidth="10" defaultRowHeight="13.2" x14ac:dyDescent="0.25"/>
  <cols>
    <col min="1" max="1" width="11.5546875" style="9"/>
    <col min="2" max="2" width="13.44140625" bestFit="1" customWidth="1"/>
    <col min="5" max="5" width="11.77734375" bestFit="1" customWidth="1"/>
  </cols>
  <sheetData>
    <row r="1" spans="1:14" s="9" customForma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1"/>
      <c r="C2" s="36" t="s">
        <v>30</v>
      </c>
      <c r="D2" s="37"/>
      <c r="E2" s="37"/>
      <c r="F2" s="37"/>
      <c r="G2" s="37"/>
      <c r="H2" s="37"/>
      <c r="I2" s="38"/>
      <c r="J2" s="13"/>
      <c r="K2" s="13"/>
      <c r="L2" s="13"/>
      <c r="M2" s="13"/>
      <c r="N2" s="13"/>
    </row>
    <row r="3" spans="1:14" ht="39.6" x14ac:dyDescent="0.25">
      <c r="A3" s="13"/>
      <c r="B3" s="47"/>
      <c r="C3" s="48" t="s">
        <v>0</v>
      </c>
      <c r="D3" s="27" t="s">
        <v>1</v>
      </c>
      <c r="E3" s="27" t="s">
        <v>11</v>
      </c>
      <c r="F3" s="25" t="s">
        <v>6</v>
      </c>
      <c r="G3" s="27" t="s">
        <v>15</v>
      </c>
      <c r="H3" s="25" t="s">
        <v>5</v>
      </c>
      <c r="I3" s="27" t="s">
        <v>2</v>
      </c>
      <c r="J3" s="13"/>
      <c r="K3" s="13"/>
      <c r="L3" s="13"/>
      <c r="M3" s="13"/>
      <c r="N3" s="13"/>
    </row>
    <row r="4" spans="1:14" x14ac:dyDescent="0.25">
      <c r="A4" s="13"/>
      <c r="B4" s="13"/>
      <c r="C4" s="39">
        <v>500</v>
      </c>
      <c r="D4" s="39">
        <v>3</v>
      </c>
      <c r="E4" s="49">
        <f>ABS(Teórico!E4-GEPHI!E4)</f>
        <v>0</v>
      </c>
      <c r="F4" s="50">
        <f>ABS(Teórico!F4-GEPHI!F4)</f>
        <v>1.7347234759768071E-17</v>
      </c>
      <c r="G4" s="50">
        <f>ABS(Teórico!G4-GEPHI!G4)</f>
        <v>6.4179606750062987</v>
      </c>
      <c r="H4" s="50">
        <f>ABS(Teórico!H4-GEPHI!H4)</f>
        <v>0.18155470098223869</v>
      </c>
      <c r="I4" s="50">
        <f>ABS(Teórico!I4-GEPHI!I4)</f>
        <v>2.3202522372143174E-2</v>
      </c>
      <c r="J4" s="13"/>
      <c r="K4" s="13"/>
      <c r="L4" s="13"/>
      <c r="M4" s="13"/>
      <c r="N4" s="13"/>
    </row>
    <row r="5" spans="1:14" x14ac:dyDescent="0.25">
      <c r="A5" s="13"/>
      <c r="B5" s="13"/>
      <c r="C5" s="39">
        <v>500</v>
      </c>
      <c r="D5" s="39">
        <v>4</v>
      </c>
      <c r="E5" s="49">
        <f>ABS(Teórico!E5-GEPHI!E5)</f>
        <v>0</v>
      </c>
      <c r="F5" s="50">
        <f>ABS(Teórico!F5-GEPHI!F5)</f>
        <v>3.4694469519536142E-17</v>
      </c>
      <c r="G5" s="50">
        <f>ABS(Teórico!G5-GEPHI!G5)</f>
        <v>8.8427190999915979</v>
      </c>
      <c r="H5" s="50">
        <f>ABS(Teórico!H5-GEPHI!H5)</f>
        <v>0.45937033224476309</v>
      </c>
      <c r="I5" s="50">
        <f>ABS(Teórico!I5-GEPHI!I5)</f>
        <v>1.5177198654586596E-2</v>
      </c>
      <c r="J5" s="13"/>
      <c r="K5" s="13"/>
      <c r="L5" s="13"/>
      <c r="M5" s="13"/>
      <c r="N5" s="13"/>
    </row>
    <row r="6" spans="1:14" x14ac:dyDescent="0.25">
      <c r="A6" s="13"/>
      <c r="B6" s="13"/>
      <c r="C6" s="39">
        <v>1000</v>
      </c>
      <c r="D6" s="39">
        <v>3</v>
      </c>
      <c r="E6" s="49">
        <f>ABS(Teórico!E6-GEPHI!E6)</f>
        <v>0</v>
      </c>
      <c r="F6" s="50">
        <f>ABS(Teórico!F6-GEPHI!F6)</f>
        <v>5.2041704279304213E-18</v>
      </c>
      <c r="G6" s="50">
        <f>ABS(Teórico!G6-GEPHI!G6)</f>
        <v>3.431670194948623</v>
      </c>
      <c r="H6" s="50">
        <f>ABS(Teórico!H6-GEPHI!H6)</f>
        <v>9.8137404069491563E-2</v>
      </c>
      <c r="I6" s="50">
        <f>ABS(Teórico!I6-GEPHI!I6)</f>
        <v>1.3572257018779038E-2</v>
      </c>
      <c r="J6" s="13"/>
      <c r="K6" s="13"/>
      <c r="L6" s="13"/>
      <c r="M6" s="13"/>
      <c r="N6" s="13"/>
    </row>
    <row r="7" spans="1:14" x14ac:dyDescent="0.25">
      <c r="A7" s="13"/>
      <c r="B7" s="13"/>
      <c r="C7" s="39">
        <v>1000</v>
      </c>
      <c r="D7" s="39">
        <v>4</v>
      </c>
      <c r="E7" s="49">
        <f>ABS(Teórico!E7-GEPHI!E7)</f>
        <v>0</v>
      </c>
      <c r="F7" s="50">
        <f>ABS(Teórico!F7-GEPHI!F7)</f>
        <v>6.9388939039072284E-18</v>
      </c>
      <c r="G7" s="50">
        <f>ABS(Teórico!G7-GEPHI!G7)</f>
        <v>21.891106406735176</v>
      </c>
      <c r="H7" s="50">
        <f>ABS(Teórico!H7-GEPHI!H7)</f>
        <v>0.38947233900442635</v>
      </c>
      <c r="I7" s="50">
        <f>ABS(Teórico!I7-GEPHI!I7)</f>
        <v>1.0873251885004417E-2</v>
      </c>
      <c r="J7" s="13"/>
      <c r="K7" s="13"/>
      <c r="L7" s="13"/>
      <c r="M7" s="13"/>
      <c r="N7" s="13"/>
    </row>
    <row r="8" spans="1:14" x14ac:dyDescent="0.25">
      <c r="A8" s="13"/>
      <c r="B8" s="13"/>
      <c r="C8" s="39">
        <v>5000</v>
      </c>
      <c r="D8" s="39">
        <v>3</v>
      </c>
      <c r="E8" s="49">
        <f>ABS(Teórico!E8-GEPHI!E8)</f>
        <v>0</v>
      </c>
      <c r="F8" s="50">
        <f>ABS(Teórico!F8-GEPHI!F8)</f>
        <v>7.8062556418956319E-18</v>
      </c>
      <c r="G8" s="50">
        <f>ABS(Teórico!G8-GEPHI!G8)</f>
        <v>12.567965644035723</v>
      </c>
      <c r="H8" s="50">
        <f>ABS(Teórico!H8-GEPHI!H8)</f>
        <v>7.2262766818401492E-2</v>
      </c>
      <c r="I8" s="50">
        <f>ABS(Teórico!I8-GEPHI!I8)</f>
        <v>5.0658270037942914E-3</v>
      </c>
      <c r="J8" s="13"/>
      <c r="K8" s="13"/>
      <c r="L8" s="13"/>
      <c r="M8" s="13"/>
      <c r="N8" s="13"/>
    </row>
    <row r="9" spans="1:14" x14ac:dyDescent="0.25">
      <c r="A9" s="13"/>
      <c r="B9" s="13"/>
      <c r="C9" s="39">
        <v>5000</v>
      </c>
      <c r="D9" s="39">
        <v>4</v>
      </c>
      <c r="E9" s="49">
        <f>ABS(Teórico!E9-GEPHI!E9)</f>
        <v>0</v>
      </c>
      <c r="F9" s="50">
        <f>ABS(Teórico!F9-GEPHI!F9)</f>
        <v>6.5052130349130266E-18</v>
      </c>
      <c r="G9" s="50">
        <f>ABS(Teórico!G9-GEPHI!G9)</f>
        <v>57.84271247461902</v>
      </c>
      <c r="H9" s="50">
        <f>ABS(Teórico!H9-GEPHI!H9)</f>
        <v>0.28443961365769388</v>
      </c>
      <c r="I9" s="50">
        <f>ABS(Teórico!I9-GEPHI!I9)</f>
        <v>3.994331617760527E-3</v>
      </c>
      <c r="J9" s="13"/>
      <c r="K9" s="13"/>
      <c r="L9" s="13"/>
      <c r="M9" s="13"/>
      <c r="N9" s="13"/>
    </row>
    <row r="10" spans="1:14" x14ac:dyDescent="0.25">
      <c r="A10" s="13"/>
      <c r="B10" s="42"/>
      <c r="C10" s="15"/>
      <c r="D10" s="15"/>
      <c r="E10" s="15"/>
      <c r="F10" s="15"/>
      <c r="G10" s="16"/>
      <c r="H10" s="16"/>
      <c r="I10" s="16"/>
      <c r="J10" s="13"/>
      <c r="K10" s="13"/>
      <c r="L10" s="13"/>
      <c r="M10" s="13"/>
      <c r="N10" s="13"/>
    </row>
    <row r="11" spans="1:14" x14ac:dyDescent="0.25">
      <c r="A11" s="13"/>
      <c r="B11" s="36" t="s">
        <v>31</v>
      </c>
      <c r="C11" s="51"/>
      <c r="D11" s="51"/>
      <c r="E11" s="51"/>
      <c r="F11" s="51"/>
      <c r="G11" s="51"/>
      <c r="H11" s="51"/>
      <c r="I11" s="51"/>
      <c r="J11" s="51"/>
      <c r="K11" s="51"/>
      <c r="L11" s="52"/>
      <c r="M11" s="13"/>
      <c r="N11" s="13"/>
    </row>
    <row r="12" spans="1:14" ht="39.6" x14ac:dyDescent="0.25">
      <c r="A12" s="13"/>
      <c r="B12" s="25" t="s">
        <v>3</v>
      </c>
      <c r="C12" s="25" t="s">
        <v>0</v>
      </c>
      <c r="D12" s="25" t="s">
        <v>4</v>
      </c>
      <c r="E12" s="26" t="s">
        <v>11</v>
      </c>
      <c r="F12" s="26" t="s">
        <v>12</v>
      </c>
      <c r="G12" s="25" t="s">
        <v>6</v>
      </c>
      <c r="H12" s="27" t="s">
        <v>15</v>
      </c>
      <c r="I12" s="25" t="s">
        <v>5</v>
      </c>
      <c r="J12" s="27" t="s">
        <v>2</v>
      </c>
      <c r="K12" s="28" t="s">
        <v>13</v>
      </c>
      <c r="L12" s="28" t="s">
        <v>16</v>
      </c>
      <c r="M12" s="13"/>
      <c r="N12" s="13"/>
    </row>
    <row r="13" spans="1:14" x14ac:dyDescent="0.25">
      <c r="A13" s="13"/>
      <c r="B13" s="43" t="s">
        <v>7</v>
      </c>
      <c r="C13" s="44">
        <v>500</v>
      </c>
      <c r="D13" s="29">
        <v>1E-3</v>
      </c>
      <c r="E13" s="53">
        <f>ABS(Teórico!E13-GEPHI!E13)</f>
        <v>126.94999999999999</v>
      </c>
      <c r="F13" s="53">
        <f>ABS(Teórico!F13-GEPHI!F13)</f>
        <v>1.0685306035132891</v>
      </c>
      <c r="G13" s="53">
        <f>ABS(Teórico!G13-GEPHI!G13)</f>
        <v>3.901403517725434E-3</v>
      </c>
      <c r="H13" s="53">
        <f>ABS(Teórico!H13-GEPHI!H13)</f>
        <v>7.2541244457358536</v>
      </c>
      <c r="I13" s="53"/>
      <c r="J13" s="53">
        <f>ABS(Teórico!J13-GEPHI!J13)</f>
        <v>2.9196504390825999E-4</v>
      </c>
      <c r="K13" s="53"/>
      <c r="L13" s="53"/>
      <c r="M13" s="13"/>
      <c r="N13" s="13"/>
    </row>
    <row r="14" spans="1:14" x14ac:dyDescent="0.25">
      <c r="A14" s="13"/>
      <c r="B14" s="43" t="s">
        <v>8</v>
      </c>
      <c r="C14" s="44">
        <v>500</v>
      </c>
      <c r="D14" s="29">
        <v>2E-3</v>
      </c>
      <c r="E14" s="53">
        <f>ABS(Teórico!E14-GEPHI!E14)</f>
        <v>249.60000000000002</v>
      </c>
      <c r="F14" s="53">
        <f>ABS(Teórico!F14-GEPHI!F14)</f>
        <v>1.285849333310525</v>
      </c>
      <c r="G14" s="53">
        <f>ABS(Teórico!G14-GEPHI!G14)</f>
        <v>3.2417519863765527E-3</v>
      </c>
      <c r="H14" s="53">
        <f>ABS(Teórico!H14-GEPHI!H14)</f>
        <v>1.1729377771320735</v>
      </c>
      <c r="I14" s="53"/>
      <c r="J14" s="53">
        <f>ABS(Teórico!J14-GEPHI!J14)</f>
        <v>7.7527322961481321E-5</v>
      </c>
      <c r="K14" s="53"/>
      <c r="L14" s="53"/>
      <c r="M14" s="13"/>
      <c r="N14" s="13"/>
    </row>
    <row r="15" spans="1:14" x14ac:dyDescent="0.25">
      <c r="A15" s="13"/>
      <c r="B15" s="43" t="s">
        <v>9</v>
      </c>
      <c r="C15" s="44">
        <v>500</v>
      </c>
      <c r="D15" s="29">
        <v>8.9999999999999993E-3</v>
      </c>
      <c r="E15" s="53">
        <f>ABS(Teórico!E15-GEPHI!E15)</f>
        <v>1089.75</v>
      </c>
      <c r="F15" s="53">
        <f>ABS(Teórico!F15-GEPHI!F15)</f>
        <v>4.3589999999999982</v>
      </c>
      <c r="G15" s="53">
        <f>ABS(Teórico!G15-GEPHI!G15)</f>
        <v>8.7354709418837207E-3</v>
      </c>
      <c r="H15" s="53">
        <f>ABS(Teórico!H15-GEPHI!H15)</f>
        <v>17.816208394918238</v>
      </c>
      <c r="I15" s="53">
        <f>ABS(Teórico!I15-GEPHI!I15)</f>
        <v>1.0483704933589881</v>
      </c>
      <c r="J15" s="53">
        <f>ABS(Teórico!J15-GEPHI!J15)</f>
        <v>8.911403464440552E-3</v>
      </c>
      <c r="K15" s="53"/>
      <c r="L15" s="53"/>
      <c r="M15" s="13"/>
      <c r="N15" s="13"/>
    </row>
    <row r="16" spans="1:14" x14ac:dyDescent="0.25">
      <c r="A16" s="13"/>
      <c r="B16" s="43" t="s">
        <v>10</v>
      </c>
      <c r="C16" s="29">
        <v>500</v>
      </c>
      <c r="D16" s="44">
        <v>0.1</v>
      </c>
      <c r="E16" s="53">
        <f>ABS(Teórico!E16-GEPHI!E16)</f>
        <v>11051.2</v>
      </c>
      <c r="F16" s="53">
        <f>ABS(Teórico!F16-GEPHI!F16)</f>
        <v>44.204800000000006</v>
      </c>
      <c r="G16" s="53">
        <f>ABS(Teórico!G16-GEPHI!G16)</f>
        <v>8.8586773547093628E-2</v>
      </c>
      <c r="H16" s="53">
        <f>ABS(Teórico!H16-GEPHI!H16)</f>
        <v>118.77545875554264</v>
      </c>
      <c r="I16" s="53">
        <f>ABS(Teórico!I16-GEPHI!I16)</f>
        <v>0.22240712650489103</v>
      </c>
      <c r="J16" s="53">
        <f>ABS(Teórico!J16-GEPHI!J16)</f>
        <v>8.9469523092122902E-2</v>
      </c>
      <c r="K16" s="53">
        <f>ABS(Teórico!K16-GEPHI!K16)</f>
        <v>0</v>
      </c>
      <c r="L16" s="53">
        <f>ABS(Teórico!L16-GEPHI!L16)</f>
        <v>2</v>
      </c>
      <c r="M16" s="13"/>
      <c r="N16" s="13"/>
    </row>
    <row r="17" spans="1:14" x14ac:dyDescent="0.25">
      <c r="A17" s="13"/>
      <c r="B17" s="43" t="s">
        <v>7</v>
      </c>
      <c r="C17" s="44">
        <v>1000</v>
      </c>
      <c r="D17" s="29">
        <v>1E-3</v>
      </c>
      <c r="E17" s="53">
        <f>ABS(Teórico!E17-GEPHI!E17)</f>
        <v>513.9</v>
      </c>
      <c r="F17" s="53">
        <f>ABS(Teórico!F17-GEPHI!F17)</f>
        <v>1.3361497070527824</v>
      </c>
      <c r="G17" s="53">
        <f>ABS(Teórico!G17-GEPHI!G17)</f>
        <v>1.6939040154089918E-3</v>
      </c>
      <c r="H17" s="53">
        <f>ABS(Teórico!H17-GEPHI!H17)</f>
        <v>0.98533005106893246</v>
      </c>
      <c r="I17" s="53"/>
      <c r="J17" s="53">
        <f>ABS(Teórico!J17-GEPHI!J17)</f>
        <v>4.1049237328938263E-4</v>
      </c>
      <c r="K17" s="53"/>
      <c r="L17" s="53"/>
      <c r="M17" s="13"/>
      <c r="N17" s="13"/>
    </row>
    <row r="18" spans="1:14" x14ac:dyDescent="0.25">
      <c r="A18" s="13"/>
      <c r="B18" s="43" t="s">
        <v>8</v>
      </c>
      <c r="C18" s="44">
        <v>1000</v>
      </c>
      <c r="D18" s="29">
        <v>2E-3</v>
      </c>
      <c r="E18" s="53">
        <f>ABS(Teórico!E18-GEPHI!E18)</f>
        <v>1017.2</v>
      </c>
      <c r="F18" s="53">
        <f>ABS(Teórico!F18-GEPHI!F18)</f>
        <v>2.1089858405573443</v>
      </c>
      <c r="G18" s="53">
        <f>ABS(Teórico!G18-GEPHI!G18)</f>
        <v>2.1873054462994614E-3</v>
      </c>
      <c r="H18" s="53">
        <f>ABS(Teórico!H18-GEPHI!H18)</f>
        <v>8.1426650255344661</v>
      </c>
      <c r="I18" s="53"/>
      <c r="J18" s="53">
        <f>ABS(Teórico!J18-GEPHI!J18)</f>
        <v>1.8598871828517335E-3</v>
      </c>
      <c r="K18" s="53"/>
      <c r="L18" s="53"/>
      <c r="M18" s="13"/>
      <c r="N18" s="13"/>
    </row>
    <row r="19" spans="1:14" x14ac:dyDescent="0.25">
      <c r="A19" s="13"/>
      <c r="B19" s="43" t="s">
        <v>9</v>
      </c>
      <c r="C19" s="44">
        <v>1000</v>
      </c>
      <c r="D19" s="29">
        <v>8.9999999999999993E-3</v>
      </c>
      <c r="E19" s="53">
        <f>ABS(Teórico!E19-GEPHI!E19)</f>
        <v>4499</v>
      </c>
      <c r="F19" s="53">
        <f>ABS(Teórico!F19-GEPHI!F19)</f>
        <v>8.9979999999999976</v>
      </c>
      <c r="G19" s="53">
        <f>ABS(Teórico!G19-GEPHI!G19)</f>
        <v>9.0070070070069428E-3</v>
      </c>
      <c r="H19" s="53">
        <f>ABS(Teórico!H19-GEPHI!H19)</f>
        <v>32.731703339007659</v>
      </c>
      <c r="I19" s="53">
        <f>ABS(Teórico!I19-GEPHI!I19)</f>
        <v>0.44260262502107883</v>
      </c>
      <c r="J19" s="53">
        <f>ABS(Teórico!J19-GEPHI!J19)</f>
        <v>8.9592764946404731E-3</v>
      </c>
      <c r="K19" s="53"/>
      <c r="L19" s="53"/>
      <c r="M19" s="13"/>
      <c r="N19" s="13"/>
    </row>
    <row r="20" spans="1:14" x14ac:dyDescent="0.25">
      <c r="A20" s="13"/>
      <c r="B20" s="43" t="s">
        <v>10</v>
      </c>
      <c r="C20" s="44">
        <v>1000</v>
      </c>
      <c r="D20" s="29">
        <v>0.1</v>
      </c>
      <c r="E20" s="53">
        <f>ABS(Teórico!E20-GEPHI!E20)</f>
        <v>44472</v>
      </c>
      <c r="F20" s="53">
        <f>ABS(Teórico!F20-GEPHI!F20)</f>
        <v>88.943999999999988</v>
      </c>
      <c r="G20" s="53">
        <f>ABS(Teórico!G20-GEPHI!G20)</f>
        <v>8.9033033033032588E-2</v>
      </c>
      <c r="H20" s="53">
        <f>ABS(Teórico!H20-GEPHI!H20)</f>
        <v>230.53085330051067</v>
      </c>
      <c r="I20" s="53">
        <f>ABS(Teórico!I20-GEPHI!I20)</f>
        <v>0.31083921051908092</v>
      </c>
      <c r="J20" s="53">
        <f>ABS(Teórico!J20-GEPHI!J20)</f>
        <v>8.9513249543139814E-2</v>
      </c>
      <c r="K20" s="53">
        <f>ABS(Teórico!K20-GEPHI!K20)</f>
        <v>0</v>
      </c>
      <c r="L20" s="53">
        <f>ABS(Teórico!L20-GEPHI!L20)</f>
        <v>2</v>
      </c>
      <c r="M20" s="13"/>
      <c r="N20" s="13"/>
    </row>
    <row r="21" spans="1:14" x14ac:dyDescent="0.25">
      <c r="A21" s="13"/>
      <c r="B21" s="43" t="s">
        <v>7</v>
      </c>
      <c r="C21" s="44">
        <v>5000</v>
      </c>
      <c r="D21" s="29">
        <v>1E-3</v>
      </c>
      <c r="E21" s="53">
        <f>ABS(Teórico!E21-GEPHI!E21)</f>
        <v>12446.7</v>
      </c>
      <c r="F21" s="53">
        <f>ABS(Teórico!F21-GEPHI!F21)</f>
        <v>4.9798783756751233</v>
      </c>
      <c r="G21" s="53">
        <f>ABS(Teórico!G21-GEPHI!G21)</f>
        <v>9.9641472912429018E-4</v>
      </c>
      <c r="H21" s="53">
        <f>ABS(Teórico!H21-GEPHI!H21)</f>
        <v>21.79622060583792</v>
      </c>
      <c r="I21" s="53"/>
      <c r="J21" s="53">
        <f>ABS(Teórico!J21-GEPHI!J21)</f>
        <v>9.8482718076011886E-4</v>
      </c>
      <c r="K21" s="53"/>
      <c r="L21" s="53"/>
      <c r="M21" s="13"/>
      <c r="N21" s="13"/>
    </row>
    <row r="22" spans="1:14" x14ac:dyDescent="0.25">
      <c r="A22" s="13"/>
      <c r="B22" s="43" t="s">
        <v>8</v>
      </c>
      <c r="C22" s="44">
        <v>5000</v>
      </c>
      <c r="D22" s="29">
        <v>2E-3</v>
      </c>
      <c r="E22" s="53">
        <f>ABS(Teórico!E22-GEPHI!E22)</f>
        <v>24866.1</v>
      </c>
      <c r="F22" s="53">
        <f>ABS(Teórico!F22-GEPHI!F22)</f>
        <v>9.9464400000000008</v>
      </c>
      <c r="G22" s="53">
        <f>ABS(Teórico!G22-GEPHI!G22)</f>
        <v>1.9896859371874315E-3</v>
      </c>
      <c r="H22" s="53">
        <f>ABS(Teórico!H22-GEPHI!H22)</f>
        <v>36.948110302918955</v>
      </c>
      <c r="I22" s="53"/>
      <c r="J22" s="53">
        <f>ABS(Teórico!J22-GEPHI!J22)</f>
        <v>1.9551103591143523E-3</v>
      </c>
      <c r="K22" s="53"/>
      <c r="L22" s="53"/>
      <c r="M22" s="13"/>
      <c r="N22" s="13"/>
    </row>
    <row r="23" spans="1:14" x14ac:dyDescent="0.25">
      <c r="A23" s="13"/>
      <c r="B23" s="43" t="s">
        <v>9</v>
      </c>
      <c r="C23" s="44">
        <v>5000</v>
      </c>
      <c r="D23" s="29">
        <v>8.9999999999999993E-3</v>
      </c>
      <c r="E23" s="53">
        <f>ABS(Teórico!E23-GEPHI!E23)</f>
        <v>111411.10000000002</v>
      </c>
      <c r="F23" s="53">
        <f>ABS(Teórico!F23-GEPHI!F23)</f>
        <v>44.564440000000005</v>
      </c>
      <c r="G23" s="53">
        <f>ABS(Teórico!G23-GEPHI!G23)</f>
        <v>8.9146709341867778E-3</v>
      </c>
      <c r="H23" s="53">
        <f>ABS(Teórico!H23-GEPHI!H23)</f>
        <v>124.91069117842643</v>
      </c>
      <c r="I23" s="53">
        <f>ABS(Teórico!I23-GEPHI!I23)</f>
        <v>5.774249303111656E-2</v>
      </c>
      <c r="J23" s="53">
        <f>ABS(Teórico!J23-GEPHI!J23)</f>
        <v>8.9295049856450096E-3</v>
      </c>
      <c r="K23" s="53"/>
      <c r="L23" s="53"/>
      <c r="M23" s="13"/>
      <c r="N23" s="13"/>
    </row>
    <row r="24" spans="1:14" x14ac:dyDescent="0.25">
      <c r="A24" s="13"/>
      <c r="B24" s="43" t="s">
        <v>10</v>
      </c>
      <c r="C24" s="44">
        <v>5000</v>
      </c>
      <c r="D24" s="29">
        <v>0.1</v>
      </c>
      <c r="E24" s="53">
        <f>ABS(Teórico!E24-GEPHI!E24)</f>
        <v>1121968.8999999999</v>
      </c>
      <c r="F24" s="53">
        <f>ABS(Teórico!F24-GEPHI!F24)</f>
        <v>448.78756000000004</v>
      </c>
      <c r="G24" s="53">
        <f>ABS(Teórico!G24-GEPHI!G24)</f>
        <v>8.9775467093418188E-2</v>
      </c>
      <c r="H24" s="53">
        <f>ABS(Teórico!H24-GEPHI!H24)</f>
        <v>1052.1829622060584</v>
      </c>
      <c r="I24" s="53">
        <f>ABS(Teórico!I24-GEPHI!I24)</f>
        <v>0.43970882783221166</v>
      </c>
      <c r="J24" s="53">
        <f>ABS(Teórico!J24-GEPHI!J24)</f>
        <v>8.9858449421980097E-2</v>
      </c>
      <c r="K24" s="53">
        <f>ABS(Teórico!K24-GEPHI!K24)</f>
        <v>0</v>
      </c>
      <c r="L24" s="53">
        <f>ABS(Teórico!L24-GEPHI!L24)</f>
        <v>2</v>
      </c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</sheetData>
  <sortState xmlns:xlrd2="http://schemas.microsoft.com/office/spreadsheetml/2017/richdata2" ref="B13:L24">
    <sortCondition ref="C13:C24"/>
    <sortCondition ref="D13:D24"/>
  </sortState>
  <mergeCells count="2">
    <mergeCell ref="C2:I2"/>
    <mergeCell ref="B11:L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g p m y T h p 2 + a u n A A A A + A A A A B I A H A B D b 2 5 m a W c v U G F j a 2 F n Z S 5 4 b W w g o h g A K K A U A A A A A A A A A A A A A A A A A A A A A A A A A A A A h Y 8 x D o I w G E a v Q r r T Q k F D y E 8 Z j J s k J i T G t S k V G q E Y W i x 3 c / B I X k E S R d 0 c v 5 c 3 v O 9 x u 0 M + d a 1 3 l Y N R v c 5 Q i A P k S S 3 6 S u k 6 Q 6 M 9 + Q n K G e y 5 O P N a e r O s T T q Z K k O N t Z e U E O c c d h H u h 5 r Q I A j J s d i V o p E d R x 9 Z / Z d 9 p Y 3 l W k j E 4 P C K Y R S v E 7 y K I 4 p p H A J Z M B R K f x U 6 F + M A y A + E z d j a c Z B M G n 9 b A l k m k P c L 9 g R Q S w M E F A A C A A g A g p m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s k 4 n k Y 2 J Q Q E A A B 4 C A A A T A B w A R m 9 y b X V s Y X M v U 2 V j d G l v b j E u b S C i G A A o o B Q A A A A A A A A A A A A A A A A A A A A A A A A A A A B 1 U L F O w z A Q 3 S P l H y y z p J I V 0 Q o 6 U G V I E 1 A Z o K X J 1 j A 4 y Z F a c u z K v k S U q v + O q y A V p O D F 5 / f u n t 8 7 C x U K r U g 2 3 N O F 7 / m e 3 X M D N V n G J C I S 0 P e I O 2 s j G l A O S W w f p r r q W l A Y P A k J Y a I V u o c N a P J Q 7 K W u u C y y d V J s b m f F F m w n s V j G Y W V 7 O m G 7 F K R o B Y K J K K O M J F p 2 r b L R n J F H V e l a q C a a z u 5 n j L x 1 G i H D o 4 T o W o a v W s H 7 h A 2 e b q i b 4 S V 8 8 V p b c j C 6 1 b 1 w J X U 2 c 1 6 6 9 s 0 F Q 1 g B r 8 H Y Y A j B y O 4 H j 6 X M n F t u b I S m + y 2 c i 4 M m F W 9 L 4 b S v e r n h y n 5 o 0 w 6 + 8 + M B b P C v D X Y 6 0 R d d g 3 R B 0 b U S h E 8 8 M 3 K i Z M M N b 8 G t w V H P C u d 3 4 U V r 4 F J Q V u B x h F l 1 Z Q q N A R j h 4 r 5 J h U W u q j E 2 k Z 1 1 v 7 n 1 / i X P E 9 8 T a j z 1 4 h t Q S w E C L Q A U A A I A C A C C m b J O G n b 5 q 6 c A A A D 4 A A A A E g A A A A A A A A A A A A A A A A A A A A A A Q 2 9 u Z m l n L 1 B h Y 2 t h Z 2 U u e G 1 s U E s B A i 0 A F A A C A A g A g p m y T g / K 6 a u k A A A A 6 Q A A A B M A A A A A A A A A A A A A A A A A 8 w A A A F t D b 2 5 0 Z W 5 0 X 1 R 5 c G V z X S 5 4 b W x Q S w E C L Q A U A A I A C A C C m b J O J 5 G N i U E B A A A e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C w A A A A A A A P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v c y B C Q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F Q x N z o x M D o 0 M S 4 y M D M y N T M y W i I g L z 4 8 R W 5 0 c n k g V H l w Z T 0 i R m l s b E N v b H V t b l R 5 c G V z I i B W Y W x 1 Z T 0 i c 0 J n T U R B d 0 1 E I i A v P j x F b n R y e S B U e X B l P S J G a W x s Q 2 9 s d W 1 u T m F t Z X M i I F Z h b H V l P S J z W y Z x d W 9 0 O 0 1 v Z G V s J n F 1 b 3 Q 7 L C Z x d W 9 0 O y B Q Y X J h b W V 0 Z X I m c X V v d D s s J n F 1 b 3 Q 7 I E R l b n N p d H k m c X V v d D s s J n F 1 b 3 Q 7 I E h 1 Y k R l Z 3 J l Z S Z x d W 9 0 O y w m c X V v d D s g Q X Z n R G l z d G F u Y 2 U m c X V v d D s s J n F 1 b 3 Q 7 I E N s d X N 0 Z X J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S 9 U a X B v I G N h b W J p Y W R v L n t N b 2 R l b C w w f S Z x d W 9 0 O y w m c X V v d D t T Z W N 0 a W 9 u M S 9 C Q S 9 U a X B v I G N h b W J p Y W R v L n s g U G F y Y W 1 l d G V y L D F 9 J n F 1 b 3 Q 7 L C Z x d W 9 0 O 1 N l Y 3 R p b 2 4 x L 0 J B L 1 R p c G 8 g Y 2 F t Y m l h Z G 8 u e y B E Z W 5 z a X R 5 L D J 9 J n F 1 b 3 Q 7 L C Z x d W 9 0 O 1 N l Y 3 R p b 2 4 x L 0 J B L 1 R p c G 8 g Y 2 F t Y m l h Z G 8 u e y B I d W J E Z W d y Z W U s M 3 0 m c X V v d D s s J n F 1 b 3 Q 7 U 2 V j d G l v b j E v Q k E v V G l w b y B j Y W 1 i a W F k b y 5 7 I E F 2 Z 0 R p c 3 R h b m N l L D R 9 J n F 1 b 3 Q 7 L C Z x d W 9 0 O 1 N l Y 3 R p b 2 4 x L 0 J B L 1 R p c G 8 g Y 2 F t Y m l h Z G 8 u e y B D b H V z d G V y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B L 1 R p c G 8 g Y 2 F t Y m l h Z G 8 u e 0 1 v Z G V s L D B 9 J n F 1 b 3 Q 7 L C Z x d W 9 0 O 1 N l Y 3 R p b 2 4 x L 0 J B L 1 R p c G 8 g Y 2 F t Y m l h Z G 8 u e y B Q Y X J h b W V 0 Z X I s M X 0 m c X V v d D s s J n F 1 b 3 Q 7 U 2 V j d G l v b j E v Q k E v V G l w b y B j Y W 1 i a W F k b y 5 7 I E R l b n N p d H k s M n 0 m c X V v d D s s J n F 1 b 3 Q 7 U 2 V j d G l v b j E v Q k E v V G l w b y B j Y W 1 i a W F k b y 5 7 I E h 1 Y k R l Z 3 J l Z S w z f S Z x d W 9 0 O y w m c X V v d D t T Z W N 0 a W 9 u M S 9 C Q S 9 U a X B v I G N h b W J p Y W R v L n s g Q X Z n R G l z d G F u Y 2 U s N H 0 m c X V v d D s s J n F 1 b 3 Q 7 U 2 V j d G l v b j E v Q k E v V G l w b y B j Y W 1 i a W F k b y 5 7 I E N s d X N 0 Z X J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7 O S 2 h 4 0 A Q L l m l m 5 L k p w 6 A A A A A A I A A A A A A B B m A A A A A Q A A I A A A A I z n e K / I M F W A V A K u G E i L w 9 m A c Q D x m a W A y T N b F i s L B L n / A A A A A A 6 A A A A A A g A A I A A A A D A x r q e 3 N O l + N Z s k H 5 L o Y j y 7 D d Q P u K l j G 0 v x Y K H B 8 O 0 D U A A A A I 5 I P / e b T I h J F n 8 b 3 Z l Z h g y N Z v c L C A A c u O 9 l M 3 P i P v a C u p U 7 1 r 2 l 9 h 5 V E t m 8 a e B z / D M N T 2 G T q 9 3 w n s 0 G L / D t F p T D h / x + j b z z C h R 6 5 e U 6 E A 3 E Q A A A A L a l R p d H J i 9 Z Q F w 2 H 3 G M o P K g y n i y q C V X Z J 6 m T 9 I V 4 H u J S u r 2 L d m e f N y Z y H I a x 1 t 4 M z 7 0 Y N 1 J 4 T L 4 D 7 Q F M 8 m 8 1 B o = < / D a t a M a s h u p > 
</file>

<file path=customXml/itemProps1.xml><?xml version="1.0" encoding="utf-8"?>
<ds:datastoreItem xmlns:ds="http://schemas.openxmlformats.org/officeDocument/2006/customXml" ds:itemID="{D53A9285-4024-4E5B-BEF0-4BC50D1251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Teórico</vt:lpstr>
      <vt:lpstr>GEPHI</vt:lpstr>
      <vt:lpstr>Datos programa</vt:lpstr>
      <vt:lpstr>Diferencias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del Pino Castilla</dc:creator>
  <cp:lastModifiedBy>Victor del Pino Castilla</cp:lastModifiedBy>
  <dcterms:created xsi:type="dcterms:W3CDTF">2017-11-14T15:14:50Z</dcterms:created>
  <dcterms:modified xsi:type="dcterms:W3CDTF">2019-06-18T09:54:43Z</dcterms:modified>
</cp:coreProperties>
</file>