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ctorhuang/Desktop/DSD/Final/"/>
    </mc:Choice>
  </mc:AlternateContent>
  <xr:revisionPtr revIDLastSave="0" documentId="10_ncr:8100000_{66E69968-1E84-2C43-830E-D144FFCD3C34}" xr6:coauthVersionLast="33" xr6:coauthVersionMax="33" xr10:uidLastSave="{00000000-0000-0000-0000-000000000000}"/>
  <bookViews>
    <workbookView xWindow="5880" yWindow="1780" windowWidth="23000" windowHeight="9680" xr2:uid="{299BFB76-7EC4-FE4D-A66F-EE798D0970FC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3" i="1" l="1"/>
  <c r="L13" i="1"/>
  <c r="M17" i="1"/>
  <c r="L17" i="1"/>
  <c r="M16" i="1"/>
  <c r="L16" i="1"/>
  <c r="M15" i="1"/>
  <c r="L15" i="1"/>
  <c r="M14" i="1"/>
  <c r="L14" i="1"/>
  <c r="Q9" i="1"/>
  <c r="P9" i="1"/>
  <c r="M9" i="1"/>
  <c r="O9" i="1"/>
  <c r="N9" i="1"/>
  <c r="L9" i="1"/>
  <c r="O8" i="1"/>
  <c r="N8" i="1"/>
  <c r="L8" i="1"/>
  <c r="Q8" i="1"/>
  <c r="P8" i="1"/>
  <c r="M8" i="1"/>
  <c r="Q7" i="1"/>
  <c r="P7" i="1"/>
  <c r="M7" i="1"/>
  <c r="O7" i="1"/>
  <c r="N7" i="1"/>
  <c r="L7" i="1"/>
  <c r="O6" i="1"/>
  <c r="N6" i="1"/>
  <c r="L6" i="1"/>
  <c r="Q6" i="1"/>
  <c r="P6" i="1"/>
  <c r="M6" i="1"/>
  <c r="Q5" i="1"/>
  <c r="P5" i="1"/>
  <c r="M5" i="1"/>
  <c r="O5" i="1"/>
  <c r="N5" i="1"/>
  <c r="L5" i="1"/>
  <c r="Q4" i="1"/>
  <c r="P4" i="1"/>
  <c r="M4" i="1"/>
  <c r="O4" i="1"/>
  <c r="N4" i="1"/>
  <c r="L4" i="1"/>
  <c r="F14" i="1" l="1"/>
</calcChain>
</file>

<file path=xl/sharedStrings.xml><?xml version="1.0" encoding="utf-8"?>
<sst xmlns="http://schemas.openxmlformats.org/spreadsheetml/2006/main" count="52" uniqueCount="35">
  <si>
    <t>HW4</t>
  </si>
  <si>
    <t>no rp</t>
  </si>
  <si>
    <t>rp</t>
  </si>
  <si>
    <t>cycles</t>
  </si>
  <si>
    <t>read miss penalty</t>
  </si>
  <si>
    <t>~4</t>
  </si>
  <si>
    <t>~0.16</t>
  </si>
  <si>
    <t>read miss rate</t>
  </si>
  <si>
    <t>Final</t>
  </si>
  <si>
    <t>memory.v</t>
  </si>
  <si>
    <t>slow_memory.v</t>
  </si>
  <si>
    <t>MultDiv</t>
  </si>
  <si>
    <t>comb</t>
  </si>
  <si>
    <t>32-cycle</t>
  </si>
  <si>
    <t>area</t>
  </si>
  <si>
    <t>Cache</t>
  </si>
  <si>
    <t>nb</t>
  </si>
  <si>
    <t>no cache</t>
  </si>
  <si>
    <t>+I+D</t>
  </si>
  <si>
    <t>+I+L2D</t>
  </si>
  <si>
    <t>+I</t>
  </si>
  <si>
    <t>+D</t>
  </si>
  <si>
    <t>+L2I+L2D</t>
  </si>
  <si>
    <t>I</t>
  </si>
  <si>
    <t>L2I</t>
  </si>
  <si>
    <t>D</t>
  </si>
  <si>
    <t>L2D</t>
  </si>
  <si>
    <t>write miss rate</t>
  </si>
  <si>
    <t>L1 vs. L2</t>
  </si>
  <si>
    <t>L2 size</t>
  </si>
  <si>
    <t>BrPred</t>
  </si>
  <si>
    <t>no bp</t>
  </si>
  <si>
    <t>bp (2b)</t>
  </si>
  <si>
    <t>bp (1b)</t>
  </si>
  <si>
    <t>200 200 200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</si>
</sst>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 applyAlignment="1">
      <alignment horizontal="center"/>
    </xf>
    <xf numFmtId="1" fontId="0" fillId="2" borderId="0" xfId="0" applyNumberFormat="1" applyFill="1" applyAlignment="1">
      <alignment horizontal="center"/>
    </xf>
    <xf numFmtId="164" fontId="0" fillId="2" borderId="0" xfId="0" applyNumberFormat="1" applyFill="1" applyAlignment="1">
      <alignment horizontal="center"/>
    </xf>
    <xf numFmtId="0" fontId="0" fillId="2" borderId="0" xfId="0" applyFill="1" applyAlignment="1">
      <alignment horizontal="right"/>
    </xf>
    <xf numFmtId="9" fontId="0" fillId="2" borderId="0" xfId="0" applyNumberFormat="1" applyFill="1" applyAlignment="1">
      <alignment horizontal="center"/>
    </xf>
    <xf numFmtId="0" fontId="0" fillId="2" borderId="0" xfId="0" applyFill="1" applyAlignment="1">
      <alignment horizontal="left"/>
    </xf>
    <xf numFmtId="0" fontId="0" fillId="2" borderId="0" xfId="0" quotePrefix="1" applyFill="1" applyAlignment="1">
      <alignment horizontal="center"/>
    </xf>
    <xf numFmtId="0" fontId="0" fillId="2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F9896-A7F8-294F-A3AD-69DB43562484}">
  <dimension ref="A2:Q29"/>
  <sheetViews>
    <sheetView tabSelected="1" topLeftCell="A21" zoomScale="83" workbookViewId="0">
      <selection activeCell="G30" sqref="G30"/>
    </sheetView>
  </sheetViews>
  <sheetFormatPr baseColWidth="10" defaultRowHeight="16" x14ac:dyDescent="0.2"/>
  <cols>
    <col min="1" max="7" width="10.83203125" style="1"/>
    <col min="8" max="8" width="11.1640625" style="1" bestFit="1" customWidth="1"/>
    <col min="9" max="11" width="10.83203125" style="1"/>
    <col min="12" max="17" width="16" style="1" customWidth="1"/>
    <col min="18" max="16384" width="10.83203125" style="1"/>
  </cols>
  <sheetData>
    <row r="2" spans="1:17" x14ac:dyDescent="0.2">
      <c r="L2" s="7" t="s">
        <v>23</v>
      </c>
      <c r="M2" s="7" t="s">
        <v>24</v>
      </c>
      <c r="N2" s="1" t="s">
        <v>25</v>
      </c>
      <c r="O2" s="7"/>
      <c r="P2" s="1" t="s">
        <v>26</v>
      </c>
    </row>
    <row r="3" spans="1:17" x14ac:dyDescent="0.2">
      <c r="B3" s="1" t="s">
        <v>16</v>
      </c>
      <c r="C3" s="1" t="s">
        <v>17</v>
      </c>
      <c r="D3" s="7" t="s">
        <v>21</v>
      </c>
      <c r="E3" s="7" t="s">
        <v>20</v>
      </c>
      <c r="F3" s="7" t="s">
        <v>18</v>
      </c>
      <c r="G3" s="7" t="s">
        <v>19</v>
      </c>
      <c r="H3" s="7" t="s">
        <v>22</v>
      </c>
      <c r="K3" s="1" t="s">
        <v>16</v>
      </c>
      <c r="L3" s="1" t="s">
        <v>7</v>
      </c>
      <c r="M3" s="1" t="s">
        <v>7</v>
      </c>
      <c r="N3" s="1" t="s">
        <v>7</v>
      </c>
      <c r="O3" s="1" t="s">
        <v>27</v>
      </c>
      <c r="P3" s="1" t="s">
        <v>7</v>
      </c>
      <c r="Q3" s="1" t="s">
        <v>27</v>
      </c>
    </row>
    <row r="4" spans="1:17" x14ac:dyDescent="0.2">
      <c r="A4" s="1" t="s">
        <v>15</v>
      </c>
      <c r="B4" s="1">
        <v>5</v>
      </c>
      <c r="C4" s="1">
        <v>13187</v>
      </c>
      <c r="D4" s="2">
        <v>9148</v>
      </c>
      <c r="E4" s="1">
        <v>5231</v>
      </c>
      <c r="F4" s="2">
        <v>1830</v>
      </c>
      <c r="G4" s="2">
        <v>1830</v>
      </c>
      <c r="H4" s="1">
        <v>1601</v>
      </c>
      <c r="J4" s="1" t="s">
        <v>15</v>
      </c>
      <c r="K4" s="1">
        <v>5</v>
      </c>
      <c r="L4" s="3">
        <f>59/1407</f>
        <v>4.1933191186922528E-2</v>
      </c>
      <c r="M4" s="3">
        <f>19/1419</f>
        <v>1.3389711064129669E-2</v>
      </c>
      <c r="N4" s="3">
        <f>5/196</f>
        <v>2.5510204081632654E-2</v>
      </c>
      <c r="O4" s="3">
        <f>0/194</f>
        <v>0</v>
      </c>
      <c r="P4" s="3">
        <f>5/196</f>
        <v>2.5510204081632654E-2</v>
      </c>
      <c r="Q4" s="3">
        <f>0/194</f>
        <v>0</v>
      </c>
    </row>
    <row r="5" spans="1:17" x14ac:dyDescent="0.2">
      <c r="A5" s="1" t="s">
        <v>3</v>
      </c>
      <c r="B5" s="1">
        <v>10</v>
      </c>
      <c r="C5" s="1">
        <v>70483</v>
      </c>
      <c r="D5" s="2">
        <v>46059</v>
      </c>
      <c r="E5" s="1">
        <v>28942</v>
      </c>
      <c r="F5" s="2">
        <v>8130</v>
      </c>
      <c r="G5" s="2">
        <v>7991</v>
      </c>
      <c r="H5" s="1">
        <v>6832</v>
      </c>
      <c r="J5" s="1" t="s">
        <v>28</v>
      </c>
      <c r="K5" s="1">
        <v>10</v>
      </c>
      <c r="L5" s="3">
        <f>119/7287</f>
        <v>1.633045148895293E-2</v>
      </c>
      <c r="M5" s="3">
        <f>19/7190</f>
        <v>2.6425591098748263E-3</v>
      </c>
      <c r="N5" s="3">
        <f>33/1156</f>
        <v>2.8546712802768166E-2</v>
      </c>
      <c r="O5" s="3">
        <f>21/1184</f>
        <v>1.7736486486486486E-2</v>
      </c>
      <c r="P5" s="3">
        <f>10/1156</f>
        <v>8.6505190311418692E-3</v>
      </c>
      <c r="Q5" s="3">
        <f>0/1184</f>
        <v>0</v>
      </c>
    </row>
    <row r="6" spans="1:17" x14ac:dyDescent="0.2">
      <c r="B6" s="1">
        <v>15</v>
      </c>
      <c r="C6" s="8"/>
      <c r="D6" s="8">
        <v>111895</v>
      </c>
      <c r="E6" s="8">
        <v>71577</v>
      </c>
      <c r="F6" s="8">
        <v>19725</v>
      </c>
      <c r="G6" s="8">
        <v>18686</v>
      </c>
      <c r="H6" s="1">
        <v>17797</v>
      </c>
      <c r="I6" s="3"/>
      <c r="K6" s="1">
        <v>15</v>
      </c>
      <c r="L6" s="3">
        <f>179/18462</f>
        <v>9.6955909435597447E-3</v>
      </c>
      <c r="M6" s="3">
        <f>19/17495</f>
        <v>1.086024578450986E-3</v>
      </c>
      <c r="N6" s="3">
        <f>188/2916</f>
        <v>6.4471879286694095E-2</v>
      </c>
      <c r="O6" s="3">
        <f>176/2984</f>
        <v>5.8981233243967826E-2</v>
      </c>
      <c r="P6" s="3">
        <f>15/2916</f>
        <v>5.1440329218106996E-3</v>
      </c>
      <c r="Q6" s="3">
        <f>0/2984</f>
        <v>0</v>
      </c>
    </row>
    <row r="7" spans="1:17" x14ac:dyDescent="0.2">
      <c r="B7" s="1">
        <v>20</v>
      </c>
      <c r="C7" s="8"/>
      <c r="D7" s="8"/>
      <c r="E7" s="8">
        <v>133012</v>
      </c>
      <c r="F7" s="8">
        <v>37068</v>
      </c>
      <c r="G7" s="8">
        <v>33972</v>
      </c>
      <c r="H7" s="1">
        <v>32753</v>
      </c>
      <c r="I7" s="3"/>
      <c r="K7" s="1">
        <v>20</v>
      </c>
      <c r="L7" s="3">
        <f>239/35385</f>
        <v>6.7542744100607599E-3</v>
      </c>
      <c r="M7" s="3">
        <f>19/32391</f>
        <v>5.8658269272328736E-4</v>
      </c>
      <c r="N7" s="3">
        <f>535/5476</f>
        <v>9.7699050401753099E-2</v>
      </c>
      <c r="O7" s="3">
        <f>516/5584</f>
        <v>9.2406876790830941E-2</v>
      </c>
      <c r="P7" s="3">
        <f>20/5476</f>
        <v>3.6523009495982471E-3</v>
      </c>
      <c r="Q7" s="3">
        <f>0/5584</f>
        <v>0</v>
      </c>
    </row>
    <row r="8" spans="1:17" x14ac:dyDescent="0.2">
      <c r="B8" s="1">
        <v>25</v>
      </c>
      <c r="C8" s="8"/>
      <c r="D8" s="8"/>
      <c r="E8" s="8"/>
      <c r="F8" s="8">
        <v>59495</v>
      </c>
      <c r="G8" s="8">
        <v>53757</v>
      </c>
      <c r="H8" s="1">
        <v>52208</v>
      </c>
      <c r="I8" s="3"/>
      <c r="K8" s="1">
        <v>25</v>
      </c>
      <c r="L8" s="3">
        <f>299/57392</f>
        <v>5.2097853359353219E-3</v>
      </c>
      <c r="M8" s="3">
        <f>19/51786</f>
        <v>3.6689452747846909E-4</v>
      </c>
      <c r="N8" s="3">
        <f>981/8836</f>
        <v>0.11102308736985061</v>
      </c>
      <c r="O8" s="3">
        <f>956/8984</f>
        <v>0.10641139804096171</v>
      </c>
      <c r="P8" s="3">
        <f>25/8836</f>
        <v>2.8293345405160705E-3</v>
      </c>
      <c r="Q8" s="3">
        <f>0/8984</f>
        <v>0</v>
      </c>
    </row>
    <row r="9" spans="1:17" x14ac:dyDescent="0.2">
      <c r="B9" s="1">
        <v>30</v>
      </c>
      <c r="C9" s="8"/>
      <c r="D9" s="8"/>
      <c r="E9" s="8"/>
      <c r="F9" s="8">
        <v>87050</v>
      </c>
      <c r="G9" s="8">
        <v>78045</v>
      </c>
      <c r="H9" s="1">
        <v>76166</v>
      </c>
      <c r="I9" s="3"/>
      <c r="K9" s="1">
        <v>30</v>
      </c>
      <c r="L9" s="3">
        <f>359/84527</f>
        <v>4.2471636281898092E-3</v>
      </c>
      <c r="M9" s="3">
        <f>19/75684</f>
        <v>2.5104381375191584E-4</v>
      </c>
      <c r="N9" s="3">
        <f>1529/12996</f>
        <v>0.11765158510310865</v>
      </c>
      <c r="O9" s="3">
        <f>1497/13184</f>
        <v>0.11354672330097088</v>
      </c>
      <c r="P9" s="3">
        <f>30/12996</f>
        <v>2.3084025854108957E-3</v>
      </c>
      <c r="Q9" s="3">
        <f>0/13184</f>
        <v>0</v>
      </c>
    </row>
    <row r="11" spans="1:17" x14ac:dyDescent="0.2">
      <c r="L11" s="1" t="s">
        <v>25</v>
      </c>
    </row>
    <row r="12" spans="1:17" x14ac:dyDescent="0.2">
      <c r="J12" s="1" t="s">
        <v>15</v>
      </c>
      <c r="L12" s="1" t="s">
        <v>7</v>
      </c>
      <c r="M12" s="1" t="s">
        <v>27</v>
      </c>
    </row>
    <row r="13" spans="1:17" x14ac:dyDescent="0.2">
      <c r="D13" s="1" t="s">
        <v>1</v>
      </c>
      <c r="E13" s="1" t="s">
        <v>2</v>
      </c>
      <c r="J13" s="1" t="s">
        <v>29</v>
      </c>
      <c r="K13" s="1">
        <v>0</v>
      </c>
      <c r="L13" s="3">
        <f>N9</f>
        <v>0.11765158510310865</v>
      </c>
      <c r="M13" s="3">
        <f>O9</f>
        <v>0.11354672330097088</v>
      </c>
    </row>
    <row r="14" spans="1:17" x14ac:dyDescent="0.2">
      <c r="B14" s="1" t="s">
        <v>0</v>
      </c>
      <c r="C14" s="4" t="s">
        <v>3</v>
      </c>
      <c r="D14" s="1">
        <v>6161</v>
      </c>
      <c r="E14" s="1">
        <v>4182</v>
      </c>
      <c r="F14" s="3">
        <f>(E14-D14)/D14</f>
        <v>-0.32121408862197698</v>
      </c>
      <c r="G14" s="3"/>
      <c r="K14" s="1">
        <v>16</v>
      </c>
      <c r="L14" s="3">
        <f>1231/12996</f>
        <v>9.472145275469375E-2</v>
      </c>
      <c r="M14" s="3">
        <f>730/13184</f>
        <v>5.5370145631067964E-2</v>
      </c>
    </row>
    <row r="15" spans="1:17" x14ac:dyDescent="0.2">
      <c r="C15" s="4" t="s">
        <v>7</v>
      </c>
      <c r="D15" s="5">
        <v>0.25</v>
      </c>
      <c r="E15" s="5">
        <v>0.25</v>
      </c>
      <c r="K15" s="1">
        <v>32</v>
      </c>
      <c r="L15" s="3">
        <f>30/12996</f>
        <v>2.3084025854108957E-3</v>
      </c>
      <c r="M15" s="3">
        <f>0/13184</f>
        <v>0</v>
      </c>
    </row>
    <row r="16" spans="1:17" x14ac:dyDescent="0.2">
      <c r="C16" s="4" t="s">
        <v>4</v>
      </c>
      <c r="D16" s="1" t="s">
        <v>6</v>
      </c>
      <c r="E16" s="1" t="s">
        <v>5</v>
      </c>
      <c r="K16" s="1">
        <v>64</v>
      </c>
      <c r="L16" s="3">
        <f>30/12996</f>
        <v>2.3084025854108957E-3</v>
      </c>
      <c r="M16" s="3">
        <f>0/13184</f>
        <v>0</v>
      </c>
    </row>
    <row r="17" spans="1:13" x14ac:dyDescent="0.2">
      <c r="B17" s="1" t="s">
        <v>8</v>
      </c>
      <c r="C17" s="4" t="s">
        <v>3</v>
      </c>
      <c r="D17" s="1">
        <v>2065</v>
      </c>
      <c r="E17" s="1">
        <v>2074</v>
      </c>
      <c r="K17" s="1">
        <v>128</v>
      </c>
      <c r="L17" s="3">
        <f>30/12996</f>
        <v>2.3084025854108957E-3</v>
      </c>
      <c r="M17" s="3">
        <f>0/13184</f>
        <v>0</v>
      </c>
    </row>
    <row r="19" spans="1:13" x14ac:dyDescent="0.2">
      <c r="D19" s="1" t="s">
        <v>9</v>
      </c>
      <c r="E19" s="6" t="s">
        <v>10</v>
      </c>
    </row>
    <row r="20" spans="1:13" x14ac:dyDescent="0.2">
      <c r="B20" s="1" t="s">
        <v>0</v>
      </c>
      <c r="C20" s="1" t="s">
        <v>3</v>
      </c>
      <c r="D20" s="1">
        <v>4182</v>
      </c>
      <c r="E20" s="1">
        <v>8811</v>
      </c>
    </row>
    <row r="22" spans="1:13" x14ac:dyDescent="0.2">
      <c r="D22" s="1" t="s">
        <v>12</v>
      </c>
      <c r="E22" s="1" t="s">
        <v>13</v>
      </c>
    </row>
    <row r="23" spans="1:13" x14ac:dyDescent="0.2">
      <c r="B23" s="1" t="s">
        <v>11</v>
      </c>
      <c r="C23" s="1" t="s">
        <v>14</v>
      </c>
      <c r="D23" s="1">
        <v>738854</v>
      </c>
      <c r="E23" s="1">
        <v>406828</v>
      </c>
    </row>
    <row r="24" spans="1:13" x14ac:dyDescent="0.2">
      <c r="C24" s="1" t="s">
        <v>3</v>
      </c>
      <c r="D24" s="1">
        <v>188</v>
      </c>
      <c r="E24" s="1">
        <v>512</v>
      </c>
    </row>
    <row r="28" spans="1:13" x14ac:dyDescent="0.2">
      <c r="A28" s="1" t="s">
        <v>30</v>
      </c>
      <c r="C28" s="1" t="s">
        <v>31</v>
      </c>
      <c r="D28" s="1" t="s">
        <v>32</v>
      </c>
      <c r="E28" s="1" t="s">
        <v>33</v>
      </c>
    </row>
    <row r="29" spans="1:13" x14ac:dyDescent="0.2">
      <c r="A29" s="1" t="s">
        <v>3</v>
      </c>
      <c r="B29" s="1" t="s">
        <v>34</v>
      </c>
      <c r="C29" s="1">
        <v>3700</v>
      </c>
      <c r="D29" s="1">
        <v>3501</v>
      </c>
      <c r="E29" s="1">
        <v>3699</v>
      </c>
    </row>
  </sheetData>
  <pageMargins left="0.7" right="0.7" top="0.75" bottom="0.75" header="0.3" footer="0.3"/>
  <pageSetup paperSize="9" orientation="portrait" horizontalDpi="0" verticalDpi="0"/>
  <ignoredErrors>
    <ignoredError sqref="O4:P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2018-06-13T10:08:47Z</dcterms:created>
  <dcterms:modified xsi:type="dcterms:W3CDTF">2018-06-18T18:33:01Z</dcterms:modified>
</cp:coreProperties>
</file>