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Users\Victor\Desktop\"/>
    </mc:Choice>
  </mc:AlternateContent>
  <xr:revisionPtr revIDLastSave="0" documentId="13_ncr:1_{91685D66-C6C3-4799-935F-45F584983B4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81029"/>
</workbook>
</file>

<file path=xl/calcChain.xml><?xml version="1.0" encoding="utf-8"?>
<calcChain xmlns="http://schemas.openxmlformats.org/spreadsheetml/2006/main">
  <c r="N42" i="1" l="1"/>
  <c r="C34" i="1"/>
  <c r="J24" i="1"/>
  <c r="J25" i="1"/>
  <c r="J26" i="1"/>
  <c r="J27" i="1"/>
  <c r="J28" i="1"/>
  <c r="J29" i="1"/>
  <c r="J30" i="1"/>
  <c r="J31" i="1"/>
  <c r="J23" i="1"/>
  <c r="C32" i="1"/>
  <c r="D32" i="1"/>
  <c r="E32" i="1"/>
  <c r="F32" i="1"/>
  <c r="G32" i="1"/>
  <c r="H32" i="1"/>
  <c r="I32" i="1"/>
  <c r="B32" i="1"/>
  <c r="J32" i="1" l="1"/>
  <c r="E33" i="1" s="1"/>
  <c r="E35" i="1" s="1"/>
  <c r="E41" i="1" l="1"/>
  <c r="E45" i="1"/>
  <c r="E49" i="1"/>
  <c r="E43" i="1"/>
  <c r="E42" i="1"/>
  <c r="E44" i="1"/>
  <c r="E48" i="1"/>
  <c r="E47" i="1"/>
  <c r="E46" i="1"/>
  <c r="C33" i="1"/>
  <c r="C35" i="1" s="1"/>
  <c r="D33" i="1"/>
  <c r="D35" i="1" s="1"/>
  <c r="F33" i="1"/>
  <c r="F35" i="1" s="1"/>
  <c r="B33" i="1"/>
  <c r="B35" i="1" s="1"/>
  <c r="G33" i="1"/>
  <c r="G35" i="1" s="1"/>
  <c r="I33" i="1"/>
  <c r="I35" i="1" s="1"/>
  <c r="H33" i="1"/>
  <c r="H35" i="1" s="1"/>
  <c r="H44" i="1" l="1"/>
  <c r="H48" i="1"/>
  <c r="H46" i="1"/>
  <c r="H41" i="1"/>
  <c r="H45" i="1"/>
  <c r="H43" i="1"/>
  <c r="H47" i="1"/>
  <c r="H42" i="1"/>
  <c r="H49" i="1"/>
  <c r="F42" i="1"/>
  <c r="F46" i="1"/>
  <c r="F44" i="1"/>
  <c r="F43" i="1"/>
  <c r="F41" i="1"/>
  <c r="F45" i="1"/>
  <c r="F49" i="1"/>
  <c r="F48" i="1"/>
  <c r="F47" i="1"/>
  <c r="I41" i="1"/>
  <c r="I45" i="1"/>
  <c r="I49" i="1"/>
  <c r="I47" i="1"/>
  <c r="I46" i="1"/>
  <c r="I44" i="1"/>
  <c r="I48" i="1"/>
  <c r="I43" i="1"/>
  <c r="I42" i="1"/>
  <c r="D44" i="1"/>
  <c r="D48" i="1"/>
  <c r="D42" i="1"/>
  <c r="D41" i="1"/>
  <c r="D49" i="1"/>
  <c r="D43" i="1"/>
  <c r="D47" i="1"/>
  <c r="D46" i="1"/>
  <c r="D45" i="1"/>
  <c r="G43" i="1"/>
  <c r="G47" i="1"/>
  <c r="G45" i="1"/>
  <c r="G44" i="1"/>
  <c r="G42" i="1"/>
  <c r="G46" i="1"/>
  <c r="G41" i="1"/>
  <c r="G49" i="1"/>
  <c r="G48" i="1"/>
  <c r="C43" i="1"/>
  <c r="C47" i="1"/>
  <c r="C41" i="1"/>
  <c r="C49" i="1"/>
  <c r="C48" i="1"/>
  <c r="C42" i="1"/>
  <c r="C46" i="1"/>
  <c r="C45" i="1"/>
  <c r="C44" i="1"/>
  <c r="B45" i="1"/>
  <c r="B49" i="1"/>
  <c r="B43" i="1"/>
  <c r="B44" i="1"/>
  <c r="B42" i="1"/>
  <c r="B46" i="1"/>
  <c r="J46" i="1" s="1"/>
  <c r="B41" i="1"/>
  <c r="B47" i="1"/>
  <c r="B48" i="1"/>
  <c r="J48" i="1" s="1"/>
  <c r="E50" i="1"/>
  <c r="H50" i="1" l="1"/>
  <c r="J43" i="1"/>
  <c r="J45" i="1"/>
  <c r="G50" i="1"/>
  <c r="I50" i="1"/>
  <c r="J47" i="1"/>
  <c r="J44" i="1"/>
  <c r="F50" i="1"/>
  <c r="J49" i="1"/>
  <c r="C50" i="1"/>
  <c r="J42" i="1"/>
  <c r="D50" i="1"/>
  <c r="J41" i="1"/>
  <c r="B50" i="1"/>
  <c r="J50" i="1" l="1"/>
  <c r="M48" i="1" l="1"/>
  <c r="M46" i="1"/>
  <c r="M47" i="1"/>
  <c r="M44" i="1"/>
  <c r="M43" i="1"/>
  <c r="M45" i="1"/>
  <c r="M41" i="1"/>
  <c r="M42" i="1" s="1"/>
</calcChain>
</file>

<file path=xl/sharedStrings.xml><?xml version="1.0" encoding="utf-8"?>
<sst xmlns="http://schemas.openxmlformats.org/spreadsheetml/2006/main" count="86" uniqueCount="30">
  <si>
    <t>EH BILDU</t>
  </si>
  <si>
    <t>NO VOTÓ</t>
  </si>
  <si>
    <t>NS/NC</t>
  </si>
  <si>
    <t>OTRO</t>
  </si>
  <si>
    <t>PNV/EAJ</t>
  </si>
  <si>
    <t>PODEMOS</t>
  </si>
  <si>
    <t>PP + CIUDADANOS</t>
  </si>
  <si>
    <t>PSE-EE</t>
  </si>
  <si>
    <t>VOTÓ EN BLANCO</t>
  </si>
  <si>
    <t>VOTÓ NULO</t>
  </si>
  <si>
    <t>VOX</t>
  </si>
  <si>
    <t>Total</t>
  </si>
  <si>
    <t>P21</t>
  </si>
  <si>
    <t>NO VOTARÁ</t>
  </si>
  <si>
    <t>PP</t>
  </si>
  <si>
    <t>SUMAR</t>
  </si>
  <si>
    <t>VOTO BLANCO</t>
  </si>
  <si>
    <t>VOTO NULO</t>
  </si>
  <si>
    <t>P23</t>
  </si>
  <si>
    <t>% recuerdo</t>
  </si>
  <si>
    <t>% real</t>
  </si>
  <si>
    <t>coef.ponderación</t>
  </si>
  <si>
    <t>Lo primero que vamos a hacer es eliminar aquellas filas y columnas que no aportan al cómputo de votos: "No votará-No votó" (P21 y P23), "Voto nulo" (P21 y P23) y "NS/NC" (P23). Recalculamos los totales.</t>
  </si>
  <si>
    <t>Ah, y para que no te pierdas con la lectura, en filas va la P21-Intención de voto y en columnas la P23-Recuerdo de voto en las pasadas elecciones</t>
  </si>
  <si>
    <t>Calculamos el % de recuerdo de voto en las pasadas elecciones, el % de voto real en las pasadas elecciones y el coeficiente de ponderación resultante de dividir ambos porcentajes.</t>
  </si>
  <si>
    <t>Explicamos lo que hemos hecho, y lo que vamos a hacer. Decíamos que el único dato contrastable que tenemos para poder detectar en qué medida nos mienten es el recuerdo de voto en las pasadas elecciones. ¿Por qué? Porque puedo compararlo con el voto real en las pasadas elecciones y cuantificar cuánto me están mientiendo (infrarecordando o sobrerecordando) para las distintas opciones de voto. Y eso será el coeficiente de ponderación. Por ejemplo, un total de 541 casos recuerdan haber votado por EH Bildu en las pasadas elecciones, que dividido entre el total de casos (1700) nos da un recuerdo de voto del 32,4%. Sin embargo, por los resultados en las pasadas elecciones, sabemos que EH Bildu obtuvo realmente un 27,9% de los votos. Vaya, que EH Bildu tiene sobrerecuerdo, hay más gente que dice recordar haber votado por EH Bildu en las pasadas elecciones que la que de verdad le votó. De modo que tenemos que corregir ese sobrerecuerdo a EH Buildu. ¿Cómo? Con el coeficiente de ponderación, que ajusta el recuerdo de voto a los resultados reales. Lo que haremos será multiplicar cada uno de los recuerdos de voto a EH Bildu (541, 0, 5, 2, 1, 0, 1, 1, 0) por su coeficiente de ponderación (0,86) y así ajustamos el recuerdo de voto a EH Bildu en las pasadas elecciones a su voto real en esas pasadas elecciones. Y hacemos lo mismo para el resto de opciones de voto. Y ya está. Con todo esto estamos detectando la medida en que nos mienten (infrarecuerdan o sobrerecuerdan) para las distintas opciones de voto, y corregimos. La siguiente tabla es el resultado de aplicar esos coeficientes de ponderación para cada una de las opciones de voto.</t>
  </si>
  <si>
    <t>Estimación nuestra</t>
  </si>
  <si>
    <t>Estimación Sociómetro</t>
  </si>
  <si>
    <t>OTRO + En Blanco</t>
  </si>
  <si>
    <t>Bueno, pues ya tenemos todo lo necesario para rematar la estimación. Dividimos la suma de las intenciones de voto a cada una de las opciones entre el total de casos y tendremos la estimación de voto para cada opción. Por ejemplo, en el caso de EH Bildu, a los 465 casos que recuerdan haberle votado en 2020 y que tienen intención de volver a votarle en la próximas elecciones le sumamos los 3 casos que recuerdan haber votado a otro partido en 2020 y que ahora tienen intención de votar a EH Bildu, más los 34 casos que recuerdan haber votado por PNV/EAJ en 2020 y que ahora votarán por Bildu, más...y así con todas las intenciones de voto hasta completar la fila, lo que dará una suma total de 576 casos que tienen intención de votar a EH Bildu en las próximas elecciones. Dividimos esa suma (576) entre el total de casos (1700) y ya tenemos la estimación de voto para EH Bildu. Haremos lo mismo para el resto de partidos y...ya está, la estimación de voto completa.
Pues amigas, amigos todo lo que hemos hecho, desde recolocar los NS/NC en intención de voto hasta ajustar los recuerdos de voto para las distintas opciones es eso que llaman la "cocina de las encuestas" o "la cocina del voto". Y es un proceso cargado de ciencia y rigor metodológico, pero también tiene un componente artesano. De hecho la mayoría de las veces la estimación se termina (baile mínimo de cifras) de ajustar tirando de olfato e intuición. Con todo, el ML simplifica, y mucho, todo el proceso. Antes (y hay quien sigue haciéndolo) era bastante habitual (yo lo he hecho decenas de veces) recolocar los NS/NC manualmente, imputando el voto a una u otra opción en función de las respuestas a las distintas preguntas para cada caso. Leyendo e interpretando cada caso. Imaginad el tiempo que se llevaría con esta encuesta, recolocar para 1220 NS/NC. Y no, que no os parezca una aberración esto de hacerlo manual, leyendo e imputando, una mirada entrenada lo conseguía hacer bien para la mayoría de los casos. Pero eso, se lleva mucho tiempo.
Y ya, hasta aquí. Podeís comprobar que nuestra estimación tampoco dista tanto de la que hizo el Sociómetro, así que todo apunta a que nuestros ajustes y modelo de ML han funcionado bien. Por aquello de terminar ajustando de pura nariz (pelín desentrenada) diría que EH Bildu estará algo más cerca del PNV/EAJ, que Podemos y Sumar estarán muy parejos y cercanos al 2,5%, y que el voto en blanco y a otros será ligeramente inferior al de nuestra estimación. Por lo demás me creo los resultados, la estimación.
Espero que haya servido, y que todas hayamos aprendido algo. A mí me gustó mucho hacerlo, trastear después de un timpo sin hacer esto. Fueron muchos años, pelín de nostalgia. Pero ya, ahora estamos en otras, seguimos. Eso, y si te gustó, pues dale difusión y comparte. Gracias!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</si>
</sst>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b/>
      <sz val="11"/>
      <color rgb="FF00B050"/>
      <name val="Calibri"/>
      <family val="2"/>
      <scheme val="minor"/>
    </font>
  </fonts>
  <fills count="3">
    <fill>
      <patternFill patternType="none"/>
    </fill>
    <fill>
      <patternFill patternType="gray125"/>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0" fontId="1" fillId="0" borderId="0" xfId="0" applyFont="1"/>
    <xf numFmtId="0" fontId="1" fillId="2" borderId="1" xfId="0" applyFont="1" applyFill="1" applyBorder="1" applyAlignment="1">
      <alignment horizontal="center" vertical="top"/>
    </xf>
    <xf numFmtId="0" fontId="0" fillId="2" borderId="0" xfId="0" applyFill="1"/>
    <xf numFmtId="0" fontId="1" fillId="0" borderId="0" xfId="0" applyFont="1" applyAlignment="1">
      <alignment horizontal="center" vertical="top"/>
    </xf>
    <xf numFmtId="0" fontId="1" fillId="0" borderId="0" xfId="0" applyFont="1" applyAlignment="1">
      <alignment vertical="top"/>
    </xf>
    <xf numFmtId="0" fontId="2" fillId="0" borderId="3" xfId="0" applyFont="1" applyBorder="1" applyAlignment="1">
      <alignment horizontal="right" vertical="top"/>
    </xf>
    <xf numFmtId="164" fontId="0" fillId="0" borderId="0" xfId="0" applyNumberFormat="1"/>
    <xf numFmtId="2" fontId="0" fillId="0" borderId="0" xfId="0" applyNumberFormat="1"/>
    <xf numFmtId="0" fontId="1" fillId="0" borderId="0" xfId="0" applyFont="1" applyAlignment="1">
      <alignment horizontal="left" vertical="top" wrapText="1"/>
    </xf>
    <xf numFmtId="1" fontId="0" fillId="0" borderId="0" xfId="0" applyNumberFormat="1"/>
    <xf numFmtId="0" fontId="2" fillId="0" borderId="0" xfId="0" applyFont="1"/>
    <xf numFmtId="164" fontId="2" fillId="0" borderId="0" xfId="0" applyNumberFormat="1" applyFont="1"/>
    <xf numFmtId="164" fontId="1" fillId="0" borderId="0" xfId="0" applyNumberFormat="1" applyFont="1"/>
    <xf numFmtId="0" fontId="1" fillId="0" borderId="0" xfId="0" applyFont="1" applyAlignment="1">
      <alignment vertical="top" wrapText="1"/>
    </xf>
    <xf numFmtId="0" fontId="1" fillId="0" borderId="0" xfId="0" applyFont="1" applyAlignment="1">
      <alignment horizontal="left" vertical="top" wrapText="1"/>
    </xf>
    <xf numFmtId="0" fontId="1"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70"/>
  <sheetViews>
    <sheetView tabSelected="1" topLeftCell="A40" zoomScale="75" zoomScaleNormal="75" workbookViewId="0">
      <selection activeCell="A52" sqref="A52:N70"/>
    </sheetView>
  </sheetViews>
  <sheetFormatPr baseColWidth="10" defaultColWidth="8.88671875" defaultRowHeight="14.4" x14ac:dyDescent="0.3"/>
  <cols>
    <col min="1" max="1" width="15.44140625" customWidth="1"/>
    <col min="3" max="3" width="9" bestFit="1" customWidth="1"/>
    <col min="5" max="5" width="9.77734375" bestFit="1" customWidth="1"/>
    <col min="6" max="6" width="16.77734375" bestFit="1" customWidth="1"/>
    <col min="7" max="7" width="9.77734375" bestFit="1" customWidth="1"/>
    <col min="8" max="8" width="16.77734375" bestFit="1" customWidth="1"/>
    <col min="10" max="10" width="16.21875" bestFit="1" customWidth="1"/>
    <col min="11" max="11" width="11.21875" bestFit="1" customWidth="1"/>
    <col min="12" max="12" width="15.88671875" bestFit="1" customWidth="1"/>
    <col min="13" max="13" width="17.88671875" bestFit="1" customWidth="1"/>
    <col min="14" max="14" width="19.88671875" bestFit="1" customWidth="1"/>
  </cols>
  <sheetData>
    <row r="2" spans="1:13" x14ac:dyDescent="0.3">
      <c r="A2" s="2" t="s">
        <v>22</v>
      </c>
      <c r="B2" s="2"/>
      <c r="C2" s="2"/>
      <c r="D2" s="2"/>
      <c r="E2" s="2"/>
      <c r="F2" s="2"/>
      <c r="G2" s="2"/>
      <c r="H2" s="2"/>
      <c r="I2" s="2"/>
      <c r="J2" s="2"/>
      <c r="K2" s="2"/>
      <c r="L2" s="2"/>
    </row>
    <row r="3" spans="1:13" x14ac:dyDescent="0.3">
      <c r="A3" s="2" t="s">
        <v>23</v>
      </c>
    </row>
    <row r="4" spans="1:13" x14ac:dyDescent="0.3">
      <c r="B4" s="17" t="s">
        <v>18</v>
      </c>
      <c r="C4" s="17"/>
      <c r="D4" s="17"/>
      <c r="E4" s="17"/>
      <c r="F4" s="17"/>
      <c r="G4" s="17"/>
      <c r="H4" s="17"/>
      <c r="I4" s="17"/>
      <c r="J4" s="17"/>
      <c r="K4" s="17"/>
      <c r="L4" s="17"/>
      <c r="M4" s="17"/>
    </row>
    <row r="5" spans="1:13" x14ac:dyDescent="0.3">
      <c r="A5" s="1" t="s">
        <v>12</v>
      </c>
      <c r="B5" s="1" t="s">
        <v>0</v>
      </c>
      <c r="C5" s="3" t="s">
        <v>1</v>
      </c>
      <c r="D5" s="3" t="s">
        <v>2</v>
      </c>
      <c r="E5" s="1" t="s">
        <v>3</v>
      </c>
      <c r="F5" s="1" t="s">
        <v>4</v>
      </c>
      <c r="G5" s="1" t="s">
        <v>5</v>
      </c>
      <c r="H5" s="1" t="s">
        <v>6</v>
      </c>
      <c r="I5" s="1" t="s">
        <v>7</v>
      </c>
      <c r="J5" s="1" t="s">
        <v>8</v>
      </c>
      <c r="K5" s="3" t="s">
        <v>9</v>
      </c>
      <c r="L5" s="1" t="s">
        <v>10</v>
      </c>
      <c r="M5" s="1" t="s">
        <v>11</v>
      </c>
    </row>
    <row r="6" spans="1:13" x14ac:dyDescent="0.3">
      <c r="A6" s="1" t="s">
        <v>0</v>
      </c>
      <c r="B6">
        <v>541</v>
      </c>
      <c r="C6" s="4">
        <v>10</v>
      </c>
      <c r="D6" s="4">
        <v>25</v>
      </c>
      <c r="E6">
        <v>1</v>
      </c>
      <c r="F6">
        <v>39</v>
      </c>
      <c r="G6">
        <v>42</v>
      </c>
      <c r="H6">
        <v>0</v>
      </c>
      <c r="I6">
        <v>7</v>
      </c>
      <c r="J6">
        <v>1</v>
      </c>
      <c r="K6" s="4">
        <v>1</v>
      </c>
      <c r="L6">
        <v>0</v>
      </c>
      <c r="M6">
        <v>667</v>
      </c>
    </row>
    <row r="7" spans="1:13" x14ac:dyDescent="0.3">
      <c r="A7" s="3" t="s">
        <v>13</v>
      </c>
      <c r="B7" s="4">
        <v>20</v>
      </c>
      <c r="C7" s="4">
        <v>58</v>
      </c>
      <c r="D7" s="4">
        <v>401</v>
      </c>
      <c r="E7" s="4">
        <v>5</v>
      </c>
      <c r="F7" s="4">
        <v>87</v>
      </c>
      <c r="G7" s="4">
        <v>31</v>
      </c>
      <c r="H7" s="4">
        <v>7</v>
      </c>
      <c r="I7" s="4">
        <v>29</v>
      </c>
      <c r="J7" s="4">
        <v>3</v>
      </c>
      <c r="K7" s="4">
        <v>3</v>
      </c>
      <c r="L7" s="4">
        <v>2</v>
      </c>
      <c r="M7" s="4">
        <v>646</v>
      </c>
    </row>
    <row r="8" spans="1:13" x14ac:dyDescent="0.3">
      <c r="A8" s="1" t="s">
        <v>3</v>
      </c>
      <c r="B8">
        <v>0</v>
      </c>
      <c r="C8" s="4">
        <v>1</v>
      </c>
      <c r="D8" s="4">
        <v>2</v>
      </c>
      <c r="E8">
        <v>4</v>
      </c>
      <c r="F8">
        <v>0</v>
      </c>
      <c r="G8">
        <v>0</v>
      </c>
      <c r="H8">
        <v>0</v>
      </c>
      <c r="I8">
        <v>0</v>
      </c>
      <c r="J8">
        <v>1</v>
      </c>
      <c r="K8" s="4">
        <v>0</v>
      </c>
      <c r="L8">
        <v>0</v>
      </c>
      <c r="M8">
        <v>8</v>
      </c>
    </row>
    <row r="9" spans="1:13" x14ac:dyDescent="0.3">
      <c r="A9" s="1" t="s">
        <v>4</v>
      </c>
      <c r="B9">
        <v>5</v>
      </c>
      <c r="C9" s="4">
        <v>22</v>
      </c>
      <c r="D9" s="4">
        <v>38</v>
      </c>
      <c r="E9">
        <v>0</v>
      </c>
      <c r="F9">
        <v>687</v>
      </c>
      <c r="G9">
        <v>1</v>
      </c>
      <c r="H9">
        <v>5</v>
      </c>
      <c r="I9">
        <v>12</v>
      </c>
      <c r="J9">
        <v>0</v>
      </c>
      <c r="K9" s="4">
        <v>0</v>
      </c>
      <c r="L9">
        <v>1</v>
      </c>
      <c r="M9">
        <v>771</v>
      </c>
    </row>
    <row r="10" spans="1:13" x14ac:dyDescent="0.3">
      <c r="A10" s="1" t="s">
        <v>5</v>
      </c>
      <c r="B10">
        <v>2</v>
      </c>
      <c r="C10" s="4">
        <v>0</v>
      </c>
      <c r="D10" s="4">
        <v>2</v>
      </c>
      <c r="E10">
        <v>1</v>
      </c>
      <c r="F10">
        <v>0</v>
      </c>
      <c r="G10">
        <v>20</v>
      </c>
      <c r="H10">
        <v>0</v>
      </c>
      <c r="I10">
        <v>3</v>
      </c>
      <c r="J10">
        <v>0</v>
      </c>
      <c r="K10" s="4">
        <v>0</v>
      </c>
      <c r="L10">
        <v>0</v>
      </c>
      <c r="M10">
        <v>28</v>
      </c>
    </row>
    <row r="11" spans="1:13" x14ac:dyDescent="0.3">
      <c r="A11" s="1" t="s">
        <v>14</v>
      </c>
      <c r="B11">
        <v>1</v>
      </c>
      <c r="C11" s="4">
        <v>4</v>
      </c>
      <c r="D11" s="4">
        <v>6</v>
      </c>
      <c r="E11">
        <v>0</v>
      </c>
      <c r="F11">
        <v>9</v>
      </c>
      <c r="G11">
        <v>0</v>
      </c>
      <c r="H11">
        <v>41</v>
      </c>
      <c r="I11">
        <v>3</v>
      </c>
      <c r="J11">
        <v>0</v>
      </c>
      <c r="K11" s="4">
        <v>0</v>
      </c>
      <c r="L11">
        <v>1</v>
      </c>
      <c r="M11">
        <v>65</v>
      </c>
    </row>
    <row r="12" spans="1:13" x14ac:dyDescent="0.3">
      <c r="A12" s="1" t="s">
        <v>7</v>
      </c>
      <c r="B12">
        <v>0</v>
      </c>
      <c r="C12" s="4">
        <v>6</v>
      </c>
      <c r="D12" s="4">
        <v>9</v>
      </c>
      <c r="E12">
        <v>1</v>
      </c>
      <c r="F12">
        <v>8</v>
      </c>
      <c r="G12">
        <v>7</v>
      </c>
      <c r="H12">
        <v>0</v>
      </c>
      <c r="I12">
        <v>184</v>
      </c>
      <c r="J12">
        <v>0</v>
      </c>
      <c r="K12" s="4">
        <v>0</v>
      </c>
      <c r="L12">
        <v>0</v>
      </c>
      <c r="M12">
        <v>215</v>
      </c>
    </row>
    <row r="13" spans="1:13" x14ac:dyDescent="0.3">
      <c r="A13" s="1" t="s">
        <v>15</v>
      </c>
      <c r="B13">
        <v>1</v>
      </c>
      <c r="C13" s="4">
        <v>2</v>
      </c>
      <c r="D13" s="4">
        <v>3</v>
      </c>
      <c r="E13">
        <v>1</v>
      </c>
      <c r="F13">
        <v>1</v>
      </c>
      <c r="G13">
        <v>16</v>
      </c>
      <c r="H13">
        <v>0</v>
      </c>
      <c r="I13">
        <v>2</v>
      </c>
      <c r="J13">
        <v>0</v>
      </c>
      <c r="K13" s="4">
        <v>0</v>
      </c>
      <c r="L13">
        <v>0</v>
      </c>
      <c r="M13">
        <v>26</v>
      </c>
    </row>
    <row r="14" spans="1:13" x14ac:dyDescent="0.3">
      <c r="A14" s="1" t="s">
        <v>16</v>
      </c>
      <c r="B14">
        <v>1</v>
      </c>
      <c r="C14" s="4">
        <v>0</v>
      </c>
      <c r="D14" s="4">
        <v>14</v>
      </c>
      <c r="E14">
        <v>1</v>
      </c>
      <c r="F14">
        <v>9</v>
      </c>
      <c r="G14">
        <v>1</v>
      </c>
      <c r="H14">
        <v>0</v>
      </c>
      <c r="I14">
        <v>1</v>
      </c>
      <c r="J14">
        <v>25</v>
      </c>
      <c r="K14" s="4">
        <v>0</v>
      </c>
      <c r="L14">
        <v>0</v>
      </c>
      <c r="M14">
        <v>52</v>
      </c>
    </row>
    <row r="15" spans="1:13" x14ac:dyDescent="0.3">
      <c r="A15" s="3" t="s">
        <v>17</v>
      </c>
      <c r="B15" s="4">
        <v>0</v>
      </c>
      <c r="C15" s="4">
        <v>2</v>
      </c>
      <c r="D15" s="4">
        <v>0</v>
      </c>
      <c r="E15" s="4">
        <v>2</v>
      </c>
      <c r="F15" s="4">
        <v>2</v>
      </c>
      <c r="G15" s="4">
        <v>0</v>
      </c>
      <c r="H15" s="4">
        <v>0</v>
      </c>
      <c r="I15" s="4">
        <v>0</v>
      </c>
      <c r="J15" s="4">
        <v>0</v>
      </c>
      <c r="K15" s="4">
        <v>6</v>
      </c>
      <c r="L15" s="4">
        <v>0</v>
      </c>
      <c r="M15" s="4">
        <v>12</v>
      </c>
    </row>
    <row r="16" spans="1:13" x14ac:dyDescent="0.3">
      <c r="A16" s="1" t="s">
        <v>10</v>
      </c>
      <c r="B16">
        <v>0</v>
      </c>
      <c r="C16" s="4">
        <v>1</v>
      </c>
      <c r="D16" s="4">
        <v>0</v>
      </c>
      <c r="E16">
        <v>0</v>
      </c>
      <c r="F16">
        <v>2</v>
      </c>
      <c r="G16">
        <v>1</v>
      </c>
      <c r="H16">
        <v>2</v>
      </c>
      <c r="I16">
        <v>0</v>
      </c>
      <c r="J16">
        <v>0</v>
      </c>
      <c r="K16" s="4">
        <v>0</v>
      </c>
      <c r="L16">
        <v>8</v>
      </c>
      <c r="M16">
        <v>14</v>
      </c>
    </row>
    <row r="17" spans="1:13" x14ac:dyDescent="0.3">
      <c r="A17" s="1" t="s">
        <v>11</v>
      </c>
      <c r="B17">
        <v>571</v>
      </c>
      <c r="C17" s="4">
        <v>106</v>
      </c>
      <c r="D17" s="4">
        <v>500</v>
      </c>
      <c r="E17">
        <v>16</v>
      </c>
      <c r="F17">
        <v>844</v>
      </c>
      <c r="G17">
        <v>119</v>
      </c>
      <c r="H17">
        <v>55</v>
      </c>
      <c r="I17">
        <v>241</v>
      </c>
      <c r="J17">
        <v>30</v>
      </c>
      <c r="K17" s="4">
        <v>10</v>
      </c>
      <c r="L17">
        <v>12</v>
      </c>
      <c r="M17">
        <v>2504</v>
      </c>
    </row>
    <row r="19" spans="1:13" x14ac:dyDescent="0.3">
      <c r="A19" s="6" t="s">
        <v>24</v>
      </c>
    </row>
    <row r="20" spans="1:13" x14ac:dyDescent="0.3">
      <c r="A20" s="6"/>
    </row>
    <row r="21" spans="1:13" x14ac:dyDescent="0.3">
      <c r="B21" s="17" t="s">
        <v>18</v>
      </c>
      <c r="C21" s="17"/>
      <c r="D21" s="17"/>
      <c r="E21" s="17"/>
      <c r="F21" s="17"/>
      <c r="G21" s="17"/>
      <c r="H21" s="17"/>
      <c r="I21" s="17"/>
      <c r="J21" s="17"/>
      <c r="K21" s="2"/>
      <c r="L21" s="2"/>
      <c r="M21" s="2"/>
    </row>
    <row r="22" spans="1:13" x14ac:dyDescent="0.3">
      <c r="A22" s="1" t="s">
        <v>12</v>
      </c>
      <c r="B22" s="1" t="s">
        <v>0</v>
      </c>
      <c r="C22" s="1" t="s">
        <v>3</v>
      </c>
      <c r="D22" s="1" t="s">
        <v>4</v>
      </c>
      <c r="E22" s="1" t="s">
        <v>5</v>
      </c>
      <c r="F22" s="1" t="s">
        <v>6</v>
      </c>
      <c r="G22" s="1" t="s">
        <v>7</v>
      </c>
      <c r="H22" s="1" t="s">
        <v>8</v>
      </c>
      <c r="I22" s="1" t="s">
        <v>10</v>
      </c>
      <c r="J22" s="1" t="s">
        <v>11</v>
      </c>
      <c r="K22" s="5"/>
    </row>
    <row r="23" spans="1:13" x14ac:dyDescent="0.3">
      <c r="A23" s="1" t="s">
        <v>0</v>
      </c>
      <c r="B23">
        <v>541</v>
      </c>
      <c r="C23">
        <v>1</v>
      </c>
      <c r="D23">
        <v>39</v>
      </c>
      <c r="E23">
        <v>42</v>
      </c>
      <c r="F23">
        <v>0</v>
      </c>
      <c r="G23">
        <v>7</v>
      </c>
      <c r="H23">
        <v>1</v>
      </c>
      <c r="I23">
        <v>0</v>
      </c>
      <c r="J23">
        <f>SUM(B23:I23)</f>
        <v>631</v>
      </c>
    </row>
    <row r="24" spans="1:13" x14ac:dyDescent="0.3">
      <c r="A24" s="1" t="s">
        <v>3</v>
      </c>
      <c r="B24">
        <v>0</v>
      </c>
      <c r="C24">
        <v>4</v>
      </c>
      <c r="D24">
        <v>0</v>
      </c>
      <c r="E24">
        <v>0</v>
      </c>
      <c r="F24">
        <v>0</v>
      </c>
      <c r="G24">
        <v>0</v>
      </c>
      <c r="H24">
        <v>1</v>
      </c>
      <c r="I24">
        <v>0</v>
      </c>
      <c r="J24">
        <f t="shared" ref="J24:J32" si="0">SUM(B24:I24)</f>
        <v>5</v>
      </c>
    </row>
    <row r="25" spans="1:13" x14ac:dyDescent="0.3">
      <c r="A25" s="1" t="s">
        <v>4</v>
      </c>
      <c r="B25">
        <v>5</v>
      </c>
      <c r="C25">
        <v>0</v>
      </c>
      <c r="D25">
        <v>687</v>
      </c>
      <c r="E25">
        <v>1</v>
      </c>
      <c r="F25">
        <v>5</v>
      </c>
      <c r="G25">
        <v>12</v>
      </c>
      <c r="H25">
        <v>0</v>
      </c>
      <c r="I25">
        <v>1</v>
      </c>
      <c r="J25">
        <f t="shared" si="0"/>
        <v>711</v>
      </c>
    </row>
    <row r="26" spans="1:13" x14ac:dyDescent="0.3">
      <c r="A26" s="1" t="s">
        <v>5</v>
      </c>
      <c r="B26">
        <v>2</v>
      </c>
      <c r="C26">
        <v>1</v>
      </c>
      <c r="D26">
        <v>0</v>
      </c>
      <c r="E26">
        <v>20</v>
      </c>
      <c r="F26">
        <v>0</v>
      </c>
      <c r="G26">
        <v>3</v>
      </c>
      <c r="H26">
        <v>0</v>
      </c>
      <c r="I26">
        <v>0</v>
      </c>
      <c r="J26">
        <f t="shared" si="0"/>
        <v>26</v>
      </c>
    </row>
    <row r="27" spans="1:13" x14ac:dyDescent="0.3">
      <c r="A27" s="1" t="s">
        <v>14</v>
      </c>
      <c r="B27">
        <v>1</v>
      </c>
      <c r="C27">
        <v>0</v>
      </c>
      <c r="D27">
        <v>9</v>
      </c>
      <c r="E27">
        <v>0</v>
      </c>
      <c r="F27">
        <v>41</v>
      </c>
      <c r="G27">
        <v>3</v>
      </c>
      <c r="H27">
        <v>0</v>
      </c>
      <c r="I27">
        <v>1</v>
      </c>
      <c r="J27">
        <f t="shared" si="0"/>
        <v>55</v>
      </c>
    </row>
    <row r="28" spans="1:13" x14ac:dyDescent="0.3">
      <c r="A28" s="1" t="s">
        <v>7</v>
      </c>
      <c r="B28">
        <v>0</v>
      </c>
      <c r="C28">
        <v>1</v>
      </c>
      <c r="D28">
        <v>8</v>
      </c>
      <c r="E28">
        <v>7</v>
      </c>
      <c r="F28">
        <v>0</v>
      </c>
      <c r="G28">
        <v>184</v>
      </c>
      <c r="H28">
        <v>0</v>
      </c>
      <c r="I28">
        <v>0</v>
      </c>
      <c r="J28">
        <f t="shared" si="0"/>
        <v>200</v>
      </c>
    </row>
    <row r="29" spans="1:13" x14ac:dyDescent="0.3">
      <c r="A29" s="1" t="s">
        <v>15</v>
      </c>
      <c r="B29">
        <v>1</v>
      </c>
      <c r="C29">
        <v>1</v>
      </c>
      <c r="D29">
        <v>1</v>
      </c>
      <c r="E29">
        <v>16</v>
      </c>
      <c r="F29">
        <v>0</v>
      </c>
      <c r="G29">
        <v>2</v>
      </c>
      <c r="H29">
        <v>0</v>
      </c>
      <c r="I29">
        <v>0</v>
      </c>
      <c r="J29">
        <f t="shared" si="0"/>
        <v>21</v>
      </c>
    </row>
    <row r="30" spans="1:13" x14ac:dyDescent="0.3">
      <c r="A30" s="1" t="s">
        <v>16</v>
      </c>
      <c r="B30">
        <v>1</v>
      </c>
      <c r="C30">
        <v>1</v>
      </c>
      <c r="D30">
        <v>9</v>
      </c>
      <c r="E30">
        <v>1</v>
      </c>
      <c r="F30">
        <v>0</v>
      </c>
      <c r="G30">
        <v>1</v>
      </c>
      <c r="H30">
        <v>25</v>
      </c>
      <c r="I30">
        <v>0</v>
      </c>
      <c r="J30">
        <f t="shared" si="0"/>
        <v>38</v>
      </c>
    </row>
    <row r="31" spans="1:13" x14ac:dyDescent="0.3">
      <c r="A31" s="1" t="s">
        <v>10</v>
      </c>
      <c r="B31">
        <v>0</v>
      </c>
      <c r="C31">
        <v>0</v>
      </c>
      <c r="D31">
        <v>2</v>
      </c>
      <c r="E31">
        <v>1</v>
      </c>
      <c r="F31">
        <v>2</v>
      </c>
      <c r="G31">
        <v>0</v>
      </c>
      <c r="H31">
        <v>0</v>
      </c>
      <c r="I31">
        <v>8</v>
      </c>
      <c r="J31">
        <f t="shared" si="0"/>
        <v>13</v>
      </c>
    </row>
    <row r="32" spans="1:13" x14ac:dyDescent="0.3">
      <c r="A32" s="1" t="s">
        <v>11</v>
      </c>
      <c r="B32">
        <f>SUM(B23:B31)</f>
        <v>551</v>
      </c>
      <c r="C32">
        <f t="shared" ref="C32:I32" si="1">SUM(C23:C31)</f>
        <v>9</v>
      </c>
      <c r="D32">
        <f t="shared" si="1"/>
        <v>755</v>
      </c>
      <c r="E32">
        <f t="shared" si="1"/>
        <v>88</v>
      </c>
      <c r="F32">
        <f t="shared" si="1"/>
        <v>48</v>
      </c>
      <c r="G32">
        <f t="shared" si="1"/>
        <v>212</v>
      </c>
      <c r="H32">
        <f t="shared" si="1"/>
        <v>27</v>
      </c>
      <c r="I32">
        <f t="shared" si="1"/>
        <v>10</v>
      </c>
      <c r="J32">
        <f t="shared" si="0"/>
        <v>1700</v>
      </c>
    </row>
    <row r="33" spans="1:14" x14ac:dyDescent="0.3">
      <c r="A33" s="7" t="s">
        <v>19</v>
      </c>
      <c r="B33" s="8">
        <f t="shared" ref="B33:I33" si="2">B32/$J$32</f>
        <v>0.32411764705882351</v>
      </c>
      <c r="C33" s="8">
        <f t="shared" si="2"/>
        <v>5.2941176470588233E-3</v>
      </c>
      <c r="D33" s="8">
        <f t="shared" si="2"/>
        <v>0.44411764705882351</v>
      </c>
      <c r="E33" s="8">
        <f t="shared" si="2"/>
        <v>5.1764705882352942E-2</v>
      </c>
      <c r="F33" s="8">
        <f t="shared" si="2"/>
        <v>2.823529411764706E-2</v>
      </c>
      <c r="G33" s="8">
        <f t="shared" si="2"/>
        <v>0.12470588235294118</v>
      </c>
      <c r="H33" s="8">
        <f t="shared" si="2"/>
        <v>1.5882352941176469E-2</v>
      </c>
      <c r="I33" s="8">
        <f t="shared" si="2"/>
        <v>5.8823529411764705E-3</v>
      </c>
    </row>
    <row r="34" spans="1:14" x14ac:dyDescent="0.3">
      <c r="A34" s="7" t="s">
        <v>20</v>
      </c>
      <c r="B34" s="8">
        <v>0.27860000000000001</v>
      </c>
      <c r="C34" s="8">
        <f>1-SUM(B34,D34:I34)</f>
        <v>1.7000000000000126E-2</v>
      </c>
      <c r="D34" s="8">
        <v>0.39069999999999999</v>
      </c>
      <c r="E34" s="8">
        <v>8.0500000000000002E-2</v>
      </c>
      <c r="F34" s="8">
        <v>6.7699999999999996E-2</v>
      </c>
      <c r="G34" s="8">
        <v>0.13650000000000001</v>
      </c>
      <c r="H34" s="8">
        <v>9.4000000000000004E-3</v>
      </c>
      <c r="I34" s="8">
        <v>1.9599999999999999E-2</v>
      </c>
    </row>
    <row r="35" spans="1:14" x14ac:dyDescent="0.3">
      <c r="A35" s="7" t="s">
        <v>21</v>
      </c>
      <c r="B35" s="9">
        <f>B34/B33</f>
        <v>0.85956442831215985</v>
      </c>
      <c r="C35" s="9">
        <f t="shared" ref="C35:I35" si="3">C34/C33</f>
        <v>3.2111111111111352</v>
      </c>
      <c r="D35" s="9">
        <f t="shared" si="3"/>
        <v>0.87972185430463579</v>
      </c>
      <c r="E35" s="9">
        <f t="shared" si="3"/>
        <v>1.5551136363636364</v>
      </c>
      <c r="F35" s="9">
        <f t="shared" si="3"/>
        <v>2.3977083333333331</v>
      </c>
      <c r="G35" s="9">
        <f t="shared" si="3"/>
        <v>1.0945754716981133</v>
      </c>
      <c r="H35" s="9">
        <f t="shared" si="3"/>
        <v>0.59185185185185196</v>
      </c>
      <c r="I35" s="9">
        <f t="shared" si="3"/>
        <v>3.3319999999999999</v>
      </c>
    </row>
    <row r="37" spans="1:14" ht="121.2" customHeight="1" x14ac:dyDescent="0.3">
      <c r="A37" s="16" t="s">
        <v>25</v>
      </c>
      <c r="B37" s="16"/>
      <c r="C37" s="16"/>
      <c r="D37" s="16"/>
      <c r="E37" s="16"/>
      <c r="F37" s="16"/>
      <c r="G37" s="16"/>
      <c r="H37" s="16"/>
      <c r="I37" s="16"/>
      <c r="J37" s="16"/>
      <c r="K37" s="16"/>
      <c r="L37" s="16"/>
      <c r="M37" s="16"/>
      <c r="N37" s="16"/>
    </row>
    <row r="38" spans="1:14" x14ac:dyDescent="0.3">
      <c r="A38" s="10"/>
      <c r="B38" s="10"/>
      <c r="C38" s="10"/>
      <c r="D38" s="10"/>
      <c r="E38" s="10"/>
      <c r="F38" s="10"/>
      <c r="G38" s="10"/>
      <c r="H38" s="10"/>
      <c r="I38" s="10"/>
      <c r="J38" s="10"/>
      <c r="K38" s="10"/>
    </row>
    <row r="39" spans="1:14" x14ac:dyDescent="0.3">
      <c r="B39" s="17" t="s">
        <v>18</v>
      </c>
      <c r="C39" s="17"/>
      <c r="D39" s="17"/>
      <c r="E39" s="17"/>
      <c r="F39" s="17"/>
      <c r="G39" s="17"/>
      <c r="H39" s="17"/>
      <c r="I39" s="17"/>
      <c r="J39" s="17"/>
      <c r="K39" s="2"/>
      <c r="L39" s="2"/>
      <c r="M39" s="2"/>
    </row>
    <row r="40" spans="1:14" x14ac:dyDescent="0.3">
      <c r="A40" s="1" t="s">
        <v>12</v>
      </c>
      <c r="B40" s="1" t="s">
        <v>0</v>
      </c>
      <c r="C40" s="1" t="s">
        <v>3</v>
      </c>
      <c r="D40" s="1" t="s">
        <v>4</v>
      </c>
      <c r="E40" s="1" t="s">
        <v>5</v>
      </c>
      <c r="F40" s="1" t="s">
        <v>6</v>
      </c>
      <c r="G40" s="1" t="s">
        <v>7</v>
      </c>
      <c r="H40" s="1" t="s">
        <v>8</v>
      </c>
      <c r="I40" s="1" t="s">
        <v>10</v>
      </c>
      <c r="J40" s="1" t="s">
        <v>11</v>
      </c>
      <c r="M40" s="12" t="s">
        <v>26</v>
      </c>
      <c r="N40" s="2" t="s">
        <v>27</v>
      </c>
    </row>
    <row r="41" spans="1:14" x14ac:dyDescent="0.3">
      <c r="A41" s="1" t="s">
        <v>0</v>
      </c>
      <c r="B41" s="11">
        <f>B23*B$35</f>
        <v>465.02435571687846</v>
      </c>
      <c r="C41" s="11">
        <f t="shared" ref="C41:I41" si="4">C23*C$35</f>
        <v>3.2111111111111352</v>
      </c>
      <c r="D41" s="11">
        <f t="shared" si="4"/>
        <v>34.309152317880795</v>
      </c>
      <c r="E41" s="11">
        <f t="shared" si="4"/>
        <v>65.314772727272725</v>
      </c>
      <c r="F41" s="11">
        <f t="shared" si="4"/>
        <v>0</v>
      </c>
      <c r="G41" s="11">
        <f t="shared" si="4"/>
        <v>7.6620283018867932</v>
      </c>
      <c r="H41" s="11">
        <f t="shared" si="4"/>
        <v>0.59185185185185196</v>
      </c>
      <c r="I41" s="11">
        <f t="shared" si="4"/>
        <v>0</v>
      </c>
      <c r="J41" s="11">
        <f>SUM(B41:I41)</f>
        <v>576.11327202688176</v>
      </c>
      <c r="L41" s="1" t="s">
        <v>0</v>
      </c>
      <c r="M41" s="13">
        <f>J41/J$50</f>
        <v>0.33889016001581274</v>
      </c>
      <c r="N41" s="14">
        <v>0.33700000000000002</v>
      </c>
    </row>
    <row r="42" spans="1:14" x14ac:dyDescent="0.3">
      <c r="A42" s="1" t="s">
        <v>3</v>
      </c>
      <c r="B42" s="11">
        <f t="shared" ref="B42:I49" si="5">B24*B$35</f>
        <v>0</v>
      </c>
      <c r="C42" s="11">
        <f t="shared" si="5"/>
        <v>12.844444444444541</v>
      </c>
      <c r="D42" s="11">
        <f t="shared" si="5"/>
        <v>0</v>
      </c>
      <c r="E42" s="11">
        <f t="shared" si="5"/>
        <v>0</v>
      </c>
      <c r="F42" s="11">
        <f t="shared" si="5"/>
        <v>0</v>
      </c>
      <c r="G42" s="11">
        <f t="shared" si="5"/>
        <v>0</v>
      </c>
      <c r="H42" s="11">
        <f t="shared" si="5"/>
        <v>0.59185185185185196</v>
      </c>
      <c r="I42" s="11">
        <f t="shared" si="5"/>
        <v>0</v>
      </c>
      <c r="J42" s="11">
        <f t="shared" ref="J42:J50" si="6">SUM(B42:I42)</f>
        <v>13.436296296296392</v>
      </c>
      <c r="L42" s="1" t="s">
        <v>28</v>
      </c>
      <c r="M42" s="13">
        <f>1-SUM(M41,M43:M48)</f>
        <v>2.8354276651726962E-2</v>
      </c>
      <c r="N42" s="14">
        <f>1-SUM(N41,N43:N48)</f>
        <v>2.9000000000000026E-2</v>
      </c>
    </row>
    <row r="43" spans="1:14" x14ac:dyDescent="0.3">
      <c r="A43" s="1" t="s">
        <v>4</v>
      </c>
      <c r="B43" s="11">
        <f t="shared" si="5"/>
        <v>4.2978221415607996</v>
      </c>
      <c r="C43" s="11">
        <f t="shared" si="5"/>
        <v>0</v>
      </c>
      <c r="D43" s="11">
        <f t="shared" si="5"/>
        <v>604.36891390728476</v>
      </c>
      <c r="E43" s="11">
        <f t="shared" si="5"/>
        <v>1.5551136363636364</v>
      </c>
      <c r="F43" s="11">
        <f t="shared" si="5"/>
        <v>11.988541666666666</v>
      </c>
      <c r="G43" s="11">
        <f t="shared" si="5"/>
        <v>13.13490566037736</v>
      </c>
      <c r="H43" s="11">
        <f t="shared" si="5"/>
        <v>0</v>
      </c>
      <c r="I43" s="11">
        <f t="shared" si="5"/>
        <v>3.3319999999999999</v>
      </c>
      <c r="J43" s="11">
        <f t="shared" si="6"/>
        <v>638.67729701225335</v>
      </c>
      <c r="L43" s="1" t="s">
        <v>4</v>
      </c>
      <c r="M43" s="13">
        <f t="shared" ref="M43:M48" si="7">J43/J$50</f>
        <v>0.37569252765426664</v>
      </c>
      <c r="N43" s="14">
        <v>0.35699999999999998</v>
      </c>
    </row>
    <row r="44" spans="1:14" x14ac:dyDescent="0.3">
      <c r="A44" s="1" t="s">
        <v>5</v>
      </c>
      <c r="B44" s="11">
        <f t="shared" si="5"/>
        <v>1.7191288566243197</v>
      </c>
      <c r="C44" s="11">
        <f t="shared" si="5"/>
        <v>3.2111111111111352</v>
      </c>
      <c r="D44" s="11">
        <f t="shared" si="5"/>
        <v>0</v>
      </c>
      <c r="E44" s="11">
        <f t="shared" si="5"/>
        <v>31.102272727272727</v>
      </c>
      <c r="F44" s="11">
        <f t="shared" si="5"/>
        <v>0</v>
      </c>
      <c r="G44" s="11">
        <f t="shared" si="5"/>
        <v>3.2837264150943399</v>
      </c>
      <c r="H44" s="11">
        <f t="shared" si="5"/>
        <v>0</v>
      </c>
      <c r="I44" s="11">
        <f t="shared" si="5"/>
        <v>0</v>
      </c>
      <c r="J44" s="11">
        <f t="shared" si="6"/>
        <v>39.316239110102522</v>
      </c>
      <c r="L44" s="1" t="s">
        <v>5</v>
      </c>
      <c r="M44" s="13">
        <f t="shared" si="7"/>
        <v>2.3127199476530892E-2</v>
      </c>
      <c r="N44" s="14">
        <v>2.4E-2</v>
      </c>
    </row>
    <row r="45" spans="1:14" x14ac:dyDescent="0.3">
      <c r="A45" s="1" t="s">
        <v>14</v>
      </c>
      <c r="B45" s="11">
        <f t="shared" si="5"/>
        <v>0.85956442831215985</v>
      </c>
      <c r="C45" s="11">
        <f t="shared" si="5"/>
        <v>0</v>
      </c>
      <c r="D45" s="11">
        <f t="shared" si="5"/>
        <v>7.9174966887417222</v>
      </c>
      <c r="E45" s="11">
        <f t="shared" si="5"/>
        <v>0</v>
      </c>
      <c r="F45" s="11">
        <f t="shared" si="5"/>
        <v>98.306041666666658</v>
      </c>
      <c r="G45" s="11">
        <f t="shared" si="5"/>
        <v>3.2837264150943399</v>
      </c>
      <c r="H45" s="11">
        <f t="shared" si="5"/>
        <v>0</v>
      </c>
      <c r="I45" s="11">
        <f t="shared" si="5"/>
        <v>3.3319999999999999</v>
      </c>
      <c r="J45" s="11">
        <f t="shared" si="6"/>
        <v>113.69882919881486</v>
      </c>
      <c r="L45" s="1" t="s">
        <v>14</v>
      </c>
      <c r="M45" s="13">
        <f t="shared" si="7"/>
        <v>6.6881664234596974E-2</v>
      </c>
      <c r="N45" s="14">
        <v>7.4999999999999997E-2</v>
      </c>
    </row>
    <row r="46" spans="1:14" x14ac:dyDescent="0.3">
      <c r="A46" s="1" t="s">
        <v>7</v>
      </c>
      <c r="B46" s="11">
        <f t="shared" si="5"/>
        <v>0</v>
      </c>
      <c r="C46" s="11">
        <f t="shared" si="5"/>
        <v>3.2111111111111352</v>
      </c>
      <c r="D46" s="11">
        <f t="shared" si="5"/>
        <v>7.0377748344370863</v>
      </c>
      <c r="E46" s="11">
        <f t="shared" si="5"/>
        <v>10.885795454545455</v>
      </c>
      <c r="F46" s="11">
        <f t="shared" si="5"/>
        <v>0</v>
      </c>
      <c r="G46" s="11">
        <f t="shared" si="5"/>
        <v>201.40188679245284</v>
      </c>
      <c r="H46" s="11">
        <f t="shared" si="5"/>
        <v>0</v>
      </c>
      <c r="I46" s="11">
        <f t="shared" si="5"/>
        <v>0</v>
      </c>
      <c r="J46" s="11">
        <f t="shared" si="6"/>
        <v>222.53656819254653</v>
      </c>
      <c r="L46" s="1" t="s">
        <v>7</v>
      </c>
      <c r="M46" s="13">
        <f t="shared" si="7"/>
        <v>0.13090386364267442</v>
      </c>
      <c r="N46" s="14">
        <v>0.13100000000000001</v>
      </c>
    </row>
    <row r="47" spans="1:14" x14ac:dyDescent="0.3">
      <c r="A47" s="1" t="s">
        <v>15</v>
      </c>
      <c r="B47" s="11">
        <f t="shared" si="5"/>
        <v>0.85956442831215985</v>
      </c>
      <c r="C47" s="11">
        <f t="shared" si="5"/>
        <v>3.2111111111111352</v>
      </c>
      <c r="D47" s="11">
        <f t="shared" si="5"/>
        <v>0.87972185430463579</v>
      </c>
      <c r="E47" s="11">
        <f t="shared" si="5"/>
        <v>24.881818181818183</v>
      </c>
      <c r="F47" s="11">
        <f t="shared" si="5"/>
        <v>0</v>
      </c>
      <c r="G47" s="11">
        <f t="shared" si="5"/>
        <v>2.1891509433962266</v>
      </c>
      <c r="H47" s="11">
        <f t="shared" si="5"/>
        <v>0</v>
      </c>
      <c r="I47" s="11">
        <f t="shared" si="5"/>
        <v>0</v>
      </c>
      <c r="J47" s="11">
        <f t="shared" si="6"/>
        <v>32.021366518942344</v>
      </c>
      <c r="L47" s="1" t="s">
        <v>15</v>
      </c>
      <c r="M47" s="13">
        <f t="shared" si="7"/>
        <v>1.8836097952319022E-2</v>
      </c>
      <c r="N47" s="14">
        <v>2.8000000000000001E-2</v>
      </c>
    </row>
    <row r="48" spans="1:14" x14ac:dyDescent="0.3">
      <c r="A48" s="1" t="s">
        <v>16</v>
      </c>
      <c r="B48" s="11">
        <f t="shared" si="5"/>
        <v>0.85956442831215985</v>
      </c>
      <c r="C48" s="11">
        <f t="shared" si="5"/>
        <v>3.2111111111111352</v>
      </c>
      <c r="D48" s="11">
        <f t="shared" si="5"/>
        <v>7.9174966887417222</v>
      </c>
      <c r="E48" s="11">
        <f t="shared" si="5"/>
        <v>1.5551136363636364</v>
      </c>
      <c r="F48" s="11">
        <f t="shared" si="5"/>
        <v>0</v>
      </c>
      <c r="G48" s="11">
        <f t="shared" si="5"/>
        <v>1.0945754716981133</v>
      </c>
      <c r="H48" s="11">
        <f t="shared" si="5"/>
        <v>14.796296296296299</v>
      </c>
      <c r="I48" s="11">
        <f t="shared" si="5"/>
        <v>0</v>
      </c>
      <c r="J48" s="11">
        <f t="shared" si="6"/>
        <v>29.434157632523068</v>
      </c>
      <c r="L48" s="1" t="s">
        <v>10</v>
      </c>
      <c r="M48" s="13">
        <f t="shared" si="7"/>
        <v>1.731421037207239E-2</v>
      </c>
      <c r="N48" s="14">
        <v>1.9E-2</v>
      </c>
    </row>
    <row r="49" spans="1:14" x14ac:dyDescent="0.3">
      <c r="A49" s="1" t="s">
        <v>10</v>
      </c>
      <c r="B49" s="11">
        <f t="shared" si="5"/>
        <v>0</v>
      </c>
      <c r="C49" s="11">
        <f t="shared" si="5"/>
        <v>0</v>
      </c>
      <c r="D49" s="11">
        <f t="shared" si="5"/>
        <v>1.7594437086092716</v>
      </c>
      <c r="E49" s="11">
        <f t="shared" si="5"/>
        <v>1.5551136363636364</v>
      </c>
      <c r="F49" s="11">
        <f t="shared" si="5"/>
        <v>4.7954166666666662</v>
      </c>
      <c r="G49" s="11">
        <f t="shared" si="5"/>
        <v>0</v>
      </c>
      <c r="H49" s="11">
        <f t="shared" si="5"/>
        <v>0</v>
      </c>
      <c r="I49" s="11">
        <f t="shared" si="5"/>
        <v>26.655999999999999</v>
      </c>
      <c r="J49" s="11">
        <f t="shared" si="6"/>
        <v>34.765974011639571</v>
      </c>
    </row>
    <row r="50" spans="1:14" x14ac:dyDescent="0.3">
      <c r="A50" s="1" t="s">
        <v>11</v>
      </c>
      <c r="B50" s="11">
        <f>SUM(B41:B49)</f>
        <v>473.62000000000012</v>
      </c>
      <c r="C50" s="11">
        <f t="shared" ref="C50:I50" si="8">SUM(C41:C49)</f>
        <v>28.900000000000226</v>
      </c>
      <c r="D50" s="11">
        <f t="shared" si="8"/>
        <v>664.19</v>
      </c>
      <c r="E50" s="11">
        <f t="shared" si="8"/>
        <v>136.85000000000002</v>
      </c>
      <c r="F50" s="11">
        <f t="shared" si="8"/>
        <v>115.08999999999999</v>
      </c>
      <c r="G50" s="11">
        <f t="shared" si="8"/>
        <v>232.04999999999998</v>
      </c>
      <c r="H50" s="11">
        <f t="shared" si="8"/>
        <v>15.980000000000004</v>
      </c>
      <c r="I50" s="11">
        <f t="shared" si="8"/>
        <v>33.32</v>
      </c>
      <c r="J50" s="11">
        <f t="shared" si="6"/>
        <v>1700.0000000000002</v>
      </c>
    </row>
    <row r="52" spans="1:14" s="15" customFormat="1" ht="14.4" customHeight="1" x14ac:dyDescent="0.3">
      <c r="A52" s="16" t="s">
        <v>29</v>
      </c>
      <c r="B52" s="16"/>
      <c r="C52" s="16"/>
      <c r="D52" s="16"/>
      <c r="E52" s="16"/>
      <c r="F52" s="16"/>
      <c r="G52" s="16"/>
      <c r="H52" s="16"/>
      <c r="I52" s="16"/>
      <c r="J52" s="16"/>
      <c r="K52" s="16"/>
      <c r="L52" s="16"/>
      <c r="M52" s="16"/>
      <c r="N52" s="16"/>
    </row>
    <row r="53" spans="1:14" s="15" customFormat="1" x14ac:dyDescent="0.3">
      <c r="A53" s="16"/>
      <c r="B53" s="16"/>
      <c r="C53" s="16"/>
      <c r="D53" s="16"/>
      <c r="E53" s="16"/>
      <c r="F53" s="16"/>
      <c r="G53" s="16"/>
      <c r="H53" s="16"/>
      <c r="I53" s="16"/>
      <c r="J53" s="16"/>
      <c r="K53" s="16"/>
      <c r="L53" s="16"/>
      <c r="M53" s="16"/>
      <c r="N53" s="16"/>
    </row>
    <row r="54" spans="1:14" s="15" customFormat="1" x14ac:dyDescent="0.3">
      <c r="A54" s="16"/>
      <c r="B54" s="16"/>
      <c r="C54" s="16"/>
      <c r="D54" s="16"/>
      <c r="E54" s="16"/>
      <c r="F54" s="16"/>
      <c r="G54" s="16"/>
      <c r="H54" s="16"/>
      <c r="I54" s="16"/>
      <c r="J54" s="16"/>
      <c r="K54" s="16"/>
      <c r="L54" s="16"/>
      <c r="M54" s="16"/>
      <c r="N54" s="16"/>
    </row>
    <row r="55" spans="1:14" s="15" customFormat="1" x14ac:dyDescent="0.3">
      <c r="A55" s="16"/>
      <c r="B55" s="16"/>
      <c r="C55" s="16"/>
      <c r="D55" s="16"/>
      <c r="E55" s="16"/>
      <c r="F55" s="16"/>
      <c r="G55" s="16"/>
      <c r="H55" s="16"/>
      <c r="I55" s="16"/>
      <c r="J55" s="16"/>
      <c r="K55" s="16"/>
      <c r="L55" s="16"/>
      <c r="M55" s="16"/>
      <c r="N55" s="16"/>
    </row>
    <row r="56" spans="1:14" s="15" customFormat="1" x14ac:dyDescent="0.3">
      <c r="A56" s="16"/>
      <c r="B56" s="16"/>
      <c r="C56" s="16"/>
      <c r="D56" s="16"/>
      <c r="E56" s="16"/>
      <c r="F56" s="16"/>
      <c r="G56" s="16"/>
      <c r="H56" s="16"/>
      <c r="I56" s="16"/>
      <c r="J56" s="16"/>
      <c r="K56" s="16"/>
      <c r="L56" s="16"/>
      <c r="M56" s="16"/>
      <c r="N56" s="16"/>
    </row>
    <row r="57" spans="1:14" s="15" customFormat="1" x14ac:dyDescent="0.3">
      <c r="A57" s="16"/>
      <c r="B57" s="16"/>
      <c r="C57" s="16"/>
      <c r="D57" s="16"/>
      <c r="E57" s="16"/>
      <c r="F57" s="16"/>
      <c r="G57" s="16"/>
      <c r="H57" s="16"/>
      <c r="I57" s="16"/>
      <c r="J57" s="16"/>
      <c r="K57" s="16"/>
      <c r="L57" s="16"/>
      <c r="M57" s="16"/>
      <c r="N57" s="16"/>
    </row>
    <row r="58" spans="1:14" s="15" customFormat="1" x14ac:dyDescent="0.3">
      <c r="A58" s="16"/>
      <c r="B58" s="16"/>
      <c r="C58" s="16"/>
      <c r="D58" s="16"/>
      <c r="E58" s="16"/>
      <c r="F58" s="16"/>
      <c r="G58" s="16"/>
      <c r="H58" s="16"/>
      <c r="I58" s="16"/>
      <c r="J58" s="16"/>
      <c r="K58" s="16"/>
      <c r="L58" s="16"/>
      <c r="M58" s="16"/>
      <c r="N58" s="16"/>
    </row>
    <row r="59" spans="1:14" s="15" customFormat="1" x14ac:dyDescent="0.3">
      <c r="A59" s="16"/>
      <c r="B59" s="16"/>
      <c r="C59" s="16"/>
      <c r="D59" s="16"/>
      <c r="E59" s="16"/>
      <c r="F59" s="16"/>
      <c r="G59" s="16"/>
      <c r="H59" s="16"/>
      <c r="I59" s="16"/>
      <c r="J59" s="16"/>
      <c r="K59" s="16"/>
      <c r="L59" s="16"/>
      <c r="M59" s="16"/>
      <c r="N59" s="16"/>
    </row>
    <row r="60" spans="1:14" s="15" customFormat="1" x14ac:dyDescent="0.3">
      <c r="A60" s="16"/>
      <c r="B60" s="16"/>
      <c r="C60" s="16"/>
      <c r="D60" s="16"/>
      <c r="E60" s="16"/>
      <c r="F60" s="16"/>
      <c r="G60" s="16"/>
      <c r="H60" s="16"/>
      <c r="I60" s="16"/>
      <c r="J60" s="16"/>
      <c r="K60" s="16"/>
      <c r="L60" s="16"/>
      <c r="M60" s="16"/>
      <c r="N60" s="16"/>
    </row>
    <row r="61" spans="1:14" s="15" customFormat="1" x14ac:dyDescent="0.3">
      <c r="A61" s="16"/>
      <c r="B61" s="16"/>
      <c r="C61" s="16"/>
      <c r="D61" s="16"/>
      <c r="E61" s="16"/>
      <c r="F61" s="16"/>
      <c r="G61" s="16"/>
      <c r="H61" s="16"/>
      <c r="I61" s="16"/>
      <c r="J61" s="16"/>
      <c r="K61" s="16"/>
      <c r="L61" s="16"/>
      <c r="M61" s="16"/>
      <c r="N61" s="16"/>
    </row>
    <row r="62" spans="1:14" s="15" customFormat="1" x14ac:dyDescent="0.3">
      <c r="A62" s="16"/>
      <c r="B62" s="16"/>
      <c r="C62" s="16"/>
      <c r="D62" s="16"/>
      <c r="E62" s="16"/>
      <c r="F62" s="16"/>
      <c r="G62" s="16"/>
      <c r="H62" s="16"/>
      <c r="I62" s="16"/>
      <c r="J62" s="16"/>
      <c r="K62" s="16"/>
      <c r="L62" s="16"/>
      <c r="M62" s="16"/>
      <c r="N62" s="16"/>
    </row>
    <row r="63" spans="1:14" s="15" customFormat="1" x14ac:dyDescent="0.3">
      <c r="A63" s="16"/>
      <c r="B63" s="16"/>
      <c r="C63" s="16"/>
      <c r="D63" s="16"/>
      <c r="E63" s="16"/>
      <c r="F63" s="16"/>
      <c r="G63" s="16"/>
      <c r="H63" s="16"/>
      <c r="I63" s="16"/>
      <c r="J63" s="16"/>
      <c r="K63" s="16"/>
      <c r="L63" s="16"/>
      <c r="M63" s="16"/>
      <c r="N63" s="16"/>
    </row>
    <row r="64" spans="1:14" s="15" customFormat="1" x14ac:dyDescent="0.3">
      <c r="A64" s="16"/>
      <c r="B64" s="16"/>
      <c r="C64" s="16"/>
      <c r="D64" s="16"/>
      <c r="E64" s="16"/>
      <c r="F64" s="16"/>
      <c r="G64" s="16"/>
      <c r="H64" s="16"/>
      <c r="I64" s="16"/>
      <c r="J64" s="16"/>
      <c r="K64" s="16"/>
      <c r="L64" s="16"/>
      <c r="M64" s="16"/>
      <c r="N64" s="16"/>
    </row>
    <row r="65" spans="1:14" s="15" customFormat="1" x14ac:dyDescent="0.3">
      <c r="A65" s="16"/>
      <c r="B65" s="16"/>
      <c r="C65" s="16"/>
      <c r="D65" s="16"/>
      <c r="E65" s="16"/>
      <c r="F65" s="16"/>
      <c r="G65" s="16"/>
      <c r="H65" s="16"/>
      <c r="I65" s="16"/>
      <c r="J65" s="16"/>
      <c r="K65" s="16"/>
      <c r="L65" s="16"/>
      <c r="M65" s="16"/>
      <c r="N65" s="16"/>
    </row>
    <row r="66" spans="1:14" s="15" customFormat="1" x14ac:dyDescent="0.3">
      <c r="A66" s="16"/>
      <c r="B66" s="16"/>
      <c r="C66" s="16"/>
      <c r="D66" s="16"/>
      <c r="E66" s="16"/>
      <c r="F66" s="16"/>
      <c r="G66" s="16"/>
      <c r="H66" s="16"/>
      <c r="I66" s="16"/>
      <c r="J66" s="16"/>
      <c r="K66" s="16"/>
      <c r="L66" s="16"/>
      <c r="M66" s="16"/>
      <c r="N66" s="16"/>
    </row>
    <row r="67" spans="1:14" s="15" customFormat="1" x14ac:dyDescent="0.3">
      <c r="A67" s="16"/>
      <c r="B67" s="16"/>
      <c r="C67" s="16"/>
      <c r="D67" s="16"/>
      <c r="E67" s="16"/>
      <c r="F67" s="16"/>
      <c r="G67" s="16"/>
      <c r="H67" s="16"/>
      <c r="I67" s="16"/>
      <c r="J67" s="16"/>
      <c r="K67" s="16"/>
      <c r="L67" s="16"/>
      <c r="M67" s="16"/>
      <c r="N67" s="16"/>
    </row>
    <row r="68" spans="1:14" s="15" customFormat="1" x14ac:dyDescent="0.3">
      <c r="A68" s="16"/>
      <c r="B68" s="16"/>
      <c r="C68" s="16"/>
      <c r="D68" s="16"/>
      <c r="E68" s="16"/>
      <c r="F68" s="16"/>
      <c r="G68" s="16"/>
      <c r="H68" s="16"/>
      <c r="I68" s="16"/>
      <c r="J68" s="16"/>
      <c r="K68" s="16"/>
      <c r="L68" s="16"/>
      <c r="M68" s="16"/>
      <c r="N68" s="16"/>
    </row>
    <row r="69" spans="1:14" s="15" customFormat="1" x14ac:dyDescent="0.3">
      <c r="A69" s="16"/>
      <c r="B69" s="16"/>
      <c r="C69" s="16"/>
      <c r="D69" s="16"/>
      <c r="E69" s="16"/>
      <c r="F69" s="16"/>
      <c r="G69" s="16"/>
      <c r="H69" s="16"/>
      <c r="I69" s="16"/>
      <c r="J69" s="16"/>
      <c r="K69" s="16"/>
      <c r="L69" s="16"/>
      <c r="M69" s="16"/>
      <c r="N69" s="16"/>
    </row>
    <row r="70" spans="1:14" s="15" customFormat="1" x14ac:dyDescent="0.3">
      <c r="A70" s="16"/>
      <c r="B70" s="16"/>
      <c r="C70" s="16"/>
      <c r="D70" s="16"/>
      <c r="E70" s="16"/>
      <c r="F70" s="16"/>
      <c r="G70" s="16"/>
      <c r="H70" s="16"/>
      <c r="I70" s="16"/>
      <c r="J70" s="16"/>
      <c r="K70" s="16"/>
      <c r="L70" s="16"/>
      <c r="M70" s="16"/>
      <c r="N70" s="16"/>
    </row>
  </sheetData>
  <mergeCells count="5">
    <mergeCell ref="A52:N70"/>
    <mergeCell ref="B4:M4"/>
    <mergeCell ref="B21:J21"/>
    <mergeCell ref="B39:J39"/>
    <mergeCell ref="A37:N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cp:lastModifiedBy>
  <dcterms:created xsi:type="dcterms:W3CDTF">2024-04-15T08:47:27Z</dcterms:created>
  <dcterms:modified xsi:type="dcterms:W3CDTF">2024-04-16T10:21:25Z</dcterms:modified>
</cp:coreProperties>
</file>