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fileSharing readOnlyRecommended="1" userName="Maria Dominguez" algorithmName="SHA-512" hashValue="Y5Zso4PBtWucq/JCy8Y4GxE9mqUZj7K7Hcn91IL+w89IlbGmBPXja0tjIijrBUSs6IjXDsDP3K4JWdUGPzRTFw==" saltValue="iP7qWGWkYd1cNpSSHn1XuQ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Dominguez\Desktop\"/>
    </mc:Choice>
  </mc:AlternateContent>
  <xr:revisionPtr revIDLastSave="0" documentId="8_{0728CF9D-0AD2-42D7-ABC8-A47599ED04B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stados - 1ª avaliação (maio)" sheetId="6" r:id="rId1"/>
    <sheet name="Estados - 2ª avaliação (junho)" sheetId="7" r:id="rId2"/>
    <sheet name="Estados - 3ª avaliação (julho)" sheetId="8" r:id="rId3"/>
    <sheet name="Estados - 4ª avaliação (agosto)" sheetId="4" r:id="rId4"/>
    <sheet name="Capitais - 1ª avaliação (maio)" sheetId="9" r:id="rId5"/>
    <sheet name="Capitais - 2ª avaliação (junho)" sheetId="10" r:id="rId6"/>
    <sheet name="Capitais - 3ª avaliação (julho)" sheetId="11" r:id="rId7"/>
    <sheet name="Capitais- 4ª avaliação (agosto)" sheetId="5" r:id="rId8"/>
    <sheet name="União - 1ª avaliação (julho)" sheetId="12" r:id="rId9"/>
    <sheet name="União - 2ª avaliação (agosto)" sheetId="3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" i="12" l="1"/>
  <c r="AJ29" i="11"/>
  <c r="AK29" i="11" s="1"/>
  <c r="AJ28" i="11"/>
  <c r="AK28" i="11" s="1"/>
  <c r="AJ27" i="11"/>
  <c r="AK27" i="11" s="1"/>
  <c r="AJ26" i="11"/>
  <c r="AK26" i="11" s="1"/>
  <c r="AJ25" i="11"/>
  <c r="AJ24" i="11"/>
  <c r="AK24" i="11" s="1"/>
  <c r="AJ23" i="11"/>
  <c r="AK23" i="11" s="1"/>
  <c r="AJ22" i="11"/>
  <c r="AK22" i="11" s="1"/>
  <c r="AJ21" i="11"/>
  <c r="AK21" i="11" s="1"/>
  <c r="AJ20" i="11"/>
  <c r="AK20" i="11" s="1"/>
  <c r="AJ19" i="11"/>
  <c r="AK19" i="11" s="1"/>
  <c r="AJ18" i="11"/>
  <c r="AK18" i="11" s="1"/>
  <c r="AJ17" i="11"/>
  <c r="AK17" i="11" s="1"/>
  <c r="AJ16" i="11"/>
  <c r="AK16" i="11" s="1"/>
  <c r="AJ15" i="11"/>
  <c r="AK15" i="11" s="1"/>
  <c r="AJ14" i="11"/>
  <c r="AK14" i="11" s="1"/>
  <c r="AJ13" i="11"/>
  <c r="AK13" i="11" s="1"/>
  <c r="AJ12" i="11"/>
  <c r="AK12" i="11" s="1"/>
  <c r="AJ11" i="11"/>
  <c r="AK11" i="11" s="1"/>
  <c r="AJ10" i="11"/>
  <c r="AK10" i="11" s="1"/>
  <c r="AJ9" i="11"/>
  <c r="AK9" i="11" s="1"/>
  <c r="AJ8" i="11"/>
  <c r="AK8" i="11" s="1"/>
  <c r="AJ7" i="11"/>
  <c r="AK7" i="11" s="1"/>
  <c r="AJ6" i="11"/>
  <c r="AK6" i="11" s="1"/>
  <c r="AJ5" i="11"/>
  <c r="AK5" i="11" s="1"/>
  <c r="AJ4" i="11"/>
  <c r="AK4" i="11" s="1"/>
  <c r="AJ29" i="10"/>
  <c r="AK29" i="10" s="1"/>
  <c r="AJ28" i="10"/>
  <c r="AK28" i="10" s="1"/>
  <c r="AJ27" i="10"/>
  <c r="AK27" i="10" s="1"/>
  <c r="AJ26" i="10"/>
  <c r="AK26" i="10" s="1"/>
  <c r="AJ25" i="10"/>
  <c r="AK25" i="10" s="1"/>
  <c r="AJ24" i="10"/>
  <c r="AK24" i="10" s="1"/>
  <c r="AJ23" i="10"/>
  <c r="AK23" i="10" s="1"/>
  <c r="AJ22" i="10"/>
  <c r="AK22" i="10" s="1"/>
  <c r="AJ21" i="10"/>
  <c r="AK21" i="10" s="1"/>
  <c r="AJ20" i="10"/>
  <c r="AK20" i="10" s="1"/>
  <c r="AJ19" i="10"/>
  <c r="AK19" i="10" s="1"/>
  <c r="AJ18" i="10"/>
  <c r="AK18" i="10" s="1"/>
  <c r="AJ17" i="10"/>
  <c r="AK17" i="10" s="1"/>
  <c r="AJ16" i="10"/>
  <c r="AK16" i="10" s="1"/>
  <c r="AJ15" i="10"/>
  <c r="AK15" i="10" s="1"/>
  <c r="AJ14" i="10"/>
  <c r="AK14" i="10" s="1"/>
  <c r="AJ13" i="10"/>
  <c r="AK13" i="10" s="1"/>
  <c r="AJ12" i="10"/>
  <c r="AK12" i="10" s="1"/>
  <c r="AJ11" i="10"/>
  <c r="AK11" i="10" s="1"/>
  <c r="AJ10" i="10"/>
  <c r="AK10" i="10" s="1"/>
  <c r="AJ9" i="10"/>
  <c r="AK9" i="10" s="1"/>
  <c r="AJ8" i="10"/>
  <c r="AK8" i="10" s="1"/>
  <c r="AJ7" i="10"/>
  <c r="AK7" i="10" s="1"/>
  <c r="AJ6" i="10"/>
  <c r="AK6" i="10" s="1"/>
  <c r="AJ5" i="10"/>
  <c r="AK5" i="10" s="1"/>
  <c r="AJ4" i="10"/>
  <c r="AK4" i="10" s="1"/>
  <c r="AJ30" i="9"/>
  <c r="AK30" i="9" s="1"/>
  <c r="AJ29" i="9"/>
  <c r="AK29" i="9" s="1"/>
  <c r="AJ28" i="9"/>
  <c r="AK28" i="9" s="1"/>
  <c r="AJ27" i="9"/>
  <c r="AK27" i="9" s="1"/>
  <c r="AJ26" i="9"/>
  <c r="AK26" i="9" s="1"/>
  <c r="AJ25" i="9"/>
  <c r="AK25" i="9" s="1"/>
  <c r="AJ24" i="9"/>
  <c r="AK24" i="9" s="1"/>
  <c r="AJ23" i="9"/>
  <c r="AK23" i="9" s="1"/>
  <c r="AJ22" i="9"/>
  <c r="AK22" i="9" s="1"/>
  <c r="AJ21" i="9"/>
  <c r="AK21" i="9" s="1"/>
  <c r="AJ20" i="9"/>
  <c r="AK20" i="9" s="1"/>
  <c r="AJ19" i="9"/>
  <c r="AK19" i="9" s="1"/>
  <c r="AJ18" i="9"/>
  <c r="AK18" i="9" s="1"/>
  <c r="AJ17" i="9"/>
  <c r="AK17" i="9" s="1"/>
  <c r="AJ16" i="9"/>
  <c r="AK16" i="9" s="1"/>
  <c r="AJ15" i="9"/>
  <c r="AK15" i="9" s="1"/>
  <c r="AJ14" i="9"/>
  <c r="AK14" i="9" s="1"/>
  <c r="AJ13" i="9"/>
  <c r="AK13" i="9" s="1"/>
  <c r="AJ12" i="9"/>
  <c r="AK12" i="9" s="1"/>
  <c r="AJ11" i="9"/>
  <c r="AK11" i="9" s="1"/>
  <c r="AJ10" i="9"/>
  <c r="AK10" i="9" s="1"/>
  <c r="AJ9" i="9"/>
  <c r="AK9" i="9" s="1"/>
  <c r="AJ8" i="9"/>
  <c r="AK8" i="9" s="1"/>
  <c r="AJ7" i="9"/>
  <c r="AK7" i="9" s="1"/>
  <c r="AJ6" i="9"/>
  <c r="AK6" i="9" s="1"/>
  <c r="AJ5" i="9"/>
  <c r="AK5" i="9" s="1"/>
  <c r="AJ30" i="8"/>
  <c r="AK30" i="8" s="1"/>
  <c r="AJ29" i="8"/>
  <c r="AK29" i="8" s="1"/>
  <c r="AJ28" i="8"/>
  <c r="AK28" i="8" s="1"/>
  <c r="AJ27" i="8"/>
  <c r="AK27" i="8" s="1"/>
  <c r="AJ26" i="8"/>
  <c r="AK26" i="8" s="1"/>
  <c r="AJ25" i="8"/>
  <c r="AK25" i="8" s="1"/>
  <c r="AJ24" i="8"/>
  <c r="AK24" i="8" s="1"/>
  <c r="AJ23" i="8"/>
  <c r="AK23" i="8" s="1"/>
  <c r="AJ22" i="8"/>
  <c r="AK22" i="8" s="1"/>
  <c r="AJ21" i="8"/>
  <c r="AK21" i="8" s="1"/>
  <c r="AJ20" i="8"/>
  <c r="AK20" i="8" s="1"/>
  <c r="AJ19" i="8"/>
  <c r="AK19" i="8" s="1"/>
  <c r="AJ18" i="8"/>
  <c r="AK18" i="8" s="1"/>
  <c r="AJ17" i="8"/>
  <c r="AK17" i="8" s="1"/>
  <c r="AJ16" i="8"/>
  <c r="AK16" i="8" s="1"/>
  <c r="AJ15" i="8"/>
  <c r="AK15" i="8" s="1"/>
  <c r="AJ14" i="8"/>
  <c r="AK14" i="8" s="1"/>
  <c r="AJ13" i="8"/>
  <c r="AK13" i="8" s="1"/>
  <c r="AJ12" i="8"/>
  <c r="AK12" i="8" s="1"/>
  <c r="AJ11" i="8"/>
  <c r="AK11" i="8" s="1"/>
  <c r="AJ10" i="8"/>
  <c r="AK10" i="8" s="1"/>
  <c r="AJ9" i="8"/>
  <c r="AK9" i="8" s="1"/>
  <c r="AJ8" i="8"/>
  <c r="AK8" i="8" s="1"/>
  <c r="AJ7" i="8"/>
  <c r="AK7" i="8" s="1"/>
  <c r="AJ6" i="8"/>
  <c r="AK6" i="8" s="1"/>
  <c r="AJ5" i="8"/>
  <c r="AK5" i="8" s="1"/>
  <c r="AJ4" i="8"/>
  <c r="AK4" i="8" s="1"/>
  <c r="AJ30" i="7"/>
  <c r="AK30" i="7" s="1"/>
  <c r="AJ29" i="7"/>
  <c r="AK29" i="7" s="1"/>
  <c r="AJ28" i="7"/>
  <c r="AK28" i="7" s="1"/>
  <c r="AJ27" i="7"/>
  <c r="AK27" i="7" s="1"/>
  <c r="AJ26" i="7"/>
  <c r="AK26" i="7" s="1"/>
  <c r="AJ25" i="7"/>
  <c r="AK25" i="7" s="1"/>
  <c r="AJ24" i="7"/>
  <c r="AK24" i="7" s="1"/>
  <c r="AJ23" i="7"/>
  <c r="AK23" i="7" s="1"/>
  <c r="AJ22" i="7"/>
  <c r="AK22" i="7" s="1"/>
  <c r="AJ21" i="7"/>
  <c r="AK21" i="7" s="1"/>
  <c r="AJ20" i="7"/>
  <c r="AK20" i="7" s="1"/>
  <c r="AJ19" i="7"/>
  <c r="AK19" i="7" s="1"/>
  <c r="AJ18" i="7"/>
  <c r="AK18" i="7" s="1"/>
  <c r="AJ17" i="7"/>
  <c r="AK17" i="7" s="1"/>
  <c r="AJ16" i="7"/>
  <c r="AK16" i="7" s="1"/>
  <c r="AJ15" i="7"/>
  <c r="AK15" i="7" s="1"/>
  <c r="AJ14" i="7"/>
  <c r="AK14" i="7" s="1"/>
  <c r="AJ13" i="7"/>
  <c r="AK13" i="7" s="1"/>
  <c r="AJ12" i="7"/>
  <c r="AK12" i="7" s="1"/>
  <c r="AJ11" i="7"/>
  <c r="AK11" i="7" s="1"/>
  <c r="AJ10" i="7"/>
  <c r="AK10" i="7" s="1"/>
  <c r="AJ9" i="7"/>
  <c r="AK9" i="7" s="1"/>
  <c r="AJ8" i="7"/>
  <c r="AK8" i="7" s="1"/>
  <c r="AJ7" i="7"/>
  <c r="AK7" i="7" s="1"/>
  <c r="AJ6" i="7"/>
  <c r="AK6" i="7" s="1"/>
  <c r="AJ5" i="7"/>
  <c r="AK5" i="7" s="1"/>
  <c r="AJ4" i="7"/>
  <c r="AK4" i="7" s="1"/>
  <c r="AJ30" i="6"/>
  <c r="AK30" i="6" s="1"/>
  <c r="AJ29" i="6"/>
  <c r="AK29" i="6" s="1"/>
  <c r="AJ28" i="6"/>
  <c r="AK28" i="6" s="1"/>
  <c r="AJ27" i="6"/>
  <c r="AK27" i="6" s="1"/>
  <c r="AJ26" i="6"/>
  <c r="AK26" i="6" s="1"/>
  <c r="AJ25" i="6"/>
  <c r="AK25" i="6" s="1"/>
  <c r="AJ24" i="6"/>
  <c r="AK24" i="6" s="1"/>
  <c r="AJ23" i="6"/>
  <c r="AK23" i="6" s="1"/>
  <c r="AJ22" i="6"/>
  <c r="AK22" i="6" s="1"/>
  <c r="AJ21" i="6"/>
  <c r="AK21" i="6" s="1"/>
  <c r="AJ20" i="6"/>
  <c r="AK20" i="6" s="1"/>
  <c r="AJ19" i="6"/>
  <c r="AK19" i="6" s="1"/>
  <c r="AJ18" i="6"/>
  <c r="AK18" i="6" s="1"/>
  <c r="AJ17" i="6"/>
  <c r="AK17" i="6" s="1"/>
  <c r="AJ16" i="6"/>
  <c r="AK16" i="6" s="1"/>
  <c r="AJ15" i="6"/>
  <c r="AK15" i="6" s="1"/>
  <c r="AJ14" i="6"/>
  <c r="AK14" i="6" s="1"/>
  <c r="AJ13" i="6"/>
  <c r="AK13" i="6" s="1"/>
  <c r="AJ12" i="6"/>
  <c r="AK12" i="6" s="1"/>
  <c r="AJ11" i="6"/>
  <c r="AK11" i="6" s="1"/>
  <c r="AJ10" i="6"/>
  <c r="AK10" i="6" s="1"/>
  <c r="AJ9" i="6"/>
  <c r="AK9" i="6" s="1"/>
  <c r="AJ8" i="6"/>
  <c r="AK8" i="6" s="1"/>
  <c r="AJ7" i="6"/>
  <c r="AK7" i="6" s="1"/>
  <c r="AJ6" i="6"/>
  <c r="AK6" i="6" s="1"/>
  <c r="AJ5" i="6"/>
  <c r="AK5" i="6" s="1"/>
  <c r="AJ4" i="6"/>
  <c r="AK4" i="6" s="1"/>
  <c r="AV4" i="4" l="1"/>
  <c r="AW4" i="4"/>
  <c r="AV5" i="4"/>
  <c r="AW5" i="4"/>
  <c r="AV10" i="5"/>
  <c r="AW10" i="5" s="1"/>
  <c r="AV13" i="5"/>
  <c r="AW13" i="5"/>
  <c r="AV6" i="5"/>
  <c r="AW6" i="5" s="1"/>
  <c r="AV23" i="5"/>
  <c r="AW23" i="5"/>
  <c r="AV11" i="5"/>
  <c r="AW11" i="5" s="1"/>
  <c r="AV8" i="5"/>
  <c r="AW8" i="5"/>
  <c r="AV9" i="5"/>
  <c r="AW9" i="5" s="1"/>
  <c r="AV27" i="5"/>
  <c r="AW27" i="5"/>
  <c r="AV26" i="5"/>
  <c r="AW26" i="5" s="1"/>
  <c r="AV12" i="5"/>
  <c r="AW12" i="5"/>
  <c r="AV20" i="5"/>
  <c r="AW20" i="5" s="1"/>
  <c r="AV19" i="5"/>
  <c r="AW19" i="5"/>
  <c r="AV5" i="5"/>
  <c r="AW5" i="5" s="1"/>
  <c r="AV28" i="5"/>
  <c r="AW28" i="5"/>
  <c r="AV29" i="5"/>
  <c r="AW29" i="5" s="1"/>
  <c r="AV21" i="5"/>
  <c r="AW21" i="5"/>
  <c r="AV24" i="5"/>
  <c r="AW24" i="5" s="1"/>
  <c r="AV14" i="5"/>
  <c r="AW14" i="5"/>
  <c r="AV4" i="5"/>
  <c r="AV17" i="5"/>
  <c r="AW17" i="5"/>
  <c r="AV25" i="5"/>
  <c r="AW25" i="5" s="1"/>
  <c r="AV7" i="5"/>
  <c r="AW7" i="5"/>
  <c r="AV16" i="5"/>
  <c r="AW16" i="5" s="1"/>
  <c r="AV22" i="5"/>
  <c r="AW22" i="5"/>
  <c r="AV15" i="5"/>
  <c r="AW15" i="5" s="1"/>
  <c r="AV18" i="5"/>
  <c r="AW18" i="5"/>
  <c r="AV18" i="4"/>
  <c r="AW18" i="4"/>
  <c r="AV25" i="4"/>
  <c r="AW25" i="4"/>
  <c r="AV8" i="4"/>
  <c r="AW8" i="4"/>
  <c r="AV24" i="4"/>
  <c r="AW24" i="4"/>
  <c r="AV10" i="4"/>
  <c r="AW10" i="4"/>
  <c r="AV7" i="4"/>
  <c r="AW7" i="4"/>
  <c r="AV30" i="4"/>
  <c r="AW30" i="4"/>
  <c r="AV15" i="4"/>
  <c r="AW15" i="4"/>
  <c r="AV29" i="4"/>
  <c r="AW29" i="4"/>
  <c r="AV23" i="4"/>
  <c r="AW23" i="4"/>
  <c r="AV22" i="4"/>
  <c r="AW22" i="4"/>
  <c r="AV14" i="4"/>
  <c r="AW14" i="4"/>
  <c r="AV27" i="4"/>
  <c r="AW27" i="4"/>
  <c r="AV19" i="4"/>
  <c r="AW19" i="4"/>
  <c r="AV20" i="4"/>
  <c r="AW20" i="4"/>
  <c r="AV9" i="4"/>
  <c r="AW9" i="4"/>
  <c r="AV11" i="4"/>
  <c r="AW11" i="4"/>
  <c r="AV17" i="4"/>
  <c r="AW17" i="4"/>
  <c r="AV21" i="4"/>
  <c r="AW21" i="4"/>
  <c r="AV28" i="4"/>
  <c r="AW28" i="4"/>
  <c r="AV12" i="4"/>
  <c r="AW12" i="4"/>
  <c r="AV6" i="4"/>
  <c r="AW6" i="4"/>
  <c r="AV26" i="4"/>
  <c r="AW26" i="4"/>
  <c r="AV13" i="4"/>
  <c r="AW13" i="4"/>
  <c r="AV16" i="4"/>
  <c r="AW16" i="4"/>
  <c r="AW4" i="5" l="1"/>
  <c r="AV4" i="3"/>
</calcChain>
</file>

<file path=xl/sharedStrings.xml><?xml version="1.0" encoding="utf-8"?>
<sst xmlns="http://schemas.openxmlformats.org/spreadsheetml/2006/main" count="743" uniqueCount="133">
  <si>
    <t>Estados</t>
  </si>
  <si>
    <t>Informações Disponíveis</t>
  </si>
  <si>
    <t>Formato das informações</t>
  </si>
  <si>
    <t>Legislação</t>
  </si>
  <si>
    <t>Controle Social</t>
  </si>
  <si>
    <t>Pontuação final</t>
  </si>
  <si>
    <t>Resultado</t>
  </si>
  <si>
    <t>Informações Essenciais</t>
  </si>
  <si>
    <t>Informações desejáveis</t>
  </si>
  <si>
    <t>Dados abertos</t>
  </si>
  <si>
    <t>Destaque para as contratações</t>
  </si>
  <si>
    <t>Ouvidoria</t>
  </si>
  <si>
    <t>Transparência Passiva</t>
  </si>
  <si>
    <t>Órgão coletivo</t>
  </si>
  <si>
    <t>Site específico</t>
  </si>
  <si>
    <t xml:space="preserve">Nome do/a contratado/a </t>
  </si>
  <si>
    <t xml:space="preserve">Número do CPF ou CNPJ </t>
  </si>
  <si>
    <t xml:space="preserve">Valor total e unitário </t>
  </si>
  <si>
    <t xml:space="preserve">Prazo contratual </t>
  </si>
  <si>
    <t xml:space="preserve">Nº e íntegra do processo </t>
  </si>
  <si>
    <t xml:space="preserve">Data de celebração </t>
  </si>
  <si>
    <t xml:space="preserve">Órgão contratante </t>
  </si>
  <si>
    <t>Quantidade</t>
  </si>
  <si>
    <t xml:space="preserve">Descrição do bem ou serviço </t>
  </si>
  <si>
    <t xml:space="preserve">Local da execução </t>
  </si>
  <si>
    <t>Edital e fases da licitação</t>
  </si>
  <si>
    <t xml:space="preserve">Forma/modalidade da contratação </t>
  </si>
  <si>
    <t>Dados publicados em formato aberto</t>
  </si>
  <si>
    <t>Download</t>
  </si>
  <si>
    <t>Mecanismo de  busca</t>
  </si>
  <si>
    <t>Download da íntegra do contrato</t>
  </si>
  <si>
    <t>Dicionário de Dados</t>
  </si>
  <si>
    <t>Legislação específica no estado/município</t>
  </si>
  <si>
    <t>Legislação específica disponível no portal</t>
  </si>
  <si>
    <t>Contratações acompanhadas por órgãos de controle</t>
  </si>
  <si>
    <t>Informações e orientações aos gestores responsáveis por contratações</t>
  </si>
  <si>
    <t>Repositório com legislações de enfrentamento à Covid19</t>
  </si>
  <si>
    <t>Portal oficial do governo</t>
  </si>
  <si>
    <t>Portal Covid19 ou Portal da Sec. de Saúde</t>
  </si>
  <si>
    <t>Portal da Transparência ou órgão de controle</t>
  </si>
  <si>
    <t>Redes sociais</t>
  </si>
  <si>
    <t>Link para Ouvidoria</t>
  </si>
  <si>
    <t>Denúncia anônima</t>
  </si>
  <si>
    <t>Assunto - Covid19</t>
  </si>
  <si>
    <t>Link para eSIC</t>
  </si>
  <si>
    <t>Pedido de acesso sigiloso</t>
  </si>
  <si>
    <t xml:space="preserve">Conselho ou comissão </t>
  </si>
  <si>
    <t>Espírito Santo</t>
  </si>
  <si>
    <t>Distrito Federal</t>
  </si>
  <si>
    <t>Goiás</t>
  </si>
  <si>
    <t>Paraná</t>
  </si>
  <si>
    <t>Ceará</t>
  </si>
  <si>
    <t>Maranhão</t>
  </si>
  <si>
    <t>Rondônia</t>
  </si>
  <si>
    <t>Santa Catarina</t>
  </si>
  <si>
    <t>Paraíba</t>
  </si>
  <si>
    <t>Amazonas</t>
  </si>
  <si>
    <t>Mato Grosso</t>
  </si>
  <si>
    <t>Minas Gerais</t>
  </si>
  <si>
    <t>Mato Grosso do Sul</t>
  </si>
  <si>
    <t>Pernambuco</t>
  </si>
  <si>
    <t>Amapá</t>
  </si>
  <si>
    <t>Tocantins</t>
  </si>
  <si>
    <t>Bahia</t>
  </si>
  <si>
    <t>Piauí</t>
  </si>
  <si>
    <t>Alagoas</t>
  </si>
  <si>
    <t>Rio Grande do Sul</t>
  </si>
  <si>
    <t>Rio Grande do Norte</t>
  </si>
  <si>
    <t>Sergipe</t>
  </si>
  <si>
    <t>Pará</t>
  </si>
  <si>
    <t>Rio de Janeiro</t>
  </si>
  <si>
    <t>Acre</t>
  </si>
  <si>
    <t>São Paulo</t>
  </si>
  <si>
    <t>Roraima</t>
  </si>
  <si>
    <t xml:space="preserve"> </t>
  </si>
  <si>
    <t xml:space="preserve">Paraná </t>
  </si>
  <si>
    <t xml:space="preserve">Paraíba </t>
  </si>
  <si>
    <t>Doações</t>
  </si>
  <si>
    <t>Medidas</t>
  </si>
  <si>
    <t>Estímulo econômico</t>
  </si>
  <si>
    <t>Proteção social</t>
  </si>
  <si>
    <t>Status de contratações com problemas</t>
  </si>
  <si>
    <t>Data da última atualização do portal</t>
  </si>
  <si>
    <t>Repositório com legislações de enfrentamento à Covid19 organizado por temas</t>
  </si>
  <si>
    <t>Orientações sobre como fazer doações</t>
  </si>
  <si>
    <t>Informações sobre as doações recebidas em espécie e in natura</t>
  </si>
  <si>
    <t>Informações sobre a destinação das doações in natura</t>
  </si>
  <si>
    <t>Legislação e medidas</t>
  </si>
  <si>
    <t>Informações consolidadas sobre recursos destinados às medidas e seus impactos</t>
  </si>
  <si>
    <t>Visualizações para as contratações emergenciais</t>
  </si>
  <si>
    <t>Relatório estatístico Covid-19 - Ouvidoria</t>
  </si>
  <si>
    <t>Relatório estatístico Covid-19 - transparência passiva</t>
  </si>
  <si>
    <t>Capitais</t>
  </si>
  <si>
    <t xml:space="preserve">Legislação </t>
  </si>
  <si>
    <t>Contratações acompanhadas por órgão de controle</t>
  </si>
  <si>
    <t>João Pessoa</t>
  </si>
  <si>
    <t>Goiânia</t>
  </si>
  <si>
    <t>Rio Branco</t>
  </si>
  <si>
    <t>Fortaleza</t>
  </si>
  <si>
    <t>Vitória</t>
  </si>
  <si>
    <t>Recife</t>
  </si>
  <si>
    <t>Salvador</t>
  </si>
  <si>
    <t>Aracaju</t>
  </si>
  <si>
    <t>Palmas</t>
  </si>
  <si>
    <t xml:space="preserve">Cuiabá </t>
  </si>
  <si>
    <t>Belo Horizonte</t>
  </si>
  <si>
    <t>Campo Grande</t>
  </si>
  <si>
    <t>Porto Velho</t>
  </si>
  <si>
    <t>São Luís</t>
  </si>
  <si>
    <t>Maceió</t>
  </si>
  <si>
    <t>Porto Alegre</t>
  </si>
  <si>
    <t>Teresina</t>
  </si>
  <si>
    <t>Boa Vista</t>
  </si>
  <si>
    <t>Manaus</t>
  </si>
  <si>
    <t>Macapá</t>
  </si>
  <si>
    <t>Curitiba</t>
  </si>
  <si>
    <t>Natal</t>
  </si>
  <si>
    <t>Florianópolis</t>
  </si>
  <si>
    <t>Belém</t>
  </si>
  <si>
    <t xml:space="preserve">João Pessoa </t>
  </si>
  <si>
    <t xml:space="preserve">Florianópolis </t>
  </si>
  <si>
    <t>Bom</t>
  </si>
  <si>
    <t>Legislação e medidas de estímulo econômico</t>
  </si>
  <si>
    <t>Informações consolidadas sobre recursos destinados às medidas de estímulo ecoonômico e seus impactos</t>
  </si>
  <si>
    <t>Legislação e medidas de proteção social</t>
  </si>
  <si>
    <t>Informações consolidadas sobre recursos destinados às medidas de proteção social e seus impactos</t>
  </si>
  <si>
    <t>Relatório estatístico - Ouvidoria</t>
  </si>
  <si>
    <t>Relatório estatístico - transparência passiva</t>
  </si>
  <si>
    <t xml:space="preserve">Legislação específica </t>
  </si>
  <si>
    <t>Portal Covid19 ou Portal do Min. da Saúde</t>
  </si>
  <si>
    <t>Governo Federal</t>
  </si>
  <si>
    <t>Regular</t>
  </si>
  <si>
    <t>Portal Covid19 ou Portal do Ministério da 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</si>
</sst>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orbel"/>
      <family val="2"/>
    </font>
    <font>
      <sz val="11"/>
      <color theme="1"/>
      <name val="Corbel"/>
      <family val="2"/>
    </font>
    <font>
      <sz val="11"/>
      <color theme="1"/>
      <name val="Corbel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orbel"/>
    </font>
    <font>
      <sz val="9"/>
      <color rgb="FF000000"/>
      <name val="Corbel"/>
      <family val="2"/>
    </font>
    <font>
      <sz val="11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FFFFFF"/>
      <name val="Corbel"/>
    </font>
    <font>
      <sz val="9"/>
      <color rgb="FF000000"/>
      <name val="Corbel"/>
    </font>
    <font>
      <u/>
      <sz val="11"/>
      <color rgb="FF000000"/>
      <name val="Calibri"/>
      <family val="2"/>
      <scheme val="minor"/>
    </font>
    <font>
      <sz val="9"/>
      <color theme="1"/>
      <name val="Corbel"/>
      <family val="2"/>
    </font>
    <font>
      <b/>
      <sz val="11"/>
      <color rgb="FF000000"/>
      <name val="Corbel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orbel"/>
    </font>
    <font>
      <b/>
      <sz val="11"/>
      <color rgb="FF000000"/>
      <name val="Calibri"/>
      <family val="2"/>
      <scheme val="minor"/>
    </font>
    <font>
      <b/>
      <sz val="11"/>
      <name val="Corbel"/>
      <family val="2"/>
    </font>
    <font>
      <sz val="9"/>
      <color theme="1"/>
      <name val="Corbel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1">
    <xf numFmtId="0" fontId="0" fillId="0" borderId="0" xfId="0"/>
    <xf numFmtId="0" fontId="3" fillId="14" borderId="0" xfId="0" applyFont="1" applyFill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 applyFill="1"/>
    <xf numFmtId="2" fontId="9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7" fillId="0" borderId="0" xfId="0" applyFont="1" applyFill="1" applyBorder="1" applyAlignment="1"/>
    <xf numFmtId="0" fontId="13" fillId="0" borderId="0" xfId="0" applyFont="1" applyFill="1" applyBorder="1" applyAlignment="1"/>
    <xf numFmtId="0" fontId="9" fillId="0" borderId="0" xfId="0" applyFont="1"/>
    <xf numFmtId="0" fontId="4" fillId="14" borderId="0" xfId="0" applyFont="1" applyFill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15" fillId="0" borderId="0" xfId="0" applyFont="1"/>
    <xf numFmtId="0" fontId="12" fillId="0" borderId="0" xfId="0" applyFont="1"/>
    <xf numFmtId="2" fontId="9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top"/>
    </xf>
    <xf numFmtId="0" fontId="11" fillId="0" borderId="0" xfId="0" applyFont="1"/>
    <xf numFmtId="0" fontId="10" fillId="0" borderId="0" xfId="0" applyFont="1"/>
    <xf numFmtId="2" fontId="11" fillId="0" borderId="0" xfId="0" applyNumberFormat="1" applyFont="1" applyAlignment="1">
      <alignment horizontal="center" vertical="center"/>
    </xf>
    <xf numFmtId="2" fontId="0" fillId="0" borderId="0" xfId="0" applyNumberFormat="1"/>
    <xf numFmtId="0" fontId="4" fillId="8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1" applyFill="1"/>
    <xf numFmtId="0" fontId="20" fillId="0" borderId="0" xfId="0" applyFont="1" applyAlignment="1">
      <alignment horizontal="center"/>
    </xf>
    <xf numFmtId="0" fontId="1" fillId="0" borderId="0" xfId="1" applyFill="1" applyAlignment="1">
      <alignment wrapText="1"/>
    </xf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1" applyFont="1" applyFill="1"/>
    <xf numFmtId="0" fontId="21" fillId="0" borderId="0" xfId="0" applyFont="1"/>
    <xf numFmtId="0" fontId="22" fillId="0" borderId="0" xfId="0" applyFont="1"/>
    <xf numFmtId="0" fontId="16" fillId="0" borderId="0" xfId="1" applyFont="1" applyFill="1" applyAlignment="1"/>
    <xf numFmtId="0" fontId="23" fillId="0" borderId="0" xfId="0" applyFont="1"/>
    <xf numFmtId="0" fontId="23" fillId="0" borderId="0" xfId="0" applyFont="1" applyAlignment="1">
      <alignment vertical="top"/>
    </xf>
    <xf numFmtId="0" fontId="4" fillId="10" borderId="0" xfId="0" applyFont="1" applyFill="1" applyAlignment="1">
      <alignment vertical="center"/>
    </xf>
    <xf numFmtId="0" fontId="4" fillId="10" borderId="0" xfId="0" applyFont="1" applyFill="1" applyAlignment="1">
      <alignment horizontal="center" vertical="center"/>
    </xf>
    <xf numFmtId="0" fontId="24" fillId="0" borderId="0" xfId="0" applyFont="1" applyAlignment="1">
      <alignment wrapText="1"/>
    </xf>
    <xf numFmtId="0" fontId="24" fillId="0" borderId="0" xfId="0" applyFont="1"/>
    <xf numFmtId="0" fontId="21" fillId="0" borderId="0" xfId="0" applyFont="1" applyAlignment="1">
      <alignment horizontal="left"/>
    </xf>
    <xf numFmtId="164" fontId="19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1" fillId="0" borderId="0" xfId="1" applyFill="1" applyAlignment="1"/>
    <xf numFmtId="0" fontId="25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2" fillId="2" borderId="0" xfId="0" applyFont="1" applyFill="1" applyAlignment="1"/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4" fillId="2" borderId="0" xfId="0" applyFont="1" applyFill="1" applyAlignme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</cellXfs>
  <cellStyles count="3">
    <cellStyle name="Hiperlink" xfId="1" builtinId="8"/>
    <cellStyle name="Hyperlink" xfId="2" xr:uid="{00000000-000B-0000-0000-000008000000}"/>
    <cellStyle name="Normal" xfId="0" builtinId="0"/>
  </cellStyles>
  <dxfs count="230"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C36C-51D5-4BFD-A5C8-CDFAB256A50D}">
  <dimension ref="A1:AM30"/>
  <sheetViews>
    <sheetView tabSelected="1" workbookViewId="0">
      <selection sqref="A1:A3"/>
    </sheetView>
  </sheetViews>
  <sheetFormatPr defaultRowHeight="14.5"/>
  <cols>
    <col min="1" max="1" width="18.81640625" customWidth="1"/>
    <col min="2" max="2" width="11.1796875" style="50" customWidth="1"/>
    <col min="3" max="3" width="10.54296875" customWidth="1"/>
    <col min="4" max="4" width="10.7265625" customWidth="1"/>
    <col min="5" max="5" width="10" customWidth="1"/>
    <col min="6" max="6" width="10.1796875" customWidth="1"/>
    <col min="7" max="7" width="10.54296875" customWidth="1"/>
    <col min="8" max="8" width="12.453125" customWidth="1"/>
    <col min="10" max="10" width="12.1796875" customWidth="1"/>
    <col min="12" max="12" width="14.81640625" customWidth="1"/>
    <col min="13" max="13" width="10.54296875" customWidth="1"/>
    <col min="14" max="14" width="14.453125" customWidth="1"/>
    <col min="17" max="17" width="11.81640625" customWidth="1"/>
    <col min="20" max="20" width="13.7265625" customWidth="1"/>
    <col min="21" max="21" width="11.54296875" customWidth="1"/>
    <col min="22" max="22" width="15.26953125" customWidth="1"/>
    <col min="23" max="24" width="16.81640625" customWidth="1"/>
    <col min="26" max="26" width="11.1796875" customWidth="1"/>
    <col min="27" max="27" width="12.7265625" customWidth="1"/>
    <col min="35" max="35" width="19.453125" customWidth="1"/>
    <col min="36" max="36" width="18.26953125" customWidth="1"/>
    <col min="37" max="37" width="13.81640625" bestFit="1" customWidth="1"/>
    <col min="38" max="38" width="9.453125" customWidth="1"/>
  </cols>
  <sheetData>
    <row r="1" spans="1:38">
      <c r="A1" s="68" t="s">
        <v>0</v>
      </c>
      <c r="B1" s="69" t="s">
        <v>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 t="s">
        <v>2</v>
      </c>
      <c r="P1" s="70"/>
      <c r="Q1" s="70"/>
      <c r="R1" s="70"/>
      <c r="S1" s="70"/>
      <c r="T1" s="71" t="s">
        <v>3</v>
      </c>
      <c r="U1" s="71"/>
      <c r="V1" s="71"/>
      <c r="W1" s="71"/>
      <c r="X1" s="71"/>
      <c r="Y1" s="72" t="s">
        <v>4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3" t="s">
        <v>5</v>
      </c>
      <c r="AK1" s="73" t="s">
        <v>6</v>
      </c>
      <c r="AL1" s="38"/>
    </row>
    <row r="2" spans="1:38">
      <c r="A2" s="68"/>
      <c r="B2" s="74" t="s">
        <v>7</v>
      </c>
      <c r="C2" s="74"/>
      <c r="D2" s="74"/>
      <c r="E2" s="74"/>
      <c r="F2" s="74"/>
      <c r="G2" s="74"/>
      <c r="H2" s="75" t="s">
        <v>8</v>
      </c>
      <c r="I2" s="75"/>
      <c r="J2" s="75"/>
      <c r="K2" s="75"/>
      <c r="L2" s="75"/>
      <c r="M2" s="75"/>
      <c r="N2" s="75"/>
      <c r="O2" s="76" t="s">
        <v>9</v>
      </c>
      <c r="P2" s="76"/>
      <c r="Q2" s="76"/>
      <c r="R2" s="76"/>
      <c r="S2" s="76"/>
      <c r="T2" s="77"/>
      <c r="U2" s="77"/>
      <c r="V2" s="77"/>
      <c r="W2" s="77"/>
      <c r="X2" s="77"/>
      <c r="Y2" s="78" t="s">
        <v>10</v>
      </c>
      <c r="Z2" s="78"/>
      <c r="AA2" s="78"/>
      <c r="AB2" s="78"/>
      <c r="AC2" s="79" t="s">
        <v>11</v>
      </c>
      <c r="AD2" s="79"/>
      <c r="AE2" s="79"/>
      <c r="AF2" s="80" t="s">
        <v>12</v>
      </c>
      <c r="AG2" s="80"/>
      <c r="AH2" s="80"/>
      <c r="AI2" s="1" t="s">
        <v>13</v>
      </c>
      <c r="AJ2" s="73"/>
      <c r="AK2" s="73"/>
      <c r="AL2" s="38"/>
    </row>
    <row r="3" spans="1:38" ht="64.5" customHeight="1">
      <c r="A3" s="68"/>
      <c r="B3" s="39" t="s">
        <v>14</v>
      </c>
      <c r="C3" s="40" t="s">
        <v>15</v>
      </c>
      <c r="D3" s="40" t="s">
        <v>16</v>
      </c>
      <c r="E3" s="40" t="s">
        <v>17</v>
      </c>
      <c r="F3" s="40" t="s">
        <v>18</v>
      </c>
      <c r="G3" s="40" t="s">
        <v>19</v>
      </c>
      <c r="H3" s="40" t="s">
        <v>20</v>
      </c>
      <c r="I3" s="40" t="s">
        <v>21</v>
      </c>
      <c r="J3" s="40" t="s">
        <v>22</v>
      </c>
      <c r="K3" s="40" t="s">
        <v>23</v>
      </c>
      <c r="L3" s="40" t="s">
        <v>24</v>
      </c>
      <c r="M3" s="40" t="s">
        <v>25</v>
      </c>
      <c r="N3" s="40" t="s">
        <v>26</v>
      </c>
      <c r="O3" s="40" t="s">
        <v>27</v>
      </c>
      <c r="P3" s="41" t="s">
        <v>28</v>
      </c>
      <c r="Q3" s="40" t="s">
        <v>29</v>
      </c>
      <c r="R3" s="40" t="s">
        <v>30</v>
      </c>
      <c r="S3" s="40" t="s">
        <v>31</v>
      </c>
      <c r="T3" s="40" t="s">
        <v>32</v>
      </c>
      <c r="U3" s="40" t="s">
        <v>33</v>
      </c>
      <c r="V3" s="40" t="s">
        <v>34</v>
      </c>
      <c r="W3" s="40" t="s">
        <v>35</v>
      </c>
      <c r="X3" s="40" t="s">
        <v>36</v>
      </c>
      <c r="Y3" s="40" t="s">
        <v>37</v>
      </c>
      <c r="Z3" s="40" t="s">
        <v>38</v>
      </c>
      <c r="AA3" s="40" t="s">
        <v>39</v>
      </c>
      <c r="AB3" s="40" t="s">
        <v>40</v>
      </c>
      <c r="AC3" s="40" t="s">
        <v>41</v>
      </c>
      <c r="AD3" s="40" t="s">
        <v>42</v>
      </c>
      <c r="AE3" s="40" t="s">
        <v>43</v>
      </c>
      <c r="AF3" s="40" t="s">
        <v>44</v>
      </c>
      <c r="AG3" s="40" t="s">
        <v>45</v>
      </c>
      <c r="AH3" s="40" t="s">
        <v>43</v>
      </c>
      <c r="AI3" s="40" t="s">
        <v>46</v>
      </c>
    </row>
    <row r="4" spans="1:38" s="2" customFormat="1">
      <c r="A4" s="42" t="s">
        <v>47</v>
      </c>
      <c r="B4" s="43">
        <v>1</v>
      </c>
      <c r="C4" s="44">
        <v>1</v>
      </c>
      <c r="D4" s="44">
        <v>1</v>
      </c>
      <c r="E4" s="44">
        <v>1</v>
      </c>
      <c r="F4" s="44">
        <v>1</v>
      </c>
      <c r="G4" s="44">
        <v>1</v>
      </c>
      <c r="H4" s="44">
        <v>1</v>
      </c>
      <c r="I4" s="44">
        <v>1</v>
      </c>
      <c r="J4" s="44">
        <v>1</v>
      </c>
      <c r="K4" s="44">
        <v>1</v>
      </c>
      <c r="L4" s="44">
        <v>0</v>
      </c>
      <c r="M4" s="44">
        <v>1</v>
      </c>
      <c r="N4" s="44">
        <v>1</v>
      </c>
      <c r="O4" s="44">
        <v>1</v>
      </c>
      <c r="P4" s="44">
        <v>1</v>
      </c>
      <c r="Q4" s="44">
        <v>1</v>
      </c>
      <c r="R4" s="44">
        <v>1</v>
      </c>
      <c r="S4" s="44">
        <v>1</v>
      </c>
      <c r="T4" s="44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3">
        <f t="shared" ref="AJ4:AJ30" si="0">(((SUM(B4:G4)*4)+(SUM(H4:N4)*2)+(SUM(O4:S4)*4)+(SUM(T4:X4)*2)+(SUM(Y4:AI4)))/79)*100</f>
        <v>97.468354430379748</v>
      </c>
      <c r="AK4" s="2" t="str">
        <f t="shared" ref="AK4:AK9" si="1">IF(AND(AJ4&lt;=100,AJ4&gt;=80),"Ótimo",IF(AND(AJ4&lt;=79,AJ4&gt;=60),"Bom",IF(AND(AJ4&lt;=59,AJ4&gt;=40),"Regular",IF(AND(AJ4&lt;=39,AJ4&gt;=20),"Ruim",IF(AND(AJ4&lt;=19,AJ4&gt;=0),"Péssimo","")))))</f>
        <v>Ótimo</v>
      </c>
      <c r="AL4" s="45"/>
    </row>
    <row r="5" spans="1:38" s="2" customFormat="1">
      <c r="A5" s="42" t="s">
        <v>48</v>
      </c>
      <c r="B5" s="46">
        <v>1</v>
      </c>
      <c r="C5" s="44">
        <v>1</v>
      </c>
      <c r="D5" s="44">
        <v>1</v>
      </c>
      <c r="E5" s="44">
        <v>1</v>
      </c>
      <c r="F5" s="44">
        <v>1</v>
      </c>
      <c r="G5" s="44">
        <v>0.5</v>
      </c>
      <c r="H5" s="44">
        <v>1</v>
      </c>
      <c r="I5" s="44">
        <v>1</v>
      </c>
      <c r="J5" s="44">
        <v>1</v>
      </c>
      <c r="K5" s="44">
        <v>1</v>
      </c>
      <c r="L5" s="44">
        <v>0</v>
      </c>
      <c r="M5" s="44">
        <v>0</v>
      </c>
      <c r="N5" s="44">
        <v>1</v>
      </c>
      <c r="O5" s="44">
        <v>1</v>
      </c>
      <c r="P5" s="44">
        <v>1</v>
      </c>
      <c r="Q5" s="44">
        <v>1</v>
      </c>
      <c r="R5" s="44">
        <v>1</v>
      </c>
      <c r="S5" s="44">
        <v>1</v>
      </c>
      <c r="T5" s="44">
        <v>1</v>
      </c>
      <c r="U5" s="44">
        <v>1</v>
      </c>
      <c r="V5" s="44">
        <v>1</v>
      </c>
      <c r="W5" s="44">
        <v>1</v>
      </c>
      <c r="X5" s="44">
        <v>1</v>
      </c>
      <c r="Y5" s="44">
        <v>1</v>
      </c>
      <c r="Z5" s="44">
        <v>1</v>
      </c>
      <c r="AA5" s="44">
        <v>1</v>
      </c>
      <c r="AB5" s="44">
        <v>0</v>
      </c>
      <c r="AC5" s="44">
        <v>1</v>
      </c>
      <c r="AD5" s="44">
        <v>1</v>
      </c>
      <c r="AE5" s="44">
        <v>1</v>
      </c>
      <c r="AF5" s="44">
        <v>1</v>
      </c>
      <c r="AG5" s="44">
        <v>0</v>
      </c>
      <c r="AH5" s="44">
        <v>0</v>
      </c>
      <c r="AI5" s="44">
        <v>1</v>
      </c>
      <c r="AJ5" s="3">
        <f t="shared" si="0"/>
        <v>88.60759493670885</v>
      </c>
      <c r="AK5" s="2" t="str">
        <f t="shared" si="1"/>
        <v>Ótimo</v>
      </c>
      <c r="AL5" s="45"/>
    </row>
    <row r="6" spans="1:38" s="2" customFormat="1">
      <c r="A6" s="42" t="s">
        <v>49</v>
      </c>
      <c r="B6" s="43">
        <v>0.5</v>
      </c>
      <c r="C6" s="44">
        <v>1</v>
      </c>
      <c r="D6" s="44">
        <v>1</v>
      </c>
      <c r="E6" s="44">
        <v>1</v>
      </c>
      <c r="F6" s="44">
        <v>1</v>
      </c>
      <c r="G6" s="44">
        <v>0.5</v>
      </c>
      <c r="H6" s="44">
        <v>1</v>
      </c>
      <c r="I6" s="44">
        <v>1</v>
      </c>
      <c r="J6" s="44">
        <v>1</v>
      </c>
      <c r="K6" s="44">
        <v>1</v>
      </c>
      <c r="L6" s="44">
        <v>0</v>
      </c>
      <c r="M6" s="44">
        <v>1</v>
      </c>
      <c r="N6" s="44">
        <v>1</v>
      </c>
      <c r="O6" s="44">
        <v>1</v>
      </c>
      <c r="P6" s="44">
        <v>1</v>
      </c>
      <c r="Q6" s="44">
        <v>1</v>
      </c>
      <c r="R6" s="44">
        <v>1</v>
      </c>
      <c r="S6" s="44">
        <v>1</v>
      </c>
      <c r="T6" s="44">
        <v>1</v>
      </c>
      <c r="U6" s="44">
        <v>0</v>
      </c>
      <c r="V6" s="44">
        <v>1</v>
      </c>
      <c r="W6" s="44">
        <v>0</v>
      </c>
      <c r="X6" s="44">
        <v>1</v>
      </c>
      <c r="Y6" s="44">
        <v>1</v>
      </c>
      <c r="Z6" s="44">
        <v>1</v>
      </c>
      <c r="AA6" s="44">
        <v>1</v>
      </c>
      <c r="AB6" s="44">
        <v>0</v>
      </c>
      <c r="AC6" s="44">
        <v>1</v>
      </c>
      <c r="AD6" s="44">
        <v>1</v>
      </c>
      <c r="AE6" s="44">
        <v>1</v>
      </c>
      <c r="AF6" s="44">
        <v>1</v>
      </c>
      <c r="AG6" s="44">
        <v>1</v>
      </c>
      <c r="AH6" s="44">
        <v>1</v>
      </c>
      <c r="AI6" s="44">
        <v>0</v>
      </c>
      <c r="AJ6" s="3">
        <f t="shared" si="0"/>
        <v>84.810126582278471</v>
      </c>
      <c r="AK6" s="2" t="str">
        <f t="shared" si="1"/>
        <v>Ótimo</v>
      </c>
      <c r="AL6" s="45"/>
    </row>
    <row r="7" spans="1:38" s="2" customFormat="1" ht="15" customHeight="1">
      <c r="A7" s="42" t="s">
        <v>50</v>
      </c>
      <c r="B7" s="43">
        <v>1</v>
      </c>
      <c r="C7" s="44">
        <v>1</v>
      </c>
      <c r="D7" s="44">
        <v>1</v>
      </c>
      <c r="E7" s="44">
        <v>1</v>
      </c>
      <c r="F7" s="44">
        <v>1</v>
      </c>
      <c r="G7" s="44">
        <v>0.5</v>
      </c>
      <c r="H7" s="44">
        <v>1</v>
      </c>
      <c r="I7" s="44">
        <v>1</v>
      </c>
      <c r="J7" s="44">
        <v>1</v>
      </c>
      <c r="K7" s="44">
        <v>1</v>
      </c>
      <c r="L7" s="44">
        <v>0</v>
      </c>
      <c r="M7" s="44">
        <v>1</v>
      </c>
      <c r="N7" s="44">
        <v>1</v>
      </c>
      <c r="O7" s="44">
        <v>1</v>
      </c>
      <c r="P7" s="44">
        <v>1</v>
      </c>
      <c r="Q7" s="44">
        <v>1</v>
      </c>
      <c r="R7" s="44">
        <v>0.5</v>
      </c>
      <c r="S7" s="44">
        <v>0</v>
      </c>
      <c r="T7" s="44">
        <v>1</v>
      </c>
      <c r="U7" s="44">
        <v>1</v>
      </c>
      <c r="V7" s="44">
        <v>1</v>
      </c>
      <c r="W7" s="44">
        <v>1</v>
      </c>
      <c r="X7" s="44">
        <v>1</v>
      </c>
      <c r="Y7" s="44">
        <v>1</v>
      </c>
      <c r="Z7" s="44">
        <v>1</v>
      </c>
      <c r="AA7" s="44">
        <v>1</v>
      </c>
      <c r="AB7" s="44">
        <v>0</v>
      </c>
      <c r="AC7" s="44">
        <v>1</v>
      </c>
      <c r="AD7" s="44">
        <v>1</v>
      </c>
      <c r="AE7" s="44">
        <v>0</v>
      </c>
      <c r="AF7" s="44">
        <v>1</v>
      </c>
      <c r="AG7" s="44">
        <v>0</v>
      </c>
      <c r="AH7" s="44">
        <v>0</v>
      </c>
      <c r="AI7" s="44">
        <v>0</v>
      </c>
      <c r="AJ7" s="3">
        <f t="shared" si="0"/>
        <v>81.012658227848107</v>
      </c>
      <c r="AK7" s="2" t="str">
        <f t="shared" si="1"/>
        <v>Ótimo</v>
      </c>
      <c r="AL7" s="47"/>
    </row>
    <row r="8" spans="1:38" s="2" customFormat="1" ht="15" customHeight="1">
      <c r="A8" s="42" t="s">
        <v>51</v>
      </c>
      <c r="B8" s="46">
        <v>0.5</v>
      </c>
      <c r="C8" s="44">
        <v>1</v>
      </c>
      <c r="D8" s="44">
        <v>1</v>
      </c>
      <c r="E8" s="44">
        <v>0.5</v>
      </c>
      <c r="F8" s="44">
        <v>0</v>
      </c>
      <c r="G8" s="44">
        <v>1</v>
      </c>
      <c r="H8" s="44">
        <v>0</v>
      </c>
      <c r="I8" s="44">
        <v>1</v>
      </c>
      <c r="J8" s="44">
        <v>0</v>
      </c>
      <c r="K8" s="44">
        <v>1</v>
      </c>
      <c r="L8" s="44">
        <v>0</v>
      </c>
      <c r="M8" s="44">
        <v>1</v>
      </c>
      <c r="N8" s="44">
        <v>1</v>
      </c>
      <c r="O8" s="44">
        <v>1</v>
      </c>
      <c r="P8" s="44">
        <v>1</v>
      </c>
      <c r="Q8" s="44">
        <v>0</v>
      </c>
      <c r="R8" s="44">
        <v>1</v>
      </c>
      <c r="S8" s="44">
        <v>1</v>
      </c>
      <c r="T8" s="44">
        <v>1</v>
      </c>
      <c r="U8" s="44">
        <v>1</v>
      </c>
      <c r="V8" s="44">
        <v>1</v>
      </c>
      <c r="W8" s="44">
        <v>1</v>
      </c>
      <c r="X8" s="44">
        <v>1</v>
      </c>
      <c r="Y8" s="44">
        <v>1</v>
      </c>
      <c r="Z8" s="44">
        <v>1</v>
      </c>
      <c r="AA8" s="44">
        <v>1</v>
      </c>
      <c r="AB8" s="44">
        <v>1</v>
      </c>
      <c r="AC8" s="44">
        <v>1</v>
      </c>
      <c r="AD8" s="44">
        <v>1</v>
      </c>
      <c r="AE8" s="44">
        <v>0</v>
      </c>
      <c r="AF8" s="44">
        <v>1</v>
      </c>
      <c r="AG8" s="44">
        <v>1</v>
      </c>
      <c r="AH8" s="44">
        <v>0</v>
      </c>
      <c r="AI8" s="44">
        <v>0</v>
      </c>
      <c r="AJ8" s="3">
        <f t="shared" si="0"/>
        <v>73.417721518987349</v>
      </c>
      <c r="AK8" s="2" t="str">
        <f t="shared" si="1"/>
        <v>Bom</v>
      </c>
      <c r="AL8" s="47"/>
    </row>
    <row r="9" spans="1:38" s="2" customFormat="1">
      <c r="A9" s="42" t="s">
        <v>52</v>
      </c>
      <c r="B9" s="43">
        <v>0.5</v>
      </c>
      <c r="C9" s="44">
        <v>1</v>
      </c>
      <c r="D9" s="44">
        <v>1</v>
      </c>
      <c r="E9" s="44">
        <v>1</v>
      </c>
      <c r="F9" s="44">
        <v>1</v>
      </c>
      <c r="G9" s="44">
        <v>0.5</v>
      </c>
      <c r="H9" s="44">
        <v>1</v>
      </c>
      <c r="I9" s="44">
        <v>1</v>
      </c>
      <c r="J9" s="44">
        <v>1</v>
      </c>
      <c r="K9" s="44">
        <v>1</v>
      </c>
      <c r="L9" s="44">
        <v>1</v>
      </c>
      <c r="M9" s="44">
        <v>0</v>
      </c>
      <c r="N9" s="44">
        <v>1</v>
      </c>
      <c r="O9" s="44">
        <v>1</v>
      </c>
      <c r="P9" s="44">
        <v>1</v>
      </c>
      <c r="Q9" s="44">
        <v>1</v>
      </c>
      <c r="R9" s="44">
        <v>0.5</v>
      </c>
      <c r="S9" s="44">
        <v>1</v>
      </c>
      <c r="T9" s="44">
        <v>0</v>
      </c>
      <c r="U9" s="44">
        <v>0</v>
      </c>
      <c r="V9" s="44">
        <v>1</v>
      </c>
      <c r="W9" s="44">
        <v>0</v>
      </c>
      <c r="X9" s="44">
        <v>1</v>
      </c>
      <c r="Y9" s="44">
        <v>0</v>
      </c>
      <c r="Z9" s="44">
        <v>0</v>
      </c>
      <c r="AA9" s="44">
        <v>1</v>
      </c>
      <c r="AB9" s="44">
        <v>0</v>
      </c>
      <c r="AC9" s="44">
        <v>1</v>
      </c>
      <c r="AD9" s="44">
        <v>0</v>
      </c>
      <c r="AE9" s="44">
        <v>1</v>
      </c>
      <c r="AF9" s="44">
        <v>1</v>
      </c>
      <c r="AG9" s="44">
        <v>0</v>
      </c>
      <c r="AH9" s="44">
        <v>0</v>
      </c>
      <c r="AI9" s="44">
        <v>0</v>
      </c>
      <c r="AJ9" s="3">
        <f t="shared" si="0"/>
        <v>73.417721518987349</v>
      </c>
      <c r="AK9" s="2" t="str">
        <f t="shared" si="1"/>
        <v>Bom</v>
      </c>
      <c r="AL9" s="45"/>
    </row>
    <row r="10" spans="1:38" s="2" customFormat="1">
      <c r="A10" s="42" t="s">
        <v>53</v>
      </c>
      <c r="B10" s="43">
        <v>0.5</v>
      </c>
      <c r="C10" s="44">
        <v>1</v>
      </c>
      <c r="D10" s="44">
        <v>1</v>
      </c>
      <c r="E10" s="44">
        <v>0.5</v>
      </c>
      <c r="F10" s="44">
        <v>0</v>
      </c>
      <c r="G10" s="44">
        <v>0.5</v>
      </c>
      <c r="H10" s="44">
        <v>1</v>
      </c>
      <c r="I10" s="44">
        <v>1</v>
      </c>
      <c r="J10" s="44">
        <v>0</v>
      </c>
      <c r="K10" s="44">
        <v>1</v>
      </c>
      <c r="L10" s="44">
        <v>0</v>
      </c>
      <c r="M10" s="44">
        <v>1</v>
      </c>
      <c r="N10" s="44">
        <v>1</v>
      </c>
      <c r="O10" s="44">
        <v>0</v>
      </c>
      <c r="P10" s="44">
        <v>1</v>
      </c>
      <c r="Q10" s="44">
        <v>1</v>
      </c>
      <c r="R10" s="44">
        <v>0.5</v>
      </c>
      <c r="S10" s="44">
        <v>1</v>
      </c>
      <c r="T10" s="44">
        <v>1</v>
      </c>
      <c r="U10" s="44">
        <v>1</v>
      </c>
      <c r="V10" s="44">
        <v>1</v>
      </c>
      <c r="W10" s="44">
        <v>1</v>
      </c>
      <c r="X10" s="44">
        <v>1</v>
      </c>
      <c r="Y10" s="44">
        <v>1</v>
      </c>
      <c r="Z10" s="44">
        <v>1</v>
      </c>
      <c r="AA10" s="44">
        <v>1</v>
      </c>
      <c r="AB10" s="44">
        <v>0.5</v>
      </c>
      <c r="AC10" s="44">
        <v>1</v>
      </c>
      <c r="AD10" s="44">
        <v>1</v>
      </c>
      <c r="AE10" s="44">
        <v>1</v>
      </c>
      <c r="AF10" s="44">
        <v>1</v>
      </c>
      <c r="AG10" s="44">
        <v>0</v>
      </c>
      <c r="AH10" s="44">
        <v>1</v>
      </c>
      <c r="AI10" s="44">
        <v>0</v>
      </c>
      <c r="AJ10" s="3">
        <f t="shared" si="0"/>
        <v>71.51898734177216</v>
      </c>
      <c r="AK10" s="2" t="str">
        <f>IF(AND(AJ10&lt;=100,AJ10&gt;=80),"Ótimo",IF(AND(AJ10&lt;=79,AJ10&gt;=60),"Bom",IF(AND(AJ10&lt;=59,AJ10&gt;=40),"Regular",IF(AND(AJ10&lt;=39.99,AJ10&gt;=20),"Ruim",IF(AND(AJ10&lt;=19,AJ10&gt;=0),"Péssimo","")))))</f>
        <v>Bom</v>
      </c>
      <c r="AL10" s="45"/>
    </row>
    <row r="11" spans="1:38" s="2" customFormat="1">
      <c r="A11" s="42" t="s">
        <v>54</v>
      </c>
      <c r="B11" s="43">
        <v>1</v>
      </c>
      <c r="C11" s="44">
        <v>1</v>
      </c>
      <c r="D11" s="44">
        <v>1</v>
      </c>
      <c r="E11" s="44">
        <v>0.5</v>
      </c>
      <c r="F11" s="44">
        <v>1</v>
      </c>
      <c r="G11" s="44">
        <v>0.5</v>
      </c>
      <c r="H11" s="44">
        <v>1</v>
      </c>
      <c r="I11" s="44">
        <v>1</v>
      </c>
      <c r="J11" s="44">
        <v>0</v>
      </c>
      <c r="K11" s="44">
        <v>1</v>
      </c>
      <c r="L11" s="44">
        <v>1</v>
      </c>
      <c r="M11" s="44">
        <v>0</v>
      </c>
      <c r="N11" s="44">
        <v>1</v>
      </c>
      <c r="O11" s="44">
        <v>1</v>
      </c>
      <c r="P11" s="44">
        <v>1</v>
      </c>
      <c r="Q11" s="44">
        <v>1</v>
      </c>
      <c r="R11" s="44">
        <v>0.5</v>
      </c>
      <c r="S11" s="44">
        <v>0</v>
      </c>
      <c r="T11" s="44">
        <v>1</v>
      </c>
      <c r="U11" s="44">
        <v>0</v>
      </c>
      <c r="V11" s="44">
        <v>0</v>
      </c>
      <c r="W11" s="44">
        <v>1</v>
      </c>
      <c r="X11" s="44">
        <v>1</v>
      </c>
      <c r="Y11" s="44">
        <v>0</v>
      </c>
      <c r="Z11" s="44">
        <v>0</v>
      </c>
      <c r="AA11" s="44">
        <v>0</v>
      </c>
      <c r="AB11" s="44">
        <v>0</v>
      </c>
      <c r="AC11" s="44">
        <v>1</v>
      </c>
      <c r="AD11" s="44">
        <v>1</v>
      </c>
      <c r="AE11" s="44">
        <v>0</v>
      </c>
      <c r="AF11" s="44">
        <v>1</v>
      </c>
      <c r="AG11" s="44">
        <v>0</v>
      </c>
      <c r="AH11" s="44">
        <v>0</v>
      </c>
      <c r="AI11" s="44">
        <v>0</v>
      </c>
      <c r="AJ11" s="3">
        <f t="shared" si="0"/>
        <v>67.088607594936718</v>
      </c>
      <c r="AK11" s="2" t="str">
        <f>IF(AND(AJ11&lt;=100,AJ11&gt;=80),"Ótimo",IF(AND(AJ11&lt;=79,AJ11&gt;=60),"Bom",IF(AND(AJ11&lt;=59.99,AJ11&gt;=40),"Regular",IF(AND(AJ11&lt;=39,AJ11&gt;=20),"Ruim",IF(AND(AJ11&lt;=19,AJ11&gt;=0),"Péssimo","")))))</f>
        <v>Bom</v>
      </c>
      <c r="AL11" s="45"/>
    </row>
    <row r="12" spans="1:38" s="2" customFormat="1">
      <c r="A12" s="42" t="s">
        <v>55</v>
      </c>
      <c r="B12" s="43">
        <v>1</v>
      </c>
      <c r="C12" s="44">
        <v>1</v>
      </c>
      <c r="D12" s="44">
        <v>1</v>
      </c>
      <c r="E12" s="44">
        <v>0.5</v>
      </c>
      <c r="F12" s="44">
        <v>1</v>
      </c>
      <c r="G12" s="44">
        <v>0.5</v>
      </c>
      <c r="H12" s="44">
        <v>1</v>
      </c>
      <c r="I12" s="44">
        <v>1</v>
      </c>
      <c r="J12" s="44">
        <v>0</v>
      </c>
      <c r="K12" s="44">
        <v>1</v>
      </c>
      <c r="L12" s="44">
        <v>0</v>
      </c>
      <c r="M12" s="44">
        <v>0</v>
      </c>
      <c r="N12" s="44">
        <v>0</v>
      </c>
      <c r="O12" s="44">
        <v>1</v>
      </c>
      <c r="P12" s="44">
        <v>1</v>
      </c>
      <c r="Q12" s="44">
        <v>1</v>
      </c>
      <c r="R12" s="44">
        <v>0</v>
      </c>
      <c r="S12" s="44">
        <v>0</v>
      </c>
      <c r="T12" s="44">
        <v>1</v>
      </c>
      <c r="U12" s="44">
        <v>1</v>
      </c>
      <c r="V12" s="44">
        <v>1</v>
      </c>
      <c r="W12" s="44">
        <v>1</v>
      </c>
      <c r="X12" s="44">
        <v>1</v>
      </c>
      <c r="Y12" s="44">
        <v>1</v>
      </c>
      <c r="Z12" s="44">
        <v>1</v>
      </c>
      <c r="AA12" s="44">
        <v>1</v>
      </c>
      <c r="AB12" s="44">
        <v>0</v>
      </c>
      <c r="AC12" s="44">
        <v>0</v>
      </c>
      <c r="AD12" s="44">
        <v>0</v>
      </c>
      <c r="AE12" s="44">
        <v>0</v>
      </c>
      <c r="AF12" s="44">
        <v>1</v>
      </c>
      <c r="AG12" s="44">
        <v>0</v>
      </c>
      <c r="AH12" s="44">
        <v>0</v>
      </c>
      <c r="AI12" s="44">
        <v>0</v>
      </c>
      <c r="AJ12" s="3">
        <f t="shared" si="0"/>
        <v>65.822784810126578</v>
      </c>
      <c r="AK12" s="2" t="str">
        <f t="shared" ref="AK12:AK23" si="2">IF(AND(AJ12&lt;=100,AJ12&gt;=80),"Ótimo",IF(AND(AJ12&lt;=79,AJ12&gt;=60),"Bom",IF(AND(AJ12&lt;=59,AJ12&gt;=40),"Regular",IF(AND(AJ12&lt;=39,AJ12&gt;=20),"Ruim",IF(AND(AJ12&lt;=19,AJ12&gt;=0),"Péssimo","")))))</f>
        <v>Bom</v>
      </c>
      <c r="AL12" s="45"/>
    </row>
    <row r="13" spans="1:38" s="2" customFormat="1" ht="15" customHeight="1">
      <c r="A13" s="42" t="s">
        <v>56</v>
      </c>
      <c r="B13" s="43">
        <v>0.5</v>
      </c>
      <c r="C13" s="44">
        <v>1</v>
      </c>
      <c r="D13" s="44">
        <v>1</v>
      </c>
      <c r="E13" s="44">
        <v>0.5</v>
      </c>
      <c r="F13" s="44">
        <v>1</v>
      </c>
      <c r="G13" s="44">
        <v>1</v>
      </c>
      <c r="H13" s="44">
        <v>0</v>
      </c>
      <c r="I13" s="44">
        <v>0</v>
      </c>
      <c r="J13" s="44">
        <v>0</v>
      </c>
      <c r="K13" s="44">
        <v>1</v>
      </c>
      <c r="L13" s="44">
        <v>0</v>
      </c>
      <c r="M13" s="44">
        <v>1</v>
      </c>
      <c r="N13" s="44">
        <v>1</v>
      </c>
      <c r="O13" s="44">
        <v>1</v>
      </c>
      <c r="P13" s="44">
        <v>1</v>
      </c>
      <c r="Q13" s="44">
        <v>1</v>
      </c>
      <c r="R13" s="44">
        <v>0.5</v>
      </c>
      <c r="S13" s="44">
        <v>0</v>
      </c>
      <c r="T13" s="44">
        <v>1</v>
      </c>
      <c r="U13" s="44">
        <v>0</v>
      </c>
      <c r="V13" s="44">
        <v>1</v>
      </c>
      <c r="W13" s="44">
        <v>0</v>
      </c>
      <c r="X13" s="44">
        <v>1</v>
      </c>
      <c r="Y13" s="44">
        <v>0</v>
      </c>
      <c r="Z13" s="44">
        <v>0</v>
      </c>
      <c r="AA13" s="44">
        <v>1</v>
      </c>
      <c r="AB13" s="44">
        <v>0</v>
      </c>
      <c r="AC13" s="44">
        <v>0</v>
      </c>
      <c r="AD13" s="44">
        <v>1</v>
      </c>
      <c r="AE13" s="44">
        <v>1</v>
      </c>
      <c r="AF13" s="44">
        <v>1</v>
      </c>
      <c r="AG13" s="44">
        <v>0</v>
      </c>
      <c r="AH13" s="44">
        <v>0</v>
      </c>
      <c r="AI13" s="44">
        <v>0</v>
      </c>
      <c r="AJ13" s="3">
        <f t="shared" si="0"/>
        <v>63.291139240506332</v>
      </c>
      <c r="AK13" s="2" t="str">
        <f t="shared" si="2"/>
        <v>Bom</v>
      </c>
      <c r="AL13" s="45"/>
    </row>
    <row r="14" spans="1:38" s="2" customFormat="1">
      <c r="A14" s="42" t="s">
        <v>57</v>
      </c>
      <c r="B14" s="43">
        <v>1</v>
      </c>
      <c r="C14" s="44">
        <v>1</v>
      </c>
      <c r="D14" s="44">
        <v>1</v>
      </c>
      <c r="E14" s="44">
        <v>0.5</v>
      </c>
      <c r="F14" s="44">
        <v>1</v>
      </c>
      <c r="G14" s="44">
        <v>0</v>
      </c>
      <c r="H14" s="44">
        <v>0</v>
      </c>
      <c r="I14" s="44">
        <v>1</v>
      </c>
      <c r="J14" s="44">
        <v>0</v>
      </c>
      <c r="K14" s="44">
        <v>1</v>
      </c>
      <c r="L14" s="44">
        <v>0</v>
      </c>
      <c r="M14" s="44">
        <v>1</v>
      </c>
      <c r="N14" s="44">
        <v>0</v>
      </c>
      <c r="O14" s="44">
        <v>1</v>
      </c>
      <c r="P14" s="44">
        <v>1</v>
      </c>
      <c r="Q14" s="44">
        <v>1</v>
      </c>
      <c r="R14" s="44">
        <v>0.5</v>
      </c>
      <c r="S14" s="44">
        <v>0</v>
      </c>
      <c r="T14" s="44">
        <v>1</v>
      </c>
      <c r="U14" s="44">
        <v>0</v>
      </c>
      <c r="V14" s="44">
        <v>0</v>
      </c>
      <c r="W14" s="44">
        <v>1</v>
      </c>
      <c r="X14" s="44">
        <v>1</v>
      </c>
      <c r="Y14" s="44">
        <v>0</v>
      </c>
      <c r="Z14" s="44">
        <v>0</v>
      </c>
      <c r="AA14" s="44">
        <v>1</v>
      </c>
      <c r="AB14" s="44">
        <v>0</v>
      </c>
      <c r="AC14" s="44">
        <v>1</v>
      </c>
      <c r="AD14" s="44">
        <v>1</v>
      </c>
      <c r="AE14" s="44">
        <v>0</v>
      </c>
      <c r="AF14" s="44">
        <v>1</v>
      </c>
      <c r="AG14" s="44">
        <v>1</v>
      </c>
      <c r="AH14" s="44">
        <v>0</v>
      </c>
      <c r="AI14" s="44">
        <v>0</v>
      </c>
      <c r="AJ14" s="3">
        <f t="shared" si="0"/>
        <v>62.025316455696199</v>
      </c>
      <c r="AK14" s="2" t="str">
        <f t="shared" si="2"/>
        <v>Bom</v>
      </c>
      <c r="AL14" s="45"/>
    </row>
    <row r="15" spans="1:38" s="2" customFormat="1" ht="15" customHeight="1">
      <c r="A15" s="42" t="s">
        <v>58</v>
      </c>
      <c r="B15" s="43">
        <v>0.5</v>
      </c>
      <c r="C15" s="44">
        <v>1</v>
      </c>
      <c r="D15" s="44">
        <v>1</v>
      </c>
      <c r="E15" s="44">
        <v>0.5</v>
      </c>
      <c r="F15" s="44">
        <v>1</v>
      </c>
      <c r="G15" s="44">
        <v>0.5</v>
      </c>
      <c r="H15" s="44">
        <v>0</v>
      </c>
      <c r="I15" s="44">
        <v>1</v>
      </c>
      <c r="J15" s="44">
        <v>0</v>
      </c>
      <c r="K15" s="44">
        <v>1</v>
      </c>
      <c r="L15" s="44">
        <v>0</v>
      </c>
      <c r="M15" s="44">
        <v>0</v>
      </c>
      <c r="N15" s="44">
        <v>0</v>
      </c>
      <c r="O15" s="44">
        <v>1</v>
      </c>
      <c r="P15" s="44">
        <v>1</v>
      </c>
      <c r="Q15" s="44">
        <v>0</v>
      </c>
      <c r="R15" s="44">
        <v>0.5</v>
      </c>
      <c r="S15" s="44">
        <v>1</v>
      </c>
      <c r="T15" s="44">
        <v>1</v>
      </c>
      <c r="U15" s="44">
        <v>0</v>
      </c>
      <c r="V15" s="44">
        <v>1</v>
      </c>
      <c r="W15" s="44">
        <v>1</v>
      </c>
      <c r="X15" s="44">
        <v>1</v>
      </c>
      <c r="Y15" s="44">
        <v>0</v>
      </c>
      <c r="Z15" s="44">
        <v>0</v>
      </c>
      <c r="AA15" s="44">
        <v>1</v>
      </c>
      <c r="AB15" s="44">
        <v>1</v>
      </c>
      <c r="AC15" s="44">
        <v>0</v>
      </c>
      <c r="AD15" s="44">
        <v>1</v>
      </c>
      <c r="AE15" s="44">
        <v>1</v>
      </c>
      <c r="AF15" s="44">
        <v>0</v>
      </c>
      <c r="AG15" s="44">
        <v>0</v>
      </c>
      <c r="AH15" s="44">
        <v>0</v>
      </c>
      <c r="AI15" s="44">
        <v>1</v>
      </c>
      <c r="AJ15" s="3">
        <f t="shared" si="0"/>
        <v>62.025316455696199</v>
      </c>
      <c r="AK15" s="2" t="str">
        <f t="shared" si="2"/>
        <v>Bom</v>
      </c>
      <c r="AL15" s="47"/>
    </row>
    <row r="16" spans="1:38" s="2" customFormat="1">
      <c r="A16" s="42" t="s">
        <v>59</v>
      </c>
      <c r="B16" s="43">
        <v>1</v>
      </c>
      <c r="C16" s="44">
        <v>1</v>
      </c>
      <c r="D16" s="44">
        <v>1</v>
      </c>
      <c r="E16" s="44">
        <v>0.5</v>
      </c>
      <c r="F16" s="44">
        <v>1</v>
      </c>
      <c r="G16" s="44">
        <v>0.5</v>
      </c>
      <c r="H16" s="44">
        <v>0</v>
      </c>
      <c r="I16" s="44">
        <v>1</v>
      </c>
      <c r="J16" s="44">
        <v>0</v>
      </c>
      <c r="K16" s="44">
        <v>1</v>
      </c>
      <c r="L16" s="44">
        <v>0</v>
      </c>
      <c r="M16" s="44">
        <v>0</v>
      </c>
      <c r="N16" s="44">
        <v>0</v>
      </c>
      <c r="O16" s="44">
        <v>1</v>
      </c>
      <c r="P16" s="44">
        <v>1</v>
      </c>
      <c r="Q16" s="44">
        <v>1</v>
      </c>
      <c r="R16" s="44">
        <v>0</v>
      </c>
      <c r="S16" s="44">
        <v>0</v>
      </c>
      <c r="T16" s="44">
        <v>1</v>
      </c>
      <c r="U16" s="44">
        <v>1</v>
      </c>
      <c r="V16" s="44">
        <v>1</v>
      </c>
      <c r="W16" s="44">
        <v>1</v>
      </c>
      <c r="X16" s="44">
        <v>1</v>
      </c>
      <c r="Y16" s="44">
        <v>0</v>
      </c>
      <c r="Z16" s="44">
        <v>1</v>
      </c>
      <c r="AA16" s="44">
        <v>0</v>
      </c>
      <c r="AB16" s="44">
        <v>0</v>
      </c>
      <c r="AC16" s="44">
        <v>0</v>
      </c>
      <c r="AD16" s="44">
        <v>1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3">
        <f t="shared" si="0"/>
        <v>60.75949367088608</v>
      </c>
      <c r="AK16" s="2" t="str">
        <f t="shared" si="2"/>
        <v>Bom</v>
      </c>
      <c r="AL16" s="45"/>
    </row>
    <row r="17" spans="1:39" s="2" customFormat="1">
      <c r="A17" s="42" t="s">
        <v>60</v>
      </c>
      <c r="B17" s="46">
        <v>1</v>
      </c>
      <c r="C17" s="44">
        <v>1</v>
      </c>
      <c r="D17" s="44">
        <v>0</v>
      </c>
      <c r="E17" s="44">
        <v>1</v>
      </c>
      <c r="F17" s="44">
        <v>0</v>
      </c>
      <c r="G17" s="44">
        <v>0</v>
      </c>
      <c r="H17" s="44">
        <v>0</v>
      </c>
      <c r="I17" s="44">
        <v>1</v>
      </c>
      <c r="J17" s="44">
        <v>1</v>
      </c>
      <c r="K17" s="44">
        <v>1</v>
      </c>
      <c r="L17" s="44">
        <v>0</v>
      </c>
      <c r="M17" s="44">
        <v>1</v>
      </c>
      <c r="N17" s="44">
        <v>1</v>
      </c>
      <c r="O17" s="44">
        <v>1</v>
      </c>
      <c r="P17" s="44">
        <v>1</v>
      </c>
      <c r="Q17" s="44">
        <v>0</v>
      </c>
      <c r="R17" s="44">
        <v>0</v>
      </c>
      <c r="S17" s="44">
        <v>0</v>
      </c>
      <c r="T17" s="44">
        <v>1</v>
      </c>
      <c r="U17" s="44">
        <v>1</v>
      </c>
      <c r="V17" s="44">
        <v>1</v>
      </c>
      <c r="W17" s="44">
        <v>1</v>
      </c>
      <c r="X17" s="44">
        <v>1</v>
      </c>
      <c r="Y17" s="44">
        <v>0</v>
      </c>
      <c r="Z17" s="44">
        <v>1</v>
      </c>
      <c r="AA17" s="44">
        <v>1</v>
      </c>
      <c r="AB17" s="44">
        <v>0</v>
      </c>
      <c r="AC17" s="44">
        <v>1</v>
      </c>
      <c r="AD17" s="44">
        <v>1</v>
      </c>
      <c r="AE17" s="44">
        <v>1</v>
      </c>
      <c r="AF17" s="44">
        <v>1</v>
      </c>
      <c r="AG17" s="44">
        <v>0</v>
      </c>
      <c r="AH17" s="44">
        <v>0</v>
      </c>
      <c r="AI17" s="44">
        <v>0</v>
      </c>
      <c r="AJ17" s="3">
        <f t="shared" si="0"/>
        <v>58.22784810126582</v>
      </c>
      <c r="AK17" s="2" t="str">
        <f t="shared" si="2"/>
        <v>Regular</v>
      </c>
      <c r="AL17" s="45"/>
    </row>
    <row r="18" spans="1:39" s="2" customFormat="1">
      <c r="A18" s="42" t="s">
        <v>61</v>
      </c>
      <c r="B18" s="43">
        <v>0.5</v>
      </c>
      <c r="C18" s="44">
        <v>1</v>
      </c>
      <c r="D18" s="44">
        <v>1</v>
      </c>
      <c r="E18" s="44">
        <v>0.5</v>
      </c>
      <c r="F18" s="44">
        <v>0</v>
      </c>
      <c r="G18" s="44">
        <v>0.5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1</v>
      </c>
      <c r="O18" s="44">
        <v>0</v>
      </c>
      <c r="P18" s="44">
        <v>1</v>
      </c>
      <c r="Q18" s="44">
        <v>1</v>
      </c>
      <c r="R18" s="44">
        <v>0.5</v>
      </c>
      <c r="S18" s="44">
        <v>0</v>
      </c>
      <c r="T18" s="44">
        <v>1</v>
      </c>
      <c r="U18" s="44">
        <v>1</v>
      </c>
      <c r="V18" s="44">
        <v>0</v>
      </c>
      <c r="W18" s="44">
        <v>0</v>
      </c>
      <c r="X18" s="44">
        <v>1</v>
      </c>
      <c r="Y18" s="44">
        <v>0</v>
      </c>
      <c r="Z18" s="44">
        <v>1</v>
      </c>
      <c r="AA18" s="44">
        <v>1</v>
      </c>
      <c r="AB18" s="44">
        <v>0</v>
      </c>
      <c r="AC18" s="44">
        <v>1</v>
      </c>
      <c r="AD18" s="44">
        <v>1</v>
      </c>
      <c r="AE18" s="44">
        <v>0</v>
      </c>
      <c r="AF18" s="44">
        <v>1</v>
      </c>
      <c r="AG18" s="44">
        <v>0</v>
      </c>
      <c r="AH18" s="44">
        <v>0</v>
      </c>
      <c r="AI18" s="44">
        <v>0</v>
      </c>
      <c r="AJ18" s="3">
        <f t="shared" si="0"/>
        <v>56.962025316455701</v>
      </c>
      <c r="AK18" s="2" t="str">
        <f t="shared" si="2"/>
        <v>Regular</v>
      </c>
      <c r="AL18" s="45"/>
    </row>
    <row r="19" spans="1:39" s="2" customFormat="1">
      <c r="A19" s="42" t="s">
        <v>62</v>
      </c>
      <c r="B19" s="43">
        <v>0.5</v>
      </c>
      <c r="C19" s="44">
        <v>1</v>
      </c>
      <c r="D19" s="44">
        <v>1</v>
      </c>
      <c r="E19" s="44">
        <v>0.5</v>
      </c>
      <c r="F19" s="44">
        <v>1</v>
      </c>
      <c r="G19" s="44">
        <v>0.5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1</v>
      </c>
      <c r="N19" s="44">
        <v>1</v>
      </c>
      <c r="O19" s="44">
        <v>0</v>
      </c>
      <c r="P19" s="44">
        <v>0</v>
      </c>
      <c r="Q19" s="44">
        <v>1</v>
      </c>
      <c r="R19" s="44">
        <v>0.5</v>
      </c>
      <c r="S19" s="44">
        <v>0</v>
      </c>
      <c r="T19" s="44">
        <v>1</v>
      </c>
      <c r="U19" s="44">
        <v>0</v>
      </c>
      <c r="V19" s="44">
        <v>0</v>
      </c>
      <c r="W19" s="44">
        <v>1</v>
      </c>
      <c r="X19" s="44">
        <v>1</v>
      </c>
      <c r="Y19" s="44">
        <v>0</v>
      </c>
      <c r="Z19" s="44">
        <v>0</v>
      </c>
      <c r="AA19" s="44">
        <v>1</v>
      </c>
      <c r="AB19" s="44">
        <v>0</v>
      </c>
      <c r="AC19" s="44">
        <v>1</v>
      </c>
      <c r="AD19" s="44">
        <v>1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3">
        <f t="shared" si="0"/>
        <v>56.962025316455701</v>
      </c>
      <c r="AK19" s="2" t="str">
        <f t="shared" si="2"/>
        <v>Regular</v>
      </c>
      <c r="AL19" s="45"/>
    </row>
    <row r="20" spans="1:39" s="2" customFormat="1" ht="15" customHeight="1">
      <c r="A20" s="42" t="s">
        <v>63</v>
      </c>
      <c r="B20" s="43">
        <v>1</v>
      </c>
      <c r="C20" s="44">
        <v>1</v>
      </c>
      <c r="D20" s="44">
        <v>1</v>
      </c>
      <c r="E20" s="44">
        <v>0.5</v>
      </c>
      <c r="F20" s="44">
        <v>1</v>
      </c>
      <c r="G20" s="44">
        <v>0.5</v>
      </c>
      <c r="H20" s="44">
        <v>0</v>
      </c>
      <c r="I20" s="44">
        <v>0</v>
      </c>
      <c r="J20" s="44">
        <v>0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1</v>
      </c>
      <c r="R20" s="44">
        <v>0.5</v>
      </c>
      <c r="S20" s="44">
        <v>0</v>
      </c>
      <c r="T20" s="44">
        <v>1</v>
      </c>
      <c r="U20" s="44">
        <v>1</v>
      </c>
      <c r="V20" s="44">
        <v>1</v>
      </c>
      <c r="W20" s="44">
        <v>1</v>
      </c>
      <c r="X20" s="44">
        <v>1</v>
      </c>
      <c r="Y20" s="44">
        <v>0</v>
      </c>
      <c r="Z20" s="44">
        <v>1</v>
      </c>
      <c r="AA20" s="44">
        <v>0</v>
      </c>
      <c r="AB20" s="44">
        <v>0</v>
      </c>
      <c r="AC20" s="44">
        <v>1</v>
      </c>
      <c r="AD20" s="44">
        <v>1</v>
      </c>
      <c r="AE20" s="44">
        <v>0</v>
      </c>
      <c r="AF20" s="44">
        <v>1</v>
      </c>
      <c r="AG20" s="44">
        <v>1</v>
      </c>
      <c r="AH20" s="44">
        <v>0</v>
      </c>
      <c r="AI20" s="44">
        <v>0</v>
      </c>
      <c r="AJ20" s="3">
        <f t="shared" si="0"/>
        <v>54.430379746835442</v>
      </c>
      <c r="AK20" s="2" t="str">
        <f t="shared" si="2"/>
        <v>Regular</v>
      </c>
      <c r="AL20" s="45"/>
    </row>
    <row r="21" spans="1:39" s="2" customFormat="1">
      <c r="A21" s="42" t="s">
        <v>64</v>
      </c>
      <c r="B21" s="43">
        <v>1</v>
      </c>
      <c r="C21" s="44">
        <v>1</v>
      </c>
      <c r="D21" s="44">
        <v>1</v>
      </c>
      <c r="E21" s="44">
        <v>0.5</v>
      </c>
      <c r="F21" s="44">
        <v>1</v>
      </c>
      <c r="G21" s="44">
        <v>0.5</v>
      </c>
      <c r="H21" s="44">
        <v>1</v>
      </c>
      <c r="I21" s="44">
        <v>1</v>
      </c>
      <c r="J21" s="44">
        <v>0</v>
      </c>
      <c r="K21" s="44">
        <v>1</v>
      </c>
      <c r="L21" s="44">
        <v>0</v>
      </c>
      <c r="M21" s="44">
        <v>0</v>
      </c>
      <c r="N21" s="44">
        <v>1</v>
      </c>
      <c r="O21" s="44">
        <v>0</v>
      </c>
      <c r="P21" s="44">
        <v>0</v>
      </c>
      <c r="Q21" s="44">
        <v>1</v>
      </c>
      <c r="R21" s="44">
        <v>0</v>
      </c>
      <c r="S21" s="44">
        <v>0</v>
      </c>
      <c r="T21" s="44">
        <v>0</v>
      </c>
      <c r="U21" s="44">
        <v>0</v>
      </c>
      <c r="V21" s="44">
        <v>1</v>
      </c>
      <c r="W21" s="44">
        <v>1</v>
      </c>
      <c r="X21" s="44">
        <v>1</v>
      </c>
      <c r="Y21" s="44">
        <v>0</v>
      </c>
      <c r="Z21" s="44">
        <v>0</v>
      </c>
      <c r="AA21" s="44">
        <v>1</v>
      </c>
      <c r="AB21" s="44">
        <v>0</v>
      </c>
      <c r="AC21" s="44">
        <v>1</v>
      </c>
      <c r="AD21" s="44">
        <v>1</v>
      </c>
      <c r="AE21" s="44">
        <v>0</v>
      </c>
      <c r="AF21" s="44">
        <v>1</v>
      </c>
      <c r="AG21" s="44">
        <v>0</v>
      </c>
      <c r="AH21" s="44">
        <v>0</v>
      </c>
      <c r="AI21" s="44">
        <v>0</v>
      </c>
      <c r="AJ21" s="3">
        <f t="shared" si="0"/>
        <v>53.164556962025308</v>
      </c>
      <c r="AK21" s="2" t="str">
        <f t="shared" si="2"/>
        <v>Regular</v>
      </c>
      <c r="AL21" s="47"/>
    </row>
    <row r="22" spans="1:39" s="2" customFormat="1">
      <c r="A22" s="42" t="s">
        <v>65</v>
      </c>
      <c r="B22" s="43">
        <v>0.5</v>
      </c>
      <c r="C22" s="44">
        <v>1</v>
      </c>
      <c r="D22" s="44">
        <v>1</v>
      </c>
      <c r="E22" s="44">
        <v>0.5</v>
      </c>
      <c r="F22" s="44">
        <v>0</v>
      </c>
      <c r="G22" s="44">
        <v>0.5</v>
      </c>
      <c r="H22" s="44">
        <v>0</v>
      </c>
      <c r="I22" s="44">
        <v>1</v>
      </c>
      <c r="J22" s="44">
        <v>0</v>
      </c>
      <c r="K22" s="44">
        <v>1</v>
      </c>
      <c r="L22" s="44">
        <v>0</v>
      </c>
      <c r="M22" s="44">
        <v>0</v>
      </c>
      <c r="N22" s="44">
        <v>0</v>
      </c>
      <c r="O22" s="44">
        <v>1</v>
      </c>
      <c r="P22" s="44">
        <v>1</v>
      </c>
      <c r="Q22" s="44">
        <v>1</v>
      </c>
      <c r="R22" s="44">
        <v>0</v>
      </c>
      <c r="S22" s="44">
        <v>0</v>
      </c>
      <c r="T22" s="44">
        <v>1</v>
      </c>
      <c r="U22" s="44">
        <v>1</v>
      </c>
      <c r="V22" s="44">
        <v>0</v>
      </c>
      <c r="W22" s="44">
        <v>0</v>
      </c>
      <c r="X22" s="44">
        <v>1</v>
      </c>
      <c r="Y22" s="44">
        <v>1</v>
      </c>
      <c r="Z22" s="44">
        <v>1</v>
      </c>
      <c r="AA22" s="44">
        <v>1</v>
      </c>
      <c r="AB22" s="44">
        <v>0</v>
      </c>
      <c r="AC22" s="44">
        <v>0</v>
      </c>
      <c r="AD22" s="44">
        <v>1</v>
      </c>
      <c r="AE22" s="44">
        <v>0</v>
      </c>
      <c r="AF22" s="44">
        <v>1</v>
      </c>
      <c r="AG22" s="44">
        <v>0</v>
      </c>
      <c r="AH22" s="44">
        <v>0</v>
      </c>
      <c r="AI22" s="44">
        <v>0</v>
      </c>
      <c r="AJ22" s="3">
        <f t="shared" si="0"/>
        <v>51.898734177215189</v>
      </c>
      <c r="AK22" s="2" t="str">
        <f t="shared" si="2"/>
        <v>Regular</v>
      </c>
      <c r="AL22" s="45"/>
    </row>
    <row r="23" spans="1:39" s="2" customFormat="1" ht="15" customHeight="1">
      <c r="A23" s="42" t="s">
        <v>66</v>
      </c>
      <c r="B23" s="43">
        <v>0.5</v>
      </c>
      <c r="C23" s="44">
        <v>1</v>
      </c>
      <c r="D23" s="44">
        <v>1</v>
      </c>
      <c r="E23" s="44">
        <v>0.5</v>
      </c>
      <c r="F23" s="44">
        <v>1</v>
      </c>
      <c r="G23" s="44">
        <v>0.5</v>
      </c>
      <c r="H23" s="44">
        <v>1</v>
      </c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1</v>
      </c>
      <c r="O23" s="44">
        <v>0</v>
      </c>
      <c r="P23" s="44">
        <v>0</v>
      </c>
      <c r="Q23" s="44">
        <v>1</v>
      </c>
      <c r="R23" s="44">
        <v>0.5</v>
      </c>
      <c r="S23" s="44">
        <v>0</v>
      </c>
      <c r="T23" s="44">
        <v>1</v>
      </c>
      <c r="U23" s="44">
        <v>0</v>
      </c>
      <c r="V23" s="44">
        <v>0</v>
      </c>
      <c r="W23" s="44">
        <v>1</v>
      </c>
      <c r="X23" s="44">
        <v>1</v>
      </c>
      <c r="Y23" s="44">
        <v>0</v>
      </c>
      <c r="Z23" s="44">
        <v>0</v>
      </c>
      <c r="AA23" s="44">
        <v>0</v>
      </c>
      <c r="AB23" s="44">
        <v>0</v>
      </c>
      <c r="AC23" s="44">
        <v>1</v>
      </c>
      <c r="AD23" s="44">
        <v>1</v>
      </c>
      <c r="AE23" s="44">
        <v>0</v>
      </c>
      <c r="AF23" s="44">
        <v>1</v>
      </c>
      <c r="AG23" s="44">
        <v>0</v>
      </c>
      <c r="AH23" s="44">
        <v>0</v>
      </c>
      <c r="AI23" s="44">
        <v>0</v>
      </c>
      <c r="AJ23" s="3">
        <f t="shared" si="0"/>
        <v>51.898734177215189</v>
      </c>
      <c r="AK23" s="2" t="str">
        <f t="shared" si="2"/>
        <v>Regular</v>
      </c>
      <c r="AL23" s="47"/>
      <c r="AM23" s="45"/>
    </row>
    <row r="24" spans="1:39" s="2" customFormat="1">
      <c r="A24" s="42" t="s">
        <v>67</v>
      </c>
      <c r="B24" s="43">
        <v>0.5</v>
      </c>
      <c r="C24" s="44">
        <v>1</v>
      </c>
      <c r="D24" s="44">
        <v>1</v>
      </c>
      <c r="E24" s="44">
        <v>0.5</v>
      </c>
      <c r="F24" s="44">
        <v>1</v>
      </c>
      <c r="G24" s="44">
        <v>0.5</v>
      </c>
      <c r="H24" s="44">
        <v>0</v>
      </c>
      <c r="I24" s="44">
        <v>1</v>
      </c>
      <c r="J24" s="44">
        <v>0</v>
      </c>
      <c r="K24" s="44">
        <v>1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1</v>
      </c>
      <c r="S24" s="44">
        <v>0</v>
      </c>
      <c r="T24" s="44">
        <v>1</v>
      </c>
      <c r="U24" s="44">
        <v>1</v>
      </c>
      <c r="V24" s="44">
        <v>0</v>
      </c>
      <c r="W24" s="44">
        <v>0</v>
      </c>
      <c r="X24" s="44">
        <v>1</v>
      </c>
      <c r="Y24" s="44">
        <v>0</v>
      </c>
      <c r="Z24" s="44">
        <v>0</v>
      </c>
      <c r="AA24" s="44">
        <v>1</v>
      </c>
      <c r="AB24" s="44">
        <v>0</v>
      </c>
      <c r="AC24" s="44">
        <v>1</v>
      </c>
      <c r="AD24" s="44">
        <v>1</v>
      </c>
      <c r="AE24" s="44">
        <v>1</v>
      </c>
      <c r="AF24" s="44">
        <v>1</v>
      </c>
      <c r="AG24" s="44">
        <v>0</v>
      </c>
      <c r="AH24" s="44">
        <v>0</v>
      </c>
      <c r="AI24" s="44">
        <v>0</v>
      </c>
      <c r="AJ24" s="3">
        <f t="shared" si="0"/>
        <v>46.835443037974684</v>
      </c>
      <c r="AK24" s="2" t="str">
        <f>IF(AND(AJ24&lt;=100,AJ24&gt;=80),"Ótimo",IF(AND(AJ24&lt;=79,AJ24&gt;=60),"Bom",IF(AND(AJ24&lt;=59,AJ24&gt;=40),"Regular",IF(AND(AJ24&lt;=39.99,AJ24&gt;=20),"Ruim",IF(AND(AJ24&lt;=19,AJ24&gt;=0),"Péssimo","")))))</f>
        <v>Regular</v>
      </c>
      <c r="AL24" s="45"/>
    </row>
    <row r="25" spans="1:39" s="2" customFormat="1">
      <c r="A25" s="48" t="s">
        <v>68</v>
      </c>
      <c r="B25" s="49">
        <v>1</v>
      </c>
      <c r="C25" s="44">
        <v>1</v>
      </c>
      <c r="D25" s="44">
        <v>1</v>
      </c>
      <c r="E25" s="44">
        <v>0.5</v>
      </c>
      <c r="F25" s="44">
        <v>1</v>
      </c>
      <c r="G25" s="44">
        <v>0.5</v>
      </c>
      <c r="H25" s="44">
        <v>0</v>
      </c>
      <c r="I25" s="44">
        <v>0</v>
      </c>
      <c r="J25" s="44">
        <v>0</v>
      </c>
      <c r="K25" s="44">
        <v>1</v>
      </c>
      <c r="L25" s="44">
        <v>0</v>
      </c>
      <c r="M25" s="44">
        <v>0</v>
      </c>
      <c r="N25" s="44">
        <v>1</v>
      </c>
      <c r="O25" s="44">
        <v>0</v>
      </c>
      <c r="P25" s="44">
        <v>0</v>
      </c>
      <c r="Q25" s="44">
        <v>0</v>
      </c>
      <c r="R25" s="44">
        <v>1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1</v>
      </c>
      <c r="Y25" s="44">
        <v>1</v>
      </c>
      <c r="Z25" s="44">
        <v>1</v>
      </c>
      <c r="AA25" s="44">
        <v>1</v>
      </c>
      <c r="AB25" s="44">
        <v>0</v>
      </c>
      <c r="AC25" s="44">
        <v>0</v>
      </c>
      <c r="AD25" s="44">
        <v>1</v>
      </c>
      <c r="AE25" s="44">
        <v>1</v>
      </c>
      <c r="AF25" s="44">
        <v>0</v>
      </c>
      <c r="AG25" s="44">
        <v>0</v>
      </c>
      <c r="AH25" s="44">
        <v>1</v>
      </c>
      <c r="AI25" s="44">
        <v>0</v>
      </c>
      <c r="AJ25" s="3">
        <f t="shared" si="0"/>
        <v>45.569620253164558</v>
      </c>
      <c r="AK25" s="2" t="str">
        <f>IF(AND(AJ25&lt;=100,AJ25&gt;=80),"Ótimo",IF(AND(AJ25&lt;=79,AJ25&gt;=60),"Bom",IF(AND(AJ25&lt;=59,AJ25&gt;=40),"Regular",IF(AND(AJ25&lt;=39,AJ25&gt;=20),"Ruim",IF(AND(AJ25&lt;=19,AJ25&gt;=0),"Péssimo","")))))</f>
        <v>Regular</v>
      </c>
      <c r="AL25" s="45"/>
    </row>
    <row r="26" spans="1:39" s="2" customFormat="1" ht="15" customHeight="1">
      <c r="A26" s="42" t="s">
        <v>69</v>
      </c>
      <c r="B26" s="43">
        <v>1</v>
      </c>
      <c r="C26" s="44">
        <v>1</v>
      </c>
      <c r="D26" s="44">
        <v>0</v>
      </c>
      <c r="E26" s="44">
        <v>0.5</v>
      </c>
      <c r="F26" s="44">
        <v>0</v>
      </c>
      <c r="G26" s="44">
        <v>0.5</v>
      </c>
      <c r="H26" s="44">
        <v>1</v>
      </c>
      <c r="I26" s="44">
        <v>1</v>
      </c>
      <c r="J26" s="44">
        <v>0</v>
      </c>
      <c r="K26" s="44">
        <v>1</v>
      </c>
      <c r="L26" s="44">
        <v>0</v>
      </c>
      <c r="M26" s="44">
        <v>0</v>
      </c>
      <c r="N26" s="44">
        <v>1</v>
      </c>
      <c r="O26" s="44">
        <v>0</v>
      </c>
      <c r="P26" s="44">
        <v>0</v>
      </c>
      <c r="Q26" s="44">
        <v>1</v>
      </c>
      <c r="R26" s="44">
        <v>0</v>
      </c>
      <c r="S26" s="44">
        <v>0</v>
      </c>
      <c r="T26" s="44">
        <v>1</v>
      </c>
      <c r="U26" s="44">
        <v>0</v>
      </c>
      <c r="V26" s="44">
        <v>0</v>
      </c>
      <c r="W26" s="44">
        <v>1</v>
      </c>
      <c r="X26" s="44">
        <v>1</v>
      </c>
      <c r="Y26" s="44">
        <v>1</v>
      </c>
      <c r="Z26" s="44">
        <v>1</v>
      </c>
      <c r="AA26" s="44">
        <v>0</v>
      </c>
      <c r="AB26" s="44">
        <v>0</v>
      </c>
      <c r="AC26" s="44">
        <v>1</v>
      </c>
      <c r="AD26" s="44">
        <v>1</v>
      </c>
      <c r="AE26" s="44">
        <v>0</v>
      </c>
      <c r="AF26" s="44">
        <v>1</v>
      </c>
      <c r="AG26" s="44">
        <v>0</v>
      </c>
      <c r="AH26" s="44">
        <v>0</v>
      </c>
      <c r="AI26" s="44">
        <v>0</v>
      </c>
      <c r="AJ26" s="3">
        <f t="shared" si="0"/>
        <v>44.303797468354425</v>
      </c>
      <c r="AK26" s="2" t="str">
        <f>IF(AND(AJ26&lt;=100,AJ26&gt;=80),"Ótimo",IF(AND(AJ26&lt;=79,AJ26&gt;=60),"Bom",IF(AND(AJ26&lt;=59,AJ26&gt;=40),"Regular",IF(AND(AJ26&lt;=39,AJ26&gt;=20),"Ruim",IF(AND(AJ26&lt;=19,AJ26&gt;=0),"Péssimo","")))))</f>
        <v>Regular</v>
      </c>
      <c r="AL26" s="45"/>
    </row>
    <row r="27" spans="1:39" s="2" customFormat="1">
      <c r="A27" s="42" t="s">
        <v>70</v>
      </c>
      <c r="B27" s="43">
        <v>1</v>
      </c>
      <c r="C27" s="44">
        <v>0</v>
      </c>
      <c r="D27" s="44">
        <v>0</v>
      </c>
      <c r="E27" s="44">
        <v>0</v>
      </c>
      <c r="F27" s="44">
        <v>1</v>
      </c>
      <c r="G27" s="44">
        <v>0.5</v>
      </c>
      <c r="H27" s="44">
        <v>1</v>
      </c>
      <c r="I27" s="44">
        <v>1</v>
      </c>
      <c r="J27" s="44">
        <v>0</v>
      </c>
      <c r="K27" s="44">
        <v>1</v>
      </c>
      <c r="L27" s="44">
        <v>0</v>
      </c>
      <c r="M27" s="44">
        <v>0</v>
      </c>
      <c r="N27" s="44">
        <v>1</v>
      </c>
      <c r="O27" s="44">
        <v>1</v>
      </c>
      <c r="P27" s="44">
        <v>1</v>
      </c>
      <c r="Q27" s="44">
        <v>0</v>
      </c>
      <c r="R27" s="44">
        <v>0</v>
      </c>
      <c r="S27" s="44">
        <v>0</v>
      </c>
      <c r="T27" s="44">
        <v>1</v>
      </c>
      <c r="U27" s="44">
        <v>0</v>
      </c>
      <c r="V27" s="44">
        <v>0.5</v>
      </c>
      <c r="W27" s="44">
        <v>0</v>
      </c>
      <c r="X27" s="44">
        <v>1</v>
      </c>
      <c r="Y27" s="44">
        <v>1</v>
      </c>
      <c r="Z27" s="44">
        <v>0</v>
      </c>
      <c r="AA27" s="44">
        <v>1</v>
      </c>
      <c r="AB27" s="44">
        <v>0</v>
      </c>
      <c r="AC27" s="44">
        <v>0</v>
      </c>
      <c r="AD27" s="44">
        <v>1</v>
      </c>
      <c r="AE27" s="44">
        <v>1</v>
      </c>
      <c r="AF27" s="44">
        <v>0</v>
      </c>
      <c r="AG27" s="44">
        <v>0</v>
      </c>
      <c r="AH27" s="44">
        <v>0</v>
      </c>
      <c r="AI27" s="44">
        <v>0</v>
      </c>
      <c r="AJ27" s="3">
        <f t="shared" si="0"/>
        <v>44.303797468354425</v>
      </c>
      <c r="AK27" s="2" t="str">
        <f>IF(AND(AJ27&lt;=100,AJ27&gt;=80),"Ótimo",IF(AND(AJ27&lt;=79,AJ27&gt;=60),"Bom",IF(AND(AJ27&lt;=59,AJ27&gt;=40),"Regular",IF(AND(AJ27&lt;=39,AJ27&gt;=20),"Ruim",IF(AND(AJ27&lt;=19,AJ27&gt;=0),"Péssimo","")))))</f>
        <v>Regular</v>
      </c>
      <c r="AL27" s="45"/>
    </row>
    <row r="28" spans="1:39" s="2" customFormat="1">
      <c r="A28" s="42" t="s">
        <v>71</v>
      </c>
      <c r="B28" s="43">
        <v>1</v>
      </c>
      <c r="C28" s="44">
        <v>1</v>
      </c>
      <c r="D28" s="44">
        <v>1</v>
      </c>
      <c r="E28" s="44">
        <v>0.5</v>
      </c>
      <c r="F28" s="44">
        <v>0</v>
      </c>
      <c r="G28" s="44">
        <v>0</v>
      </c>
      <c r="H28" s="44">
        <v>1</v>
      </c>
      <c r="I28" s="44">
        <v>0</v>
      </c>
      <c r="J28" s="44">
        <v>1</v>
      </c>
      <c r="K28" s="44">
        <v>1</v>
      </c>
      <c r="L28" s="44">
        <v>0</v>
      </c>
      <c r="M28" s="44">
        <v>0</v>
      </c>
      <c r="N28" s="44">
        <v>1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1</v>
      </c>
      <c r="U28" s="44">
        <v>0</v>
      </c>
      <c r="V28" s="44">
        <v>1</v>
      </c>
      <c r="W28" s="44">
        <v>1</v>
      </c>
      <c r="X28" s="44">
        <v>1</v>
      </c>
      <c r="Y28" s="44">
        <v>1</v>
      </c>
      <c r="Z28" s="44">
        <v>1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1</v>
      </c>
      <c r="AH28" s="44">
        <v>0</v>
      </c>
      <c r="AI28" s="44">
        <v>0</v>
      </c>
      <c r="AJ28" s="3">
        <f t="shared" si="0"/>
        <v>41.77215189873418</v>
      </c>
      <c r="AK28" s="2" t="str">
        <f>IF(AND(AJ28&lt;=100,AJ28&gt;=80),"Ótimo",IF(AND(AJ28&lt;=79,AJ28&gt;=60),"Bom",IF(AND(AJ28&lt;=59,AJ28&gt;=40),"Regular",IF(AND(AJ28&lt;=39.99,AJ28&gt;=20),"Ruim",IF(AND(AJ28&lt;=19,AJ28&gt;=0),"Péssimo","")))))</f>
        <v>Regular</v>
      </c>
      <c r="AL28" s="45"/>
    </row>
    <row r="29" spans="1:39" s="2" customFormat="1" ht="15" customHeight="1">
      <c r="A29" s="42" t="s">
        <v>72</v>
      </c>
      <c r="B29" s="43">
        <v>1</v>
      </c>
      <c r="C29" s="44">
        <v>1</v>
      </c>
      <c r="D29" s="44">
        <v>1</v>
      </c>
      <c r="E29" s="44">
        <v>0</v>
      </c>
      <c r="F29" s="44">
        <v>0</v>
      </c>
      <c r="G29" s="44">
        <v>0.5</v>
      </c>
      <c r="H29" s="44">
        <v>0</v>
      </c>
      <c r="I29" s="44">
        <v>0</v>
      </c>
      <c r="J29" s="44">
        <v>0</v>
      </c>
      <c r="K29" s="44">
        <v>1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1</v>
      </c>
      <c r="Y29" s="44">
        <v>0</v>
      </c>
      <c r="Z29" s="44">
        <v>1</v>
      </c>
      <c r="AA29" s="44">
        <v>1</v>
      </c>
      <c r="AB29" s="44">
        <v>0</v>
      </c>
      <c r="AC29" s="44">
        <v>1</v>
      </c>
      <c r="AD29" s="44">
        <v>0</v>
      </c>
      <c r="AE29" s="44">
        <v>0</v>
      </c>
      <c r="AF29" s="44">
        <v>1</v>
      </c>
      <c r="AG29" s="44">
        <v>0</v>
      </c>
      <c r="AH29" s="44">
        <v>0</v>
      </c>
      <c r="AI29" s="44">
        <v>0</v>
      </c>
      <c r="AJ29" s="3">
        <f t="shared" si="0"/>
        <v>27.848101265822784</v>
      </c>
      <c r="AK29" s="2" t="str">
        <f>IF(AND(AJ29&lt;=100,AJ29&gt;=80),"Ótimo",IF(AND(AJ29&lt;=79,AJ29&gt;=60),"Bom",IF(AND(AJ29&lt;=59,AJ29&gt;=40),"Regular",IF(AND(AJ29&lt;=39,AJ29&gt;=20),"Ruim",IF(AND(AJ29&lt;=19,AJ29&gt;=0),"Péssimo","")))))</f>
        <v>Ruim</v>
      </c>
      <c r="AL29" s="45"/>
    </row>
    <row r="30" spans="1:39" s="2" customFormat="1" ht="15" customHeight="1">
      <c r="A30" s="42" t="s">
        <v>73</v>
      </c>
      <c r="B30" s="43">
        <v>0.5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1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1</v>
      </c>
      <c r="U30" s="44">
        <v>0</v>
      </c>
      <c r="V30" s="44">
        <v>1</v>
      </c>
      <c r="W30" s="44">
        <v>1</v>
      </c>
      <c r="X30" s="44">
        <v>1</v>
      </c>
      <c r="Y30" s="44">
        <v>0</v>
      </c>
      <c r="Z30" s="44">
        <v>0</v>
      </c>
      <c r="AA30" s="44">
        <v>1</v>
      </c>
      <c r="AB30" s="44">
        <v>0.5</v>
      </c>
      <c r="AC30" s="44">
        <v>1</v>
      </c>
      <c r="AD30" s="44">
        <v>1</v>
      </c>
      <c r="AE30" s="44">
        <v>1</v>
      </c>
      <c r="AF30" s="44">
        <v>1</v>
      </c>
      <c r="AG30" s="44">
        <v>0</v>
      </c>
      <c r="AH30" s="44">
        <v>0</v>
      </c>
      <c r="AI30" s="44">
        <v>0</v>
      </c>
      <c r="AJ30" s="3">
        <f t="shared" si="0"/>
        <v>22.151898734177212</v>
      </c>
      <c r="AK30" s="2" t="str">
        <f>IF(AND(AJ30&lt;=100,AJ30&gt;=80),"Ótimo",IF(AND(AJ30&lt;=79,AJ30&gt;=60),"Bom",IF(AND(AJ30&lt;=59,AJ30&gt;=40),"Regular",IF(AND(AJ30&lt;=39,AJ30&gt;=20),"Ruim",IF(AND(AJ30&lt;=19,AJ30&gt;=0),"Péssimo","")))))</f>
        <v>Ruim</v>
      </c>
      <c r="AL30" s="45"/>
    </row>
  </sheetData>
  <mergeCells count="14">
    <mergeCell ref="AJ1:AJ2"/>
    <mergeCell ref="AK1:AK2"/>
    <mergeCell ref="B2:G2"/>
    <mergeCell ref="H2:N2"/>
    <mergeCell ref="O2:S2"/>
    <mergeCell ref="T2:X2"/>
    <mergeCell ref="Y2:AB2"/>
    <mergeCell ref="AC2:AE2"/>
    <mergeCell ref="AF2:AH2"/>
    <mergeCell ref="A1:A3"/>
    <mergeCell ref="B1:N1"/>
    <mergeCell ref="O1:S1"/>
    <mergeCell ref="T1:X1"/>
    <mergeCell ref="Y1:AI1"/>
  </mergeCells>
  <conditionalFormatting sqref="AK4:AK1048576 AK1">
    <cfRule type="containsText" dxfId="229" priority="11" operator="containsText" text="Péssimo/Opaco">
      <formula>NOT(ISERROR(SEARCH("Péssimo/Opaco",AK1)))</formula>
    </cfRule>
    <cfRule type="containsText" dxfId="228" priority="12" operator="containsText" text="Regular">
      <formula>NOT(ISERROR(SEARCH("Regular",AK1)))</formula>
    </cfRule>
    <cfRule type="containsText" dxfId="227" priority="13" operator="containsText" text="Bom">
      <formula>NOT(ISERROR(SEARCH("Bom",AK1)))</formula>
    </cfRule>
    <cfRule type="containsText" dxfId="226" priority="14" operator="containsText" text="Muito Bom">
      <formula>NOT(ISERROR(SEARCH("Muito Bom",AK1)))</formula>
    </cfRule>
    <cfRule type="containsText" dxfId="225" priority="15" operator="containsText" text="Ótimo/Transparente">
      <formula>NOT(ISERROR(SEARCH("Ótimo/Transparente",AK1)))</formula>
    </cfRule>
  </conditionalFormatting>
  <conditionalFormatting sqref="AK3">
    <cfRule type="containsText" dxfId="224" priority="6" operator="containsText" text="Péssimo/Opaco">
      <formula>NOT(ISERROR(SEARCH("Péssimo/Opaco",AK3)))</formula>
    </cfRule>
    <cfRule type="containsText" dxfId="223" priority="7" operator="containsText" text="Regular">
      <formula>NOT(ISERROR(SEARCH("Regular",AK3)))</formula>
    </cfRule>
    <cfRule type="containsText" dxfId="222" priority="8" operator="containsText" text="Bom">
      <formula>NOT(ISERROR(SEARCH("Bom",AK3)))</formula>
    </cfRule>
    <cfRule type="containsText" dxfId="221" priority="9" operator="containsText" text="Muito Bom">
      <formula>NOT(ISERROR(SEARCH("Muito Bom",AK3)))</formula>
    </cfRule>
    <cfRule type="containsText" dxfId="220" priority="10" operator="containsText" text="Ótimo/Transparente">
      <formula>NOT(ISERROR(SEARCH("Ótimo/Transparente",AK3)))</formula>
    </cfRule>
  </conditionalFormatting>
  <conditionalFormatting sqref="AL1">
    <cfRule type="containsText" dxfId="219" priority="1" operator="containsText" text="Péssimo/Opaco">
      <formula>NOT(ISERROR(SEARCH("Péssimo/Opaco",AL1)))</formula>
    </cfRule>
    <cfRule type="containsText" dxfId="218" priority="2" operator="containsText" text="Regular">
      <formula>NOT(ISERROR(SEARCH("Regular",AL1)))</formula>
    </cfRule>
    <cfRule type="containsText" dxfId="217" priority="3" operator="containsText" text="Bom">
      <formula>NOT(ISERROR(SEARCH("Bom",AL1)))</formula>
    </cfRule>
    <cfRule type="containsText" dxfId="216" priority="4" operator="containsText" text="Muito Bom">
      <formula>NOT(ISERROR(SEARCH("Muito Bom",AL1)))</formula>
    </cfRule>
    <cfRule type="containsText" dxfId="215" priority="5" operator="containsText" text="Ótimo/Transparente">
      <formula>NOT(ISERROR(SEARCH("Ótimo/Transparente",AL1)))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667E-9340-4065-B768-F04E7D11308C}">
  <dimension ref="A1:AW9"/>
  <sheetViews>
    <sheetView workbookViewId="0">
      <selection sqref="A1:A3"/>
    </sheetView>
  </sheetViews>
  <sheetFormatPr defaultRowHeight="14.5"/>
  <cols>
    <col min="1" max="1" width="15.1796875" customWidth="1"/>
    <col min="3" max="3" width="11" customWidth="1"/>
    <col min="15" max="15" width="10.26953125" customWidth="1"/>
    <col min="24" max="24" width="9.81640625" customWidth="1"/>
    <col min="25" max="25" width="12.453125" customWidth="1"/>
    <col min="26" max="26" width="12.26953125" customWidth="1"/>
    <col min="31" max="31" width="10.7265625" customWidth="1"/>
    <col min="33" max="33" width="12.1796875" customWidth="1"/>
    <col min="36" max="36" width="10.26953125" customWidth="1"/>
    <col min="38" max="38" width="11.26953125" customWidth="1"/>
    <col min="47" max="47" width="13.1796875" customWidth="1"/>
    <col min="48" max="48" width="16.81640625" customWidth="1"/>
    <col min="49" max="49" width="10.7265625" customWidth="1"/>
  </cols>
  <sheetData>
    <row r="1" spans="1:49">
      <c r="A1" s="81"/>
      <c r="B1" s="69" t="s">
        <v>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33"/>
      <c r="P1" s="33"/>
      <c r="Q1" s="70" t="s">
        <v>2</v>
      </c>
      <c r="R1" s="70"/>
      <c r="S1" s="70"/>
      <c r="T1" s="70"/>
      <c r="U1" s="70"/>
      <c r="V1" s="71" t="s">
        <v>3</v>
      </c>
      <c r="W1" s="71"/>
      <c r="X1" s="71"/>
      <c r="Y1" s="71"/>
      <c r="Z1" s="71"/>
      <c r="AA1" s="96" t="s">
        <v>77</v>
      </c>
      <c r="AB1" s="96"/>
      <c r="AC1" s="96"/>
      <c r="AD1" s="83" t="s">
        <v>78</v>
      </c>
      <c r="AE1" s="83"/>
      <c r="AF1" s="83"/>
      <c r="AG1" s="83"/>
      <c r="AH1" s="72" t="s">
        <v>4</v>
      </c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3" t="s">
        <v>5</v>
      </c>
      <c r="AW1" s="73" t="s">
        <v>6</v>
      </c>
    </row>
    <row r="2" spans="1:49">
      <c r="A2" s="81"/>
      <c r="B2" s="74" t="s">
        <v>7</v>
      </c>
      <c r="C2" s="74"/>
      <c r="D2" s="74"/>
      <c r="E2" s="74"/>
      <c r="F2" s="74"/>
      <c r="G2" s="74"/>
      <c r="H2" s="75" t="s">
        <v>8</v>
      </c>
      <c r="I2" s="75"/>
      <c r="J2" s="75"/>
      <c r="K2" s="75"/>
      <c r="L2" s="75"/>
      <c r="M2" s="75"/>
      <c r="N2" s="75"/>
      <c r="O2" s="34"/>
      <c r="P2" s="34"/>
      <c r="Q2" s="76" t="s">
        <v>9</v>
      </c>
      <c r="R2" s="76"/>
      <c r="S2" s="76"/>
      <c r="T2" s="76"/>
      <c r="U2" s="76"/>
      <c r="V2" s="77"/>
      <c r="W2" s="77"/>
      <c r="X2" s="77"/>
      <c r="Y2" s="77"/>
      <c r="Z2" s="77"/>
      <c r="AA2" s="98"/>
      <c r="AB2" s="98"/>
      <c r="AC2" s="98"/>
      <c r="AD2" s="99" t="s">
        <v>79</v>
      </c>
      <c r="AE2" s="99"/>
      <c r="AF2" s="100" t="s">
        <v>80</v>
      </c>
      <c r="AG2" s="100"/>
      <c r="AH2" s="78" t="s">
        <v>10</v>
      </c>
      <c r="AI2" s="78"/>
      <c r="AJ2" s="78"/>
      <c r="AK2" s="78"/>
      <c r="AL2" s="35"/>
      <c r="AM2" s="79" t="s">
        <v>11</v>
      </c>
      <c r="AN2" s="79"/>
      <c r="AO2" s="79"/>
      <c r="AP2" s="36"/>
      <c r="AQ2" s="80" t="s">
        <v>12</v>
      </c>
      <c r="AR2" s="80"/>
      <c r="AS2" s="80"/>
      <c r="AT2" s="37"/>
      <c r="AU2" s="1" t="s">
        <v>13</v>
      </c>
      <c r="AV2" s="73"/>
      <c r="AW2" s="73"/>
    </row>
    <row r="3" spans="1:49" s="2" customFormat="1" ht="72.5">
      <c r="A3" s="81"/>
      <c r="B3" s="5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  <c r="O3" s="4" t="s">
        <v>81</v>
      </c>
      <c r="P3" s="4" t="s">
        <v>82</v>
      </c>
      <c r="Q3" s="4" t="s">
        <v>27</v>
      </c>
      <c r="R3" s="6" t="s">
        <v>28</v>
      </c>
      <c r="S3" s="4" t="s">
        <v>29</v>
      </c>
      <c r="T3" s="4" t="s">
        <v>30</v>
      </c>
      <c r="U3" s="4" t="s">
        <v>31</v>
      </c>
      <c r="V3" s="4" t="s">
        <v>128</v>
      </c>
      <c r="W3" s="4" t="s">
        <v>33</v>
      </c>
      <c r="X3" s="4" t="s">
        <v>34</v>
      </c>
      <c r="Y3" s="4" t="s">
        <v>35</v>
      </c>
      <c r="Z3" s="4" t="s">
        <v>83</v>
      </c>
      <c r="AA3" s="4" t="s">
        <v>84</v>
      </c>
      <c r="AB3" s="4" t="s">
        <v>85</v>
      </c>
      <c r="AC3" s="4" t="s">
        <v>86</v>
      </c>
      <c r="AD3" s="4" t="s">
        <v>87</v>
      </c>
      <c r="AE3" s="4" t="s">
        <v>88</v>
      </c>
      <c r="AF3" s="4" t="s">
        <v>87</v>
      </c>
      <c r="AG3" s="4" t="s">
        <v>88</v>
      </c>
      <c r="AH3" s="4" t="s">
        <v>37</v>
      </c>
      <c r="AI3" s="4" t="s">
        <v>132</v>
      </c>
      <c r="AJ3" s="4" t="s">
        <v>39</v>
      </c>
      <c r="AK3" s="4" t="s">
        <v>40</v>
      </c>
      <c r="AL3" s="4" t="s">
        <v>89</v>
      </c>
      <c r="AM3" s="4" t="s">
        <v>41</v>
      </c>
      <c r="AN3" s="4" t="s">
        <v>42</v>
      </c>
      <c r="AO3" s="4" t="s">
        <v>43</v>
      </c>
      <c r="AP3" s="4" t="s">
        <v>126</v>
      </c>
      <c r="AQ3" s="4" t="s">
        <v>44</v>
      </c>
      <c r="AR3" s="4" t="s">
        <v>45</v>
      </c>
      <c r="AS3" s="4" t="s">
        <v>43</v>
      </c>
      <c r="AT3" s="4" t="s">
        <v>127</v>
      </c>
      <c r="AU3" s="4" t="s">
        <v>46</v>
      </c>
    </row>
    <row r="4" spans="1:49" s="7" customFormat="1">
      <c r="A4" s="10" t="s">
        <v>130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0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0</v>
      </c>
      <c r="N4" s="9">
        <v>1</v>
      </c>
      <c r="O4" s="9">
        <v>0</v>
      </c>
      <c r="P4" s="9">
        <v>1</v>
      </c>
      <c r="Q4" s="9">
        <v>1</v>
      </c>
      <c r="R4" s="9">
        <v>1</v>
      </c>
      <c r="S4" s="9">
        <v>1</v>
      </c>
      <c r="T4" s="9">
        <v>0</v>
      </c>
      <c r="U4" s="9">
        <v>1</v>
      </c>
      <c r="V4" s="9">
        <v>1</v>
      </c>
      <c r="W4" s="9">
        <v>0</v>
      </c>
      <c r="X4" s="9">
        <v>0.5</v>
      </c>
      <c r="Y4" s="9">
        <v>1</v>
      </c>
      <c r="Z4" s="9">
        <v>0</v>
      </c>
      <c r="AA4" s="9">
        <v>1</v>
      </c>
      <c r="AB4" s="9">
        <v>1</v>
      </c>
      <c r="AC4" s="9">
        <v>1</v>
      </c>
      <c r="AD4" s="9">
        <v>1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1</v>
      </c>
      <c r="AK4" s="9">
        <v>0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0</v>
      </c>
      <c r="AT4" s="9">
        <v>0</v>
      </c>
      <c r="AU4" s="9">
        <v>0</v>
      </c>
      <c r="AV4" s="8">
        <f t="shared" ref="AV4" si="0">(((SUM(B4:G4)*4)+(SUM(H4:P4)*2)+(SUM(Q4:U4)*4)+(SUM(V4:Z4)*2)+(SUM(AA4:AC4)*2)+(SUM(AD4:AG4)*2)+(SUM(AH4:AU4)))/100)*100</f>
        <v>71</v>
      </c>
      <c r="AW4" s="11" t="s">
        <v>121</v>
      </c>
    </row>
    <row r="5" spans="1:49">
      <c r="AV5" s="3"/>
    </row>
    <row r="6" spans="1:49">
      <c r="AV6" s="3"/>
    </row>
    <row r="7" spans="1:49">
      <c r="AV7" s="3"/>
    </row>
    <row r="8" spans="1:49">
      <c r="AV8" s="3"/>
    </row>
    <row r="9" spans="1:49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3"/>
    </row>
  </sheetData>
  <mergeCells count="19">
    <mergeCell ref="AW1:AW2"/>
    <mergeCell ref="B2:G2"/>
    <mergeCell ref="H2:N2"/>
    <mergeCell ref="Q2:U2"/>
    <mergeCell ref="V2:Z2"/>
    <mergeCell ref="AA2:AC2"/>
    <mergeCell ref="AD1:AG1"/>
    <mergeCell ref="AD2:AE2"/>
    <mergeCell ref="AF2:AG2"/>
    <mergeCell ref="AH2:AK2"/>
    <mergeCell ref="AM2:AO2"/>
    <mergeCell ref="AQ2:AS2"/>
    <mergeCell ref="AH1:AU1"/>
    <mergeCell ref="AV1:AV2"/>
    <mergeCell ref="A1:A3"/>
    <mergeCell ref="B1:N1"/>
    <mergeCell ref="Q1:U1"/>
    <mergeCell ref="V1:Z1"/>
    <mergeCell ref="AA1:AC1"/>
  </mergeCells>
  <conditionalFormatting sqref="AW1">
    <cfRule type="containsText" dxfId="9" priority="11" operator="containsText" text="Péssimo/Opaco">
      <formula>NOT(ISERROR(SEARCH("Péssimo/Opaco",AW1)))</formula>
    </cfRule>
    <cfRule type="containsText" dxfId="8" priority="12" operator="containsText" text="Regular">
      <formula>NOT(ISERROR(SEARCH("Regular",AW1)))</formula>
    </cfRule>
    <cfRule type="containsText" dxfId="7" priority="13" operator="containsText" text="Bom">
      <formula>NOT(ISERROR(SEARCH("Bom",AW1)))</formula>
    </cfRule>
    <cfRule type="containsText" dxfId="6" priority="14" operator="containsText" text="Muito Bom">
      <formula>NOT(ISERROR(SEARCH("Muito Bom",AW1)))</formula>
    </cfRule>
    <cfRule type="containsText" dxfId="5" priority="15" operator="containsText" text="Ótimo/Transparente">
      <formula>NOT(ISERROR(SEARCH("Ótimo/Transparente",AW1)))</formula>
    </cfRule>
  </conditionalFormatting>
  <conditionalFormatting sqref="AW3">
    <cfRule type="containsText" dxfId="4" priority="6" operator="containsText" text="Péssimo/Opaco">
      <formula>NOT(ISERROR(SEARCH("Péssimo/Opaco",AW3)))</formula>
    </cfRule>
    <cfRule type="containsText" dxfId="3" priority="7" operator="containsText" text="Regular">
      <formula>NOT(ISERROR(SEARCH("Regular",AW3)))</formula>
    </cfRule>
    <cfRule type="containsText" dxfId="2" priority="8" operator="containsText" text="Bom">
      <formula>NOT(ISERROR(SEARCH("Bom",AW3)))</formula>
    </cfRule>
    <cfRule type="containsText" dxfId="1" priority="9" operator="containsText" text="Muito Bom">
      <formula>NOT(ISERROR(SEARCH("Muito Bom",AW3)))</formula>
    </cfRule>
    <cfRule type="containsText" dxfId="0" priority="10" operator="containsText" text="Ótimo/Transparente">
      <formula>NOT(ISERROR(SEARCH("Ótimo/Transparente",AW3)))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6EE5-BF52-4266-A2F0-E23F0B1F2328}">
  <dimension ref="A1:AM31"/>
  <sheetViews>
    <sheetView workbookViewId="0">
      <selection sqref="A1:A3"/>
    </sheetView>
  </sheetViews>
  <sheetFormatPr defaultRowHeight="14.5"/>
  <cols>
    <col min="1" max="1" width="17.26953125" customWidth="1"/>
    <col min="2" max="2" width="9.54296875" customWidth="1"/>
    <col min="22" max="22" width="11" customWidth="1"/>
    <col min="23" max="23" width="10.54296875" customWidth="1"/>
    <col min="24" max="24" width="11" customWidth="1"/>
    <col min="27" max="27" width="9.81640625" customWidth="1"/>
    <col min="35" max="35" width="20.54296875" customWidth="1"/>
    <col min="36" max="36" width="29.7265625" customWidth="1"/>
    <col min="37" max="37" width="16.54296875" customWidth="1"/>
    <col min="38" max="38" width="10.453125" customWidth="1"/>
    <col min="39" max="39" width="8.81640625" customWidth="1"/>
  </cols>
  <sheetData>
    <row r="1" spans="1:39">
      <c r="A1" s="81" t="s">
        <v>0</v>
      </c>
      <c r="B1" s="69" t="s">
        <v>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 t="s">
        <v>2</v>
      </c>
      <c r="P1" s="70"/>
      <c r="Q1" s="70"/>
      <c r="R1" s="70"/>
      <c r="S1" s="70"/>
      <c r="T1" s="71" t="s">
        <v>3</v>
      </c>
      <c r="U1" s="71"/>
      <c r="V1" s="71"/>
      <c r="W1" s="71"/>
      <c r="X1" s="71"/>
      <c r="Y1" s="72" t="s">
        <v>4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3" t="s">
        <v>5</v>
      </c>
      <c r="AK1" s="73" t="s">
        <v>6</v>
      </c>
      <c r="AL1" s="38"/>
      <c r="AM1" s="38"/>
    </row>
    <row r="2" spans="1:39">
      <c r="A2" s="81"/>
      <c r="B2" s="74" t="s">
        <v>7</v>
      </c>
      <c r="C2" s="74"/>
      <c r="D2" s="74"/>
      <c r="E2" s="74"/>
      <c r="F2" s="74"/>
      <c r="G2" s="74"/>
      <c r="H2" s="75" t="s">
        <v>8</v>
      </c>
      <c r="I2" s="75"/>
      <c r="J2" s="75"/>
      <c r="K2" s="75"/>
      <c r="L2" s="75"/>
      <c r="M2" s="75"/>
      <c r="N2" s="75"/>
      <c r="O2" s="76" t="s">
        <v>9</v>
      </c>
      <c r="P2" s="76"/>
      <c r="Q2" s="76"/>
      <c r="R2" s="76"/>
      <c r="S2" s="76"/>
      <c r="T2" s="77"/>
      <c r="U2" s="77"/>
      <c r="V2" s="77"/>
      <c r="W2" s="77"/>
      <c r="X2" s="77"/>
      <c r="Y2" s="78" t="s">
        <v>10</v>
      </c>
      <c r="Z2" s="78"/>
      <c r="AA2" s="78"/>
      <c r="AB2" s="78"/>
      <c r="AC2" s="79" t="s">
        <v>11</v>
      </c>
      <c r="AD2" s="79"/>
      <c r="AE2" s="79"/>
      <c r="AF2" s="80" t="s">
        <v>12</v>
      </c>
      <c r="AG2" s="80"/>
      <c r="AH2" s="80"/>
      <c r="AI2" s="1" t="s">
        <v>13</v>
      </c>
      <c r="AJ2" s="73"/>
      <c r="AK2" s="73"/>
      <c r="AL2" s="38"/>
      <c r="AM2" s="38"/>
    </row>
    <row r="3" spans="1:39" ht="70.5" customHeight="1">
      <c r="A3" s="81"/>
      <c r="B3" s="39" t="s">
        <v>14</v>
      </c>
      <c r="C3" s="40" t="s">
        <v>15</v>
      </c>
      <c r="D3" s="40" t="s">
        <v>16</v>
      </c>
      <c r="E3" s="40" t="s">
        <v>17</v>
      </c>
      <c r="F3" s="40" t="s">
        <v>18</v>
      </c>
      <c r="G3" s="40" t="s">
        <v>19</v>
      </c>
      <c r="H3" s="40" t="s">
        <v>20</v>
      </c>
      <c r="I3" s="40" t="s">
        <v>21</v>
      </c>
      <c r="J3" s="40" t="s">
        <v>22</v>
      </c>
      <c r="K3" s="40" t="s">
        <v>23</v>
      </c>
      <c r="L3" s="40" t="s">
        <v>24</v>
      </c>
      <c r="M3" s="40" t="s">
        <v>25</v>
      </c>
      <c r="N3" s="40" t="s">
        <v>26</v>
      </c>
      <c r="O3" s="40" t="s">
        <v>27</v>
      </c>
      <c r="P3" s="41" t="s">
        <v>28</v>
      </c>
      <c r="Q3" s="40" t="s">
        <v>29</v>
      </c>
      <c r="R3" s="40" t="s">
        <v>30</v>
      </c>
      <c r="S3" s="40" t="s">
        <v>31</v>
      </c>
      <c r="T3" s="40" t="s">
        <v>32</v>
      </c>
      <c r="U3" s="40" t="s">
        <v>33</v>
      </c>
      <c r="V3" s="40" t="s">
        <v>34</v>
      </c>
      <c r="W3" s="40" t="s">
        <v>35</v>
      </c>
      <c r="X3" s="40" t="s">
        <v>36</v>
      </c>
      <c r="Y3" s="40" t="s">
        <v>37</v>
      </c>
      <c r="Z3" s="40" t="s">
        <v>38</v>
      </c>
      <c r="AA3" s="40" t="s">
        <v>39</v>
      </c>
      <c r="AB3" s="40" t="s">
        <v>40</v>
      </c>
      <c r="AC3" s="40" t="s">
        <v>41</v>
      </c>
      <c r="AD3" s="40" t="s">
        <v>42</v>
      </c>
      <c r="AE3" s="40" t="s">
        <v>43</v>
      </c>
      <c r="AF3" s="40" t="s">
        <v>44</v>
      </c>
      <c r="AG3" s="40" t="s">
        <v>45</v>
      </c>
      <c r="AH3" s="40" t="s">
        <v>43</v>
      </c>
      <c r="AI3" s="40" t="s">
        <v>46</v>
      </c>
    </row>
    <row r="4" spans="1:39" s="2" customFormat="1">
      <c r="A4" s="42" t="s">
        <v>47</v>
      </c>
      <c r="B4" s="51">
        <v>1</v>
      </c>
      <c r="C4" s="51">
        <v>1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I4" s="51">
        <v>1</v>
      </c>
      <c r="J4" s="51">
        <v>1</v>
      </c>
      <c r="K4" s="51">
        <v>1</v>
      </c>
      <c r="L4" s="51">
        <v>1</v>
      </c>
      <c r="M4" s="51">
        <v>1</v>
      </c>
      <c r="N4" s="51">
        <v>1</v>
      </c>
      <c r="O4" s="51">
        <v>1</v>
      </c>
      <c r="P4" s="51">
        <v>1</v>
      </c>
      <c r="Q4" s="51">
        <v>1</v>
      </c>
      <c r="R4" s="51">
        <v>1</v>
      </c>
      <c r="S4" s="51">
        <v>1</v>
      </c>
      <c r="T4" s="51">
        <v>1</v>
      </c>
      <c r="U4" s="51">
        <v>1</v>
      </c>
      <c r="V4" s="51">
        <v>1</v>
      </c>
      <c r="W4" s="51">
        <v>1</v>
      </c>
      <c r="X4" s="51">
        <v>1</v>
      </c>
      <c r="Y4" s="51">
        <v>1</v>
      </c>
      <c r="Z4" s="51">
        <v>1</v>
      </c>
      <c r="AA4" s="51">
        <v>1</v>
      </c>
      <c r="AB4" s="51">
        <v>1</v>
      </c>
      <c r="AC4" s="51">
        <v>1</v>
      </c>
      <c r="AD4" s="51">
        <v>1</v>
      </c>
      <c r="AE4" s="51">
        <v>1</v>
      </c>
      <c r="AF4" s="51">
        <v>1</v>
      </c>
      <c r="AG4" s="51">
        <v>1</v>
      </c>
      <c r="AH4" s="51">
        <v>1</v>
      </c>
      <c r="AI4" s="51">
        <v>1</v>
      </c>
      <c r="AJ4" s="3">
        <f t="shared" ref="AJ4:AJ30" si="0">(((SUM(B4:G4)*4)+(SUM(H4:N4)*2)+(SUM(O4:S4)*4)+(SUM(T4:X4)*2)+(SUM(Y4:AI4)))/79)*100</f>
        <v>100</v>
      </c>
      <c r="AK4" s="2" t="str">
        <f>IF(AND(AJ4&lt;=100,AJ4&gt;=80),"Ótimo",IF(AND(AJ4&lt;=79,AJ4&gt;=60),"Bom",IF(AND(AJ4&lt;=59,AJ4&gt;=40),"Regular",IF(AND(AJ4&lt;=39,AJ4&gt;=20),"Ruim",IF(AND(AJ4&lt;=19,AJ4&gt;=0),"Péssimo","")))))</f>
        <v>Ótimo</v>
      </c>
      <c r="AL4" s="52"/>
    </row>
    <row r="5" spans="1:39" s="2" customFormat="1">
      <c r="A5" s="42" t="s">
        <v>51</v>
      </c>
      <c r="B5" s="51">
        <v>1</v>
      </c>
      <c r="C5" s="51">
        <v>1</v>
      </c>
      <c r="D5" s="51">
        <v>1</v>
      </c>
      <c r="E5" s="51">
        <v>1</v>
      </c>
      <c r="F5" s="51">
        <v>1</v>
      </c>
      <c r="G5" s="51">
        <v>1</v>
      </c>
      <c r="H5" s="51">
        <v>1</v>
      </c>
      <c r="I5" s="51">
        <v>1</v>
      </c>
      <c r="J5" s="51">
        <v>1</v>
      </c>
      <c r="K5" s="51">
        <v>1</v>
      </c>
      <c r="L5" s="51">
        <v>1</v>
      </c>
      <c r="M5" s="51">
        <v>1</v>
      </c>
      <c r="N5" s="51">
        <v>1</v>
      </c>
      <c r="O5" s="51">
        <v>1</v>
      </c>
      <c r="P5" s="51">
        <v>1</v>
      </c>
      <c r="Q5" s="51">
        <v>1</v>
      </c>
      <c r="R5" s="51">
        <v>1</v>
      </c>
      <c r="S5" s="51">
        <v>1</v>
      </c>
      <c r="T5" s="51">
        <v>1</v>
      </c>
      <c r="U5" s="51">
        <v>1</v>
      </c>
      <c r="V5" s="51">
        <v>1</v>
      </c>
      <c r="W5" s="51">
        <v>1</v>
      </c>
      <c r="X5" s="51">
        <v>1</v>
      </c>
      <c r="Y5" s="51">
        <v>1</v>
      </c>
      <c r="Z5" s="51">
        <v>1</v>
      </c>
      <c r="AA5" s="51">
        <v>1</v>
      </c>
      <c r="AB5" s="51">
        <v>1</v>
      </c>
      <c r="AC5" s="51">
        <v>1</v>
      </c>
      <c r="AD5" s="51">
        <v>1</v>
      </c>
      <c r="AE5" s="51">
        <v>1</v>
      </c>
      <c r="AF5" s="51">
        <v>1</v>
      </c>
      <c r="AG5" s="51">
        <v>0</v>
      </c>
      <c r="AH5" s="51">
        <v>1</v>
      </c>
      <c r="AI5" s="51">
        <v>1</v>
      </c>
      <c r="AJ5" s="3">
        <f t="shared" si="0"/>
        <v>98.734177215189874</v>
      </c>
      <c r="AK5" s="2" t="str">
        <f>IF(AND(AJ5&lt;=100,AJ5&gt;=80),"Ótimo",IF(AND(AJ5&lt;=79,AJ5&gt;=60),"Bom",IF(AND(AJ5&lt;=59,AJ5&gt;=40),"Regular",IF(AND(AJ5&lt;=39.99,AJ5&gt;=20),"Ruim",IF(AND(AJ5&lt;=19,AJ5&gt;=0),"Péssimo","")))))</f>
        <v>Ótimo</v>
      </c>
      <c r="AL5" s="52"/>
    </row>
    <row r="6" spans="1:39" s="2" customFormat="1">
      <c r="A6" s="42" t="s">
        <v>48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  <c r="H6" s="51">
        <v>1</v>
      </c>
      <c r="I6" s="51">
        <v>1</v>
      </c>
      <c r="J6" s="51">
        <v>1</v>
      </c>
      <c r="K6" s="51">
        <v>1</v>
      </c>
      <c r="L6" s="51">
        <v>1</v>
      </c>
      <c r="M6" s="51">
        <v>1</v>
      </c>
      <c r="N6" s="51">
        <v>1</v>
      </c>
      <c r="O6" s="51">
        <v>1</v>
      </c>
      <c r="P6" s="51">
        <v>1</v>
      </c>
      <c r="Q6" s="51">
        <v>1</v>
      </c>
      <c r="R6" s="51">
        <v>1</v>
      </c>
      <c r="S6" s="51">
        <v>1</v>
      </c>
      <c r="T6" s="51">
        <v>1</v>
      </c>
      <c r="U6" s="51">
        <v>1</v>
      </c>
      <c r="V6" s="51">
        <v>1</v>
      </c>
      <c r="W6" s="51">
        <v>1</v>
      </c>
      <c r="X6" s="51">
        <v>1</v>
      </c>
      <c r="Y6" s="51">
        <v>1</v>
      </c>
      <c r="Z6" s="51">
        <v>1</v>
      </c>
      <c r="AA6" s="51">
        <v>1</v>
      </c>
      <c r="AB6" s="51">
        <v>1</v>
      </c>
      <c r="AC6" s="51">
        <v>1</v>
      </c>
      <c r="AD6" s="51">
        <v>1</v>
      </c>
      <c r="AE6" s="51">
        <v>1</v>
      </c>
      <c r="AF6" s="51">
        <v>1</v>
      </c>
      <c r="AG6" s="51">
        <v>0</v>
      </c>
      <c r="AH6" s="51">
        <v>1</v>
      </c>
      <c r="AI6" s="51">
        <v>1</v>
      </c>
      <c r="AJ6" s="3">
        <f t="shared" si="0"/>
        <v>98.734177215189874</v>
      </c>
      <c r="AK6" s="2" t="str">
        <f>IF(AND(AJ6&lt;=100,AJ6&gt;=80),"Ótimo",IF(AND(AJ6&lt;=79,AJ6&gt;=60),"Bom",IF(AND(AJ6&lt;=59.99,AJ6&gt;=40),"Regular",IF(AND(AJ6&lt;=39,AJ6&gt;=20),"Ruim",IF(AND(AJ6&lt;=19,AJ6&gt;=0),"Péssimo","")))))</f>
        <v>Ótimo</v>
      </c>
      <c r="AL6" s="52"/>
    </row>
    <row r="7" spans="1:39" s="2" customFormat="1">
      <c r="A7" s="42" t="s">
        <v>53</v>
      </c>
      <c r="B7" s="51">
        <v>1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  <c r="I7" s="51">
        <v>1</v>
      </c>
      <c r="J7" s="51">
        <v>1</v>
      </c>
      <c r="K7" s="51">
        <v>1</v>
      </c>
      <c r="L7" s="51">
        <v>1</v>
      </c>
      <c r="M7" s="51">
        <v>0</v>
      </c>
      <c r="N7" s="51">
        <v>1</v>
      </c>
      <c r="O7" s="51">
        <v>1</v>
      </c>
      <c r="P7" s="51">
        <v>1</v>
      </c>
      <c r="Q7" s="51">
        <v>1</v>
      </c>
      <c r="R7" s="51">
        <v>1</v>
      </c>
      <c r="S7" s="51">
        <v>1</v>
      </c>
      <c r="T7" s="51">
        <v>1</v>
      </c>
      <c r="U7" s="51">
        <v>1</v>
      </c>
      <c r="V7" s="51">
        <v>1</v>
      </c>
      <c r="W7" s="51">
        <v>1</v>
      </c>
      <c r="X7" s="51">
        <v>1</v>
      </c>
      <c r="Y7" s="51">
        <v>1</v>
      </c>
      <c r="Z7" s="51">
        <v>1</v>
      </c>
      <c r="AA7" s="51">
        <v>1</v>
      </c>
      <c r="AB7" s="51">
        <v>1</v>
      </c>
      <c r="AC7" s="51">
        <v>1</v>
      </c>
      <c r="AD7" s="51">
        <v>1</v>
      </c>
      <c r="AE7" s="51">
        <v>1</v>
      </c>
      <c r="AF7" s="51">
        <v>1</v>
      </c>
      <c r="AG7" s="51">
        <v>1</v>
      </c>
      <c r="AH7" s="51">
        <v>1</v>
      </c>
      <c r="AI7" s="51">
        <v>0</v>
      </c>
      <c r="AJ7" s="3">
        <f t="shared" si="0"/>
        <v>96.202531645569621</v>
      </c>
      <c r="AK7" s="2" t="str">
        <f>IF(AND(AJ7&lt;=100,AJ7&gt;=80),"Ótimo",IF(AND(AJ7&lt;=79,AJ7&gt;=60),"Bom",IF(AND(AJ7&lt;=59,AJ7&gt;=40),"Regular",IF(AND(AJ7&lt;=39,AJ7&gt;=20),"Ruim",IF(AND(AJ7&lt;=19,AJ7&gt;=0),"Péssimo","")))))</f>
        <v>Ótimo</v>
      </c>
      <c r="AL7" s="52"/>
    </row>
    <row r="8" spans="1:39" s="2" customFormat="1">
      <c r="A8" s="53" t="s">
        <v>49</v>
      </c>
      <c r="B8" s="51">
        <v>1</v>
      </c>
      <c r="C8" s="51">
        <v>1</v>
      </c>
      <c r="D8" s="51">
        <v>1</v>
      </c>
      <c r="E8" s="51">
        <v>1</v>
      </c>
      <c r="F8" s="51">
        <v>0</v>
      </c>
      <c r="G8" s="51">
        <v>1</v>
      </c>
      <c r="H8" s="51">
        <v>1</v>
      </c>
      <c r="I8" s="51">
        <v>1</v>
      </c>
      <c r="J8" s="51">
        <v>1</v>
      </c>
      <c r="K8" s="51">
        <v>1</v>
      </c>
      <c r="L8" s="51">
        <v>1</v>
      </c>
      <c r="M8" s="51">
        <v>1</v>
      </c>
      <c r="N8" s="51">
        <v>1</v>
      </c>
      <c r="O8" s="51">
        <v>1</v>
      </c>
      <c r="P8" s="51">
        <v>1</v>
      </c>
      <c r="Q8" s="51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51">
        <v>1</v>
      </c>
      <c r="AJ8" s="3">
        <f t="shared" si="0"/>
        <v>94.936708860759495</v>
      </c>
      <c r="AK8" s="2" t="str">
        <f>IF(AND(AJ8&lt;=100,AJ8&gt;=80),"Ótimo",IF(AND(AJ8&lt;=79,AJ8&gt;=60),"Bom",IF(AND(AJ8&lt;=59,AJ8&gt;=40),"Regular",IF(AND(AJ8&lt;=39.99,AJ8&gt;=20),"Ruim",IF(AND(AJ8&lt;=19,AJ8&gt;=0),"Péssimo","")))))</f>
        <v>Ótimo</v>
      </c>
      <c r="AL8" s="52"/>
    </row>
    <row r="9" spans="1:39" s="2" customFormat="1">
      <c r="A9" s="42" t="s">
        <v>58</v>
      </c>
      <c r="B9" s="51">
        <v>1</v>
      </c>
      <c r="C9" s="51">
        <v>1</v>
      </c>
      <c r="D9" s="51">
        <v>1</v>
      </c>
      <c r="E9" s="51">
        <v>1</v>
      </c>
      <c r="F9" s="51">
        <v>1</v>
      </c>
      <c r="G9" s="51">
        <v>1</v>
      </c>
      <c r="H9" s="51">
        <v>1</v>
      </c>
      <c r="I9" s="51">
        <v>1</v>
      </c>
      <c r="J9" s="51">
        <v>1</v>
      </c>
      <c r="K9" s="51">
        <v>1</v>
      </c>
      <c r="L9" s="51">
        <v>1</v>
      </c>
      <c r="M9" s="51">
        <v>0</v>
      </c>
      <c r="N9" s="51">
        <v>1</v>
      </c>
      <c r="O9" s="51">
        <v>1</v>
      </c>
      <c r="P9" s="51">
        <v>1</v>
      </c>
      <c r="Q9" s="51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0</v>
      </c>
      <c r="AH9" s="51">
        <v>0</v>
      </c>
      <c r="AI9" s="51">
        <v>1</v>
      </c>
      <c r="AJ9" s="3">
        <f t="shared" si="0"/>
        <v>94.936708860759495</v>
      </c>
      <c r="AK9" s="2" t="str">
        <f>IF(AND(AJ9&lt;=100,AJ9&gt;=80),"Ótimo",IF(AND(AJ9&lt;=79,AJ9&gt;=60),"Bom",IF(AND(AJ9&lt;=59,AJ9&gt;=40),"Regular",IF(AND(AJ9&lt;=39,AJ9&gt;=20),"Ruim",IF(AND(AJ9&lt;=19,AJ9&gt;=0),"Péssimo","")))))</f>
        <v>Ótimo</v>
      </c>
      <c r="AL9" s="52"/>
    </row>
    <row r="10" spans="1:39" s="2" customFormat="1">
      <c r="A10" s="53" t="s">
        <v>60</v>
      </c>
      <c r="B10" s="51">
        <v>1</v>
      </c>
      <c r="C10" s="51">
        <v>1</v>
      </c>
      <c r="D10" s="51">
        <v>1</v>
      </c>
      <c r="E10" s="51">
        <v>1</v>
      </c>
      <c r="F10" s="51">
        <v>1</v>
      </c>
      <c r="G10" s="51">
        <v>0.5</v>
      </c>
      <c r="H10" s="51">
        <v>1</v>
      </c>
      <c r="I10" s="51">
        <v>1</v>
      </c>
      <c r="J10" s="51">
        <v>1</v>
      </c>
      <c r="K10" s="51">
        <v>1</v>
      </c>
      <c r="L10" s="51">
        <v>0</v>
      </c>
      <c r="M10" s="51">
        <v>1</v>
      </c>
      <c r="N10" s="51">
        <v>1</v>
      </c>
      <c r="O10" s="51">
        <v>1</v>
      </c>
      <c r="P10" s="51">
        <v>1</v>
      </c>
      <c r="Q10" s="51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1">
        <v>1</v>
      </c>
      <c r="AH10" s="51">
        <v>1</v>
      </c>
      <c r="AI10" s="51">
        <v>0</v>
      </c>
      <c r="AJ10" s="3">
        <f t="shared" si="0"/>
        <v>93.670886075949369</v>
      </c>
      <c r="AK10" s="2" t="str">
        <f>IF(AND(AJ10&lt;=100,AJ10&gt;=80),"Ótimo",IF(AND(AJ10&lt;=79.99,AJ10&gt;=60),"Bom",IF(AND(AJ10&lt;=59,AJ10&gt;=40),"Regular",IF(AND(AJ10&lt;=39,AJ10&gt;=20),"Ruim",IF(AND(AJ10&lt;=19,AJ10&gt;=0),"Péssimo","")))))</f>
        <v>Ótimo</v>
      </c>
      <c r="AL10" s="52"/>
    </row>
    <row r="11" spans="1:39" s="2" customFormat="1">
      <c r="A11" s="42" t="s">
        <v>61</v>
      </c>
      <c r="B11" s="51">
        <v>1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1">
        <v>1</v>
      </c>
      <c r="I11" s="51">
        <v>1</v>
      </c>
      <c r="J11" s="51">
        <v>1</v>
      </c>
      <c r="K11" s="51">
        <v>1</v>
      </c>
      <c r="L11" s="51">
        <v>1</v>
      </c>
      <c r="M11" s="51">
        <v>1</v>
      </c>
      <c r="N11" s="51">
        <v>1</v>
      </c>
      <c r="O11" s="51">
        <v>1</v>
      </c>
      <c r="P11" s="51">
        <v>0</v>
      </c>
      <c r="Q11" s="51">
        <v>1</v>
      </c>
      <c r="R11" s="51">
        <v>1</v>
      </c>
      <c r="S11" s="51">
        <v>1</v>
      </c>
      <c r="T11" s="51">
        <v>1</v>
      </c>
      <c r="U11" s="51">
        <v>1</v>
      </c>
      <c r="V11" s="51">
        <v>0</v>
      </c>
      <c r="W11" s="51">
        <v>1</v>
      </c>
      <c r="X11" s="51">
        <v>1</v>
      </c>
      <c r="Y11" s="51">
        <v>1</v>
      </c>
      <c r="Z11" s="51">
        <v>1</v>
      </c>
      <c r="AA11" s="51">
        <v>1</v>
      </c>
      <c r="AB11" s="51">
        <v>0</v>
      </c>
      <c r="AC11" s="51">
        <v>1</v>
      </c>
      <c r="AD11" s="51">
        <v>1</v>
      </c>
      <c r="AE11" s="51">
        <v>1</v>
      </c>
      <c r="AF11" s="51">
        <v>1</v>
      </c>
      <c r="AG11" s="51">
        <v>1</v>
      </c>
      <c r="AH11" s="51">
        <v>1</v>
      </c>
      <c r="AI11" s="51">
        <v>0</v>
      </c>
      <c r="AJ11" s="3">
        <f t="shared" si="0"/>
        <v>89.87341772151899</v>
      </c>
      <c r="AK11" s="2" t="str">
        <f>IF(AND(AJ11&lt;=100,AJ11&gt;=80),"Ótimo",IF(AND(AJ11&lt;=79,AJ11&gt;=60),"Bom",IF(AND(AJ11&lt;=59,AJ11&gt;=40),"Regular",IF(AND(AJ11&lt;=39,AJ11&gt;=20),"Ruim",IF(AND(AJ11&lt;=19,AJ11&gt;=0),"Péssimo","")))))</f>
        <v>Ótimo</v>
      </c>
      <c r="AL11" s="52"/>
    </row>
    <row r="12" spans="1:39" s="2" customFormat="1">
      <c r="A12" s="42" t="s">
        <v>65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K12" s="51">
        <v>1</v>
      </c>
      <c r="L12" s="51">
        <v>1</v>
      </c>
      <c r="M12" s="51">
        <v>0</v>
      </c>
      <c r="N12" s="51">
        <v>1</v>
      </c>
      <c r="O12" s="51">
        <v>1</v>
      </c>
      <c r="P12" s="51">
        <v>1</v>
      </c>
      <c r="Q12" s="51">
        <v>1</v>
      </c>
      <c r="R12" s="51">
        <v>0</v>
      </c>
      <c r="S12" s="51">
        <v>1</v>
      </c>
      <c r="T12" s="51">
        <v>1</v>
      </c>
      <c r="U12" s="51">
        <v>1</v>
      </c>
      <c r="V12" s="51">
        <v>1</v>
      </c>
      <c r="W12" s="51">
        <v>0</v>
      </c>
      <c r="X12" s="51">
        <v>1</v>
      </c>
      <c r="Y12" s="51">
        <v>1</v>
      </c>
      <c r="Z12" s="51">
        <v>1</v>
      </c>
      <c r="AA12" s="51">
        <v>1</v>
      </c>
      <c r="AB12" s="51">
        <v>1</v>
      </c>
      <c r="AC12" s="51">
        <v>1</v>
      </c>
      <c r="AD12" s="51">
        <v>1</v>
      </c>
      <c r="AE12" s="51">
        <v>1</v>
      </c>
      <c r="AF12" s="51">
        <v>1</v>
      </c>
      <c r="AG12" s="51">
        <v>0</v>
      </c>
      <c r="AH12" s="51">
        <v>1</v>
      </c>
      <c r="AI12" s="51">
        <v>1</v>
      </c>
      <c r="AJ12" s="3">
        <f t="shared" si="0"/>
        <v>88.60759493670885</v>
      </c>
      <c r="AK12" s="2" t="str">
        <f>IF(AND(AJ12&lt;=100,AJ12&gt;=80),"Ótimo",IF(AND(AJ12&lt;=79.99,AJ12&gt;=60),"Bom",IF(AND(AJ12&lt;=59,AJ12&gt;=40),"Regular",IF(AND(AJ12&lt;=39,AJ12&gt;=20),"Ruim",IF(AND(AJ12&lt;=19,AJ12&gt;=0),"Péssimo","")))))</f>
        <v>Ótimo</v>
      </c>
      <c r="AL12" s="52"/>
    </row>
    <row r="13" spans="1:39" s="2" customFormat="1">
      <c r="A13" s="42" t="s">
        <v>50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0.5</v>
      </c>
      <c r="H13" s="51">
        <v>1</v>
      </c>
      <c r="I13" s="51">
        <v>1</v>
      </c>
      <c r="J13" s="51">
        <v>1</v>
      </c>
      <c r="K13" s="51">
        <v>1</v>
      </c>
      <c r="L13" s="51">
        <v>0</v>
      </c>
      <c r="M13" s="51">
        <v>1</v>
      </c>
      <c r="N13" s="51">
        <v>1</v>
      </c>
      <c r="O13" s="51">
        <v>0</v>
      </c>
      <c r="P13" s="51">
        <v>1</v>
      </c>
      <c r="Q13" s="51">
        <v>1</v>
      </c>
      <c r="R13" s="51">
        <v>1</v>
      </c>
      <c r="S13" s="51">
        <v>1</v>
      </c>
      <c r="T13" s="51">
        <v>1</v>
      </c>
      <c r="U13" s="51">
        <v>1</v>
      </c>
      <c r="V13" s="51">
        <v>1</v>
      </c>
      <c r="W13" s="51">
        <v>1</v>
      </c>
      <c r="X13" s="51">
        <v>1</v>
      </c>
      <c r="Y13" s="51">
        <v>1</v>
      </c>
      <c r="Z13" s="51">
        <v>1</v>
      </c>
      <c r="AA13" s="51">
        <v>1</v>
      </c>
      <c r="AB13" s="51">
        <v>1</v>
      </c>
      <c r="AC13" s="51">
        <v>1</v>
      </c>
      <c r="AD13" s="51">
        <v>1</v>
      </c>
      <c r="AE13" s="51">
        <v>1</v>
      </c>
      <c r="AF13" s="51">
        <v>1</v>
      </c>
      <c r="AG13" s="51">
        <v>1</v>
      </c>
      <c r="AH13" s="51">
        <v>1</v>
      </c>
      <c r="AI13" s="51">
        <v>0</v>
      </c>
      <c r="AJ13" s="3">
        <f t="shared" si="0"/>
        <v>88.60759493670885</v>
      </c>
      <c r="AK13" s="2" t="str">
        <f>IF(AND(AJ13&lt;=100,AJ13&gt;=80),"Ótimo",IF(AND(AJ13&lt;=79,AJ13&gt;=60),"Bom",IF(AND(AJ13&lt;=59.99,AJ13&gt;=40),"Regular",IF(AND(AJ13&lt;=39,AJ13&gt;=20),"Ruim",IF(AND(AJ13&lt;=19,AJ13&gt;=0),"Péssimo","")))))</f>
        <v>Ótimo</v>
      </c>
      <c r="AL13" s="52"/>
    </row>
    <row r="14" spans="1:39" s="2" customFormat="1">
      <c r="A14" s="42" t="s">
        <v>52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0.5</v>
      </c>
      <c r="H14" s="51">
        <v>1</v>
      </c>
      <c r="I14" s="51">
        <v>1</v>
      </c>
      <c r="J14" s="51">
        <v>1</v>
      </c>
      <c r="K14" s="51">
        <v>1</v>
      </c>
      <c r="L14" s="51">
        <v>1</v>
      </c>
      <c r="M14" s="51">
        <v>0</v>
      </c>
      <c r="N14" s="51">
        <v>1</v>
      </c>
      <c r="O14" s="51">
        <v>1</v>
      </c>
      <c r="P14" s="51">
        <v>1</v>
      </c>
      <c r="Q14" s="51">
        <v>1</v>
      </c>
      <c r="R14" s="51">
        <v>1</v>
      </c>
      <c r="S14" s="51">
        <v>1</v>
      </c>
      <c r="T14" s="51">
        <v>1</v>
      </c>
      <c r="U14" s="51">
        <v>1</v>
      </c>
      <c r="V14" s="51">
        <v>1</v>
      </c>
      <c r="W14" s="51">
        <v>0</v>
      </c>
      <c r="X14" s="51">
        <v>1</v>
      </c>
      <c r="Y14" s="51">
        <v>1</v>
      </c>
      <c r="Z14" s="51">
        <v>1</v>
      </c>
      <c r="AA14" s="51">
        <v>1</v>
      </c>
      <c r="AB14" s="51">
        <v>0</v>
      </c>
      <c r="AC14" s="51">
        <v>1</v>
      </c>
      <c r="AD14" s="51">
        <v>0</v>
      </c>
      <c r="AE14" s="51">
        <v>1</v>
      </c>
      <c r="AF14" s="51">
        <v>1</v>
      </c>
      <c r="AG14" s="51">
        <v>0</v>
      </c>
      <c r="AH14" s="51">
        <v>0</v>
      </c>
      <c r="AI14" s="51">
        <v>0</v>
      </c>
      <c r="AJ14" s="3">
        <f t="shared" si="0"/>
        <v>86.075949367088612</v>
      </c>
      <c r="AK14" s="2" t="str">
        <f>IF(AND(AJ14&lt;=100,AJ14&gt;=80),"Ótimo",IF(AND(AJ14&lt;=79,AJ14&gt;=60),"Bom",IF(AND(AJ14&lt;=59,AJ14&gt;=40),"Regular",IF(AND(AJ14&lt;=39,AJ14&gt;=20),"Ruim",IF(AND(AJ14&lt;=19,AJ14&gt;=0),"Péssimo","")))))</f>
        <v>Ótimo</v>
      </c>
      <c r="AL14" s="52"/>
    </row>
    <row r="15" spans="1:39" s="2" customFormat="1">
      <c r="A15" s="54" t="s">
        <v>56</v>
      </c>
      <c r="B15" s="51">
        <v>1</v>
      </c>
      <c r="C15" s="51">
        <v>1</v>
      </c>
      <c r="D15" s="51">
        <v>1</v>
      </c>
      <c r="E15" s="51">
        <v>0.5</v>
      </c>
      <c r="F15" s="51">
        <v>1</v>
      </c>
      <c r="G15" s="51">
        <v>1</v>
      </c>
      <c r="H15" s="51">
        <v>1</v>
      </c>
      <c r="I15" s="51">
        <v>1</v>
      </c>
      <c r="J15" s="51">
        <v>0</v>
      </c>
      <c r="K15" s="51">
        <v>1</v>
      </c>
      <c r="L15" s="51">
        <v>1</v>
      </c>
      <c r="M15" s="51">
        <v>1</v>
      </c>
      <c r="N15" s="51">
        <v>1</v>
      </c>
      <c r="O15" s="51">
        <v>1</v>
      </c>
      <c r="P15" s="51">
        <v>1</v>
      </c>
      <c r="Q15" s="51">
        <v>1</v>
      </c>
      <c r="R15" s="51">
        <v>1</v>
      </c>
      <c r="S15" s="51">
        <v>0</v>
      </c>
      <c r="T15" s="51">
        <v>1</v>
      </c>
      <c r="U15" s="51">
        <v>1</v>
      </c>
      <c r="V15" s="51">
        <v>1</v>
      </c>
      <c r="W15" s="51">
        <v>1</v>
      </c>
      <c r="X15" s="51">
        <v>1</v>
      </c>
      <c r="Y15" s="51">
        <v>1</v>
      </c>
      <c r="Z15" s="51">
        <v>1</v>
      </c>
      <c r="AA15" s="51">
        <v>1</v>
      </c>
      <c r="AB15" s="51">
        <v>0</v>
      </c>
      <c r="AC15" s="51">
        <v>1</v>
      </c>
      <c r="AD15" s="51">
        <v>1</v>
      </c>
      <c r="AE15" s="51">
        <v>1</v>
      </c>
      <c r="AF15" s="51">
        <v>1</v>
      </c>
      <c r="AG15" s="51">
        <v>0</v>
      </c>
      <c r="AH15" s="51">
        <v>0</v>
      </c>
      <c r="AI15" s="51">
        <v>0</v>
      </c>
      <c r="AJ15" s="3">
        <f t="shared" si="0"/>
        <v>84.810126582278471</v>
      </c>
      <c r="AK15" s="2" t="str">
        <f>IF(AND(AJ15&lt;=100,AJ15&gt;=80),"Ótimo",IF(AND(AJ15&lt;=79,AJ15&gt;=60),"Bom",IF(AND(AJ15&lt;=59,AJ15&gt;=40),"Regular",IF(AND(AJ15&lt;=39,AJ15&gt;=20),"Ruim",IF(AND(AJ15&lt;=19,AJ15&gt;=0),"Péssimo","")))))</f>
        <v>Ótimo</v>
      </c>
      <c r="AL15" s="52"/>
    </row>
    <row r="16" spans="1:39" s="2" customFormat="1">
      <c r="A16" s="42" t="s">
        <v>72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0.5</v>
      </c>
      <c r="H16" s="51">
        <v>1</v>
      </c>
      <c r="I16" s="51">
        <v>1</v>
      </c>
      <c r="J16" s="51">
        <v>1</v>
      </c>
      <c r="K16" s="51">
        <v>1</v>
      </c>
      <c r="L16" s="51">
        <v>1</v>
      </c>
      <c r="M16" s="51">
        <v>1</v>
      </c>
      <c r="N16" s="51">
        <v>1</v>
      </c>
      <c r="O16" s="51">
        <v>1</v>
      </c>
      <c r="P16" s="51">
        <v>1</v>
      </c>
      <c r="Q16" s="51">
        <v>0</v>
      </c>
      <c r="R16" s="51">
        <v>1</v>
      </c>
      <c r="S16" s="51">
        <v>1</v>
      </c>
      <c r="T16" s="51">
        <v>0</v>
      </c>
      <c r="U16" s="51">
        <v>0</v>
      </c>
      <c r="V16" s="51">
        <v>1</v>
      </c>
      <c r="W16" s="51">
        <v>1</v>
      </c>
      <c r="X16" s="51">
        <v>1</v>
      </c>
      <c r="Y16" s="51">
        <v>1</v>
      </c>
      <c r="Z16" s="51">
        <v>1</v>
      </c>
      <c r="AA16" s="51">
        <v>1</v>
      </c>
      <c r="AB16" s="51">
        <v>1</v>
      </c>
      <c r="AC16" s="51">
        <v>1</v>
      </c>
      <c r="AD16" s="51">
        <v>1</v>
      </c>
      <c r="AE16" s="51">
        <v>1</v>
      </c>
      <c r="AF16" s="51">
        <v>1</v>
      </c>
      <c r="AG16" s="51">
        <v>1</v>
      </c>
      <c r="AH16" s="51">
        <v>0</v>
      </c>
      <c r="AI16" s="51">
        <v>0</v>
      </c>
      <c r="AJ16" s="3">
        <f t="shared" si="0"/>
        <v>84.810126582278471</v>
      </c>
      <c r="AK16" s="2" t="str">
        <f>IF(AND(AJ16&lt;=100,AJ16&gt;=80),"Ótimo",IF(AND(AJ16&lt;=79,AJ16&gt;=60),"Bom",IF(AND(AJ16&lt;=59,AJ16&gt;=40),"Regular",IF(AND(AJ16&lt;=39,AJ16&gt;=20),"Ruim",IF(AND(AJ16&lt;=19,AJ16&gt;=0),"Péssimo","")))))</f>
        <v>Ótimo</v>
      </c>
      <c r="AL16" s="52"/>
    </row>
    <row r="17" spans="1:38" s="2" customFormat="1">
      <c r="A17" s="42" t="s">
        <v>66</v>
      </c>
      <c r="B17" s="51">
        <v>1</v>
      </c>
      <c r="C17" s="51">
        <v>1</v>
      </c>
      <c r="D17" s="51">
        <v>1</v>
      </c>
      <c r="E17" s="51">
        <v>1</v>
      </c>
      <c r="F17" s="51">
        <v>0</v>
      </c>
      <c r="G17" s="51">
        <v>0.5</v>
      </c>
      <c r="H17" s="51">
        <v>1</v>
      </c>
      <c r="I17" s="51">
        <v>1</v>
      </c>
      <c r="J17" s="51">
        <v>1</v>
      </c>
      <c r="K17" s="51">
        <v>1</v>
      </c>
      <c r="L17" s="51">
        <v>0</v>
      </c>
      <c r="M17" s="51">
        <v>1</v>
      </c>
      <c r="N17" s="51">
        <v>1</v>
      </c>
      <c r="O17" s="51">
        <v>1</v>
      </c>
      <c r="P17" s="51">
        <v>1</v>
      </c>
      <c r="Q17" s="51">
        <v>1</v>
      </c>
      <c r="R17" s="51">
        <v>0</v>
      </c>
      <c r="S17" s="51">
        <v>1</v>
      </c>
      <c r="T17" s="51">
        <v>1</v>
      </c>
      <c r="U17" s="51">
        <v>1</v>
      </c>
      <c r="V17" s="51">
        <v>1</v>
      </c>
      <c r="W17" s="51">
        <v>1</v>
      </c>
      <c r="X17" s="51">
        <v>1</v>
      </c>
      <c r="Y17" s="51">
        <v>1</v>
      </c>
      <c r="Z17" s="51">
        <v>1</v>
      </c>
      <c r="AA17" s="51">
        <v>1</v>
      </c>
      <c r="AB17" s="51">
        <v>1</v>
      </c>
      <c r="AC17" s="51">
        <v>1</v>
      </c>
      <c r="AD17" s="51">
        <v>1</v>
      </c>
      <c r="AE17" s="51">
        <v>1</v>
      </c>
      <c r="AF17" s="51">
        <v>1</v>
      </c>
      <c r="AG17" s="51">
        <v>1</v>
      </c>
      <c r="AH17" s="51">
        <v>1</v>
      </c>
      <c r="AI17" s="51">
        <v>1</v>
      </c>
      <c r="AJ17" s="3">
        <f t="shared" si="0"/>
        <v>84.810126582278471</v>
      </c>
      <c r="AK17" s="2" t="str">
        <f>IF(AND(AJ17&lt;=100,AJ17&gt;=80),"Ótimo",IF(AND(AJ17&lt;=79,AJ17&gt;=60),"Bom",IF(AND(AJ17&lt;=59,AJ17&gt;=40),"Regular",IF(AND(AJ17&lt;=39,AJ17&gt;=20),"Ruim",IF(AND(AJ17&lt;=19,AJ17&gt;=0),"Péssimo","")))))</f>
        <v>Ótimo</v>
      </c>
      <c r="AL17" s="55"/>
    </row>
    <row r="18" spans="1:38" s="2" customFormat="1">
      <c r="A18" s="42" t="s">
        <v>54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0.5</v>
      </c>
      <c r="H18" s="51">
        <v>1</v>
      </c>
      <c r="I18" s="51">
        <v>1</v>
      </c>
      <c r="J18" s="51">
        <v>1</v>
      </c>
      <c r="K18" s="51">
        <v>1</v>
      </c>
      <c r="L18" s="51">
        <v>1</v>
      </c>
      <c r="M18" s="51">
        <v>0</v>
      </c>
      <c r="N18" s="51">
        <v>1</v>
      </c>
      <c r="O18" s="51">
        <v>1</v>
      </c>
      <c r="P18" s="51">
        <v>1</v>
      </c>
      <c r="Q18" s="51">
        <v>1</v>
      </c>
      <c r="R18" s="51">
        <v>0</v>
      </c>
      <c r="S18" s="51">
        <v>1</v>
      </c>
      <c r="T18" s="51">
        <v>1</v>
      </c>
      <c r="U18" s="51">
        <v>1</v>
      </c>
      <c r="V18" s="51">
        <v>0</v>
      </c>
      <c r="W18" s="51">
        <v>1</v>
      </c>
      <c r="X18" s="51">
        <v>1</v>
      </c>
      <c r="Y18" s="51">
        <v>1</v>
      </c>
      <c r="Z18" s="51">
        <v>1</v>
      </c>
      <c r="AA18" s="51">
        <v>1</v>
      </c>
      <c r="AB18" s="51">
        <v>0</v>
      </c>
      <c r="AC18" s="51">
        <v>1</v>
      </c>
      <c r="AD18" s="51">
        <v>1</v>
      </c>
      <c r="AE18" s="51">
        <v>0</v>
      </c>
      <c r="AF18" s="51">
        <v>1</v>
      </c>
      <c r="AG18" s="51">
        <v>1</v>
      </c>
      <c r="AH18" s="51">
        <v>0</v>
      </c>
      <c r="AI18" s="51">
        <v>0</v>
      </c>
      <c r="AJ18" s="3">
        <f t="shared" si="0"/>
        <v>82.278481012658233</v>
      </c>
      <c r="AK18" s="2" t="str">
        <f>IF(AND(AJ18&lt;=100,AJ18&gt;=80),"Ótimo",IF(AND(AJ18&lt;=79,AJ18&gt;=60),"Bom",IF(AND(AJ18&lt;=59,AJ18&gt;=40),"Regular",IF(AND(AJ18&lt;=39.99,AJ18&gt;=20),"Ruim",IF(AND(AJ18&lt;=19,AJ18&gt;=0),"Péssimo","")))))</f>
        <v>Ótimo</v>
      </c>
      <c r="AL18" s="52"/>
    </row>
    <row r="19" spans="1:38" s="2" customFormat="1">
      <c r="A19" s="42" t="s">
        <v>69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0.5</v>
      </c>
      <c r="H19" s="51">
        <v>1</v>
      </c>
      <c r="I19" s="51">
        <v>1</v>
      </c>
      <c r="J19" s="51">
        <v>1</v>
      </c>
      <c r="K19" s="51">
        <v>1</v>
      </c>
      <c r="L19" s="51">
        <v>1</v>
      </c>
      <c r="M19" s="51">
        <v>0</v>
      </c>
      <c r="N19" s="51">
        <v>1</v>
      </c>
      <c r="O19" s="51">
        <v>1</v>
      </c>
      <c r="P19" s="51">
        <v>1</v>
      </c>
      <c r="Q19" s="51">
        <v>1</v>
      </c>
      <c r="R19" s="51">
        <v>1</v>
      </c>
      <c r="S19" s="51">
        <v>0</v>
      </c>
      <c r="T19" s="51">
        <v>1</v>
      </c>
      <c r="U19" s="51">
        <v>1</v>
      </c>
      <c r="V19" s="51">
        <v>0</v>
      </c>
      <c r="W19" s="51">
        <v>1</v>
      </c>
      <c r="X19" s="51">
        <v>1</v>
      </c>
      <c r="Y19" s="51">
        <v>1</v>
      </c>
      <c r="Z19" s="51">
        <v>1</v>
      </c>
      <c r="AA19" s="51">
        <v>1</v>
      </c>
      <c r="AB19" s="51">
        <v>0</v>
      </c>
      <c r="AC19" s="51">
        <v>0</v>
      </c>
      <c r="AD19" s="51">
        <v>1</v>
      </c>
      <c r="AE19" s="51">
        <v>0</v>
      </c>
      <c r="AF19" s="51">
        <v>1</v>
      </c>
      <c r="AG19" s="51">
        <v>0</v>
      </c>
      <c r="AH19" s="51">
        <v>0</v>
      </c>
      <c r="AI19" s="51">
        <v>0</v>
      </c>
      <c r="AJ19" s="3">
        <f t="shared" si="0"/>
        <v>79.74683544303798</v>
      </c>
      <c r="AK19" s="2" t="str">
        <f>IF(AND(AJ19&lt;=100,AJ19&gt;=80),"Ótimo",IF(AND(AJ19&lt;=79.9,AJ19&gt;=60),"Bom",IF(AND(AJ19&lt;=59,AJ19&gt;=40),"Regular",IF(AND(AJ19&lt;=39,AJ19&gt;=20),"Ruim",IF(AND(AJ19&lt;=19,AJ19&gt;=0),"Péssimo","")))))</f>
        <v>Bom</v>
      </c>
      <c r="AL19" s="52"/>
    </row>
    <row r="20" spans="1:38" s="2" customFormat="1">
      <c r="A20" s="42" t="s">
        <v>62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K20" s="51">
        <v>1</v>
      </c>
      <c r="L20" s="51">
        <v>1</v>
      </c>
      <c r="M20" s="51">
        <v>0</v>
      </c>
      <c r="N20" s="51">
        <v>0</v>
      </c>
      <c r="O20" s="51">
        <v>1</v>
      </c>
      <c r="P20" s="51">
        <v>1</v>
      </c>
      <c r="Q20" s="51">
        <v>1</v>
      </c>
      <c r="R20" s="51">
        <v>1</v>
      </c>
      <c r="S20" s="51">
        <v>0</v>
      </c>
      <c r="T20" s="51">
        <v>1</v>
      </c>
      <c r="U20" s="51">
        <v>1</v>
      </c>
      <c r="V20" s="51">
        <v>0</v>
      </c>
      <c r="W20" s="51">
        <v>1</v>
      </c>
      <c r="X20" s="51">
        <v>1</v>
      </c>
      <c r="Y20" s="51">
        <v>0</v>
      </c>
      <c r="Z20" s="51">
        <v>0</v>
      </c>
      <c r="AA20" s="51">
        <v>0</v>
      </c>
      <c r="AB20" s="51">
        <v>0</v>
      </c>
      <c r="AC20" s="51">
        <v>1</v>
      </c>
      <c r="AD20" s="51">
        <v>1</v>
      </c>
      <c r="AE20" s="51">
        <v>1</v>
      </c>
      <c r="AF20" s="51">
        <v>1</v>
      </c>
      <c r="AG20" s="51">
        <v>0</v>
      </c>
      <c r="AH20" s="51">
        <v>1</v>
      </c>
      <c r="AI20" s="51">
        <v>0</v>
      </c>
      <c r="AJ20" s="3">
        <f t="shared" si="0"/>
        <v>79.74683544303798</v>
      </c>
      <c r="AK20" s="2" t="str">
        <f>IF(AND(AJ20&lt;=100,AJ20&gt;=80),"Ótimo",IF(AND(AJ20&lt;=79.9,AJ20&gt;=60),"Bom",IF(AND(AJ20&lt;=59,AJ20&gt;=40),"Regular",IF(AND(AJ20&lt;=39,AJ20&gt;=20),"Ruim",IF(AND(AJ20&lt;=19,AJ20&gt;=0),"Péssimo","")))))</f>
        <v>Bom</v>
      </c>
      <c r="AL20" s="52"/>
    </row>
    <row r="21" spans="1:38" s="2" customFormat="1">
      <c r="A21" s="42" t="s">
        <v>67</v>
      </c>
      <c r="B21" s="51">
        <v>1</v>
      </c>
      <c r="C21" s="51">
        <v>1</v>
      </c>
      <c r="D21" s="51">
        <v>1</v>
      </c>
      <c r="E21" s="51">
        <v>0.5</v>
      </c>
      <c r="F21" s="51">
        <v>1</v>
      </c>
      <c r="G21" s="51">
        <v>0.5</v>
      </c>
      <c r="H21" s="51">
        <v>1</v>
      </c>
      <c r="I21" s="51">
        <v>1</v>
      </c>
      <c r="J21" s="51">
        <v>0</v>
      </c>
      <c r="K21" s="51">
        <v>1</v>
      </c>
      <c r="L21" s="51">
        <v>0</v>
      </c>
      <c r="M21" s="51">
        <v>0</v>
      </c>
      <c r="N21" s="51">
        <v>1</v>
      </c>
      <c r="O21" s="51">
        <v>1</v>
      </c>
      <c r="P21" s="51">
        <v>1</v>
      </c>
      <c r="Q21" s="51">
        <v>1</v>
      </c>
      <c r="R21" s="51">
        <v>1</v>
      </c>
      <c r="S21" s="51">
        <v>0</v>
      </c>
      <c r="T21" s="51">
        <v>1</v>
      </c>
      <c r="U21" s="51">
        <v>1</v>
      </c>
      <c r="V21" s="51">
        <v>1</v>
      </c>
      <c r="W21" s="51">
        <v>1</v>
      </c>
      <c r="X21" s="51">
        <v>1</v>
      </c>
      <c r="Y21" s="51">
        <v>1</v>
      </c>
      <c r="Z21" s="51">
        <v>1</v>
      </c>
      <c r="AA21" s="51">
        <v>1</v>
      </c>
      <c r="AB21" s="51">
        <v>0</v>
      </c>
      <c r="AC21" s="51">
        <v>1</v>
      </c>
      <c r="AD21" s="51">
        <v>1</v>
      </c>
      <c r="AE21" s="51">
        <v>1</v>
      </c>
      <c r="AF21" s="51">
        <v>1</v>
      </c>
      <c r="AG21" s="51">
        <v>0</v>
      </c>
      <c r="AH21" s="51">
        <v>0</v>
      </c>
      <c r="AI21" s="51">
        <v>0</v>
      </c>
      <c r="AJ21" s="3">
        <f t="shared" si="0"/>
        <v>77.215189873417728</v>
      </c>
      <c r="AK21" s="2" t="str">
        <f>IF(AND(AJ21&lt;=100,AJ21&gt;=80),"Ótimo",IF(AND(AJ21&lt;=79,AJ21&gt;=60),"Bom",IF(AND(AJ21&lt;=59,AJ21&gt;=40),"Regular",IF(AND(AJ21&lt;=39,AJ21&gt;=20),"Ruim",IF(AND(AJ21&lt;=19,AJ21&gt;=0),"Péssimo","")))))</f>
        <v>Bom</v>
      </c>
      <c r="AL21" s="52"/>
    </row>
    <row r="22" spans="1:38" s="2" customFormat="1">
      <c r="A22" s="42" t="s">
        <v>59</v>
      </c>
      <c r="B22" s="51">
        <v>1</v>
      </c>
      <c r="C22" s="51">
        <v>1</v>
      </c>
      <c r="D22" s="51">
        <v>1</v>
      </c>
      <c r="E22" s="51">
        <v>1</v>
      </c>
      <c r="F22" s="51">
        <v>0</v>
      </c>
      <c r="G22" s="51">
        <v>0.5</v>
      </c>
      <c r="H22" s="51">
        <v>0</v>
      </c>
      <c r="I22" s="51">
        <v>1</v>
      </c>
      <c r="J22" s="51">
        <v>1</v>
      </c>
      <c r="K22" s="51">
        <v>1</v>
      </c>
      <c r="L22" s="51">
        <v>1</v>
      </c>
      <c r="M22" s="51">
        <v>0</v>
      </c>
      <c r="N22" s="51">
        <v>1</v>
      </c>
      <c r="O22" s="51">
        <v>1</v>
      </c>
      <c r="P22" s="51">
        <v>1</v>
      </c>
      <c r="Q22" s="51">
        <v>1</v>
      </c>
      <c r="R22" s="51">
        <v>0</v>
      </c>
      <c r="S22" s="51">
        <v>0</v>
      </c>
      <c r="T22" s="51">
        <v>1</v>
      </c>
      <c r="U22" s="51">
        <v>1</v>
      </c>
      <c r="V22" s="51">
        <v>1</v>
      </c>
      <c r="W22" s="51">
        <v>1</v>
      </c>
      <c r="X22" s="51">
        <v>1</v>
      </c>
      <c r="Y22" s="51">
        <v>1</v>
      </c>
      <c r="Z22" s="51">
        <v>1</v>
      </c>
      <c r="AA22" s="51">
        <v>1</v>
      </c>
      <c r="AB22" s="51">
        <v>0</v>
      </c>
      <c r="AC22" s="51">
        <v>1</v>
      </c>
      <c r="AD22" s="51">
        <v>1</v>
      </c>
      <c r="AE22" s="51">
        <v>1</v>
      </c>
      <c r="AF22" s="51">
        <v>1</v>
      </c>
      <c r="AG22" s="51">
        <v>0</v>
      </c>
      <c r="AH22" s="51">
        <v>1</v>
      </c>
      <c r="AI22" s="51">
        <v>0</v>
      </c>
      <c r="AJ22" s="3">
        <f t="shared" si="0"/>
        <v>73.417721518987349</v>
      </c>
      <c r="AK22" s="2" t="str">
        <f>IF(AND(AJ22&lt;=100,AJ22&gt;=80),"Ótimo",IF(AND(AJ22&lt;=79,AJ22&gt;=60),"Bom",IF(AND(AJ22&lt;=59.99,AJ22&gt;=40),"Regular",IF(AND(AJ22&lt;=39,AJ22&gt;=20),"Ruim",IF(AND(AJ22&lt;=19,AJ22&gt;=0),"Péssimo","")))))</f>
        <v>Bom</v>
      </c>
      <c r="AL22" s="52"/>
    </row>
    <row r="23" spans="1:38" s="2" customFormat="1">
      <c r="A23" s="42" t="s">
        <v>57</v>
      </c>
      <c r="B23" s="51">
        <v>1</v>
      </c>
      <c r="C23" s="51">
        <v>1</v>
      </c>
      <c r="D23" s="51">
        <v>1</v>
      </c>
      <c r="E23" s="51">
        <v>0.5</v>
      </c>
      <c r="F23" s="51">
        <v>1</v>
      </c>
      <c r="G23" s="51">
        <v>0</v>
      </c>
      <c r="H23" s="51">
        <v>0</v>
      </c>
      <c r="I23" s="51">
        <v>1</v>
      </c>
      <c r="J23" s="51">
        <v>0</v>
      </c>
      <c r="K23" s="51">
        <v>1</v>
      </c>
      <c r="L23" s="51">
        <v>0</v>
      </c>
      <c r="M23" s="51">
        <v>0</v>
      </c>
      <c r="N23" s="51">
        <v>0</v>
      </c>
      <c r="O23" s="51">
        <v>1</v>
      </c>
      <c r="P23" s="51">
        <v>1</v>
      </c>
      <c r="Q23" s="51">
        <v>1</v>
      </c>
      <c r="R23" s="51">
        <v>1</v>
      </c>
      <c r="S23" s="51">
        <v>0</v>
      </c>
      <c r="T23" s="51">
        <v>1</v>
      </c>
      <c r="U23" s="51">
        <v>1</v>
      </c>
      <c r="V23" s="51">
        <v>1</v>
      </c>
      <c r="W23" s="51">
        <v>1</v>
      </c>
      <c r="X23" s="51">
        <v>1</v>
      </c>
      <c r="Y23" s="51">
        <v>1</v>
      </c>
      <c r="Z23" s="51">
        <v>1</v>
      </c>
      <c r="AA23" s="51">
        <v>1</v>
      </c>
      <c r="AB23" s="51">
        <v>0.5</v>
      </c>
      <c r="AC23" s="51">
        <v>1</v>
      </c>
      <c r="AD23" s="51">
        <v>1</v>
      </c>
      <c r="AE23" s="51">
        <v>1</v>
      </c>
      <c r="AF23" s="51">
        <v>1</v>
      </c>
      <c r="AG23" s="51">
        <v>0</v>
      </c>
      <c r="AH23" s="51">
        <v>1</v>
      </c>
      <c r="AI23" s="51">
        <v>0</v>
      </c>
      <c r="AJ23" s="3">
        <f t="shared" si="0"/>
        <v>71.51898734177216</v>
      </c>
      <c r="AK23" s="2" t="str">
        <f>IF(AND(AJ23&lt;=100,AJ23&gt;=80),"Ótimo",IF(AND(AJ23&lt;=79,AJ23&gt;=60),"Bom",IF(AND(AJ23&lt;=59,AJ23&gt;=40),"Regular",IF(AND(AJ23&lt;=39.99,AJ23&gt;=20),"Ruim",IF(AND(AJ23&lt;=19,AJ23&gt;=0),"Péssimo","")))))</f>
        <v>Bom</v>
      </c>
      <c r="AL23" s="52"/>
    </row>
    <row r="24" spans="1:38" s="2" customFormat="1">
      <c r="A24" s="42" t="s">
        <v>64</v>
      </c>
      <c r="B24" s="51">
        <v>1</v>
      </c>
      <c r="C24" s="51">
        <v>1</v>
      </c>
      <c r="D24" s="51">
        <v>1</v>
      </c>
      <c r="E24" s="51">
        <v>0.5</v>
      </c>
      <c r="F24" s="51">
        <v>1</v>
      </c>
      <c r="G24" s="51">
        <v>0.5</v>
      </c>
      <c r="H24" s="51">
        <v>1</v>
      </c>
      <c r="I24" s="51">
        <v>1</v>
      </c>
      <c r="J24" s="51">
        <v>0</v>
      </c>
      <c r="K24" s="51">
        <v>1</v>
      </c>
      <c r="L24" s="51">
        <v>0</v>
      </c>
      <c r="M24" s="51">
        <v>0</v>
      </c>
      <c r="N24" s="51">
        <v>1</v>
      </c>
      <c r="O24" s="51">
        <v>1</v>
      </c>
      <c r="P24" s="51">
        <v>1</v>
      </c>
      <c r="Q24" s="51">
        <v>1</v>
      </c>
      <c r="R24" s="51">
        <v>0</v>
      </c>
      <c r="S24" s="51">
        <v>0</v>
      </c>
      <c r="T24" s="51">
        <v>1</v>
      </c>
      <c r="U24" s="51">
        <v>1</v>
      </c>
      <c r="V24" s="51">
        <v>1</v>
      </c>
      <c r="W24" s="51">
        <v>0</v>
      </c>
      <c r="X24" s="51">
        <v>1</v>
      </c>
      <c r="Y24" s="51">
        <v>1</v>
      </c>
      <c r="Z24" s="51">
        <v>1</v>
      </c>
      <c r="AA24" s="51">
        <v>1</v>
      </c>
      <c r="AB24" s="51">
        <v>0</v>
      </c>
      <c r="AC24" s="51">
        <v>1</v>
      </c>
      <c r="AD24" s="51">
        <v>1</v>
      </c>
      <c r="AE24" s="51">
        <v>0</v>
      </c>
      <c r="AF24" s="51">
        <v>1</v>
      </c>
      <c r="AG24" s="51">
        <v>0</v>
      </c>
      <c r="AH24" s="51">
        <v>0</v>
      </c>
      <c r="AI24" s="51">
        <v>0</v>
      </c>
      <c r="AJ24" s="3">
        <f t="shared" si="0"/>
        <v>68.35443037974683</v>
      </c>
      <c r="AK24" s="2" t="str">
        <f>IF(AND(AJ24&lt;=100,AJ24&gt;=80),"Ótimo",IF(AND(AJ24&lt;=79,AJ24&gt;=60),"Bom",IF(AND(AJ24&lt;=59,AJ24&gt;=40),"Regular",IF(AND(AJ24&lt;=39,AJ24&gt;=20),"Ruim",IF(AND(AJ24&lt;=19,AJ24&gt;=0),"Péssimo","")))))</f>
        <v>Bom</v>
      </c>
      <c r="AL24" s="52"/>
    </row>
    <row r="25" spans="1:38" s="2" customFormat="1">
      <c r="A25" s="42" t="s">
        <v>55</v>
      </c>
      <c r="B25" s="51">
        <v>1</v>
      </c>
      <c r="C25" s="51">
        <v>1</v>
      </c>
      <c r="D25" s="51">
        <v>1</v>
      </c>
      <c r="E25" s="51">
        <v>0.5</v>
      </c>
      <c r="F25" s="51">
        <v>1</v>
      </c>
      <c r="G25" s="51">
        <v>0.5</v>
      </c>
      <c r="H25" s="51">
        <v>0</v>
      </c>
      <c r="I25" s="51">
        <v>1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1</v>
      </c>
      <c r="P25" s="51">
        <v>1</v>
      </c>
      <c r="Q25" s="51">
        <v>1</v>
      </c>
      <c r="R25" s="51">
        <v>1</v>
      </c>
      <c r="S25" s="51">
        <v>0</v>
      </c>
      <c r="T25" s="51">
        <v>1</v>
      </c>
      <c r="U25" s="51">
        <v>1</v>
      </c>
      <c r="V25" s="51">
        <v>1</v>
      </c>
      <c r="W25" s="51">
        <v>1</v>
      </c>
      <c r="X25" s="51">
        <v>1</v>
      </c>
      <c r="Y25" s="51">
        <v>1</v>
      </c>
      <c r="Z25" s="51">
        <v>1</v>
      </c>
      <c r="AA25" s="51">
        <v>1</v>
      </c>
      <c r="AB25" s="51">
        <v>0</v>
      </c>
      <c r="AC25" s="51">
        <v>0</v>
      </c>
      <c r="AD25" s="51">
        <v>0</v>
      </c>
      <c r="AE25" s="51">
        <v>0</v>
      </c>
      <c r="AF25" s="51">
        <v>1</v>
      </c>
      <c r="AG25" s="51">
        <v>0</v>
      </c>
      <c r="AH25" s="51">
        <v>0</v>
      </c>
      <c r="AI25" s="51">
        <v>0</v>
      </c>
      <c r="AJ25" s="3">
        <f t="shared" si="0"/>
        <v>65.822784810126578</v>
      </c>
      <c r="AK25" s="2" t="str">
        <f>IF(AND(AJ25&lt;=100,AJ25&gt;=80),"Ótimo",IF(AND(AJ25&lt;=79,AJ25&gt;=60),"Bom",IF(AND(AJ25&lt;=59.99,AJ25&gt;=40),"Regular",IF(AND(AJ25&lt;=39,AJ25&gt;=20),"Ruim",IF(AND(AJ25&lt;=19,AJ25&gt;=0),"Péssimo","")))))</f>
        <v>Bom</v>
      </c>
      <c r="AL25" s="52"/>
    </row>
    <row r="26" spans="1:38" s="2" customFormat="1">
      <c r="A26" s="48" t="s">
        <v>68</v>
      </c>
      <c r="B26" s="51">
        <v>1</v>
      </c>
      <c r="C26" s="51">
        <v>1</v>
      </c>
      <c r="D26" s="51">
        <v>1</v>
      </c>
      <c r="E26" s="51">
        <v>0.5</v>
      </c>
      <c r="F26" s="51">
        <v>1</v>
      </c>
      <c r="G26" s="51">
        <v>0.5</v>
      </c>
      <c r="H26" s="51">
        <v>0</v>
      </c>
      <c r="I26" s="51">
        <v>0</v>
      </c>
      <c r="J26" s="51">
        <v>0</v>
      </c>
      <c r="K26" s="51">
        <v>1</v>
      </c>
      <c r="L26" s="51">
        <v>0</v>
      </c>
      <c r="M26" s="51">
        <v>0</v>
      </c>
      <c r="N26" s="51">
        <v>1</v>
      </c>
      <c r="O26" s="51">
        <v>1</v>
      </c>
      <c r="P26" s="51">
        <v>1</v>
      </c>
      <c r="Q26" s="51">
        <v>1</v>
      </c>
      <c r="R26" s="51">
        <v>1</v>
      </c>
      <c r="S26" s="51">
        <v>0</v>
      </c>
      <c r="T26" s="51">
        <v>1</v>
      </c>
      <c r="U26" s="51">
        <v>1</v>
      </c>
      <c r="V26" s="51">
        <v>0</v>
      </c>
      <c r="W26" s="51">
        <v>0</v>
      </c>
      <c r="X26" s="51">
        <v>1</v>
      </c>
      <c r="Y26" s="51">
        <v>1</v>
      </c>
      <c r="Z26" s="51">
        <v>1</v>
      </c>
      <c r="AA26" s="51">
        <v>1</v>
      </c>
      <c r="AB26" s="51">
        <v>0</v>
      </c>
      <c r="AC26" s="51">
        <v>0</v>
      </c>
      <c r="AD26" s="51">
        <v>1</v>
      </c>
      <c r="AE26" s="51">
        <v>1</v>
      </c>
      <c r="AF26" s="51">
        <v>0</v>
      </c>
      <c r="AG26" s="51">
        <v>0</v>
      </c>
      <c r="AH26" s="51">
        <v>1</v>
      </c>
      <c r="AI26" s="51">
        <v>0</v>
      </c>
      <c r="AJ26" s="3">
        <f t="shared" si="0"/>
        <v>65.822784810126578</v>
      </c>
      <c r="AK26" s="2" t="str">
        <f>IF(AND(AJ26&lt;=100,AJ26&gt;=80),"Ótimo",IF(AND(AJ26&lt;=79,AJ26&gt;=60),"Bom",IF(AND(AJ26&lt;=59,AJ26&gt;=40),"Regular",IF(AND(AJ26&lt;=39.99,AJ26&gt;=20),"Ruim",IF(AND(AJ26&lt;=19,AJ26&gt;=0),"Péssimo","")))))</f>
        <v>Bom</v>
      </c>
      <c r="AL26" s="52"/>
    </row>
    <row r="27" spans="1:38" s="2" customFormat="1">
      <c r="A27" s="42" t="s">
        <v>71</v>
      </c>
      <c r="B27" s="51">
        <v>1</v>
      </c>
      <c r="C27" s="51">
        <v>1</v>
      </c>
      <c r="D27" s="51">
        <v>1</v>
      </c>
      <c r="E27" s="51">
        <v>1</v>
      </c>
      <c r="F27" s="51">
        <v>0</v>
      </c>
      <c r="G27" s="51">
        <v>0</v>
      </c>
      <c r="H27" s="51">
        <v>0</v>
      </c>
      <c r="I27" s="51">
        <v>1</v>
      </c>
      <c r="J27" s="51">
        <v>1</v>
      </c>
      <c r="K27" s="51">
        <v>1</v>
      </c>
      <c r="L27" s="51">
        <v>0</v>
      </c>
      <c r="M27" s="51">
        <v>0</v>
      </c>
      <c r="N27" s="51">
        <v>0</v>
      </c>
      <c r="O27" s="51">
        <v>1</v>
      </c>
      <c r="P27" s="51">
        <v>1</v>
      </c>
      <c r="Q27" s="51">
        <v>1</v>
      </c>
      <c r="R27" s="51">
        <v>0</v>
      </c>
      <c r="S27" s="51">
        <v>1</v>
      </c>
      <c r="T27" s="51">
        <v>1</v>
      </c>
      <c r="U27" s="51">
        <v>1</v>
      </c>
      <c r="V27" s="51">
        <v>1</v>
      </c>
      <c r="W27" s="51">
        <v>0</v>
      </c>
      <c r="X27" s="51">
        <v>1</v>
      </c>
      <c r="Y27" s="51">
        <v>0</v>
      </c>
      <c r="Z27" s="51">
        <v>1</v>
      </c>
      <c r="AA27" s="51">
        <v>1</v>
      </c>
      <c r="AB27" s="51">
        <v>0</v>
      </c>
      <c r="AC27" s="51">
        <v>1</v>
      </c>
      <c r="AD27" s="51">
        <v>0</v>
      </c>
      <c r="AE27" s="51">
        <v>0</v>
      </c>
      <c r="AF27" s="51">
        <v>1</v>
      </c>
      <c r="AG27" s="51">
        <v>0</v>
      </c>
      <c r="AH27" s="51">
        <v>0</v>
      </c>
      <c r="AI27" s="51">
        <v>0</v>
      </c>
      <c r="AJ27" s="3">
        <f t="shared" si="0"/>
        <v>63.291139240506332</v>
      </c>
      <c r="AK27" s="2" t="str">
        <f>IF(AND(AJ27&lt;=100,AJ27&gt;=80),"Ótimo",IF(AND(AJ27&lt;=79,AJ27&gt;=60),"Bom",IF(AND(AJ27&lt;=59,AJ27&gt;=40),"Regular",IF(AND(AJ27&lt;=39,AJ27&gt;=20),"Ruim",IF(AND(AJ27&lt;=19,AJ27&gt;=0),"Péssimo","")))))</f>
        <v>Bom</v>
      </c>
      <c r="AL27" s="52"/>
    </row>
    <row r="28" spans="1:38" s="2" customFormat="1">
      <c r="A28" s="42" t="s">
        <v>70</v>
      </c>
      <c r="B28" s="51">
        <v>1</v>
      </c>
      <c r="C28" s="51">
        <v>1</v>
      </c>
      <c r="D28" s="51">
        <v>1</v>
      </c>
      <c r="E28" s="51">
        <v>0.5</v>
      </c>
      <c r="F28" s="51">
        <v>1</v>
      </c>
      <c r="G28" s="51">
        <v>1</v>
      </c>
      <c r="H28" s="51">
        <v>1</v>
      </c>
      <c r="I28" s="51">
        <v>1</v>
      </c>
      <c r="J28" s="51">
        <v>0</v>
      </c>
      <c r="K28" s="51">
        <v>1</v>
      </c>
      <c r="L28" s="51">
        <v>0</v>
      </c>
      <c r="M28" s="51">
        <v>0</v>
      </c>
      <c r="N28" s="51">
        <v>1</v>
      </c>
      <c r="O28" s="51">
        <v>1</v>
      </c>
      <c r="P28" s="51">
        <v>1</v>
      </c>
      <c r="Q28" s="51">
        <v>0</v>
      </c>
      <c r="R28" s="51">
        <v>0</v>
      </c>
      <c r="S28" s="51">
        <v>0</v>
      </c>
      <c r="T28" s="51">
        <v>1</v>
      </c>
      <c r="U28" s="51">
        <v>1</v>
      </c>
      <c r="V28" s="51">
        <v>0.5</v>
      </c>
      <c r="W28" s="51">
        <v>0</v>
      </c>
      <c r="X28" s="51">
        <v>1</v>
      </c>
      <c r="Y28" s="51">
        <v>1</v>
      </c>
      <c r="Z28" s="51">
        <v>1</v>
      </c>
      <c r="AA28" s="51">
        <v>0</v>
      </c>
      <c r="AB28" s="51">
        <v>0</v>
      </c>
      <c r="AC28" s="51">
        <v>0</v>
      </c>
      <c r="AD28" s="51">
        <v>1</v>
      </c>
      <c r="AE28" s="51">
        <v>1</v>
      </c>
      <c r="AF28" s="51">
        <v>0</v>
      </c>
      <c r="AG28" s="51">
        <v>0</v>
      </c>
      <c r="AH28" s="51">
        <v>0</v>
      </c>
      <c r="AI28" s="51">
        <v>0</v>
      </c>
      <c r="AJ28" s="3">
        <f t="shared" si="0"/>
        <v>62.025316455696199</v>
      </c>
      <c r="AK28" s="2" t="str">
        <f>IF(AND(AJ28&lt;=100,AJ28&gt;=80),"Ótimo",IF(AND(AJ28&lt;=79,AJ28&gt;=60),"Bom",IF(AND(AJ28&lt;=59,AJ28&gt;=40),"Regular",IF(AND(AJ28&lt;=39,AJ28&gt;=20),"Ruim",IF(AND(AJ28&lt;=19,AJ28&gt;=0),"Péssimo","")))))</f>
        <v>Bom</v>
      </c>
      <c r="AL28" s="52"/>
    </row>
    <row r="29" spans="1:38" s="2" customFormat="1">
      <c r="A29" s="42" t="s">
        <v>63</v>
      </c>
      <c r="B29" s="51">
        <v>1</v>
      </c>
      <c r="C29" s="51">
        <v>1</v>
      </c>
      <c r="D29" s="51">
        <v>1</v>
      </c>
      <c r="E29" s="51">
        <v>0.5</v>
      </c>
      <c r="F29" s="51">
        <v>1</v>
      </c>
      <c r="G29" s="51">
        <v>0.5</v>
      </c>
      <c r="H29" s="51">
        <v>0</v>
      </c>
      <c r="I29" s="51">
        <v>0</v>
      </c>
      <c r="J29" s="51">
        <v>0</v>
      </c>
      <c r="K29" s="51">
        <v>1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1</v>
      </c>
      <c r="S29" s="51">
        <v>0</v>
      </c>
      <c r="T29" s="51">
        <v>1</v>
      </c>
      <c r="U29" s="51">
        <v>1</v>
      </c>
      <c r="V29" s="51">
        <v>1</v>
      </c>
      <c r="W29" s="51">
        <v>0</v>
      </c>
      <c r="X29" s="51">
        <v>1</v>
      </c>
      <c r="Y29" s="51">
        <v>0</v>
      </c>
      <c r="Z29" s="51">
        <v>1</v>
      </c>
      <c r="AA29" s="51">
        <v>1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3">
        <f t="shared" si="0"/>
        <v>45.569620253164558</v>
      </c>
      <c r="AK29" s="2" t="str">
        <f>IF(AND(AJ29&lt;=100,AJ29&gt;=80),"Ótimo",IF(AND(AJ29&lt;=79,AJ29&gt;=60),"Bom",IF(AND(AJ29&lt;=59,AJ29&gt;=40),"Regular",IF(AND(AJ29&lt;=39,AJ29&gt;=20),"Ruim",IF(AND(AJ29&lt;=19,AJ29&gt;=0),"Péssimo","")))))</f>
        <v>Regular</v>
      </c>
      <c r="AL29" s="52"/>
    </row>
    <row r="30" spans="1:38" s="2" customFormat="1">
      <c r="A30" s="42" t="s">
        <v>73</v>
      </c>
      <c r="B30" s="51">
        <v>1</v>
      </c>
      <c r="C30" s="51">
        <v>1</v>
      </c>
      <c r="D30" s="51">
        <v>1</v>
      </c>
      <c r="E30" s="51">
        <v>0.5</v>
      </c>
      <c r="F30" s="51">
        <v>0</v>
      </c>
      <c r="G30" s="51">
        <v>0.5</v>
      </c>
      <c r="H30" s="51">
        <v>0</v>
      </c>
      <c r="I30" s="51">
        <v>0</v>
      </c>
      <c r="J30" s="51">
        <v>0</v>
      </c>
      <c r="K30" s="51">
        <v>1</v>
      </c>
      <c r="L30" s="51">
        <v>0</v>
      </c>
      <c r="M30" s="51">
        <v>0</v>
      </c>
      <c r="N30" s="51">
        <v>1</v>
      </c>
      <c r="O30" s="51">
        <v>0</v>
      </c>
      <c r="P30" s="51">
        <v>0</v>
      </c>
      <c r="Q30" s="51">
        <v>0</v>
      </c>
      <c r="R30" s="51">
        <v>1</v>
      </c>
      <c r="S30" s="51">
        <v>0</v>
      </c>
      <c r="T30" s="51">
        <v>1</v>
      </c>
      <c r="U30" s="51">
        <v>0</v>
      </c>
      <c r="V30" s="51">
        <v>0</v>
      </c>
      <c r="W30" s="51">
        <v>1</v>
      </c>
      <c r="X30" s="51">
        <v>1</v>
      </c>
      <c r="Y30" s="51">
        <v>0</v>
      </c>
      <c r="Z30" s="51">
        <v>0</v>
      </c>
      <c r="AA30" s="51">
        <v>1</v>
      </c>
      <c r="AB30" s="51">
        <v>0</v>
      </c>
      <c r="AC30" s="51">
        <v>0</v>
      </c>
      <c r="AD30" s="51">
        <v>1</v>
      </c>
      <c r="AE30" s="51">
        <v>1</v>
      </c>
      <c r="AF30" s="51">
        <v>1</v>
      </c>
      <c r="AG30" s="51">
        <v>0</v>
      </c>
      <c r="AH30" s="51">
        <v>0</v>
      </c>
      <c r="AI30" s="51">
        <v>0</v>
      </c>
      <c r="AJ30" s="3">
        <f t="shared" si="0"/>
        <v>43.037974683544306</v>
      </c>
      <c r="AK30" s="2" t="str">
        <f>IF(AND(AJ30&lt;=100,AJ30&gt;=80),"Ótimo",IF(AND(AJ30&lt;=79,AJ30&gt;=60),"Bom",IF(AND(AJ30&lt;=59,AJ30&gt;=40),"Regular",IF(AND(AJ30&lt;=39.9,AJ30&gt;=20),"Ruim",IF(AND(AJ30&lt;=19,AJ30&gt;=0),"Péssimo","")))))</f>
        <v>Regular</v>
      </c>
      <c r="AL30" s="52"/>
    </row>
    <row r="31" spans="1:38">
      <c r="H31" t="s">
        <v>74</v>
      </c>
      <c r="AL31" s="45"/>
    </row>
  </sheetData>
  <mergeCells count="14">
    <mergeCell ref="AK1:AK2"/>
    <mergeCell ref="B2:G2"/>
    <mergeCell ref="H2:N2"/>
    <mergeCell ref="O2:S2"/>
    <mergeCell ref="T2:X2"/>
    <mergeCell ref="Y2:AB2"/>
    <mergeCell ref="AC2:AE2"/>
    <mergeCell ref="AF2:AH2"/>
    <mergeCell ref="AJ1:AJ2"/>
    <mergeCell ref="A1:A3"/>
    <mergeCell ref="B1:N1"/>
    <mergeCell ref="O1:S1"/>
    <mergeCell ref="T1:X1"/>
    <mergeCell ref="Y1:AI1"/>
  </mergeCells>
  <conditionalFormatting sqref="AK1">
    <cfRule type="containsText" dxfId="214" priority="11" operator="containsText" text="Péssimo/Opaco">
      <formula>NOT(ISERROR(SEARCH("Péssimo/Opaco",AK1)))</formula>
    </cfRule>
    <cfRule type="containsText" dxfId="213" priority="12" operator="containsText" text="Regular">
      <formula>NOT(ISERROR(SEARCH("Regular",AK1)))</formula>
    </cfRule>
    <cfRule type="containsText" dxfId="212" priority="13" operator="containsText" text="Bom">
      <formula>NOT(ISERROR(SEARCH("Bom",AK1)))</formula>
    </cfRule>
    <cfRule type="containsText" dxfId="211" priority="14" operator="containsText" text="Muito Bom">
      <formula>NOT(ISERROR(SEARCH("Muito Bom",AK1)))</formula>
    </cfRule>
    <cfRule type="containsText" dxfId="210" priority="15" operator="containsText" text="Ótimo/Transparente">
      <formula>NOT(ISERROR(SEARCH("Ótimo/Transparente",AK1)))</formula>
    </cfRule>
  </conditionalFormatting>
  <conditionalFormatting sqref="AK3">
    <cfRule type="containsText" dxfId="209" priority="6" operator="containsText" text="Péssimo/Opaco">
      <formula>NOT(ISERROR(SEARCH("Péssimo/Opaco",AK3)))</formula>
    </cfRule>
    <cfRule type="containsText" dxfId="208" priority="7" operator="containsText" text="Regular">
      <formula>NOT(ISERROR(SEARCH("Regular",AK3)))</formula>
    </cfRule>
    <cfRule type="containsText" dxfId="207" priority="8" operator="containsText" text="Bom">
      <formula>NOT(ISERROR(SEARCH("Bom",AK3)))</formula>
    </cfRule>
    <cfRule type="containsText" dxfId="206" priority="9" operator="containsText" text="Muito Bom">
      <formula>NOT(ISERROR(SEARCH("Muito Bom",AK3)))</formula>
    </cfRule>
    <cfRule type="containsText" dxfId="205" priority="10" operator="containsText" text="Ótimo/Transparente">
      <formula>NOT(ISERROR(SEARCH("Ótimo/Transparente",AK3)))</formula>
    </cfRule>
  </conditionalFormatting>
  <conditionalFormatting sqref="AK4:AK30">
    <cfRule type="containsText" dxfId="204" priority="1" operator="containsText" text="Péssimo/Opaco">
      <formula>NOT(ISERROR(SEARCH("Péssimo/Opaco",AK4)))</formula>
    </cfRule>
    <cfRule type="containsText" dxfId="203" priority="2" operator="containsText" text="Regular">
      <formula>NOT(ISERROR(SEARCH("Regular",AK4)))</formula>
    </cfRule>
    <cfRule type="containsText" dxfId="202" priority="3" operator="containsText" text="Bom">
      <formula>NOT(ISERROR(SEARCH("Bom",AK4)))</formula>
    </cfRule>
    <cfRule type="containsText" dxfId="201" priority="4" operator="containsText" text="Muito Bom">
      <formula>NOT(ISERROR(SEARCH("Muito Bom",AK4)))</formula>
    </cfRule>
    <cfRule type="containsText" dxfId="200" priority="5" operator="containsText" text="Ótimo/Transparente">
      <formula>NOT(ISERROR(SEARCH("Ótimo/Transparente",AK4)))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B847-41A1-4614-8122-BCE983EDFFAC}">
  <dimension ref="A1:AK30"/>
  <sheetViews>
    <sheetView workbookViewId="0">
      <selection sqref="A1:A3"/>
    </sheetView>
  </sheetViews>
  <sheetFormatPr defaultRowHeight="14.5"/>
  <cols>
    <col min="1" max="1" width="18.54296875" bestFit="1" customWidth="1"/>
    <col min="22" max="22" width="12.08984375" customWidth="1"/>
    <col min="23" max="23" width="13" customWidth="1"/>
    <col min="24" max="24" width="13.36328125" customWidth="1"/>
    <col min="35" max="35" width="13.1796875" bestFit="1" customWidth="1"/>
    <col min="36" max="36" width="13.81640625" bestFit="1" customWidth="1"/>
    <col min="37" max="37" width="9.1796875" bestFit="1" customWidth="1"/>
  </cols>
  <sheetData>
    <row r="1" spans="1:37">
      <c r="A1" s="81" t="s">
        <v>0</v>
      </c>
      <c r="B1" s="69" t="s">
        <v>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 t="s">
        <v>2</v>
      </c>
      <c r="P1" s="70"/>
      <c r="Q1" s="70"/>
      <c r="R1" s="70"/>
      <c r="S1" s="70"/>
      <c r="T1" s="71" t="s">
        <v>3</v>
      </c>
      <c r="U1" s="71"/>
      <c r="V1" s="71"/>
      <c r="W1" s="71"/>
      <c r="X1" s="71"/>
      <c r="Y1" s="72" t="s">
        <v>4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3" t="s">
        <v>5</v>
      </c>
      <c r="AK1" s="73" t="s">
        <v>6</v>
      </c>
    </row>
    <row r="2" spans="1:37">
      <c r="A2" s="81"/>
      <c r="B2" s="74" t="s">
        <v>7</v>
      </c>
      <c r="C2" s="74"/>
      <c r="D2" s="74"/>
      <c r="E2" s="74"/>
      <c r="F2" s="74"/>
      <c r="G2" s="74"/>
      <c r="H2" s="75" t="s">
        <v>8</v>
      </c>
      <c r="I2" s="75"/>
      <c r="J2" s="75"/>
      <c r="K2" s="75"/>
      <c r="L2" s="75"/>
      <c r="M2" s="75"/>
      <c r="N2" s="75"/>
      <c r="O2" s="76" t="s">
        <v>9</v>
      </c>
      <c r="P2" s="76"/>
      <c r="Q2" s="76"/>
      <c r="R2" s="76"/>
      <c r="S2" s="76"/>
      <c r="T2" s="77"/>
      <c r="U2" s="77"/>
      <c r="V2" s="77"/>
      <c r="W2" s="77"/>
      <c r="X2" s="77"/>
      <c r="Y2" s="78" t="s">
        <v>10</v>
      </c>
      <c r="Z2" s="78"/>
      <c r="AA2" s="78"/>
      <c r="AB2" s="78"/>
      <c r="AC2" s="79" t="s">
        <v>11</v>
      </c>
      <c r="AD2" s="79"/>
      <c r="AE2" s="79"/>
      <c r="AF2" s="80" t="s">
        <v>12</v>
      </c>
      <c r="AG2" s="80"/>
      <c r="AH2" s="80"/>
      <c r="AI2" s="1" t="s">
        <v>13</v>
      </c>
      <c r="AJ2" s="73"/>
      <c r="AK2" s="73"/>
    </row>
    <row r="3" spans="1:37" ht="108.5">
      <c r="A3" s="81"/>
      <c r="B3" s="39" t="s">
        <v>14</v>
      </c>
      <c r="C3" s="40" t="s">
        <v>15</v>
      </c>
      <c r="D3" s="40" t="s">
        <v>16</v>
      </c>
      <c r="E3" s="40" t="s">
        <v>17</v>
      </c>
      <c r="F3" s="40" t="s">
        <v>18</v>
      </c>
      <c r="G3" s="40" t="s">
        <v>19</v>
      </c>
      <c r="H3" s="40" t="s">
        <v>20</v>
      </c>
      <c r="I3" s="40" t="s">
        <v>21</v>
      </c>
      <c r="J3" s="40" t="s">
        <v>22</v>
      </c>
      <c r="K3" s="40" t="s">
        <v>23</v>
      </c>
      <c r="L3" s="40" t="s">
        <v>24</v>
      </c>
      <c r="M3" s="40" t="s">
        <v>25</v>
      </c>
      <c r="N3" s="40" t="s">
        <v>26</v>
      </c>
      <c r="O3" s="40" t="s">
        <v>27</v>
      </c>
      <c r="P3" s="41" t="s">
        <v>28</v>
      </c>
      <c r="Q3" s="40" t="s">
        <v>29</v>
      </c>
      <c r="R3" s="40" t="s">
        <v>30</v>
      </c>
      <c r="S3" s="40" t="s">
        <v>31</v>
      </c>
      <c r="T3" s="40" t="s">
        <v>32</v>
      </c>
      <c r="U3" s="40" t="s">
        <v>33</v>
      </c>
      <c r="V3" s="40" t="s">
        <v>34</v>
      </c>
      <c r="W3" s="40" t="s">
        <v>35</v>
      </c>
      <c r="X3" s="40" t="s">
        <v>36</v>
      </c>
      <c r="Y3" s="40" t="s">
        <v>37</v>
      </c>
      <c r="Z3" s="40" t="s">
        <v>38</v>
      </c>
      <c r="AA3" s="40" t="s">
        <v>39</v>
      </c>
      <c r="AB3" s="40" t="s">
        <v>40</v>
      </c>
      <c r="AC3" s="40" t="s">
        <v>41</v>
      </c>
      <c r="AD3" s="40" t="s">
        <v>42</v>
      </c>
      <c r="AE3" s="40" t="s">
        <v>43</v>
      </c>
      <c r="AF3" s="40" t="s">
        <v>44</v>
      </c>
      <c r="AG3" s="40" t="s">
        <v>45</v>
      </c>
      <c r="AH3" s="40" t="s">
        <v>43</v>
      </c>
      <c r="AI3" s="40" t="s">
        <v>46</v>
      </c>
    </row>
    <row r="4" spans="1:37" s="12" customFormat="1">
      <c r="A4" s="56" t="s">
        <v>51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2">
        <v>1</v>
      </c>
      <c r="AE4" s="12">
        <v>1</v>
      </c>
      <c r="AF4" s="12">
        <v>1</v>
      </c>
      <c r="AG4" s="12">
        <v>1</v>
      </c>
      <c r="AH4" s="12">
        <v>1</v>
      </c>
      <c r="AI4" s="12">
        <v>1</v>
      </c>
      <c r="AJ4" s="18">
        <f t="shared" ref="AJ4:AJ30" si="0">(((SUM(B4:G4)*4)+(SUM(H4:N4)*2)+(SUM(O4:S4)*4)+(SUM(T4:X4)*2)+(SUM(Y4:AI4)))/79)*100</f>
        <v>100</v>
      </c>
      <c r="AK4" s="12" t="str">
        <f>IF(AND(AJ4&lt;=100,AJ4&gt;=80),"Ótimo",IF(AND(AJ4&lt;=79,AJ4&gt;=60),"Bom",IF(AND(AJ4&lt;=59,AJ4&gt;=40),"Regular",IF(AND(AJ4&lt;=39.99,AJ4&gt;=20),"Ruim",IF(AND(AJ4&lt;=19,AJ4&gt;=0),"Péssimo","")))))</f>
        <v>Ótimo</v>
      </c>
    </row>
    <row r="5" spans="1:37" s="12" customFormat="1">
      <c r="A5" s="56" t="s">
        <v>47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G5" s="12">
        <v>1</v>
      </c>
      <c r="AH5" s="12">
        <v>1</v>
      </c>
      <c r="AI5" s="12">
        <v>1</v>
      </c>
      <c r="AJ5" s="18">
        <f t="shared" si="0"/>
        <v>100</v>
      </c>
      <c r="AK5" s="12" t="str">
        <f>IF(AND(AJ5&lt;=100,AJ5&gt;=80),"Ótimo",IF(AND(AJ5&lt;=79,AJ5&gt;=60),"Bom",IF(AND(AJ5&lt;=59,AJ5&gt;=40),"Regular",IF(AND(AJ5&lt;=39,AJ5&gt;=20),"Ruim",IF(AND(AJ5&lt;=19,AJ5&gt;=0),"Péssimo","")))))</f>
        <v>Ótimo</v>
      </c>
    </row>
    <row r="6" spans="1:37" s="12" customFormat="1">
      <c r="A6" s="56" t="s">
        <v>53</v>
      </c>
      <c r="B6" s="12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G6" s="12">
        <v>1</v>
      </c>
      <c r="AH6" s="12">
        <v>1</v>
      </c>
      <c r="AI6" s="12">
        <v>1</v>
      </c>
      <c r="AJ6" s="18">
        <f t="shared" si="0"/>
        <v>100</v>
      </c>
      <c r="AK6" s="12" t="str">
        <f>IF(AND(AJ6&lt;=100,AJ6&gt;=80),"Ótimo",IF(AND(AJ6&lt;=79,AJ6&gt;=60),"Bom",IF(AND(AJ6&lt;=59,AJ6&gt;=40),"Regular",IF(AND(AJ6&lt;=39,AJ6&gt;=20),"Ruim",IF(AND(AJ6&lt;=19,AJ6&gt;=0),"Péssimo","")))))</f>
        <v>Ótimo</v>
      </c>
    </row>
    <row r="7" spans="1:37" s="12" customFormat="1">
      <c r="A7" s="19" t="s">
        <v>65</v>
      </c>
      <c r="B7" s="12">
        <v>1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12">
        <v>1</v>
      </c>
      <c r="AA7" s="12">
        <v>1</v>
      </c>
      <c r="AB7" s="12">
        <v>0</v>
      </c>
      <c r="AC7" s="12">
        <v>1</v>
      </c>
      <c r="AD7" s="12">
        <v>1</v>
      </c>
      <c r="AE7" s="12">
        <v>1</v>
      </c>
      <c r="AF7" s="12">
        <v>1</v>
      </c>
      <c r="AG7" s="12">
        <v>1</v>
      </c>
      <c r="AH7" s="12">
        <v>1</v>
      </c>
      <c r="AI7" s="12">
        <v>1</v>
      </c>
      <c r="AJ7" s="18">
        <f t="shared" si="0"/>
        <v>98.734177215189874</v>
      </c>
      <c r="AK7" s="12" t="str">
        <f>IF(AND(AJ7&lt;=100,AJ7&gt;=80),"Ótimo",IF(AND(AJ7&lt;=79.99,AJ7&gt;=60),"Bom",IF(AND(AJ7&lt;=59,AJ7&gt;=40),"Regular",IF(AND(AJ7&lt;=39,AJ7&gt;=20),"Ruim",IF(AND(AJ7&lt;=19,AJ7&gt;=0),"Péssimo","")))))</f>
        <v>Ótimo</v>
      </c>
    </row>
    <row r="8" spans="1:37" s="12" customFormat="1">
      <c r="A8" s="56" t="s">
        <v>61</v>
      </c>
      <c r="B8" s="12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2">
        <v>1</v>
      </c>
      <c r="Z8" s="12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2">
        <v>1</v>
      </c>
      <c r="AH8" s="12">
        <v>1</v>
      </c>
      <c r="AI8" s="12">
        <v>0</v>
      </c>
      <c r="AJ8" s="18">
        <f t="shared" si="0"/>
        <v>98.734177215189874</v>
      </c>
      <c r="AK8" s="12" t="str">
        <f>IF(AND(AJ8&lt;=100,AJ8&gt;=80),"Ótimo",IF(AND(AJ8&lt;=79,AJ8&gt;=60),"Bom",IF(AND(AJ8&lt;=59,AJ8&gt;=40),"Regular",IF(AND(AJ8&lt;=39,AJ8&gt;=20),"Ruim",IF(AND(AJ8&lt;=19,AJ8&gt;=0),"Péssimo","")))))</f>
        <v>Ótimo</v>
      </c>
    </row>
    <row r="9" spans="1:37" s="12" customFormat="1">
      <c r="A9" s="56" t="s">
        <v>48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2">
        <v>1</v>
      </c>
      <c r="AE9" s="12">
        <v>1</v>
      </c>
      <c r="AF9" s="12">
        <v>1</v>
      </c>
      <c r="AG9" s="12">
        <v>0</v>
      </c>
      <c r="AH9" s="12">
        <v>1</v>
      </c>
      <c r="AI9" s="12">
        <v>1</v>
      </c>
      <c r="AJ9" s="18">
        <f t="shared" si="0"/>
        <v>98.734177215189874</v>
      </c>
      <c r="AK9" s="12" t="str">
        <f>IF(AND(AJ9&lt;=100,AJ9&gt;=80),"Ótimo",IF(AND(AJ9&lt;=79,AJ9&gt;=60),"Bom",IF(AND(AJ9&lt;=59.99,AJ9&gt;=40),"Regular",IF(AND(AJ9&lt;=39,AJ9&gt;=20),"Ruim",IF(AND(AJ9&lt;=19,AJ9&gt;=0),"Péssimo","")))))</f>
        <v>Ótimo</v>
      </c>
    </row>
    <row r="10" spans="1:37" s="12" customFormat="1">
      <c r="A10" s="19" t="s">
        <v>49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2">
        <v>0</v>
      </c>
      <c r="AC10" s="12">
        <v>1</v>
      </c>
      <c r="AD10" s="12">
        <v>1</v>
      </c>
      <c r="AE10" s="12">
        <v>1</v>
      </c>
      <c r="AF10" s="12">
        <v>1</v>
      </c>
      <c r="AG10" s="12">
        <v>1</v>
      </c>
      <c r="AH10" s="12">
        <v>1</v>
      </c>
      <c r="AI10" s="12">
        <v>1</v>
      </c>
      <c r="AJ10" s="18">
        <f t="shared" si="0"/>
        <v>98.734177215189874</v>
      </c>
      <c r="AK10" s="12" t="str">
        <f>IF(AND(AJ10&lt;=100,AJ10&gt;=80),"Ótimo",IF(AND(AJ10&lt;=79,AJ10&gt;=60),"Bom",IF(AND(AJ10&lt;=59,AJ10&gt;=40),"Regular",IF(AND(AJ10&lt;=39.99,AJ10&gt;=20),"Ruim",IF(AND(AJ10&lt;=19,AJ10&gt;=0),"Péssimo","")))))</f>
        <v>Ótimo</v>
      </c>
    </row>
    <row r="11" spans="1:37" s="12" customFormat="1">
      <c r="A11" s="56" t="s">
        <v>58</v>
      </c>
      <c r="B11" s="12">
        <v>1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>
        <v>1</v>
      </c>
      <c r="V11" s="12">
        <v>1</v>
      </c>
      <c r="W11" s="12">
        <v>1</v>
      </c>
      <c r="X11" s="12">
        <v>1</v>
      </c>
      <c r="Y11" s="12">
        <v>1</v>
      </c>
      <c r="Z11" s="12">
        <v>1</v>
      </c>
      <c r="AA11" s="12">
        <v>1</v>
      </c>
      <c r="AB11" s="12">
        <v>1</v>
      </c>
      <c r="AC11" s="12">
        <v>1</v>
      </c>
      <c r="AD11" s="12">
        <v>1</v>
      </c>
      <c r="AE11" s="12">
        <v>1</v>
      </c>
      <c r="AF11" s="12">
        <v>1</v>
      </c>
      <c r="AG11" s="12">
        <v>0</v>
      </c>
      <c r="AH11" s="12">
        <v>0</v>
      </c>
      <c r="AI11" s="12">
        <v>1</v>
      </c>
      <c r="AJ11" s="18">
        <f t="shared" si="0"/>
        <v>97.468354430379748</v>
      </c>
      <c r="AK11" s="12" t="str">
        <f>IF(AND(AJ11&lt;=100,AJ11&gt;=80),"Ótimo",IF(AND(AJ11&lt;=79,AJ11&gt;=60),"Bom",IF(AND(AJ11&lt;=59,AJ11&gt;=40),"Regular",IF(AND(AJ11&lt;=39,AJ11&gt;=20),"Ruim",IF(AND(AJ11&lt;=19,AJ11&gt;=0),"Péssimo","")))))</f>
        <v>Ótimo</v>
      </c>
    </row>
    <row r="12" spans="1:37" s="12" customFormat="1">
      <c r="A12" s="19" t="s">
        <v>60</v>
      </c>
      <c r="B12" s="12">
        <v>1</v>
      </c>
      <c r="C12" s="12">
        <v>1</v>
      </c>
      <c r="D12" s="12">
        <v>1</v>
      </c>
      <c r="E12" s="12">
        <v>1</v>
      </c>
      <c r="F12" s="12">
        <v>1</v>
      </c>
      <c r="G12" s="12">
        <v>0.5</v>
      </c>
      <c r="H12" s="12">
        <v>1</v>
      </c>
      <c r="I12" s="12">
        <v>1</v>
      </c>
      <c r="J12" s="12">
        <v>1</v>
      </c>
      <c r="K12" s="12">
        <v>1</v>
      </c>
      <c r="L12" s="12">
        <v>0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F12" s="12">
        <v>1</v>
      </c>
      <c r="AG12" s="12">
        <v>1</v>
      </c>
      <c r="AH12" s="12">
        <v>1</v>
      </c>
      <c r="AI12" s="12">
        <v>0</v>
      </c>
      <c r="AJ12" s="18">
        <f t="shared" si="0"/>
        <v>93.670886075949369</v>
      </c>
      <c r="AK12" s="12" t="str">
        <f>IF(AND(AJ12&lt;=100,AJ12&gt;=80),"Ótimo",IF(AND(AJ12&lt;=79.99,AJ12&gt;=60),"Bom",IF(AND(AJ12&lt;=59,AJ12&gt;=40),"Regular",IF(AND(AJ12&lt;=39,AJ12&gt;=20),"Ruim",IF(AND(AJ12&lt;=19,AJ12&gt;=0),"Péssimo","")))))</f>
        <v>Ótimo</v>
      </c>
    </row>
    <row r="13" spans="1:37" s="12" customFormat="1">
      <c r="A13" s="56" t="s">
        <v>62</v>
      </c>
      <c r="B13" s="12">
        <v>1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0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0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0</v>
      </c>
      <c r="AJ13" s="18">
        <f>(((SUM(B13:G13)*4)+(SUM(H13:N13)*2)+(SUM(O13:S13)*4)+(SUM(T13:X13)*2)+(SUM(Y13:AI13)))/79)*100</f>
        <v>93.670886075949369</v>
      </c>
      <c r="AK13" s="12" t="str">
        <f>IF(AND(AJ13&lt;=100,AJ13&gt;=80),"Ótimo",IF(AND(AJ13&lt;=79.9,AJ13&gt;=60),"Bom",IF(AND(AJ13&lt;=59,AJ13&gt;=40),"Regular",IF(AND(AJ13&lt;=39,AJ13&gt;=20),"Ruim",IF(AND(AJ13&lt;=19,AJ13&gt;=0),"Péssimo","")))))</f>
        <v>Ótimo</v>
      </c>
    </row>
    <row r="14" spans="1:37" s="12" customFormat="1">
      <c r="A14" s="56" t="s">
        <v>66</v>
      </c>
      <c r="B14" s="12">
        <v>1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0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0</v>
      </c>
      <c r="S14" s="12">
        <v>1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2">
        <v>1</v>
      </c>
      <c r="AF14" s="12">
        <v>1</v>
      </c>
      <c r="AG14" s="12">
        <v>1</v>
      </c>
      <c r="AH14" s="12">
        <v>1</v>
      </c>
      <c r="AI14" s="12">
        <v>1</v>
      </c>
      <c r="AJ14" s="18">
        <f t="shared" si="0"/>
        <v>92.405063291139243</v>
      </c>
      <c r="AK14" s="12" t="str">
        <f>IF(AND(AJ14&lt;=100,AJ14&gt;=80),"Ótimo",IF(AND(AJ14&lt;=79,AJ14&gt;=60),"Bom",IF(AND(AJ14&lt;=59,AJ14&gt;=40),"Regular",IF(AND(AJ14&lt;=39,AJ14&gt;=20),"Ruim",IF(AND(AJ14&lt;=19,AJ14&gt;=0),"Péssimo","")))))</f>
        <v>Ótimo</v>
      </c>
    </row>
    <row r="15" spans="1:37" s="12" customFormat="1">
      <c r="A15" s="56" t="s">
        <v>72</v>
      </c>
      <c r="B15" s="12">
        <v>1</v>
      </c>
      <c r="C15" s="12">
        <v>1</v>
      </c>
      <c r="D15" s="12">
        <v>1</v>
      </c>
      <c r="E15" s="12">
        <v>1</v>
      </c>
      <c r="F15" s="12">
        <v>1</v>
      </c>
      <c r="G15" s="12">
        <v>0.5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0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0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0</v>
      </c>
      <c r="AI15" s="12">
        <v>0</v>
      </c>
      <c r="AJ15" s="18">
        <f t="shared" si="0"/>
        <v>91.139240506329116</v>
      </c>
      <c r="AK15" s="12" t="str">
        <f>IF(AND(AJ15&lt;=100,AJ15&gt;=80),"Ótimo",IF(AND(AJ15&lt;=79,AJ15&gt;=60),"Bom",IF(AND(AJ15&lt;=59,AJ15&gt;=40),"Regular",IF(AND(AJ15&lt;=39,AJ15&gt;=20),"Ruim",IF(AND(AJ15&lt;=19,AJ15&gt;=0),"Péssimo","")))))</f>
        <v>Ótimo</v>
      </c>
    </row>
    <row r="16" spans="1:37" s="12" customFormat="1">
      <c r="A16" s="56" t="s">
        <v>57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0</v>
      </c>
      <c r="H16" s="12">
        <v>1</v>
      </c>
      <c r="I16" s="12">
        <v>1</v>
      </c>
      <c r="J16" s="12">
        <v>1</v>
      </c>
      <c r="K16" s="12">
        <v>1</v>
      </c>
      <c r="L16" s="12">
        <v>0</v>
      </c>
      <c r="M16" s="12">
        <v>1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  <c r="AA16" s="12">
        <v>1</v>
      </c>
      <c r="AB16" s="12">
        <v>0.5</v>
      </c>
      <c r="AC16" s="12">
        <v>1</v>
      </c>
      <c r="AD16" s="12">
        <v>1</v>
      </c>
      <c r="AE16" s="12">
        <v>1</v>
      </c>
      <c r="AF16" s="12">
        <v>1</v>
      </c>
      <c r="AG16" s="12">
        <v>1</v>
      </c>
      <c r="AH16" s="12">
        <v>1</v>
      </c>
      <c r="AI16" s="12">
        <v>0</v>
      </c>
      <c r="AJ16" s="18">
        <f t="shared" si="0"/>
        <v>90.506329113924053</v>
      </c>
      <c r="AK16" s="12" t="str">
        <f>IF(AND(AJ16&lt;=100,AJ16&gt;=80),"Ótimo",IF(AND(AJ16&lt;=79,AJ16&gt;=60),"Bom",IF(AND(AJ16&lt;=59,AJ16&gt;=40),"Regular",IF(AND(AJ16&lt;=39.99,AJ16&gt;=20),"Ruim",IF(AND(AJ16&lt;=19,AJ16&gt;=0),"Péssimo","")))))</f>
        <v>Ótimo</v>
      </c>
    </row>
    <row r="17" spans="1:37" s="12" customFormat="1">
      <c r="A17" s="17" t="s">
        <v>56</v>
      </c>
      <c r="B17" s="12">
        <v>1</v>
      </c>
      <c r="C17" s="12">
        <v>1</v>
      </c>
      <c r="D17" s="12">
        <v>1</v>
      </c>
      <c r="E17" s="12">
        <v>0.5</v>
      </c>
      <c r="F17" s="12">
        <v>1</v>
      </c>
      <c r="G17" s="12">
        <v>0.5</v>
      </c>
      <c r="H17" s="12">
        <v>1</v>
      </c>
      <c r="I17" s="12">
        <v>1</v>
      </c>
      <c r="J17" s="12">
        <v>0</v>
      </c>
      <c r="K17" s="12">
        <v>1</v>
      </c>
      <c r="L17" s="12">
        <v>0</v>
      </c>
      <c r="M17" s="12">
        <v>1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12">
        <v>1</v>
      </c>
      <c r="AE17" s="12">
        <v>1</v>
      </c>
      <c r="AF17" s="12">
        <v>1</v>
      </c>
      <c r="AG17" s="12">
        <v>0</v>
      </c>
      <c r="AH17" s="12">
        <v>1</v>
      </c>
      <c r="AI17" s="12">
        <v>0</v>
      </c>
      <c r="AJ17" s="18">
        <f t="shared" si="0"/>
        <v>87.341772151898738</v>
      </c>
      <c r="AK17" s="12" t="str">
        <f>IF(AND(AJ17&lt;=100,AJ17&gt;=80),"Ótimo",IF(AND(AJ17&lt;=79,AJ17&gt;=60),"Bom",IF(AND(AJ17&lt;=59,AJ17&gt;=40),"Regular",IF(AND(AJ17&lt;=39,AJ17&gt;=20),"Ruim",IF(AND(AJ17&lt;=19,AJ17&gt;=0),"Péssimo","")))))</f>
        <v>Ótimo</v>
      </c>
    </row>
    <row r="18" spans="1:37" s="12" customFormat="1">
      <c r="A18" s="56" t="s">
        <v>75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0.5</v>
      </c>
      <c r="H18" s="12">
        <v>1</v>
      </c>
      <c r="I18" s="12">
        <v>1</v>
      </c>
      <c r="J18" s="12">
        <v>1</v>
      </c>
      <c r="K18" s="12">
        <v>1</v>
      </c>
      <c r="L18" s="12">
        <v>0</v>
      </c>
      <c r="M18" s="12">
        <v>1</v>
      </c>
      <c r="N18" s="12">
        <v>1</v>
      </c>
      <c r="O18" s="12">
        <v>0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12">
        <v>1</v>
      </c>
      <c r="AA18" s="12">
        <v>1</v>
      </c>
      <c r="AB18" s="12">
        <v>0</v>
      </c>
      <c r="AC18" s="12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0</v>
      </c>
      <c r="AJ18" s="18">
        <f t="shared" si="0"/>
        <v>87.341772151898738</v>
      </c>
      <c r="AK18" s="12" t="str">
        <f>IF(AND(AJ18&lt;=100,AJ18&gt;=80),"Ótimo",IF(AND(AJ18&lt;=79,AJ18&gt;=60),"Bom",IF(AND(AJ18&lt;=59,AJ18&gt;=40),"Regular",IF(AND(AJ18&lt;=39,AJ18&gt;=20),"Ruim",IF(AND(AJ18&lt;=19,AJ18&gt;=0),"Péssimo","")))))</f>
        <v>Ótimo</v>
      </c>
    </row>
    <row r="19" spans="1:37" s="12" customFormat="1">
      <c r="A19" s="56" t="s">
        <v>52</v>
      </c>
      <c r="B19" s="12">
        <v>1</v>
      </c>
      <c r="C19" s="12">
        <v>1</v>
      </c>
      <c r="D19" s="12">
        <v>1</v>
      </c>
      <c r="E19" s="12">
        <v>1</v>
      </c>
      <c r="F19" s="12">
        <v>1</v>
      </c>
      <c r="G19" s="12">
        <v>0.5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  <c r="M19" s="12">
        <v>0</v>
      </c>
      <c r="N19" s="12">
        <v>1</v>
      </c>
      <c r="O19" s="12">
        <v>1</v>
      </c>
      <c r="P19" s="12">
        <v>1</v>
      </c>
      <c r="Q19" s="12">
        <v>1</v>
      </c>
      <c r="R19" s="12">
        <v>1</v>
      </c>
      <c r="S19" s="12">
        <v>1</v>
      </c>
      <c r="T19" s="12">
        <v>1</v>
      </c>
      <c r="U19" s="12">
        <v>1</v>
      </c>
      <c r="V19" s="12">
        <v>1</v>
      </c>
      <c r="W19" s="12">
        <v>0</v>
      </c>
      <c r="X19" s="12">
        <v>1</v>
      </c>
      <c r="Y19" s="12">
        <v>1</v>
      </c>
      <c r="Z19" s="12">
        <v>1</v>
      </c>
      <c r="AA19" s="12">
        <v>1</v>
      </c>
      <c r="AB19" s="12">
        <v>0</v>
      </c>
      <c r="AC19" s="12">
        <v>1</v>
      </c>
      <c r="AD19" s="12">
        <v>0</v>
      </c>
      <c r="AE19" s="12">
        <v>1</v>
      </c>
      <c r="AF19" s="12">
        <v>1</v>
      </c>
      <c r="AG19" s="12">
        <v>0</v>
      </c>
      <c r="AH19" s="12">
        <v>0</v>
      </c>
      <c r="AI19" s="12">
        <v>0</v>
      </c>
      <c r="AJ19" s="18">
        <f t="shared" si="0"/>
        <v>86.075949367088612</v>
      </c>
      <c r="AK19" s="12" t="str">
        <f>IF(AND(AJ19&lt;=100,AJ19&gt;=80),"Ótimo",IF(AND(AJ19&lt;=79,AJ19&gt;=60),"Bom",IF(AND(AJ19&lt;=59,AJ19&gt;=40),"Regular",IF(AND(AJ19&lt;=39,AJ19&gt;=20),"Ruim",IF(AND(AJ19&lt;=19,AJ19&gt;=0),"Péssimo","")))))</f>
        <v>Ótimo</v>
      </c>
    </row>
    <row r="20" spans="1:37" s="12" customFormat="1">
      <c r="A20" s="56" t="s">
        <v>67</v>
      </c>
      <c r="B20" s="12">
        <v>1</v>
      </c>
      <c r="C20" s="12">
        <v>1</v>
      </c>
      <c r="D20" s="12">
        <v>1</v>
      </c>
      <c r="E20" s="12">
        <v>0.5</v>
      </c>
      <c r="F20" s="12">
        <v>1</v>
      </c>
      <c r="G20" s="12">
        <v>0.5</v>
      </c>
      <c r="H20" s="12">
        <v>1</v>
      </c>
      <c r="I20" s="12">
        <v>1</v>
      </c>
      <c r="J20" s="12">
        <v>0</v>
      </c>
      <c r="K20" s="12">
        <v>1</v>
      </c>
      <c r="L20" s="12">
        <v>1</v>
      </c>
      <c r="M20" s="12">
        <v>0</v>
      </c>
      <c r="N20" s="12">
        <v>1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1</v>
      </c>
      <c r="V20" s="12">
        <v>1</v>
      </c>
      <c r="W20" s="12">
        <v>1</v>
      </c>
      <c r="X20" s="12">
        <v>1</v>
      </c>
      <c r="Y20" s="12">
        <v>1</v>
      </c>
      <c r="Z20" s="12">
        <v>1</v>
      </c>
      <c r="AA20" s="12">
        <v>1</v>
      </c>
      <c r="AB20" s="12">
        <v>0</v>
      </c>
      <c r="AC20" s="12">
        <v>1</v>
      </c>
      <c r="AD20" s="12">
        <v>1</v>
      </c>
      <c r="AE20" s="12">
        <v>1</v>
      </c>
      <c r="AF20" s="12">
        <v>1</v>
      </c>
      <c r="AG20" s="12">
        <v>0</v>
      </c>
      <c r="AH20" s="12">
        <v>0</v>
      </c>
      <c r="AI20" s="12">
        <v>0</v>
      </c>
      <c r="AJ20" s="18">
        <f t="shared" si="0"/>
        <v>84.810126582278471</v>
      </c>
      <c r="AK20" s="12" t="str">
        <f>IF(AND(AJ20&lt;=100,AJ20&gt;=80),"Ótimo",IF(AND(AJ20&lt;=79,AJ20&gt;=60),"Bom",IF(AND(AJ20&lt;=59,AJ20&gt;=40),"Regular",IF(AND(AJ20&lt;=39,AJ20&gt;=20),"Ruim",IF(AND(AJ20&lt;=19,AJ20&gt;=0),"Péssimo","")))))</f>
        <v>Ótimo</v>
      </c>
    </row>
    <row r="21" spans="1:37" s="12" customFormat="1">
      <c r="A21" s="56" t="s">
        <v>54</v>
      </c>
      <c r="B21" s="12">
        <v>1</v>
      </c>
      <c r="C21" s="12">
        <v>1</v>
      </c>
      <c r="D21" s="12">
        <v>1</v>
      </c>
      <c r="E21" s="12">
        <v>1</v>
      </c>
      <c r="F21" s="12">
        <v>1</v>
      </c>
      <c r="G21" s="12">
        <v>0.5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0</v>
      </c>
      <c r="N21" s="12">
        <v>1</v>
      </c>
      <c r="O21" s="12">
        <v>1</v>
      </c>
      <c r="P21" s="12">
        <v>1</v>
      </c>
      <c r="Q21" s="12">
        <v>1</v>
      </c>
      <c r="R21" s="12">
        <v>0</v>
      </c>
      <c r="S21" s="12">
        <v>1</v>
      </c>
      <c r="T21" s="12">
        <v>1</v>
      </c>
      <c r="U21" s="12">
        <v>1</v>
      </c>
      <c r="V21" s="12">
        <v>1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2">
        <v>0</v>
      </c>
      <c r="AC21" s="12">
        <v>1</v>
      </c>
      <c r="AD21" s="12">
        <v>1</v>
      </c>
      <c r="AE21" s="12">
        <v>0</v>
      </c>
      <c r="AF21" s="12">
        <v>1</v>
      </c>
      <c r="AG21" s="12">
        <v>1</v>
      </c>
      <c r="AH21" s="12">
        <v>0</v>
      </c>
      <c r="AI21" s="12">
        <v>0</v>
      </c>
      <c r="AJ21" s="18">
        <f t="shared" si="0"/>
        <v>84.810126582278471</v>
      </c>
      <c r="AK21" s="12" t="str">
        <f>IF(AND(AJ21&lt;=100,AJ21&gt;=80),"Ótimo",IF(AND(AJ21&lt;=79,AJ21&gt;=60),"Bom",IF(AND(AJ21&lt;=59,AJ21&gt;=40),"Regular",IF(AND(AJ21&lt;=39.99,AJ21&gt;=20),"Ruim",IF(AND(AJ21&lt;=19,AJ21&gt;=0),"Péssimo","")))))</f>
        <v>Ótimo</v>
      </c>
    </row>
    <row r="22" spans="1:37" s="12" customFormat="1">
      <c r="A22" s="56" t="s">
        <v>63</v>
      </c>
      <c r="B22" s="12">
        <v>1</v>
      </c>
      <c r="C22" s="12">
        <v>1</v>
      </c>
      <c r="D22" s="12">
        <v>1</v>
      </c>
      <c r="E22" s="12">
        <v>0.5</v>
      </c>
      <c r="F22" s="12">
        <v>1</v>
      </c>
      <c r="G22" s="12">
        <v>0.5</v>
      </c>
      <c r="H22" s="12">
        <v>1</v>
      </c>
      <c r="I22" s="12">
        <v>1</v>
      </c>
      <c r="J22" s="12">
        <v>0</v>
      </c>
      <c r="K22" s="12">
        <v>1</v>
      </c>
      <c r="L22" s="12">
        <v>0</v>
      </c>
      <c r="M22" s="12">
        <v>0</v>
      </c>
      <c r="N22" s="12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12">
        <v>1</v>
      </c>
      <c r="V22" s="12">
        <v>1</v>
      </c>
      <c r="W22" s="12">
        <v>1</v>
      </c>
      <c r="X22" s="12">
        <v>1</v>
      </c>
      <c r="Y22" s="12">
        <v>1</v>
      </c>
      <c r="Z22" s="12">
        <v>1</v>
      </c>
      <c r="AA22" s="12">
        <v>1</v>
      </c>
      <c r="AB22" s="12">
        <v>0</v>
      </c>
      <c r="AC22" s="12">
        <v>1</v>
      </c>
      <c r="AD22" s="12">
        <v>0</v>
      </c>
      <c r="AE22" s="12">
        <v>1</v>
      </c>
      <c r="AF22" s="12">
        <v>1</v>
      </c>
      <c r="AG22" s="12">
        <v>0</v>
      </c>
      <c r="AH22" s="12">
        <v>1</v>
      </c>
      <c r="AI22" s="12">
        <v>0</v>
      </c>
      <c r="AJ22" s="18">
        <f t="shared" si="0"/>
        <v>82.278481012658233</v>
      </c>
      <c r="AK22" s="12" t="str">
        <f>IF(AND(AJ22&lt;=100,AJ22&gt;=80),"Ótimo",IF(AND(AJ22&lt;=79,AJ22&gt;=60),"Bom",IF(AND(AJ22&lt;=59,AJ22&gt;=40),"Regular",IF(AND(AJ22&lt;=39,AJ22&gt;=20),"Ruim",IF(AND(AJ22&lt;=19,AJ22&gt;=0),"Péssimo","")))))</f>
        <v>Ótimo</v>
      </c>
    </row>
    <row r="23" spans="1:37" s="12" customFormat="1">
      <c r="A23" s="56" t="s">
        <v>70</v>
      </c>
      <c r="B23" s="12">
        <v>1</v>
      </c>
      <c r="C23" s="12">
        <v>1</v>
      </c>
      <c r="D23" s="12">
        <v>1</v>
      </c>
      <c r="E23" s="12">
        <v>1</v>
      </c>
      <c r="F23" s="12">
        <v>1</v>
      </c>
      <c r="G23" s="12">
        <v>0.5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0</v>
      </c>
      <c r="N23" s="12">
        <v>1</v>
      </c>
      <c r="O23" s="12">
        <v>1</v>
      </c>
      <c r="P23" s="12">
        <v>1</v>
      </c>
      <c r="Q23" s="12">
        <v>1</v>
      </c>
      <c r="R23" s="12">
        <v>0</v>
      </c>
      <c r="S23" s="12">
        <v>1</v>
      </c>
      <c r="T23" s="12">
        <v>1</v>
      </c>
      <c r="U23" s="12">
        <v>1</v>
      </c>
      <c r="V23" s="12">
        <v>0.5</v>
      </c>
      <c r="W23" s="12">
        <v>0</v>
      </c>
      <c r="X23" s="12">
        <v>1</v>
      </c>
      <c r="Y23" s="12">
        <v>1</v>
      </c>
      <c r="Z23" s="12">
        <v>1</v>
      </c>
      <c r="AA23" s="12">
        <v>1</v>
      </c>
      <c r="AB23" s="12">
        <v>0</v>
      </c>
      <c r="AC23" s="12">
        <v>1</v>
      </c>
      <c r="AD23" s="12">
        <v>1</v>
      </c>
      <c r="AE23" s="12">
        <v>1</v>
      </c>
      <c r="AF23" s="12">
        <v>0</v>
      </c>
      <c r="AG23" s="12">
        <v>0</v>
      </c>
      <c r="AH23" s="12">
        <v>0</v>
      </c>
      <c r="AI23" s="12">
        <v>0</v>
      </c>
      <c r="AJ23" s="18">
        <f t="shared" si="0"/>
        <v>79.74683544303798</v>
      </c>
      <c r="AK23" s="12" t="str">
        <f>IF(AND(AJ23&lt;=100,AJ23&gt;=80),"Ótimo",IF(AND(AJ23&lt;=79.99,AJ23&gt;=60),"Bom",IF(AND(AJ23&lt;=59,AJ23&gt;=40),"Regular",IF(AND(AJ23&lt;=39,AJ23&gt;=20),"Ruim",IF(AND(AJ23&lt;=19,AJ23&gt;=0),"Péssimo","")))))</f>
        <v>Bom</v>
      </c>
    </row>
    <row r="24" spans="1:37" s="12" customFormat="1">
      <c r="A24" s="56" t="s">
        <v>69</v>
      </c>
      <c r="B24" s="12">
        <v>1</v>
      </c>
      <c r="C24" s="12">
        <v>1</v>
      </c>
      <c r="D24" s="12">
        <v>1</v>
      </c>
      <c r="E24" s="12">
        <v>1</v>
      </c>
      <c r="F24" s="12">
        <v>1</v>
      </c>
      <c r="G24" s="12">
        <v>0.5</v>
      </c>
      <c r="H24" s="12">
        <v>1</v>
      </c>
      <c r="I24" s="12">
        <v>1</v>
      </c>
      <c r="J24" s="12">
        <v>1</v>
      </c>
      <c r="K24" s="12">
        <v>1</v>
      </c>
      <c r="L24" s="12">
        <v>0</v>
      </c>
      <c r="M24" s="12">
        <v>0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0</v>
      </c>
      <c r="T24" s="12">
        <v>1</v>
      </c>
      <c r="U24" s="12">
        <v>1</v>
      </c>
      <c r="V24" s="12">
        <v>0</v>
      </c>
      <c r="W24" s="12">
        <v>1</v>
      </c>
      <c r="X24" s="12">
        <v>1</v>
      </c>
      <c r="Y24" s="12">
        <v>1</v>
      </c>
      <c r="Z24" s="12">
        <v>1</v>
      </c>
      <c r="AA24" s="12">
        <v>1</v>
      </c>
      <c r="AB24" s="12">
        <v>0</v>
      </c>
      <c r="AC24" s="12">
        <v>1</v>
      </c>
      <c r="AD24" s="12">
        <v>1</v>
      </c>
      <c r="AE24" s="12">
        <v>0</v>
      </c>
      <c r="AF24" s="12">
        <v>1</v>
      </c>
      <c r="AG24" s="12">
        <v>0</v>
      </c>
      <c r="AH24" s="12">
        <v>0</v>
      </c>
      <c r="AI24" s="12">
        <v>0</v>
      </c>
      <c r="AJ24" s="18">
        <f t="shared" si="0"/>
        <v>78.48101265822784</v>
      </c>
      <c r="AK24" s="12" t="str">
        <f>IF(AND(AJ24&lt;=100,AJ24&gt;=80),"Ótimo",IF(AND(AJ24&lt;=79.9,AJ24&gt;=60),"Bom",IF(AND(AJ24&lt;=59,AJ24&gt;=40),"Regular",IF(AND(AJ24&lt;=39,AJ24&gt;=20),"Ruim",IF(AND(AJ24&lt;=19,AJ24&gt;=0),"Péssimo","")))))</f>
        <v>Bom</v>
      </c>
    </row>
    <row r="25" spans="1:37" s="12" customFormat="1">
      <c r="A25" s="19" t="s">
        <v>59</v>
      </c>
      <c r="B25" s="12">
        <v>1</v>
      </c>
      <c r="C25" s="12">
        <v>1</v>
      </c>
      <c r="D25" s="12">
        <v>1</v>
      </c>
      <c r="E25" s="12">
        <v>0.5</v>
      </c>
      <c r="F25" s="12">
        <v>0</v>
      </c>
      <c r="G25" s="12">
        <v>0.5</v>
      </c>
      <c r="H25" s="12">
        <v>0</v>
      </c>
      <c r="I25" s="12">
        <v>1</v>
      </c>
      <c r="J25" s="12">
        <v>0</v>
      </c>
      <c r="K25" s="12">
        <v>1</v>
      </c>
      <c r="L25" s="12">
        <v>0</v>
      </c>
      <c r="M25" s="12">
        <v>0</v>
      </c>
      <c r="N25" s="12">
        <v>1</v>
      </c>
      <c r="O25" s="12">
        <v>1</v>
      </c>
      <c r="P25" s="12">
        <v>1</v>
      </c>
      <c r="Q25" s="12">
        <v>1</v>
      </c>
      <c r="R25" s="12">
        <v>1</v>
      </c>
      <c r="S25" s="12">
        <v>1</v>
      </c>
      <c r="T25" s="12">
        <v>1</v>
      </c>
      <c r="U25" s="12">
        <v>1</v>
      </c>
      <c r="V25" s="12">
        <v>1</v>
      </c>
      <c r="W25" s="12">
        <v>1</v>
      </c>
      <c r="X25" s="12">
        <v>1</v>
      </c>
      <c r="Y25" s="12">
        <v>1</v>
      </c>
      <c r="Z25" s="12">
        <v>1</v>
      </c>
      <c r="AA25" s="12">
        <v>1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0</v>
      </c>
      <c r="AH25" s="12">
        <v>1</v>
      </c>
      <c r="AI25" s="12">
        <v>0</v>
      </c>
      <c r="AJ25" s="18">
        <f t="shared" si="0"/>
        <v>77.215189873417728</v>
      </c>
      <c r="AK25" s="12" t="str">
        <f>IF(AND(AJ25&lt;=100,AJ25&gt;=80),"Ótimo",IF(AND(AJ25&lt;=79,AJ25&gt;=60),"Bom",IF(AND(AJ25&lt;=59.99,AJ25&gt;=40),"Regular",IF(AND(AJ25&lt;=39,AJ25&gt;=20),"Ruim",IF(AND(AJ25&lt;=19,AJ25&gt;=0),"Péssimo","")))))</f>
        <v>Bom</v>
      </c>
    </row>
    <row r="26" spans="1:37" s="12" customFormat="1">
      <c r="A26" s="56" t="s">
        <v>71</v>
      </c>
      <c r="B26" s="12">
        <v>1</v>
      </c>
      <c r="C26" s="12">
        <v>1</v>
      </c>
      <c r="D26" s="12">
        <v>1</v>
      </c>
      <c r="E26" s="12">
        <v>1</v>
      </c>
      <c r="F26" s="12">
        <v>1</v>
      </c>
      <c r="G26" s="12">
        <v>0.5</v>
      </c>
      <c r="H26" s="12">
        <v>1</v>
      </c>
      <c r="I26" s="12">
        <v>1</v>
      </c>
      <c r="J26" s="12">
        <v>1</v>
      </c>
      <c r="K26" s="12">
        <v>1</v>
      </c>
      <c r="L26" s="12">
        <v>0</v>
      </c>
      <c r="M26" s="12">
        <v>0</v>
      </c>
      <c r="N26" s="12">
        <v>0</v>
      </c>
      <c r="O26" s="12">
        <v>1</v>
      </c>
      <c r="P26" s="12">
        <v>1</v>
      </c>
      <c r="Q26" s="12">
        <v>1</v>
      </c>
      <c r="R26" s="12">
        <v>0</v>
      </c>
      <c r="S26" s="12">
        <v>0</v>
      </c>
      <c r="T26" s="12">
        <v>1</v>
      </c>
      <c r="U26" s="12">
        <v>1</v>
      </c>
      <c r="V26" s="12">
        <v>1</v>
      </c>
      <c r="W26" s="12">
        <v>0</v>
      </c>
      <c r="X26" s="12">
        <v>1</v>
      </c>
      <c r="Y26" s="12">
        <v>1</v>
      </c>
      <c r="Z26" s="12">
        <v>1</v>
      </c>
      <c r="AA26" s="12">
        <v>1</v>
      </c>
      <c r="AB26" s="12">
        <v>0.5</v>
      </c>
      <c r="AC26" s="12">
        <v>1</v>
      </c>
      <c r="AD26" s="12">
        <v>0</v>
      </c>
      <c r="AE26" s="12">
        <v>0</v>
      </c>
      <c r="AF26" s="12">
        <v>1</v>
      </c>
      <c r="AG26" s="12">
        <v>0</v>
      </c>
      <c r="AH26" s="12">
        <v>0</v>
      </c>
      <c r="AI26" s="12">
        <v>0</v>
      </c>
      <c r="AJ26" s="18">
        <f t="shared" si="0"/>
        <v>70.25316455696202</v>
      </c>
      <c r="AK26" s="12" t="str">
        <f>IF(AND(AJ26&lt;=100,AJ26&gt;=80),"Ótimo",IF(AND(AJ26&lt;=79,AJ26&gt;=60),"Bom",IF(AND(AJ26&lt;=59,AJ26&gt;=40),"Regular",IF(AND(AJ26&lt;=39,AJ26&gt;=20),"Ruim",IF(AND(AJ26&lt;=19,AJ26&gt;=0),"Péssimo","")))))</f>
        <v>Bom</v>
      </c>
    </row>
    <row r="27" spans="1:37" s="12" customFormat="1">
      <c r="A27" s="56" t="s">
        <v>64</v>
      </c>
      <c r="B27" s="12">
        <v>1</v>
      </c>
      <c r="C27" s="12">
        <v>1</v>
      </c>
      <c r="D27" s="12">
        <v>1</v>
      </c>
      <c r="E27" s="12">
        <v>0.5</v>
      </c>
      <c r="F27" s="12">
        <v>1</v>
      </c>
      <c r="G27" s="12">
        <v>0.5</v>
      </c>
      <c r="H27" s="12">
        <v>1</v>
      </c>
      <c r="I27" s="12">
        <v>1</v>
      </c>
      <c r="J27" s="12">
        <v>0</v>
      </c>
      <c r="K27" s="12">
        <v>1</v>
      </c>
      <c r="L27" s="12">
        <v>0</v>
      </c>
      <c r="M27" s="12">
        <v>0</v>
      </c>
      <c r="N27" s="12">
        <v>1</v>
      </c>
      <c r="O27" s="12">
        <v>1</v>
      </c>
      <c r="P27" s="12">
        <v>1</v>
      </c>
      <c r="Q27" s="12">
        <v>1</v>
      </c>
      <c r="R27" s="12">
        <v>0</v>
      </c>
      <c r="S27" s="12">
        <v>0</v>
      </c>
      <c r="T27" s="12">
        <v>1</v>
      </c>
      <c r="U27" s="12">
        <v>1</v>
      </c>
      <c r="V27" s="12">
        <v>1</v>
      </c>
      <c r="W27" s="12">
        <v>0</v>
      </c>
      <c r="X27" s="12">
        <v>1</v>
      </c>
      <c r="Y27" s="12">
        <v>1</v>
      </c>
      <c r="Z27" s="12">
        <v>1</v>
      </c>
      <c r="AA27" s="12">
        <v>1</v>
      </c>
      <c r="AB27" s="12">
        <v>0</v>
      </c>
      <c r="AC27" s="12">
        <v>1</v>
      </c>
      <c r="AD27" s="12">
        <v>1</v>
      </c>
      <c r="AE27" s="12">
        <v>1</v>
      </c>
      <c r="AF27" s="12">
        <v>1</v>
      </c>
      <c r="AG27" s="12">
        <v>0</v>
      </c>
      <c r="AH27" s="12">
        <v>0</v>
      </c>
      <c r="AI27" s="12">
        <v>0</v>
      </c>
      <c r="AJ27" s="18">
        <f t="shared" si="0"/>
        <v>69.620253164556971</v>
      </c>
      <c r="AK27" s="12" t="str">
        <f>IF(AND(AJ27&lt;=100,AJ27&gt;=80),"Ótimo",IF(AND(AJ27&lt;=79,AJ27&gt;=60),"Bom",IF(AND(AJ27&lt;=59,AJ27&gt;=40),"Regular",IF(AND(AJ27&lt;=39,AJ27&gt;=20),"Ruim",IF(AND(AJ27&lt;=19,AJ27&gt;=0),"Péssimo","")))))</f>
        <v>Bom</v>
      </c>
    </row>
    <row r="28" spans="1:37" s="12" customFormat="1">
      <c r="A28" s="56" t="s">
        <v>76</v>
      </c>
      <c r="B28" s="12">
        <v>1</v>
      </c>
      <c r="C28" s="12">
        <v>1</v>
      </c>
      <c r="D28" s="12">
        <v>1</v>
      </c>
      <c r="E28" s="12">
        <v>0.5</v>
      </c>
      <c r="F28" s="12">
        <v>1</v>
      </c>
      <c r="G28" s="12">
        <v>0.5</v>
      </c>
      <c r="H28" s="12">
        <v>0</v>
      </c>
      <c r="I28" s="12">
        <v>1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1</v>
      </c>
      <c r="P28" s="12">
        <v>1</v>
      </c>
      <c r="Q28" s="12">
        <v>1</v>
      </c>
      <c r="R28" s="12">
        <v>1</v>
      </c>
      <c r="S28" s="12">
        <v>0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2">
        <v>1</v>
      </c>
      <c r="Z28" s="12">
        <v>1</v>
      </c>
      <c r="AA28" s="12">
        <v>1</v>
      </c>
      <c r="AB28" s="12">
        <v>0</v>
      </c>
      <c r="AC28" s="12">
        <v>0</v>
      </c>
      <c r="AD28" s="12">
        <v>0</v>
      </c>
      <c r="AE28" s="12">
        <v>0</v>
      </c>
      <c r="AF28" s="12">
        <v>1</v>
      </c>
      <c r="AG28" s="12">
        <v>0</v>
      </c>
      <c r="AH28" s="12">
        <v>0</v>
      </c>
      <c r="AI28" s="12">
        <v>0</v>
      </c>
      <c r="AJ28" s="18">
        <f t="shared" si="0"/>
        <v>65.822784810126578</v>
      </c>
      <c r="AK28" s="12" t="str">
        <f>IF(AND(AJ28&lt;=100,AJ28&gt;=80),"Ótimo",IF(AND(AJ28&lt;=79,AJ28&gt;=60),"Bom",IF(AND(AJ28&lt;=59.99,AJ28&gt;=40),"Regular",IF(AND(AJ28&lt;=39,AJ28&gt;=20),"Ruim",IF(AND(AJ28&lt;=19,AJ28&gt;=0),"Péssimo","")))))</f>
        <v>Bom</v>
      </c>
    </row>
    <row r="29" spans="1:37" s="12" customFormat="1">
      <c r="A29" s="57" t="s">
        <v>68</v>
      </c>
      <c r="B29" s="12">
        <v>1</v>
      </c>
      <c r="C29" s="12">
        <v>1</v>
      </c>
      <c r="D29" s="12">
        <v>1</v>
      </c>
      <c r="E29" s="12">
        <v>0.5</v>
      </c>
      <c r="F29" s="12">
        <v>1</v>
      </c>
      <c r="G29" s="12">
        <v>0.5</v>
      </c>
      <c r="H29" s="12">
        <v>0</v>
      </c>
      <c r="I29" s="12">
        <v>0</v>
      </c>
      <c r="J29" s="12">
        <v>0</v>
      </c>
      <c r="K29" s="12">
        <v>1</v>
      </c>
      <c r="L29" s="12">
        <v>0</v>
      </c>
      <c r="M29" s="12">
        <v>0</v>
      </c>
      <c r="N29" s="12">
        <v>1</v>
      </c>
      <c r="O29" s="12">
        <v>1</v>
      </c>
      <c r="P29" s="12">
        <v>1</v>
      </c>
      <c r="Q29" s="12">
        <v>1</v>
      </c>
      <c r="R29" s="12">
        <v>1</v>
      </c>
      <c r="S29" s="12">
        <v>0</v>
      </c>
      <c r="T29" s="12">
        <v>1</v>
      </c>
      <c r="U29" s="12">
        <v>1</v>
      </c>
      <c r="V29" s="12">
        <v>0</v>
      </c>
      <c r="W29" s="12">
        <v>0</v>
      </c>
      <c r="X29" s="12">
        <v>1</v>
      </c>
      <c r="Y29" s="12">
        <v>1</v>
      </c>
      <c r="Z29" s="12">
        <v>1</v>
      </c>
      <c r="AA29" s="12">
        <v>1</v>
      </c>
      <c r="AB29" s="12">
        <v>0</v>
      </c>
      <c r="AC29" s="12">
        <v>0</v>
      </c>
      <c r="AD29" s="12">
        <v>1</v>
      </c>
      <c r="AE29" s="12">
        <v>1</v>
      </c>
      <c r="AF29" s="12">
        <v>0</v>
      </c>
      <c r="AG29" s="12">
        <v>0</v>
      </c>
      <c r="AH29" s="12">
        <v>1</v>
      </c>
      <c r="AI29" s="12">
        <v>0</v>
      </c>
      <c r="AJ29" s="18">
        <f t="shared" si="0"/>
        <v>65.822784810126578</v>
      </c>
      <c r="AK29" s="12" t="str">
        <f>IF(AND(AJ29&lt;=100,AJ29&gt;=80),"Ótimo",IF(AND(AJ29&lt;=79,AJ29&gt;=60),"Bom",IF(AND(AJ29&lt;=59,AJ29&gt;=40),"Regular",IF(AND(AJ29&lt;=39.99,AJ29&gt;=20),"Ruim",IF(AND(AJ29&lt;=19,AJ29&gt;=0),"Péssimo","")))))</f>
        <v>Bom</v>
      </c>
    </row>
    <row r="30" spans="1:37" s="12" customFormat="1">
      <c r="A30" s="56" t="s">
        <v>73</v>
      </c>
      <c r="B30" s="12">
        <v>1</v>
      </c>
      <c r="C30" s="12">
        <v>0</v>
      </c>
      <c r="D30" s="12">
        <v>0</v>
      </c>
      <c r="E30" s="12">
        <v>0</v>
      </c>
      <c r="F30" s="12">
        <v>1</v>
      </c>
      <c r="G30" s="12">
        <v>0.5</v>
      </c>
      <c r="H30" s="12">
        <v>0</v>
      </c>
      <c r="I30" s="12">
        <v>0</v>
      </c>
      <c r="J30" s="12">
        <v>0</v>
      </c>
      <c r="K30" s="12">
        <v>1</v>
      </c>
      <c r="L30" s="12">
        <v>0</v>
      </c>
      <c r="M30" s="12">
        <v>0</v>
      </c>
      <c r="N30" s="12">
        <v>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1</v>
      </c>
      <c r="U30" s="12">
        <v>1</v>
      </c>
      <c r="V30" s="12">
        <v>1</v>
      </c>
      <c r="W30" s="12">
        <v>1</v>
      </c>
      <c r="X30" s="12">
        <v>1</v>
      </c>
      <c r="Y30" s="12">
        <v>1</v>
      </c>
      <c r="Z30" s="12">
        <v>1</v>
      </c>
      <c r="AA30" s="12">
        <v>1</v>
      </c>
      <c r="AB30" s="12">
        <v>1</v>
      </c>
      <c r="AC30" s="12">
        <v>1</v>
      </c>
      <c r="AD30" s="12">
        <v>1</v>
      </c>
      <c r="AE30" s="12">
        <v>1</v>
      </c>
      <c r="AF30" s="12">
        <v>1</v>
      </c>
      <c r="AG30" s="12">
        <v>0</v>
      </c>
      <c r="AH30" s="12">
        <v>0</v>
      </c>
      <c r="AI30" s="12">
        <v>0</v>
      </c>
      <c r="AJ30" s="18">
        <f t="shared" si="0"/>
        <v>40.506329113924053</v>
      </c>
      <c r="AK30" s="12" t="str">
        <f>IF(AND(AJ30&lt;=100,AJ30&gt;=80),"Ótimo",IF(AND(AJ30&lt;=79,AJ30&gt;=60),"Bom",IF(AND(AJ30&lt;=59,AJ30&gt;=40),"Regular",IF(AND(AJ30&lt;=39.9,AJ30&gt;=20),"Ruim",IF(AND(AJ30&lt;=19,AJ30&gt;=0),"Péssimo","")))))</f>
        <v>Regular</v>
      </c>
    </row>
  </sheetData>
  <mergeCells count="14">
    <mergeCell ref="AK1:AK2"/>
    <mergeCell ref="B2:G2"/>
    <mergeCell ref="H2:N2"/>
    <mergeCell ref="O2:S2"/>
    <mergeCell ref="T2:X2"/>
    <mergeCell ref="Y2:AB2"/>
    <mergeCell ref="AC2:AE2"/>
    <mergeCell ref="AF2:AH2"/>
    <mergeCell ref="AJ1:AJ2"/>
    <mergeCell ref="A1:A3"/>
    <mergeCell ref="B1:N1"/>
    <mergeCell ref="O1:S1"/>
    <mergeCell ref="T1:X1"/>
    <mergeCell ref="Y1:AI1"/>
  </mergeCells>
  <conditionalFormatting sqref="AK1 AK4:AK15">
    <cfRule type="containsText" dxfId="199" priority="21" operator="containsText" text="Péssimo/Opaco">
      <formula>NOT(ISERROR(SEARCH("Péssimo/Opaco",AK1)))</formula>
    </cfRule>
    <cfRule type="containsText" dxfId="198" priority="22" operator="containsText" text="Regular">
      <formula>NOT(ISERROR(SEARCH("Regular",AK1)))</formula>
    </cfRule>
    <cfRule type="containsText" dxfId="197" priority="23" operator="containsText" text="Bom">
      <formula>NOT(ISERROR(SEARCH("Bom",AK1)))</formula>
    </cfRule>
    <cfRule type="containsText" dxfId="196" priority="24" operator="containsText" text="Muito Bom">
      <formula>NOT(ISERROR(SEARCH("Muito Bom",AK1)))</formula>
    </cfRule>
    <cfRule type="containsText" dxfId="195" priority="25" operator="containsText" text="Ótimo/Transparente">
      <formula>NOT(ISERROR(SEARCH("Ótimo/Transparente",AK1)))</formula>
    </cfRule>
  </conditionalFormatting>
  <conditionalFormatting sqref="AK3">
    <cfRule type="containsText" dxfId="194" priority="16" operator="containsText" text="Péssimo/Opaco">
      <formula>NOT(ISERROR(SEARCH("Péssimo/Opaco",AK3)))</formula>
    </cfRule>
    <cfRule type="containsText" dxfId="193" priority="17" operator="containsText" text="Regular">
      <formula>NOT(ISERROR(SEARCH("Regular",AK3)))</formula>
    </cfRule>
    <cfRule type="containsText" dxfId="192" priority="18" operator="containsText" text="Bom">
      <formula>NOT(ISERROR(SEARCH("Bom",AK3)))</formula>
    </cfRule>
    <cfRule type="containsText" dxfId="191" priority="19" operator="containsText" text="Muito Bom">
      <formula>NOT(ISERROR(SEARCH("Muito Bom",AK3)))</formula>
    </cfRule>
    <cfRule type="containsText" dxfId="190" priority="20" operator="containsText" text="Ótimo/Transparente">
      <formula>NOT(ISERROR(SEARCH("Ótimo/Transparente",AK3)))</formula>
    </cfRule>
  </conditionalFormatting>
  <conditionalFormatting sqref="AK18:AK30">
    <cfRule type="containsText" dxfId="189" priority="11" operator="containsText" text="Péssimo/Opaco">
      <formula>NOT(ISERROR(SEARCH("Péssimo/Opaco",AK18)))</formula>
    </cfRule>
    <cfRule type="containsText" dxfId="188" priority="12" operator="containsText" text="Regular">
      <formula>NOT(ISERROR(SEARCH("Regular",AK18)))</formula>
    </cfRule>
    <cfRule type="containsText" dxfId="187" priority="13" operator="containsText" text="Bom">
      <formula>NOT(ISERROR(SEARCH("Bom",AK18)))</formula>
    </cfRule>
    <cfRule type="containsText" dxfId="186" priority="14" operator="containsText" text="Muito Bom">
      <formula>NOT(ISERROR(SEARCH("Muito Bom",AK18)))</formula>
    </cfRule>
    <cfRule type="containsText" dxfId="185" priority="15" operator="containsText" text="Ótimo/Transparente">
      <formula>NOT(ISERROR(SEARCH("Ótimo/Transparente",AK18)))</formula>
    </cfRule>
  </conditionalFormatting>
  <conditionalFormatting sqref="AK16:AK17">
    <cfRule type="containsText" dxfId="184" priority="6" operator="containsText" text="Péssimo/Opaco">
      <formula>NOT(ISERROR(SEARCH("Péssimo/Opaco",AK16)))</formula>
    </cfRule>
    <cfRule type="containsText" dxfId="183" priority="7" operator="containsText" text="Regular">
      <formula>NOT(ISERROR(SEARCH("Regular",AK16)))</formula>
    </cfRule>
    <cfRule type="containsText" dxfId="182" priority="8" operator="containsText" text="Bom">
      <formula>NOT(ISERROR(SEARCH("Bom",AK16)))</formula>
    </cfRule>
    <cfRule type="containsText" dxfId="181" priority="9" operator="containsText" text="Muito Bom">
      <formula>NOT(ISERROR(SEARCH("Muito Bom",AK16)))</formula>
    </cfRule>
    <cfRule type="containsText" dxfId="180" priority="10" operator="containsText" text="Ótimo/Transparente">
      <formula>NOT(ISERROR(SEARCH("Ótimo/Transparente",AK16)))</formula>
    </cfRule>
  </conditionalFormatting>
  <conditionalFormatting sqref="AK17">
    <cfRule type="containsText" dxfId="179" priority="1" operator="containsText" text="Péssimo/Opaco">
      <formula>NOT(ISERROR(SEARCH("Péssimo/Opaco",AK17)))</formula>
    </cfRule>
    <cfRule type="containsText" dxfId="178" priority="2" operator="containsText" text="Regular">
      <formula>NOT(ISERROR(SEARCH("Regular",AK17)))</formula>
    </cfRule>
    <cfRule type="containsText" dxfId="177" priority="3" operator="containsText" text="Bom">
      <formula>NOT(ISERROR(SEARCH("Bom",AK17)))</formula>
    </cfRule>
    <cfRule type="containsText" dxfId="176" priority="4" operator="containsText" text="Muito Bom">
      <formula>NOT(ISERROR(SEARCH("Muito Bom",AK17)))</formula>
    </cfRule>
    <cfRule type="containsText" dxfId="175" priority="5" operator="containsText" text="Ótimo/Transparente">
      <formula>NOT(ISERROR(SEARCH("Ótimo/Transparente",AK17)))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E948-F80B-4213-889B-F59D79761673}">
  <dimension ref="A1:AW31"/>
  <sheetViews>
    <sheetView zoomScaleNormal="100" workbookViewId="0">
      <pane xSplit="1" topLeftCell="B1" activePane="topRight" state="frozen"/>
      <selection pane="topRight" sqref="A1:A3"/>
    </sheetView>
  </sheetViews>
  <sheetFormatPr defaultRowHeight="14.5"/>
  <cols>
    <col min="1" max="1" width="19.54296875" customWidth="1"/>
    <col min="2" max="2" width="9.54296875" customWidth="1"/>
    <col min="3" max="3" width="9.81640625" customWidth="1"/>
    <col min="4" max="14" width="9.1796875" bestFit="1" customWidth="1"/>
    <col min="15" max="15" width="10.81640625" customWidth="1"/>
    <col min="16" max="23" width="9.1796875" bestFit="1" customWidth="1"/>
    <col min="24" max="24" width="12" customWidth="1"/>
    <col min="25" max="25" width="11.453125" customWidth="1"/>
    <col min="26" max="33" width="11.7265625" customWidth="1"/>
    <col min="34" max="35" width="9.1796875" bestFit="1" customWidth="1"/>
    <col min="36" max="36" width="9.81640625" customWidth="1"/>
    <col min="37" max="37" width="9.1796875" bestFit="1" customWidth="1"/>
    <col min="38" max="38" width="10.26953125" customWidth="1"/>
    <col min="39" max="45" width="9.1796875" bestFit="1" customWidth="1"/>
    <col min="46" max="46" width="10.54296875" customWidth="1"/>
    <col min="47" max="47" width="20.54296875" customWidth="1"/>
    <col min="48" max="48" width="16.81640625" customWidth="1"/>
    <col min="49" max="49" width="11" customWidth="1"/>
  </cols>
  <sheetData>
    <row r="1" spans="1:49">
      <c r="A1" s="93" t="s">
        <v>0</v>
      </c>
      <c r="B1" s="94" t="s">
        <v>1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30"/>
      <c r="P1" s="30"/>
      <c r="Q1" s="95" t="s">
        <v>2</v>
      </c>
      <c r="R1" s="95"/>
      <c r="S1" s="95"/>
      <c r="T1" s="95"/>
      <c r="U1" s="95"/>
      <c r="V1" s="71" t="s">
        <v>3</v>
      </c>
      <c r="W1" s="71"/>
      <c r="X1" s="71"/>
      <c r="Y1" s="71"/>
      <c r="Z1" s="71"/>
      <c r="AA1" s="96" t="s">
        <v>77</v>
      </c>
      <c r="AB1" s="96"/>
      <c r="AC1" s="96"/>
      <c r="AD1" s="83" t="s">
        <v>78</v>
      </c>
      <c r="AE1" s="83"/>
      <c r="AF1" s="83"/>
      <c r="AG1" s="83"/>
      <c r="AH1" s="92" t="s">
        <v>4</v>
      </c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73" t="s">
        <v>5</v>
      </c>
      <c r="AW1" s="73" t="s">
        <v>6</v>
      </c>
    </row>
    <row r="2" spans="1:49">
      <c r="A2" s="93"/>
      <c r="B2" s="82" t="s">
        <v>7</v>
      </c>
      <c r="C2" s="82"/>
      <c r="D2" s="82"/>
      <c r="E2" s="82"/>
      <c r="F2" s="82"/>
      <c r="G2" s="82"/>
      <c r="H2" s="83" t="s">
        <v>8</v>
      </c>
      <c r="I2" s="83"/>
      <c r="J2" s="83"/>
      <c r="K2" s="83"/>
      <c r="L2" s="83"/>
      <c r="M2" s="83"/>
      <c r="N2" s="83"/>
      <c r="O2" s="83"/>
      <c r="P2" s="83"/>
      <c r="Q2" s="84" t="s">
        <v>9</v>
      </c>
      <c r="R2" s="84"/>
      <c r="S2" s="84"/>
      <c r="T2" s="84"/>
      <c r="U2" s="84"/>
      <c r="V2" s="85"/>
      <c r="W2" s="85"/>
      <c r="X2" s="85"/>
      <c r="Y2" s="85"/>
      <c r="Z2" s="85"/>
      <c r="AA2" s="86"/>
      <c r="AB2" s="86"/>
      <c r="AC2" s="86"/>
      <c r="AD2" s="87" t="s">
        <v>79</v>
      </c>
      <c r="AE2" s="87"/>
      <c r="AF2" s="88" t="s">
        <v>80</v>
      </c>
      <c r="AG2" s="88"/>
      <c r="AH2" s="89" t="s">
        <v>10</v>
      </c>
      <c r="AI2" s="89"/>
      <c r="AJ2" s="89"/>
      <c r="AK2" s="89"/>
      <c r="AL2" s="89"/>
      <c r="AM2" s="90" t="s">
        <v>11</v>
      </c>
      <c r="AN2" s="90"/>
      <c r="AO2" s="90"/>
      <c r="AP2" s="90"/>
      <c r="AQ2" s="91" t="s">
        <v>12</v>
      </c>
      <c r="AR2" s="91"/>
      <c r="AS2" s="91"/>
      <c r="AT2" s="29"/>
      <c r="AU2" s="13" t="s">
        <v>13</v>
      </c>
      <c r="AV2" s="73"/>
      <c r="AW2" s="73"/>
    </row>
    <row r="3" spans="1:49" s="2" customFormat="1" ht="84.5">
      <c r="A3" s="93"/>
      <c r="B3" s="14" t="s">
        <v>14</v>
      </c>
      <c r="C3" s="15" t="s">
        <v>15</v>
      </c>
      <c r="D3" s="15" t="s">
        <v>16</v>
      </c>
      <c r="E3" s="15" t="s">
        <v>17</v>
      </c>
      <c r="F3" s="15" t="s">
        <v>18</v>
      </c>
      <c r="G3" s="15" t="s">
        <v>19</v>
      </c>
      <c r="H3" s="15" t="s">
        <v>20</v>
      </c>
      <c r="I3" s="15" t="s">
        <v>21</v>
      </c>
      <c r="J3" s="15" t="s">
        <v>22</v>
      </c>
      <c r="K3" s="15" t="s">
        <v>23</v>
      </c>
      <c r="L3" s="15" t="s">
        <v>24</v>
      </c>
      <c r="M3" s="15" t="s">
        <v>25</v>
      </c>
      <c r="N3" s="15" t="s">
        <v>26</v>
      </c>
      <c r="O3" s="15" t="s">
        <v>81</v>
      </c>
      <c r="P3" s="15" t="s">
        <v>82</v>
      </c>
      <c r="Q3" s="15" t="s">
        <v>27</v>
      </c>
      <c r="R3" s="16" t="s">
        <v>28</v>
      </c>
      <c r="S3" s="15" t="s">
        <v>29</v>
      </c>
      <c r="T3" s="15" t="s">
        <v>30</v>
      </c>
      <c r="U3" s="15" t="s">
        <v>31</v>
      </c>
      <c r="V3" s="15" t="s">
        <v>32</v>
      </c>
      <c r="W3" s="15" t="s">
        <v>33</v>
      </c>
      <c r="X3" s="15" t="s">
        <v>34</v>
      </c>
      <c r="Y3" s="15" t="s">
        <v>35</v>
      </c>
      <c r="Z3" s="15" t="s">
        <v>83</v>
      </c>
      <c r="AA3" s="15" t="s">
        <v>84</v>
      </c>
      <c r="AB3" s="15" t="s">
        <v>85</v>
      </c>
      <c r="AC3" s="15" t="s">
        <v>86</v>
      </c>
      <c r="AD3" s="15" t="s">
        <v>87</v>
      </c>
      <c r="AE3" s="15" t="s">
        <v>88</v>
      </c>
      <c r="AF3" s="15" t="s">
        <v>87</v>
      </c>
      <c r="AG3" s="15" t="s">
        <v>88</v>
      </c>
      <c r="AH3" s="15" t="s">
        <v>37</v>
      </c>
      <c r="AI3" s="15" t="s">
        <v>38</v>
      </c>
      <c r="AJ3" s="15" t="s">
        <v>39</v>
      </c>
      <c r="AK3" s="15" t="s">
        <v>40</v>
      </c>
      <c r="AL3" s="15" t="s">
        <v>89</v>
      </c>
      <c r="AM3" s="15" t="s">
        <v>41</v>
      </c>
      <c r="AN3" s="15" t="s">
        <v>42</v>
      </c>
      <c r="AO3" s="15" t="s">
        <v>43</v>
      </c>
      <c r="AP3" s="15" t="s">
        <v>90</v>
      </c>
      <c r="AQ3" s="15" t="s">
        <v>44</v>
      </c>
      <c r="AR3" s="15" t="s">
        <v>45</v>
      </c>
      <c r="AS3" s="15" t="s">
        <v>43</v>
      </c>
      <c r="AT3" s="15" t="s">
        <v>91</v>
      </c>
      <c r="AU3" s="15" t="s">
        <v>46</v>
      </c>
    </row>
    <row r="4" spans="1:49" s="12" customFormat="1">
      <c r="A4" s="19" t="s">
        <v>65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2">
        <v>1</v>
      </c>
      <c r="AE4" s="12">
        <v>1</v>
      </c>
      <c r="AF4" s="12">
        <v>1</v>
      </c>
      <c r="AG4" s="12">
        <v>1</v>
      </c>
      <c r="AH4" s="12">
        <v>1</v>
      </c>
      <c r="AI4" s="12">
        <v>1</v>
      </c>
      <c r="AJ4" s="12">
        <v>1</v>
      </c>
      <c r="AK4" s="12">
        <v>1</v>
      </c>
      <c r="AL4" s="12">
        <v>1</v>
      </c>
      <c r="AM4" s="12">
        <v>1</v>
      </c>
      <c r="AN4" s="12">
        <v>1</v>
      </c>
      <c r="AO4" s="12">
        <v>1</v>
      </c>
      <c r="AP4" s="12">
        <v>1</v>
      </c>
      <c r="AQ4" s="12">
        <v>1</v>
      </c>
      <c r="AR4" s="12">
        <v>1</v>
      </c>
      <c r="AS4" s="12">
        <v>1</v>
      </c>
      <c r="AT4" s="12">
        <v>1</v>
      </c>
      <c r="AU4" s="12">
        <v>1</v>
      </c>
      <c r="AV4" s="18">
        <f t="shared" ref="AV4:AV30" si="0">(((SUM(B4:G4)*4)+(SUM(H4:P4)*2)+(SUM(Q4:U4)*4)+(SUM(V4:Z4)*2)+(SUM(AA4:AC4)*2)+(SUM(AD4:AG4)*2)+(SUM(AH4:AU4)))/100)*100</f>
        <v>100</v>
      </c>
      <c r="AW4" s="12" t="str">
        <f>IF(AND(AV4&lt;=100,AV4&gt;=80),"Ótimo",IF(AND(AV4&lt;=79.99,AV4&gt;=60),"Bom",IF(AND(AV4&lt;=59,AV4&gt;=40),"Regular",IF(AND(AV4&lt;=39,AV4&gt;=20),"Ruim",IF(AND(AV4&lt;=19,AV4&gt;=0),"Péssimo","")))))</f>
        <v>Ótimo</v>
      </c>
    </row>
    <row r="5" spans="1:49" s="12" customFormat="1">
      <c r="A5" s="19" t="s">
        <v>51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G5" s="12">
        <v>1</v>
      </c>
      <c r="AH5" s="12">
        <v>1</v>
      </c>
      <c r="AI5" s="12">
        <v>1</v>
      </c>
      <c r="AJ5" s="12">
        <v>1</v>
      </c>
      <c r="AK5" s="12">
        <v>1</v>
      </c>
      <c r="AL5" s="12">
        <v>1</v>
      </c>
      <c r="AM5" s="12">
        <v>1</v>
      </c>
      <c r="AN5" s="12">
        <v>1</v>
      </c>
      <c r="AO5" s="12">
        <v>1</v>
      </c>
      <c r="AP5" s="12">
        <v>1</v>
      </c>
      <c r="AQ5" s="12">
        <v>1</v>
      </c>
      <c r="AR5" s="12">
        <v>1</v>
      </c>
      <c r="AS5" s="12">
        <v>1</v>
      </c>
      <c r="AT5" s="12">
        <v>1</v>
      </c>
      <c r="AU5" s="12">
        <v>1</v>
      </c>
      <c r="AV5" s="18">
        <f t="shared" si="0"/>
        <v>100</v>
      </c>
      <c r="AW5" s="12" t="str">
        <f>IF(AND(AV5&lt;=100,AV5&gt;=80),"Ótimo",IF(AND(AV5&lt;=79,AV5&gt;=60),"Bom",IF(AND(AV5&lt;=59,AV5&gt;=40),"Regular",IF(AND(AV5&lt;=39.99,AV5&gt;=20),"Ruim",IF(AND(AV5&lt;=19,AV5&gt;=0),"Péssimo","")))))</f>
        <v>Ótimo</v>
      </c>
    </row>
    <row r="6" spans="1:49" s="12" customFormat="1">
      <c r="A6" s="19" t="s">
        <v>47</v>
      </c>
      <c r="B6" s="12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G6" s="12">
        <v>1</v>
      </c>
      <c r="AH6" s="12">
        <v>1</v>
      </c>
      <c r="AI6" s="12">
        <v>1</v>
      </c>
      <c r="AJ6" s="12">
        <v>1</v>
      </c>
      <c r="AK6" s="12">
        <v>1</v>
      </c>
      <c r="AL6" s="12">
        <v>1</v>
      </c>
      <c r="AM6" s="12">
        <v>1</v>
      </c>
      <c r="AN6" s="12">
        <v>1</v>
      </c>
      <c r="AO6" s="12">
        <v>1</v>
      </c>
      <c r="AP6" s="12">
        <v>1</v>
      </c>
      <c r="AQ6" s="12">
        <v>1</v>
      </c>
      <c r="AR6" s="12">
        <v>1</v>
      </c>
      <c r="AS6" s="12">
        <v>1</v>
      </c>
      <c r="AT6" s="12">
        <v>1</v>
      </c>
      <c r="AU6" s="12">
        <v>1</v>
      </c>
      <c r="AV6" s="18">
        <f t="shared" si="0"/>
        <v>100</v>
      </c>
      <c r="AW6" s="12" t="str">
        <f>IF(AND(AV6&lt;=100,AV6&gt;=80),"Ótimo",IF(AND(AV6&lt;=79,AV6&gt;=60),"Bom",IF(AND(AV6&lt;=59,AV6&gt;=40),"Regular",IF(AND(AV6&lt;=39,AV6&gt;=20),"Ruim",IF(AND(AV6&lt;=19,AV6&gt;=0),"Péssimo","")))))</f>
        <v>Ótimo</v>
      </c>
    </row>
    <row r="7" spans="1:49" s="12" customFormat="1">
      <c r="A7" s="19" t="s">
        <v>53</v>
      </c>
      <c r="B7" s="12">
        <v>1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12">
        <v>1</v>
      </c>
      <c r="AA7" s="12">
        <v>1</v>
      </c>
      <c r="AB7" s="12">
        <v>1</v>
      </c>
      <c r="AC7" s="12">
        <v>1</v>
      </c>
      <c r="AD7" s="12">
        <v>1</v>
      </c>
      <c r="AE7" s="12">
        <v>1</v>
      </c>
      <c r="AF7" s="12">
        <v>1</v>
      </c>
      <c r="AG7" s="12">
        <v>1</v>
      </c>
      <c r="AH7" s="12">
        <v>1</v>
      </c>
      <c r="AI7" s="12">
        <v>1</v>
      </c>
      <c r="AJ7" s="12">
        <v>1</v>
      </c>
      <c r="AK7" s="12">
        <v>1</v>
      </c>
      <c r="AL7" s="12">
        <v>1</v>
      </c>
      <c r="AM7" s="12">
        <v>1</v>
      </c>
      <c r="AN7" s="12">
        <v>1</v>
      </c>
      <c r="AO7" s="12">
        <v>1</v>
      </c>
      <c r="AP7" s="12">
        <v>1</v>
      </c>
      <c r="AQ7" s="12">
        <v>1</v>
      </c>
      <c r="AR7" s="12">
        <v>1</v>
      </c>
      <c r="AS7" s="12">
        <v>1</v>
      </c>
      <c r="AT7" s="12">
        <v>1</v>
      </c>
      <c r="AU7" s="12">
        <v>1</v>
      </c>
      <c r="AV7" s="18">
        <f t="shared" si="0"/>
        <v>100</v>
      </c>
      <c r="AW7" s="12" t="str">
        <f>IF(AND(AV7&lt;=100,AV7&gt;=80),"Ótimo",IF(AND(AV7&lt;=79,AV7&gt;=60),"Bom",IF(AND(AV7&lt;=59,AV7&gt;=40),"Regular",IF(AND(AV7&lt;=39,AV7&gt;=20),"Ruim",IF(AND(AV7&lt;=19,AV7&gt;=0),"Péssimo","")))))</f>
        <v>Ótimo</v>
      </c>
    </row>
    <row r="8" spans="1:49" s="12" customFormat="1">
      <c r="A8" s="19" t="s">
        <v>61</v>
      </c>
      <c r="B8" s="12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2">
        <v>1</v>
      </c>
      <c r="Z8" s="12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2">
        <v>1</v>
      </c>
      <c r="AH8" s="12">
        <v>1</v>
      </c>
      <c r="AI8" s="12">
        <v>1</v>
      </c>
      <c r="AJ8" s="12">
        <v>1</v>
      </c>
      <c r="AK8" s="12">
        <v>1</v>
      </c>
      <c r="AL8" s="12">
        <v>1</v>
      </c>
      <c r="AM8" s="12">
        <v>1</v>
      </c>
      <c r="AN8" s="12">
        <v>1</v>
      </c>
      <c r="AO8" s="12">
        <v>1</v>
      </c>
      <c r="AP8" s="12">
        <v>1</v>
      </c>
      <c r="AQ8" s="12">
        <v>1</v>
      </c>
      <c r="AR8" s="12">
        <v>1</v>
      </c>
      <c r="AS8" s="12">
        <v>1</v>
      </c>
      <c r="AT8" s="12">
        <v>1</v>
      </c>
      <c r="AU8" s="12">
        <v>0</v>
      </c>
      <c r="AV8" s="18">
        <f t="shared" si="0"/>
        <v>99</v>
      </c>
      <c r="AW8" s="12" t="str">
        <f>IF(AND(AV8&lt;=100,AV8&gt;=80),"Ótimo",IF(AND(AV8&lt;=79,AV8&gt;=60),"Bom",IF(AND(AV8&lt;=59,AV8&gt;=40),"Regular",IF(AND(AV8&lt;=39,AV8&gt;=20),"Ruim",IF(AND(AV8&lt;=19,AV8&gt;=0),"Péssimo","")))))</f>
        <v>Ótimo</v>
      </c>
    </row>
    <row r="9" spans="1:49" s="12" customFormat="1">
      <c r="A9" s="19" t="s">
        <v>59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2">
        <v>1</v>
      </c>
      <c r="AE9" s="12">
        <v>1</v>
      </c>
      <c r="AF9" s="12">
        <v>1</v>
      </c>
      <c r="AG9" s="12">
        <v>1</v>
      </c>
      <c r="AH9" s="12">
        <v>1</v>
      </c>
      <c r="AI9" s="12">
        <v>1</v>
      </c>
      <c r="AJ9" s="12">
        <v>1</v>
      </c>
      <c r="AK9" s="12">
        <v>1</v>
      </c>
      <c r="AL9" s="12">
        <v>1</v>
      </c>
      <c r="AM9" s="12">
        <v>1</v>
      </c>
      <c r="AN9" s="12">
        <v>1</v>
      </c>
      <c r="AO9" s="12">
        <v>1</v>
      </c>
      <c r="AP9" s="12">
        <v>1</v>
      </c>
      <c r="AQ9" s="12">
        <v>1</v>
      </c>
      <c r="AR9" s="12">
        <v>0</v>
      </c>
      <c r="AS9" s="12">
        <v>1</v>
      </c>
      <c r="AT9" s="12">
        <v>1</v>
      </c>
      <c r="AU9" s="12">
        <v>1</v>
      </c>
      <c r="AV9" s="18">
        <f t="shared" si="0"/>
        <v>99</v>
      </c>
      <c r="AW9" s="12" t="str">
        <f>IF(AND(AV9&lt;=100,AV9&gt;=80),"Ótimo",IF(AND(AV9&lt;=79,AV9&gt;=60),"Bom",IF(AND(AV9&lt;=59.99,AV9&gt;=40),"Regular",IF(AND(AV9&lt;=39,AV9&gt;=20),"Ruim",IF(AND(AV9&lt;=19,AV9&gt;=0),"Péssimo","")))))</f>
        <v>Ótimo</v>
      </c>
    </row>
    <row r="10" spans="1:49" s="12" customFormat="1">
      <c r="A10" s="19" t="s">
        <v>62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2">
        <v>1</v>
      </c>
      <c r="AC10" s="12">
        <v>1</v>
      </c>
      <c r="AD10" s="12">
        <v>1</v>
      </c>
      <c r="AE10" s="12">
        <v>1</v>
      </c>
      <c r="AF10" s="12">
        <v>1</v>
      </c>
      <c r="AG10" s="12">
        <v>1</v>
      </c>
      <c r="AH10" s="12">
        <v>1</v>
      </c>
      <c r="AI10" s="12">
        <v>1</v>
      </c>
      <c r="AJ10" s="12">
        <v>1</v>
      </c>
      <c r="AK10" s="12">
        <v>0</v>
      </c>
      <c r="AL10" s="12">
        <v>1</v>
      </c>
      <c r="AM10" s="12">
        <v>1</v>
      </c>
      <c r="AN10" s="12">
        <v>1</v>
      </c>
      <c r="AO10" s="12">
        <v>1</v>
      </c>
      <c r="AP10" s="12">
        <v>1</v>
      </c>
      <c r="AQ10" s="12">
        <v>1</v>
      </c>
      <c r="AR10" s="12">
        <v>1</v>
      </c>
      <c r="AS10" s="12">
        <v>1</v>
      </c>
      <c r="AT10" s="12">
        <v>1</v>
      </c>
      <c r="AU10" s="12">
        <v>0</v>
      </c>
      <c r="AV10" s="18">
        <f t="shared" si="0"/>
        <v>98</v>
      </c>
      <c r="AW10" s="12" t="str">
        <f>IF(AND(AV10&lt;=100,AV10&gt;=80),"Ótimo",IF(AND(AV10&lt;=79.9,AV10&gt;=60),"Bom",IF(AND(AV10&lt;=59,AV10&gt;=40),"Regular",IF(AND(AV10&lt;=39,AV10&gt;=20),"Ruim",IF(AND(AV10&lt;=19,AV10&gt;=0),"Péssimo","")))))</f>
        <v>Ótimo</v>
      </c>
    </row>
    <row r="11" spans="1:49" s="12" customFormat="1">
      <c r="A11" s="19" t="s">
        <v>48</v>
      </c>
      <c r="B11" s="12">
        <v>1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>
        <v>1</v>
      </c>
      <c r="V11" s="12">
        <v>1</v>
      </c>
      <c r="W11" s="12">
        <v>1</v>
      </c>
      <c r="X11" s="12">
        <v>1</v>
      </c>
      <c r="Y11" s="12">
        <v>1</v>
      </c>
      <c r="Z11" s="12">
        <v>0</v>
      </c>
      <c r="AA11" s="12">
        <v>1</v>
      </c>
      <c r="AB11" s="12">
        <v>1</v>
      </c>
      <c r="AC11" s="12">
        <v>1</v>
      </c>
      <c r="AD11" s="12">
        <v>1</v>
      </c>
      <c r="AE11" s="12">
        <v>1</v>
      </c>
      <c r="AF11" s="12">
        <v>1</v>
      </c>
      <c r="AG11" s="12">
        <v>1</v>
      </c>
      <c r="AH11" s="12">
        <v>1</v>
      </c>
      <c r="AI11" s="12">
        <v>1</v>
      </c>
      <c r="AJ11" s="12">
        <v>1</v>
      </c>
      <c r="AK11" s="12">
        <v>1</v>
      </c>
      <c r="AL11" s="12">
        <v>1</v>
      </c>
      <c r="AM11" s="12">
        <v>1</v>
      </c>
      <c r="AN11" s="12">
        <v>1</v>
      </c>
      <c r="AO11" s="12">
        <v>1</v>
      </c>
      <c r="AP11" s="12">
        <v>1</v>
      </c>
      <c r="AQ11" s="12">
        <v>1</v>
      </c>
      <c r="AR11" s="12">
        <v>0</v>
      </c>
      <c r="AS11" s="12">
        <v>1</v>
      </c>
      <c r="AT11" s="12">
        <v>1</v>
      </c>
      <c r="AU11" s="12">
        <v>1</v>
      </c>
      <c r="AV11" s="18">
        <f t="shared" si="0"/>
        <v>97</v>
      </c>
      <c r="AW11" s="12" t="str">
        <f>IF(AND(AV11&lt;=100,AV11&gt;=80),"Ótimo",IF(AND(AV11&lt;=79,AV11&gt;=60),"Bom",IF(AND(AV11&lt;=59.99,AV11&gt;=40),"Regular",IF(AND(AV11&lt;=39,AV11&gt;=20),"Ruim",IF(AND(AV11&lt;=19,AV11&gt;=0),"Péssimo","")))))</f>
        <v>Ótimo</v>
      </c>
    </row>
    <row r="12" spans="1:49" s="12" customFormat="1">
      <c r="A12" s="19" t="s">
        <v>58</v>
      </c>
      <c r="B12" s="12">
        <v>1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0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F12" s="12">
        <v>1</v>
      </c>
      <c r="AG12" s="12">
        <v>1</v>
      </c>
      <c r="AH12" s="12">
        <v>1</v>
      </c>
      <c r="AI12" s="12">
        <v>1</v>
      </c>
      <c r="AJ12" s="12">
        <v>1</v>
      </c>
      <c r="AK12" s="12">
        <v>1</v>
      </c>
      <c r="AL12" s="12">
        <v>1</v>
      </c>
      <c r="AM12" s="12">
        <v>1</v>
      </c>
      <c r="AN12" s="12">
        <v>1</v>
      </c>
      <c r="AO12" s="12">
        <v>1</v>
      </c>
      <c r="AP12" s="12">
        <v>1</v>
      </c>
      <c r="AQ12" s="12">
        <v>1</v>
      </c>
      <c r="AR12" s="12">
        <v>0</v>
      </c>
      <c r="AS12" s="12">
        <v>0</v>
      </c>
      <c r="AT12" s="12">
        <v>1</v>
      </c>
      <c r="AU12" s="12">
        <v>1</v>
      </c>
      <c r="AV12" s="18">
        <f t="shared" si="0"/>
        <v>96</v>
      </c>
      <c r="AW12" s="12" t="str">
        <f>IF(AND(AV12&lt;=100,AV12&gt;=80),"Ótimo",IF(AND(AV12&lt;=79,AV12&gt;=60),"Bom",IF(AND(AV12&lt;=59,AV12&gt;=40),"Regular",IF(AND(AV12&lt;=39,AV12&gt;=20),"Ruim",IF(AND(AV12&lt;=19,AV12&gt;=0),"Péssimo","")))))</f>
        <v>Ótimo</v>
      </c>
    </row>
    <row r="13" spans="1:49" s="12" customFormat="1">
      <c r="A13" s="19" t="s">
        <v>66</v>
      </c>
      <c r="B13" s="12">
        <v>1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0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  <c r="AR13" s="12">
        <v>1</v>
      </c>
      <c r="AS13" s="12">
        <v>1</v>
      </c>
      <c r="AT13" s="12">
        <v>1</v>
      </c>
      <c r="AU13" s="12">
        <v>1</v>
      </c>
      <c r="AV13" s="18">
        <f t="shared" si="0"/>
        <v>96</v>
      </c>
      <c r="AW13" s="12" t="str">
        <f>IF(AND(AV13&lt;=100,AV13&gt;=80),"Ótimo",IF(AND(AV13&lt;=79,AV13&gt;=60),"Bom",IF(AND(AV13&lt;=59,AV13&gt;=40),"Regular",IF(AND(AV13&lt;=39,AV13&gt;=20),"Ruim",IF(AND(AV13&lt;=19,AV13&gt;=0),"Péssimo","")))))</f>
        <v>Ótimo</v>
      </c>
    </row>
    <row r="14" spans="1:49" s="12" customFormat="1">
      <c r="A14" s="19" t="s">
        <v>60</v>
      </c>
      <c r="B14" s="12">
        <v>1</v>
      </c>
      <c r="C14" s="12">
        <v>1</v>
      </c>
      <c r="D14" s="12">
        <v>1</v>
      </c>
      <c r="E14" s="12">
        <v>1</v>
      </c>
      <c r="F14" s="12">
        <v>1</v>
      </c>
      <c r="G14" s="12">
        <v>0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2">
        <v>1</v>
      </c>
      <c r="AF14" s="12">
        <v>1</v>
      </c>
      <c r="AG14" s="12">
        <v>1</v>
      </c>
      <c r="AH14" s="12">
        <v>1</v>
      </c>
      <c r="AI14" s="12">
        <v>1</v>
      </c>
      <c r="AJ14" s="12">
        <v>1</v>
      </c>
      <c r="AK14" s="12">
        <v>1</v>
      </c>
      <c r="AL14" s="12">
        <v>1</v>
      </c>
      <c r="AM14" s="12">
        <v>1</v>
      </c>
      <c r="AN14" s="12">
        <v>1</v>
      </c>
      <c r="AO14" s="12">
        <v>1</v>
      </c>
      <c r="AP14" s="12">
        <v>1</v>
      </c>
      <c r="AQ14" s="12">
        <v>1</v>
      </c>
      <c r="AR14" s="12">
        <v>1</v>
      </c>
      <c r="AS14" s="12">
        <v>1</v>
      </c>
      <c r="AT14" s="12">
        <v>1</v>
      </c>
      <c r="AU14" s="12">
        <v>0</v>
      </c>
      <c r="AV14" s="18">
        <f t="shared" si="0"/>
        <v>95</v>
      </c>
      <c r="AW14" s="12" t="str">
        <f>IF(AND(AV14&lt;=100,AV14&gt;=80),"Ótimo",IF(AND(AV14&lt;=79.99,AV14&gt;=60),"Bom",IF(AND(AV14&lt;=59,AV14&gt;=40),"Regular",IF(AND(AV14&lt;=39,AV14&gt;=20),"Ruim",IF(AND(AV14&lt;=19,AV14&gt;=0),"Péssimo","")))))</f>
        <v>Ótimo</v>
      </c>
    </row>
    <row r="15" spans="1:49" s="12" customFormat="1">
      <c r="A15" s="19" t="s">
        <v>52</v>
      </c>
      <c r="B15" s="12">
        <v>1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0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0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0</v>
      </c>
      <c r="AL15" s="12">
        <v>1</v>
      </c>
      <c r="AM15" s="12">
        <v>1</v>
      </c>
      <c r="AN15" s="12">
        <v>0</v>
      </c>
      <c r="AO15" s="12">
        <v>1</v>
      </c>
      <c r="AP15" s="12">
        <v>1</v>
      </c>
      <c r="AQ15" s="12">
        <v>1</v>
      </c>
      <c r="AR15" s="12">
        <v>0</v>
      </c>
      <c r="AS15" s="12">
        <v>0</v>
      </c>
      <c r="AT15" s="12">
        <v>1</v>
      </c>
      <c r="AU15" s="12">
        <v>0</v>
      </c>
      <c r="AV15" s="18">
        <f t="shared" si="0"/>
        <v>91</v>
      </c>
      <c r="AW15" s="12" t="str">
        <f>IF(AND(AV15&lt;=100,AV15&gt;=80),"Ótimo",IF(AND(AV15&lt;=79,AV15&gt;=60),"Bom",IF(AND(AV15&lt;=59,AV15&gt;=40),"Regular",IF(AND(AV15&lt;=39,AV15&gt;=20),"Ruim",IF(AND(AV15&lt;=19,AV15&gt;=0),"Péssimo","")))))</f>
        <v>Ótimo</v>
      </c>
    </row>
    <row r="16" spans="1:49" s="12" customFormat="1">
      <c r="A16" s="19" t="s">
        <v>75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0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0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2">
        <v>0</v>
      </c>
      <c r="AA16" s="12">
        <v>1</v>
      </c>
      <c r="AB16" s="12">
        <v>1</v>
      </c>
      <c r="AC16" s="12">
        <v>1</v>
      </c>
      <c r="AD16" s="12">
        <v>1</v>
      </c>
      <c r="AE16" s="12">
        <v>1</v>
      </c>
      <c r="AF16" s="12">
        <v>1</v>
      </c>
      <c r="AG16" s="12">
        <v>1</v>
      </c>
      <c r="AH16" s="12">
        <v>1</v>
      </c>
      <c r="AI16" s="12">
        <v>1</v>
      </c>
      <c r="AJ16" s="12">
        <v>1</v>
      </c>
      <c r="AK16" s="12">
        <v>1</v>
      </c>
      <c r="AL16" s="12">
        <v>0</v>
      </c>
      <c r="AM16" s="12">
        <v>1</v>
      </c>
      <c r="AN16" s="12">
        <v>1</v>
      </c>
      <c r="AO16" s="12">
        <v>1</v>
      </c>
      <c r="AP16" s="12">
        <v>1</v>
      </c>
      <c r="AQ16" s="12">
        <v>1</v>
      </c>
      <c r="AR16" s="12">
        <v>1</v>
      </c>
      <c r="AS16" s="12">
        <v>1</v>
      </c>
      <c r="AT16" s="12">
        <v>0</v>
      </c>
      <c r="AU16" s="12">
        <v>0</v>
      </c>
      <c r="AV16" s="18">
        <f t="shared" si="0"/>
        <v>89</v>
      </c>
      <c r="AW16" s="12" t="str">
        <f>IF(AND(AV16&lt;=100,AV16&gt;=80),"Ótimo",IF(AND(AV16&lt;=79,AV16&gt;=60),"Bom",IF(AND(AV16&lt;=59,AV16&gt;=40),"Regular",IF(AND(AV16&lt;=39,AV16&gt;=20),"Ruim",IF(AND(AV16&lt;=19,AV16&gt;=0),"Péssimo","")))))</f>
        <v>Ótimo</v>
      </c>
    </row>
    <row r="17" spans="1:49" s="12" customFormat="1">
      <c r="A17" s="19" t="s">
        <v>49</v>
      </c>
      <c r="B17" s="12">
        <v>1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0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12">
        <v>1</v>
      </c>
      <c r="Y17" s="12">
        <v>1</v>
      </c>
      <c r="Z17" s="12">
        <v>0</v>
      </c>
      <c r="AA17" s="12">
        <v>1</v>
      </c>
      <c r="AB17" s="12">
        <v>1</v>
      </c>
      <c r="AC17" s="12">
        <v>0</v>
      </c>
      <c r="AD17" s="12">
        <v>0</v>
      </c>
      <c r="AE17" s="12">
        <v>0</v>
      </c>
      <c r="AF17" s="12">
        <v>0</v>
      </c>
      <c r="AG17" s="12">
        <v>1</v>
      </c>
      <c r="AH17" s="12">
        <v>1</v>
      </c>
      <c r="AI17" s="12">
        <v>1</v>
      </c>
      <c r="AJ17" s="12">
        <v>1</v>
      </c>
      <c r="AK17" s="12">
        <v>1</v>
      </c>
      <c r="AL17" s="12">
        <v>1</v>
      </c>
      <c r="AM17" s="12">
        <v>1</v>
      </c>
      <c r="AN17" s="12">
        <v>1</v>
      </c>
      <c r="AO17" s="12">
        <v>1</v>
      </c>
      <c r="AP17" s="12">
        <v>1</v>
      </c>
      <c r="AQ17" s="12">
        <v>1</v>
      </c>
      <c r="AR17" s="12">
        <v>1</v>
      </c>
      <c r="AS17" s="12">
        <v>1</v>
      </c>
      <c r="AT17" s="12">
        <v>1</v>
      </c>
      <c r="AU17" s="12">
        <v>1</v>
      </c>
      <c r="AV17" s="18">
        <f t="shared" si="0"/>
        <v>88</v>
      </c>
      <c r="AW17" s="12" t="str">
        <f>IF(AND(AV17&lt;=100,AV17&gt;=80),"Ótimo",IF(AND(AV17&lt;=79,AV17&gt;=60),"Bom",IF(AND(AV17&lt;=59,AV17&gt;=40),"Regular",IF(AND(AV17&lt;=39.99,AV17&gt;=20),"Ruim",IF(AND(AV17&lt;=19,AV17&gt;=0),"Péssimo","")))))</f>
        <v>Ótimo</v>
      </c>
    </row>
    <row r="18" spans="1:49" s="12" customFormat="1">
      <c r="A18" s="17" t="s">
        <v>56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12">
        <v>0</v>
      </c>
      <c r="AA18" s="12">
        <v>0</v>
      </c>
      <c r="AB18" s="12">
        <v>0</v>
      </c>
      <c r="AC18" s="12">
        <v>0</v>
      </c>
      <c r="AD18" s="12">
        <v>1</v>
      </c>
      <c r="AE18" s="12">
        <v>1</v>
      </c>
      <c r="AF18" s="12">
        <v>1</v>
      </c>
      <c r="AG18" s="12">
        <v>0</v>
      </c>
      <c r="AH18" s="12">
        <v>1</v>
      </c>
      <c r="AI18" s="12">
        <v>1</v>
      </c>
      <c r="AJ18" s="12">
        <v>1</v>
      </c>
      <c r="AK18" s="12">
        <v>1</v>
      </c>
      <c r="AL18" s="12">
        <v>0</v>
      </c>
      <c r="AM18" s="12">
        <v>1</v>
      </c>
      <c r="AN18" s="12">
        <v>1</v>
      </c>
      <c r="AO18" s="12">
        <v>1</v>
      </c>
      <c r="AP18" s="12">
        <v>1</v>
      </c>
      <c r="AQ18" s="12">
        <v>1</v>
      </c>
      <c r="AR18" s="12">
        <v>0</v>
      </c>
      <c r="AS18" s="12">
        <v>1</v>
      </c>
      <c r="AT18" s="12">
        <v>1</v>
      </c>
      <c r="AU18" s="12">
        <v>0</v>
      </c>
      <c r="AV18" s="18">
        <f t="shared" si="0"/>
        <v>87</v>
      </c>
      <c r="AW18" s="12" t="str">
        <f>IF(AND(AV18&lt;=100,AV18&gt;=80),"Ótimo",IF(AND(AV18&lt;=79,AV18&gt;=60),"Bom",IF(AND(AV18&lt;=59,AV18&gt;=40),"Regular",IF(AND(AV18&lt;=39,AV18&gt;=20),"Ruim",IF(AND(AV18&lt;=19,AV18&gt;=0),"Péssimo","")))))</f>
        <v>Ótimo</v>
      </c>
    </row>
    <row r="19" spans="1:49" s="12" customFormat="1">
      <c r="A19" s="19" t="s">
        <v>63</v>
      </c>
      <c r="B19" s="12">
        <v>1</v>
      </c>
      <c r="C19" s="12">
        <v>1</v>
      </c>
      <c r="D19" s="12">
        <v>1</v>
      </c>
      <c r="E19" s="12">
        <v>1</v>
      </c>
      <c r="F19" s="12">
        <v>1</v>
      </c>
      <c r="G19" s="12">
        <v>0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  <c r="M19" s="12">
        <v>0</v>
      </c>
      <c r="N19" s="12">
        <v>1</v>
      </c>
      <c r="O19" s="12">
        <v>0</v>
      </c>
      <c r="P19" s="12">
        <v>1</v>
      </c>
      <c r="Q19" s="12">
        <v>1</v>
      </c>
      <c r="R19" s="12">
        <v>1</v>
      </c>
      <c r="S19" s="12">
        <v>1</v>
      </c>
      <c r="T19" s="12">
        <v>1</v>
      </c>
      <c r="U19" s="12">
        <v>1</v>
      </c>
      <c r="V19" s="12">
        <v>1</v>
      </c>
      <c r="W19" s="12">
        <v>1</v>
      </c>
      <c r="X19" s="12">
        <v>1</v>
      </c>
      <c r="Y19" s="12">
        <v>1</v>
      </c>
      <c r="Z19" s="12">
        <v>1</v>
      </c>
      <c r="AA19" s="12">
        <v>1</v>
      </c>
      <c r="AB19" s="12">
        <v>1</v>
      </c>
      <c r="AC19" s="12">
        <v>1</v>
      </c>
      <c r="AD19" s="12">
        <v>0</v>
      </c>
      <c r="AE19" s="12">
        <v>1</v>
      </c>
      <c r="AF19" s="12">
        <v>0</v>
      </c>
      <c r="AG19" s="12">
        <v>1</v>
      </c>
      <c r="AH19" s="12">
        <v>1</v>
      </c>
      <c r="AI19" s="12">
        <v>1</v>
      </c>
      <c r="AJ19" s="12">
        <v>1</v>
      </c>
      <c r="AK19" s="12">
        <v>1</v>
      </c>
      <c r="AL19" s="12">
        <v>1</v>
      </c>
      <c r="AM19" s="12">
        <v>1</v>
      </c>
      <c r="AN19" s="12">
        <v>1</v>
      </c>
      <c r="AO19" s="12">
        <v>1</v>
      </c>
      <c r="AP19" s="12">
        <v>1</v>
      </c>
      <c r="AQ19" s="12">
        <v>1</v>
      </c>
      <c r="AR19" s="12">
        <v>1</v>
      </c>
      <c r="AS19" s="12">
        <v>1</v>
      </c>
      <c r="AT19" s="12">
        <v>1</v>
      </c>
      <c r="AU19" s="12">
        <v>0</v>
      </c>
      <c r="AV19" s="18">
        <f t="shared" si="0"/>
        <v>87</v>
      </c>
      <c r="AW19" s="12" t="str">
        <f>IF(AND(AV19&lt;=100,AV19&gt;=80),"Ótimo",IF(AND(AV19&lt;=79,AV19&gt;=60),"Bom",IF(AND(AV19&lt;=59,AV19&gt;=40),"Regular",IF(AND(AV19&lt;=39,AV19&gt;=20),"Ruim",IF(AND(AV19&lt;=19,AV19&gt;=0),"Péssimo","")))))</f>
        <v>Ótimo</v>
      </c>
    </row>
    <row r="20" spans="1:49" s="12" customFormat="1">
      <c r="A20" s="19" t="s">
        <v>57</v>
      </c>
      <c r="B20" s="12">
        <v>1</v>
      </c>
      <c r="C20" s="12">
        <v>1</v>
      </c>
      <c r="D20" s="12">
        <v>1</v>
      </c>
      <c r="E20" s="12">
        <v>1</v>
      </c>
      <c r="F20" s="12">
        <v>1</v>
      </c>
      <c r="G20" s="12">
        <v>0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0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1</v>
      </c>
      <c r="V20" s="12">
        <v>1</v>
      </c>
      <c r="W20" s="12">
        <v>1</v>
      </c>
      <c r="X20" s="12">
        <v>1</v>
      </c>
      <c r="Y20" s="12">
        <v>1</v>
      </c>
      <c r="Z20" s="12">
        <v>1</v>
      </c>
      <c r="AA20" s="12">
        <v>0</v>
      </c>
      <c r="AB20" s="12">
        <v>1</v>
      </c>
      <c r="AC20" s="12">
        <v>1</v>
      </c>
      <c r="AD20" s="12">
        <v>1</v>
      </c>
      <c r="AE20" s="12">
        <v>0</v>
      </c>
      <c r="AF20" s="12">
        <v>1</v>
      </c>
      <c r="AG20" s="12">
        <v>0</v>
      </c>
      <c r="AH20" s="12">
        <v>1</v>
      </c>
      <c r="AI20" s="12">
        <v>1</v>
      </c>
      <c r="AJ20" s="12">
        <v>1</v>
      </c>
      <c r="AK20" s="12">
        <v>0</v>
      </c>
      <c r="AL20" s="12">
        <v>0</v>
      </c>
      <c r="AM20" s="12">
        <v>1</v>
      </c>
      <c r="AN20" s="12">
        <v>1</v>
      </c>
      <c r="AO20" s="12">
        <v>1</v>
      </c>
      <c r="AP20" s="12">
        <v>1</v>
      </c>
      <c r="AQ20" s="12">
        <v>1</v>
      </c>
      <c r="AR20" s="12">
        <v>1</v>
      </c>
      <c r="AS20" s="12">
        <v>1</v>
      </c>
      <c r="AT20" s="12">
        <v>1</v>
      </c>
      <c r="AU20" s="12">
        <v>0</v>
      </c>
      <c r="AV20" s="18">
        <f t="shared" si="0"/>
        <v>85</v>
      </c>
      <c r="AW20" s="12" t="str">
        <f>IF(AND(AV20&lt;=100,AV20&gt;=80),"Ótimo",IF(AND(AV20&lt;=79,AV20&gt;=60),"Bom",IF(AND(AV20&lt;=59,AV20&gt;=40),"Regular",IF(AND(AV20&lt;=39.99,AV20&gt;=20),"Ruim",IF(AND(AV20&lt;=19,AV20&gt;=0),"Péssimo","")))))</f>
        <v>Ótimo</v>
      </c>
    </row>
    <row r="21" spans="1:49" s="12" customFormat="1">
      <c r="A21" s="19" t="s">
        <v>72</v>
      </c>
      <c r="B21" s="12">
        <v>1</v>
      </c>
      <c r="C21" s="12">
        <v>1</v>
      </c>
      <c r="D21" s="12">
        <v>1</v>
      </c>
      <c r="E21" s="12">
        <v>1</v>
      </c>
      <c r="F21" s="12">
        <v>1</v>
      </c>
      <c r="G21" s="12">
        <v>0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0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  <c r="U21" s="12">
        <v>1</v>
      </c>
      <c r="V21" s="12">
        <v>0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2">
        <v>1</v>
      </c>
      <c r="AC21" s="12">
        <v>0</v>
      </c>
      <c r="AD21" s="12">
        <v>1</v>
      </c>
      <c r="AE21" s="12">
        <v>0</v>
      </c>
      <c r="AF21" s="12">
        <v>1</v>
      </c>
      <c r="AG21" s="12">
        <v>0</v>
      </c>
      <c r="AH21" s="12">
        <v>1</v>
      </c>
      <c r="AI21" s="12">
        <v>1</v>
      </c>
      <c r="AJ21" s="12">
        <v>1</v>
      </c>
      <c r="AK21" s="12">
        <v>0</v>
      </c>
      <c r="AL21" s="12">
        <v>1</v>
      </c>
      <c r="AM21" s="12">
        <v>1</v>
      </c>
      <c r="AN21" s="12">
        <v>1</v>
      </c>
      <c r="AO21" s="12">
        <v>1</v>
      </c>
      <c r="AP21" s="12">
        <v>0</v>
      </c>
      <c r="AQ21" s="12">
        <v>1</v>
      </c>
      <c r="AR21" s="12">
        <v>1</v>
      </c>
      <c r="AS21" s="12">
        <v>0</v>
      </c>
      <c r="AT21" s="12">
        <v>1</v>
      </c>
      <c r="AU21" s="12">
        <v>0</v>
      </c>
      <c r="AV21" s="18">
        <f t="shared" si="0"/>
        <v>82</v>
      </c>
      <c r="AW21" s="12" t="str">
        <f>IF(AND(AV21&lt;=100,AV21&gt;=80),"Ótimo",IF(AND(AV21&lt;=79,AV21&gt;=60),"Bom",IF(AND(AV21&lt;=59,AV21&gt;=40),"Regular",IF(AND(AV21&lt;=39,AV21&gt;=20),"Ruim",IF(AND(AV21&lt;=19,AV21&gt;=0),"Péssimo","")))))</f>
        <v>Ótimo</v>
      </c>
    </row>
    <row r="22" spans="1:49" s="12" customFormat="1">
      <c r="A22" s="19" t="s">
        <v>76</v>
      </c>
      <c r="B22" s="12">
        <v>1</v>
      </c>
      <c r="C22" s="12">
        <v>1</v>
      </c>
      <c r="D22" s="12">
        <v>1</v>
      </c>
      <c r="E22" s="12">
        <v>0</v>
      </c>
      <c r="F22" s="12">
        <v>1</v>
      </c>
      <c r="G22" s="12">
        <v>0</v>
      </c>
      <c r="H22" s="12">
        <v>1</v>
      </c>
      <c r="I22" s="12">
        <v>1</v>
      </c>
      <c r="J22" s="12">
        <v>0</v>
      </c>
      <c r="K22" s="12">
        <v>1</v>
      </c>
      <c r="L22" s="12">
        <v>0</v>
      </c>
      <c r="M22" s="12">
        <v>1</v>
      </c>
      <c r="N22" s="12">
        <v>1</v>
      </c>
      <c r="O22" s="12">
        <v>0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12">
        <v>1</v>
      </c>
      <c r="V22" s="12">
        <v>1</v>
      </c>
      <c r="W22" s="12">
        <v>1</v>
      </c>
      <c r="X22" s="12">
        <v>1</v>
      </c>
      <c r="Y22" s="12">
        <v>1</v>
      </c>
      <c r="Z22" s="12">
        <v>1</v>
      </c>
      <c r="AA22" s="12">
        <v>1</v>
      </c>
      <c r="AB22" s="12">
        <v>1</v>
      </c>
      <c r="AC22" s="12">
        <v>0</v>
      </c>
      <c r="AD22" s="12">
        <v>1</v>
      </c>
      <c r="AE22" s="12">
        <v>1</v>
      </c>
      <c r="AF22" s="12">
        <v>1</v>
      </c>
      <c r="AG22" s="12">
        <v>1</v>
      </c>
      <c r="AH22" s="12">
        <v>1</v>
      </c>
      <c r="AI22" s="12">
        <v>1</v>
      </c>
      <c r="AJ22" s="12">
        <v>1</v>
      </c>
      <c r="AK22" s="12">
        <v>0</v>
      </c>
      <c r="AL22" s="12">
        <v>1</v>
      </c>
      <c r="AM22" s="12">
        <v>1</v>
      </c>
      <c r="AN22" s="12">
        <v>1</v>
      </c>
      <c r="AO22" s="12">
        <v>1</v>
      </c>
      <c r="AP22" s="12">
        <v>0</v>
      </c>
      <c r="AQ22" s="12">
        <v>1</v>
      </c>
      <c r="AR22" s="12">
        <v>1</v>
      </c>
      <c r="AS22" s="12">
        <v>1</v>
      </c>
      <c r="AT22" s="12">
        <v>0</v>
      </c>
      <c r="AU22" s="12">
        <v>0</v>
      </c>
      <c r="AV22" s="18">
        <f t="shared" si="0"/>
        <v>80</v>
      </c>
      <c r="AW22" s="12" t="str">
        <f>IF(AND(AV22&lt;=100,AV22&gt;=80),"Ótimo",IF(AND(AV22&lt;=79,AV22&gt;=60),"Bom",IF(AND(AV22&lt;=59.99,AV22&gt;=40),"Regular",IF(AND(AV22&lt;=39,AV22&gt;=20),"Ruim",IF(AND(AV22&lt;=19,AV22&gt;=0),"Péssimo","")))))</f>
        <v>Ótimo</v>
      </c>
    </row>
    <row r="23" spans="1:49" s="12" customFormat="1">
      <c r="A23" s="19" t="s">
        <v>67</v>
      </c>
      <c r="B23" s="12">
        <v>1</v>
      </c>
      <c r="C23" s="12">
        <v>1</v>
      </c>
      <c r="D23" s="12">
        <v>1</v>
      </c>
      <c r="E23" s="12">
        <v>0</v>
      </c>
      <c r="F23" s="12">
        <v>1</v>
      </c>
      <c r="G23" s="12">
        <v>0</v>
      </c>
      <c r="H23" s="12">
        <v>1</v>
      </c>
      <c r="I23" s="12">
        <v>1</v>
      </c>
      <c r="J23" s="12">
        <v>0</v>
      </c>
      <c r="K23" s="12">
        <v>1</v>
      </c>
      <c r="L23" s="12">
        <v>1</v>
      </c>
      <c r="M23" s="12">
        <v>0</v>
      </c>
      <c r="N23" s="12">
        <v>1</v>
      </c>
      <c r="O23" s="12">
        <v>0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  <c r="V23" s="12">
        <v>1</v>
      </c>
      <c r="W23" s="12">
        <v>1</v>
      </c>
      <c r="X23" s="12">
        <v>1</v>
      </c>
      <c r="Y23" s="12">
        <v>1</v>
      </c>
      <c r="Z23" s="12">
        <v>1</v>
      </c>
      <c r="AA23" s="12">
        <v>1</v>
      </c>
      <c r="AB23" s="12">
        <v>1</v>
      </c>
      <c r="AC23" s="12">
        <v>1</v>
      </c>
      <c r="AD23" s="12">
        <v>1</v>
      </c>
      <c r="AE23" s="12">
        <v>0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0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  <c r="AQ23" s="12">
        <v>1</v>
      </c>
      <c r="AR23" s="12">
        <v>0</v>
      </c>
      <c r="AS23" s="12">
        <v>0</v>
      </c>
      <c r="AT23" s="12">
        <v>1</v>
      </c>
      <c r="AU23" s="12">
        <v>0</v>
      </c>
      <c r="AV23" s="18">
        <f t="shared" si="0"/>
        <v>80</v>
      </c>
      <c r="AW23" s="12" t="str">
        <f>IF(AND(AV23&lt;=100,AV23&gt;=80),"Ótimo",IF(AND(AV23&lt;=79,AV23&gt;=60),"Bom",IF(AND(AV23&lt;=59,AV23&gt;=40),"Regular",IF(AND(AV23&lt;=39,AV23&gt;=20),"Ruim",IF(AND(AV23&lt;=19,AV23&gt;=0),"Péssimo","")))))</f>
        <v>Ótimo</v>
      </c>
    </row>
    <row r="24" spans="1:49" s="12" customFormat="1">
      <c r="A24" s="19" t="s">
        <v>69</v>
      </c>
      <c r="B24" s="12">
        <v>1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0</v>
      </c>
      <c r="N24" s="12">
        <v>1</v>
      </c>
      <c r="O24" s="12">
        <v>0</v>
      </c>
      <c r="P24" s="12">
        <v>0</v>
      </c>
      <c r="Q24" s="12">
        <v>1</v>
      </c>
      <c r="R24" s="12">
        <v>1</v>
      </c>
      <c r="S24" s="12">
        <v>1</v>
      </c>
      <c r="T24" s="12">
        <v>1</v>
      </c>
      <c r="U24" s="12">
        <v>0</v>
      </c>
      <c r="V24" s="12">
        <v>1</v>
      </c>
      <c r="W24" s="12">
        <v>1</v>
      </c>
      <c r="X24" s="12">
        <v>1</v>
      </c>
      <c r="Y24" s="12">
        <v>1</v>
      </c>
      <c r="Z24" s="12">
        <v>0</v>
      </c>
      <c r="AA24" s="12">
        <v>0</v>
      </c>
      <c r="AB24" s="12">
        <v>1</v>
      </c>
      <c r="AC24" s="12">
        <v>0</v>
      </c>
      <c r="AD24" s="12">
        <v>0</v>
      </c>
      <c r="AE24" s="12">
        <v>1</v>
      </c>
      <c r="AF24" s="12">
        <v>0</v>
      </c>
      <c r="AG24" s="12">
        <v>1</v>
      </c>
      <c r="AH24" s="12">
        <v>1</v>
      </c>
      <c r="AI24" s="12">
        <v>1</v>
      </c>
      <c r="AJ24" s="12">
        <v>1</v>
      </c>
      <c r="AK24" s="12">
        <v>0</v>
      </c>
      <c r="AL24" s="12">
        <v>0</v>
      </c>
      <c r="AM24" s="12">
        <v>1</v>
      </c>
      <c r="AN24" s="12">
        <v>1</v>
      </c>
      <c r="AO24" s="12">
        <v>0</v>
      </c>
      <c r="AP24" s="12">
        <v>0</v>
      </c>
      <c r="AQ24" s="12">
        <v>1</v>
      </c>
      <c r="AR24" s="12">
        <v>0</v>
      </c>
      <c r="AS24" s="12">
        <v>0</v>
      </c>
      <c r="AT24" s="12">
        <v>0</v>
      </c>
      <c r="AU24" s="12">
        <v>0</v>
      </c>
      <c r="AV24" s="18">
        <f t="shared" si="0"/>
        <v>72</v>
      </c>
      <c r="AW24" s="12" t="str">
        <f>IF(AND(AV24&lt;=100,AV24&gt;=80),"Ótimo",IF(AND(AV24&lt;=79.9,AV24&gt;=60),"Bom",IF(AND(AV24&lt;=59,AV24&gt;=40),"Regular",IF(AND(AV24&lt;=39,AV24&gt;=20),"Ruim",IF(AND(AV24&lt;=19,AV24&gt;=0),"Péssimo","")))))</f>
        <v>Bom</v>
      </c>
    </row>
    <row r="25" spans="1:49" s="12" customFormat="1">
      <c r="A25" s="19" t="s">
        <v>73</v>
      </c>
      <c r="B25" s="12">
        <v>1</v>
      </c>
      <c r="C25" s="12">
        <v>1</v>
      </c>
      <c r="D25" s="12">
        <v>1</v>
      </c>
      <c r="E25" s="12">
        <v>0</v>
      </c>
      <c r="F25" s="12">
        <v>1</v>
      </c>
      <c r="G25" s="12">
        <v>0</v>
      </c>
      <c r="H25" s="12">
        <v>1</v>
      </c>
      <c r="I25" s="12">
        <v>1</v>
      </c>
      <c r="J25" s="12">
        <v>0</v>
      </c>
      <c r="K25" s="12">
        <v>1</v>
      </c>
      <c r="L25" s="12">
        <v>0</v>
      </c>
      <c r="M25" s="12">
        <v>1</v>
      </c>
      <c r="N25" s="12">
        <v>1</v>
      </c>
      <c r="O25" s="12">
        <v>1</v>
      </c>
      <c r="P25" s="12">
        <v>1</v>
      </c>
      <c r="Q25" s="12">
        <v>1</v>
      </c>
      <c r="R25" s="12">
        <v>1</v>
      </c>
      <c r="S25" s="12">
        <v>1</v>
      </c>
      <c r="T25" s="12">
        <v>0</v>
      </c>
      <c r="U25" s="12">
        <v>0</v>
      </c>
      <c r="V25" s="12">
        <v>1</v>
      </c>
      <c r="W25" s="12">
        <v>1</v>
      </c>
      <c r="X25" s="12">
        <v>1</v>
      </c>
      <c r="Y25" s="12">
        <v>1</v>
      </c>
      <c r="Z25" s="12">
        <v>1</v>
      </c>
      <c r="AA25" s="12">
        <v>0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0</v>
      </c>
      <c r="AL25" s="12">
        <v>0</v>
      </c>
      <c r="AM25" s="12">
        <v>1</v>
      </c>
      <c r="AN25" s="12">
        <v>1</v>
      </c>
      <c r="AO25" s="12">
        <v>1</v>
      </c>
      <c r="AP25" s="12">
        <v>0</v>
      </c>
      <c r="AQ25" s="12">
        <v>1</v>
      </c>
      <c r="AR25" s="12">
        <v>0</v>
      </c>
      <c r="AS25" s="12">
        <v>0</v>
      </c>
      <c r="AT25" s="12">
        <v>0</v>
      </c>
      <c r="AU25" s="12">
        <v>0</v>
      </c>
      <c r="AV25" s="18">
        <f t="shared" si="0"/>
        <v>71</v>
      </c>
      <c r="AW25" s="12" t="str">
        <f>IF(AND(AV25&lt;=100,AV25&gt;=80),"Ótimo",IF(AND(AV25&lt;=79,AV25&gt;=60),"Bom",IF(AND(AV25&lt;=59,AV25&gt;=40),"Regular",IF(AND(AV25&lt;=39.9,AV25&gt;=20),"Ruim",IF(AND(AV25&lt;=19,AV25&gt;=0),"Péssimo","")))))</f>
        <v>Bom</v>
      </c>
    </row>
    <row r="26" spans="1:49" s="12" customFormat="1">
      <c r="A26" s="19" t="s">
        <v>54</v>
      </c>
      <c r="B26" s="12">
        <v>1</v>
      </c>
      <c r="C26" s="12">
        <v>1</v>
      </c>
      <c r="D26" s="12">
        <v>1</v>
      </c>
      <c r="E26" s="12">
        <v>1</v>
      </c>
      <c r="F26" s="12">
        <v>1</v>
      </c>
      <c r="G26" s="12">
        <v>0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0</v>
      </c>
      <c r="N26" s="12">
        <v>1</v>
      </c>
      <c r="O26" s="12">
        <v>0</v>
      </c>
      <c r="P26" s="12">
        <v>0</v>
      </c>
      <c r="Q26" s="12">
        <v>1</v>
      </c>
      <c r="R26" s="12">
        <v>1</v>
      </c>
      <c r="S26" s="12">
        <v>1</v>
      </c>
      <c r="T26" s="12">
        <v>0</v>
      </c>
      <c r="U26" s="12">
        <v>1</v>
      </c>
      <c r="V26" s="12">
        <v>1</v>
      </c>
      <c r="W26" s="12">
        <v>1</v>
      </c>
      <c r="X26" s="12">
        <v>1</v>
      </c>
      <c r="Y26" s="12">
        <v>1</v>
      </c>
      <c r="Z26" s="12">
        <v>0</v>
      </c>
      <c r="AA26" s="12">
        <v>1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1</v>
      </c>
      <c r="AI26" s="12">
        <v>1</v>
      </c>
      <c r="AJ26" s="12">
        <v>1</v>
      </c>
      <c r="AK26" s="12">
        <v>0</v>
      </c>
      <c r="AL26" s="12">
        <v>1</v>
      </c>
      <c r="AM26" s="12">
        <v>1</v>
      </c>
      <c r="AN26" s="12">
        <v>1</v>
      </c>
      <c r="AO26" s="12">
        <v>0</v>
      </c>
      <c r="AP26" s="12">
        <v>1</v>
      </c>
      <c r="AQ26" s="12">
        <v>1</v>
      </c>
      <c r="AR26" s="12">
        <v>1</v>
      </c>
      <c r="AS26" s="12">
        <v>0</v>
      </c>
      <c r="AT26" s="12">
        <v>1</v>
      </c>
      <c r="AU26" s="12">
        <v>0</v>
      </c>
      <c r="AV26" s="18">
        <f t="shared" si="0"/>
        <v>68</v>
      </c>
      <c r="AW26" s="12" t="str">
        <f>IF(AND(AV26&lt;=100,AV26&gt;=80),"Ótimo",IF(AND(AV26&lt;=79,AV26&gt;=60),"Bom",IF(AND(AV26&lt;=59,AV26&gt;=40),"Regular",IF(AND(AV26&lt;=39.99,AV26&gt;=20),"Ruim",IF(AND(AV26&lt;=19,AV26&gt;=0),"Péssimo","")))))</f>
        <v>Bom</v>
      </c>
    </row>
    <row r="27" spans="1:49" s="12" customFormat="1">
      <c r="A27" s="20" t="s">
        <v>68</v>
      </c>
      <c r="B27" s="12">
        <v>1</v>
      </c>
      <c r="C27" s="12">
        <v>1</v>
      </c>
      <c r="D27" s="12">
        <v>1</v>
      </c>
      <c r="E27" s="12">
        <v>1</v>
      </c>
      <c r="F27" s="12">
        <v>1</v>
      </c>
      <c r="G27" s="12">
        <v>0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0</v>
      </c>
      <c r="N27" s="12">
        <v>1</v>
      </c>
      <c r="O27" s="12">
        <v>0</v>
      </c>
      <c r="P27" s="12">
        <v>0</v>
      </c>
      <c r="Q27" s="12">
        <v>1</v>
      </c>
      <c r="R27" s="12">
        <v>1</v>
      </c>
      <c r="S27" s="12">
        <v>1</v>
      </c>
      <c r="T27" s="12">
        <v>1</v>
      </c>
      <c r="U27" s="12">
        <v>0</v>
      </c>
      <c r="V27" s="12">
        <v>1</v>
      </c>
      <c r="W27" s="12">
        <v>1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0</v>
      </c>
      <c r="AL27" s="12">
        <v>0</v>
      </c>
      <c r="AM27" s="12">
        <v>0</v>
      </c>
      <c r="AN27" s="12">
        <v>1</v>
      </c>
      <c r="AO27" s="12">
        <v>1</v>
      </c>
      <c r="AP27" s="12">
        <v>0</v>
      </c>
      <c r="AQ27" s="12">
        <v>0</v>
      </c>
      <c r="AR27" s="12">
        <v>0</v>
      </c>
      <c r="AS27" s="12">
        <v>1</v>
      </c>
      <c r="AT27" s="12">
        <v>0</v>
      </c>
      <c r="AU27" s="12">
        <v>0</v>
      </c>
      <c r="AV27" s="18">
        <f t="shared" si="0"/>
        <v>66</v>
      </c>
      <c r="AW27" s="12" t="str">
        <f>IF(AND(AV27&lt;=100,AV27&gt;=80),"Ótimo",IF(AND(AV27&lt;=79,AV27&gt;=60),"Bom",IF(AND(AV27&lt;=59,AV27&gt;=40),"Regular",IF(AND(AV27&lt;=39.99,AV27&gt;=20),"Ruim",IF(AND(AV27&lt;=19,AV27&gt;=0),"Péssimo","")))))</f>
        <v>Bom</v>
      </c>
    </row>
    <row r="28" spans="1:49" s="12" customFormat="1">
      <c r="A28" s="19" t="s">
        <v>70</v>
      </c>
      <c r="B28" s="12">
        <v>1</v>
      </c>
      <c r="C28" s="12">
        <v>1</v>
      </c>
      <c r="D28" s="12">
        <v>1</v>
      </c>
      <c r="E28" s="12">
        <v>1</v>
      </c>
      <c r="F28" s="12">
        <v>1</v>
      </c>
      <c r="G28" s="12">
        <v>0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0</v>
      </c>
      <c r="N28" s="12">
        <v>1</v>
      </c>
      <c r="O28" s="12">
        <v>0</v>
      </c>
      <c r="P28" s="12">
        <v>1</v>
      </c>
      <c r="Q28" s="12">
        <v>1</v>
      </c>
      <c r="R28" s="12">
        <v>1</v>
      </c>
      <c r="S28" s="12">
        <v>1</v>
      </c>
      <c r="T28" s="12">
        <v>0</v>
      </c>
      <c r="U28" s="12">
        <v>1</v>
      </c>
      <c r="V28" s="12">
        <v>1</v>
      </c>
      <c r="W28" s="12">
        <v>1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1</v>
      </c>
      <c r="AI28" s="12">
        <v>1</v>
      </c>
      <c r="AJ28" s="12">
        <v>1</v>
      </c>
      <c r="AK28" s="12">
        <v>0</v>
      </c>
      <c r="AL28" s="12">
        <v>0</v>
      </c>
      <c r="AM28" s="12">
        <v>1</v>
      </c>
      <c r="AN28" s="12">
        <v>1</v>
      </c>
      <c r="AO28" s="12">
        <v>1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8">
        <f t="shared" si="0"/>
        <v>61</v>
      </c>
      <c r="AW28" s="12" t="str">
        <f>IF(AND(AV28&lt;=100,AV28&gt;=80),"Ótimo",IF(AND(AV28&lt;=79.99,AV28&gt;=60),"Bom",IF(AND(AV28&lt;=59,AV28&gt;=40),"Regular",IF(AND(AV28&lt;=39,AV28&gt;=20),"Ruim",IF(AND(AV28&lt;=19,AV28&gt;=0),"Péssimo","")))))</f>
        <v>Bom</v>
      </c>
    </row>
    <row r="29" spans="1:49" s="12" customFormat="1">
      <c r="A29" s="19" t="s">
        <v>64</v>
      </c>
      <c r="B29" s="12">
        <v>1</v>
      </c>
      <c r="C29" s="12">
        <v>1</v>
      </c>
      <c r="D29" s="12">
        <v>1</v>
      </c>
      <c r="E29" s="12">
        <v>0</v>
      </c>
      <c r="F29" s="12">
        <v>1</v>
      </c>
      <c r="G29" s="12">
        <v>0</v>
      </c>
      <c r="H29" s="12">
        <v>1</v>
      </c>
      <c r="I29" s="12">
        <v>1</v>
      </c>
      <c r="J29" s="12">
        <v>0</v>
      </c>
      <c r="K29" s="12">
        <v>1</v>
      </c>
      <c r="L29" s="12">
        <v>0</v>
      </c>
      <c r="M29" s="12">
        <v>0</v>
      </c>
      <c r="N29" s="12">
        <v>1</v>
      </c>
      <c r="O29" s="12">
        <v>0</v>
      </c>
      <c r="P29" s="12">
        <v>0</v>
      </c>
      <c r="Q29" s="12">
        <v>1</v>
      </c>
      <c r="R29" s="12">
        <v>1</v>
      </c>
      <c r="S29" s="12">
        <v>1</v>
      </c>
      <c r="T29" s="12">
        <v>0</v>
      </c>
      <c r="U29" s="12">
        <v>0</v>
      </c>
      <c r="V29" s="12">
        <v>1</v>
      </c>
      <c r="W29" s="12">
        <v>1</v>
      </c>
      <c r="X29" s="12">
        <v>1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1</v>
      </c>
      <c r="AI29" s="12">
        <v>1</v>
      </c>
      <c r="AJ29" s="12">
        <v>1</v>
      </c>
      <c r="AK29" s="12">
        <v>0</v>
      </c>
      <c r="AL29" s="12">
        <v>0</v>
      </c>
      <c r="AM29" s="12">
        <v>1</v>
      </c>
      <c r="AN29" s="12">
        <v>1</v>
      </c>
      <c r="AO29" s="12">
        <v>1</v>
      </c>
      <c r="AP29" s="12">
        <v>0</v>
      </c>
      <c r="AQ29" s="12">
        <v>1</v>
      </c>
      <c r="AR29" s="12">
        <v>0</v>
      </c>
      <c r="AS29" s="12">
        <v>0</v>
      </c>
      <c r="AT29" s="12">
        <v>0</v>
      </c>
      <c r="AU29" s="12">
        <v>0</v>
      </c>
      <c r="AV29" s="18">
        <f t="shared" si="0"/>
        <v>49</v>
      </c>
      <c r="AW29" s="12" t="str">
        <f>IF(AND(AV29&lt;=100,AV29&gt;=80),"Ótimo",IF(AND(AV29&lt;=79,AV29&gt;=60),"Bom",IF(AND(AV29&lt;=59,AV29&gt;=40),"Regular",IF(AND(AV29&lt;=39,AV29&gt;=20),"Ruim",IF(AND(AV29&lt;=19,AV29&gt;=0),"Péssimo","")))))</f>
        <v>Regular</v>
      </c>
    </row>
    <row r="30" spans="1:49" s="12" customFormat="1">
      <c r="A30" s="19" t="s">
        <v>71</v>
      </c>
      <c r="B30" s="12">
        <v>1</v>
      </c>
      <c r="C30" s="12">
        <v>1</v>
      </c>
      <c r="D30" s="12">
        <v>1</v>
      </c>
      <c r="E30" s="12">
        <v>1</v>
      </c>
      <c r="F30" s="12">
        <v>0</v>
      </c>
      <c r="G30" s="12">
        <v>0</v>
      </c>
      <c r="H30" s="12">
        <v>0</v>
      </c>
      <c r="I30" s="12">
        <v>1</v>
      </c>
      <c r="J30" s="12">
        <v>1</v>
      </c>
      <c r="K30" s="12">
        <v>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1</v>
      </c>
      <c r="T30" s="12">
        <v>0</v>
      </c>
      <c r="U30" s="12">
        <v>0</v>
      </c>
      <c r="V30" s="12">
        <v>1</v>
      </c>
      <c r="W30" s="12">
        <v>1</v>
      </c>
      <c r="X30" s="12">
        <v>1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1</v>
      </c>
      <c r="AI30" s="12">
        <v>1</v>
      </c>
      <c r="AJ30" s="12">
        <v>1</v>
      </c>
      <c r="AK30" s="12">
        <v>0</v>
      </c>
      <c r="AL30" s="12">
        <v>1</v>
      </c>
      <c r="AM30" s="12">
        <v>1</v>
      </c>
      <c r="AN30" s="12">
        <v>0</v>
      </c>
      <c r="AO30" s="12">
        <v>0</v>
      </c>
      <c r="AP30" s="12">
        <v>0</v>
      </c>
      <c r="AQ30" s="12">
        <v>1</v>
      </c>
      <c r="AR30" s="12">
        <v>0</v>
      </c>
      <c r="AS30" s="12">
        <v>0</v>
      </c>
      <c r="AT30" s="12">
        <v>0</v>
      </c>
      <c r="AU30" s="12">
        <v>0</v>
      </c>
      <c r="AV30" s="18">
        <f t="shared" si="0"/>
        <v>38</v>
      </c>
      <c r="AW30" s="12" t="str">
        <f>IF(AND(AV30&lt;=100,AV30&gt;=80),"Ótimo",IF(AND(AV30&lt;=79,AV30&gt;=60),"Bom",IF(AND(AV30&lt;=59,AV30&gt;=40),"Regular",IF(AND(AV30&lt;=39,AV30&gt;=20),"Ruim",IF(AND(AV30&lt;=19,AV30&gt;=0),"Péssimo","")))))</f>
        <v>Ruim</v>
      </c>
    </row>
    <row r="31" spans="1:49">
      <c r="AV31" s="24"/>
    </row>
  </sheetData>
  <sortState xmlns:xlrd2="http://schemas.microsoft.com/office/spreadsheetml/2017/richdata2" ref="A5:AW33">
    <sortCondition descending="1" ref="AV5:AV33"/>
  </sortState>
  <mergeCells count="19">
    <mergeCell ref="A1:A3"/>
    <mergeCell ref="B1:N1"/>
    <mergeCell ref="Q1:U1"/>
    <mergeCell ref="V1:Z1"/>
    <mergeCell ref="AA1:AC1"/>
    <mergeCell ref="AW1:AW2"/>
    <mergeCell ref="B2:G2"/>
    <mergeCell ref="H2:P2"/>
    <mergeCell ref="Q2:U2"/>
    <mergeCell ref="V2:Z2"/>
    <mergeCell ref="AA2:AC2"/>
    <mergeCell ref="AD1:AG1"/>
    <mergeCell ref="AD2:AE2"/>
    <mergeCell ref="AF2:AG2"/>
    <mergeCell ref="AH2:AL2"/>
    <mergeCell ref="AM2:AP2"/>
    <mergeCell ref="AQ2:AS2"/>
    <mergeCell ref="AH1:AU1"/>
    <mergeCell ref="AV1:AV2"/>
  </mergeCells>
  <conditionalFormatting sqref="AW29 AW4:AW15 AW17:AW27">
    <cfRule type="containsText" dxfId="174" priority="41" operator="containsText" text="Péssimo/Opaco">
      <formula>NOT(ISERROR(SEARCH("Péssimo/Opaco",AW4)))</formula>
    </cfRule>
    <cfRule type="containsText" dxfId="173" priority="42" operator="containsText" text="Regular">
      <formula>NOT(ISERROR(SEARCH("Regular",AW4)))</formula>
    </cfRule>
    <cfRule type="containsText" dxfId="172" priority="43" operator="containsText" text="Bom">
      <formula>NOT(ISERROR(SEARCH("Bom",AW4)))</formula>
    </cfRule>
    <cfRule type="containsText" dxfId="171" priority="44" operator="containsText" text="Muito Bom">
      <formula>NOT(ISERROR(SEARCH("Muito Bom",AW4)))</formula>
    </cfRule>
    <cfRule type="containsText" dxfId="170" priority="45" operator="containsText" text="Ótimo/Transparente">
      <formula>NOT(ISERROR(SEARCH("Ótimo/Transparente",AW4)))</formula>
    </cfRule>
  </conditionalFormatting>
  <conditionalFormatting sqref="AW16">
    <cfRule type="containsText" dxfId="169" priority="26" operator="containsText" text="Péssimo/Opaco">
      <formula>NOT(ISERROR(SEARCH("Péssimo/Opaco",AW16)))</formula>
    </cfRule>
    <cfRule type="containsText" dxfId="168" priority="27" operator="containsText" text="Regular">
      <formula>NOT(ISERROR(SEARCH("Regular",AW16)))</formula>
    </cfRule>
    <cfRule type="containsText" dxfId="167" priority="28" operator="containsText" text="Bom">
      <formula>NOT(ISERROR(SEARCH("Bom",AW16)))</formula>
    </cfRule>
    <cfRule type="containsText" dxfId="166" priority="29" operator="containsText" text="Muito Bom">
      <formula>NOT(ISERROR(SEARCH("Muito Bom",AW16)))</formula>
    </cfRule>
    <cfRule type="containsText" dxfId="165" priority="30" operator="containsText" text="Ótimo/Transparente">
      <formula>NOT(ISERROR(SEARCH("Ótimo/Transparente",AW16)))</formula>
    </cfRule>
  </conditionalFormatting>
  <conditionalFormatting sqref="AW18">
    <cfRule type="containsText" dxfId="164" priority="21" operator="containsText" text="Péssimo/Opaco">
      <formula>NOT(ISERROR(SEARCH("Péssimo/Opaco",AW18)))</formula>
    </cfRule>
    <cfRule type="containsText" dxfId="163" priority="22" operator="containsText" text="Regular">
      <formula>NOT(ISERROR(SEARCH("Regular",AW18)))</formula>
    </cfRule>
    <cfRule type="containsText" dxfId="162" priority="23" operator="containsText" text="Bom">
      <formula>NOT(ISERROR(SEARCH("Bom",AW18)))</formula>
    </cfRule>
    <cfRule type="containsText" dxfId="161" priority="24" operator="containsText" text="Muito Bom">
      <formula>NOT(ISERROR(SEARCH("Muito Bom",AW18)))</formula>
    </cfRule>
    <cfRule type="containsText" dxfId="160" priority="25" operator="containsText" text="Ótimo/Transparente">
      <formula>NOT(ISERROR(SEARCH("Ótimo/Transparente",AW18)))</formula>
    </cfRule>
  </conditionalFormatting>
  <conditionalFormatting sqref="AW30">
    <cfRule type="containsText" dxfId="159" priority="16" operator="containsText" text="Péssimo/Opaco">
      <formula>NOT(ISERROR(SEARCH("Péssimo/Opaco",AW30)))</formula>
    </cfRule>
    <cfRule type="containsText" dxfId="158" priority="17" operator="containsText" text="Regular">
      <formula>NOT(ISERROR(SEARCH("Regular",AW30)))</formula>
    </cfRule>
    <cfRule type="containsText" dxfId="157" priority="18" operator="containsText" text="Bom">
      <formula>NOT(ISERROR(SEARCH("Bom",AW30)))</formula>
    </cfRule>
    <cfRule type="containsText" dxfId="156" priority="19" operator="containsText" text="Muito Bom">
      <formula>NOT(ISERROR(SEARCH("Muito Bom",AW30)))</formula>
    </cfRule>
    <cfRule type="containsText" dxfId="155" priority="20" operator="containsText" text="Ótimo/Transparente">
      <formula>NOT(ISERROR(SEARCH("Ótimo/Transparente",AW30)))</formula>
    </cfRule>
  </conditionalFormatting>
  <conditionalFormatting sqref="AW28">
    <cfRule type="containsText" dxfId="154" priority="11" operator="containsText" text="Péssimo/Opaco">
      <formula>NOT(ISERROR(SEARCH("Péssimo/Opaco",AW28)))</formula>
    </cfRule>
    <cfRule type="containsText" dxfId="153" priority="12" operator="containsText" text="Regular">
      <formula>NOT(ISERROR(SEARCH("Regular",AW28)))</formula>
    </cfRule>
    <cfRule type="containsText" dxfId="152" priority="13" operator="containsText" text="Bom">
      <formula>NOT(ISERROR(SEARCH("Bom",AW28)))</formula>
    </cfRule>
    <cfRule type="containsText" dxfId="151" priority="14" operator="containsText" text="Muito Bom">
      <formula>NOT(ISERROR(SEARCH("Muito Bom",AW28)))</formula>
    </cfRule>
    <cfRule type="containsText" dxfId="150" priority="15" operator="containsText" text="Ótimo/Transparente">
      <formula>NOT(ISERROR(SEARCH("Ótimo/Transparente",AW28)))</formula>
    </cfRule>
  </conditionalFormatting>
  <conditionalFormatting sqref="AW1">
    <cfRule type="containsText" dxfId="149" priority="6" operator="containsText" text="Péssimo/Opaco">
      <formula>NOT(ISERROR(SEARCH("Péssimo/Opaco",AW1)))</formula>
    </cfRule>
    <cfRule type="containsText" dxfId="148" priority="7" operator="containsText" text="Regular">
      <formula>NOT(ISERROR(SEARCH("Regular",AW1)))</formula>
    </cfRule>
    <cfRule type="containsText" dxfId="147" priority="8" operator="containsText" text="Bom">
      <formula>NOT(ISERROR(SEARCH("Bom",AW1)))</formula>
    </cfRule>
    <cfRule type="containsText" dxfId="146" priority="9" operator="containsText" text="Muito Bom">
      <formula>NOT(ISERROR(SEARCH("Muito Bom",AW1)))</formula>
    </cfRule>
    <cfRule type="containsText" dxfId="145" priority="10" operator="containsText" text="Ótimo/Transparente">
      <formula>NOT(ISERROR(SEARCH("Ótimo/Transparente",AW1)))</formula>
    </cfRule>
  </conditionalFormatting>
  <conditionalFormatting sqref="AW3">
    <cfRule type="containsText" dxfId="144" priority="1" operator="containsText" text="Péssimo/Opaco">
      <formula>NOT(ISERROR(SEARCH("Péssimo/Opaco",AW3)))</formula>
    </cfRule>
    <cfRule type="containsText" dxfId="143" priority="2" operator="containsText" text="Regular">
      <formula>NOT(ISERROR(SEARCH("Regular",AW3)))</formula>
    </cfRule>
    <cfRule type="containsText" dxfId="142" priority="3" operator="containsText" text="Bom">
      <formula>NOT(ISERROR(SEARCH("Bom",AW3)))</formula>
    </cfRule>
    <cfRule type="containsText" dxfId="141" priority="4" operator="containsText" text="Muito Bom">
      <formula>NOT(ISERROR(SEARCH("Muito Bom",AW3)))</formula>
    </cfRule>
    <cfRule type="containsText" dxfId="140" priority="5" operator="containsText" text="Ótimo/Transparente">
      <formula>NOT(ISERROR(SEARCH("Ótimo/Transparente",AW3)))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84E0-F875-40C0-BAA6-81CCA8D654FF}">
  <dimension ref="A1:AL32"/>
  <sheetViews>
    <sheetView topLeftCell="A2" workbookViewId="0">
      <selection activeCell="A2" sqref="A2:A4"/>
    </sheetView>
  </sheetViews>
  <sheetFormatPr defaultRowHeight="14.5"/>
  <cols>
    <col min="1" max="1" width="19.26953125" customWidth="1"/>
    <col min="2" max="2" width="11.54296875" customWidth="1"/>
    <col min="3" max="3" width="10.54296875" customWidth="1"/>
    <col min="4" max="4" width="10.7265625" customWidth="1"/>
    <col min="5" max="5" width="10" customWidth="1"/>
    <col min="6" max="6" width="10.1796875" customWidth="1"/>
    <col min="7" max="7" width="10.54296875" customWidth="1"/>
    <col min="8" max="8" width="12.453125" customWidth="1"/>
    <col min="10" max="10" width="12.1796875" customWidth="1"/>
    <col min="12" max="12" width="14.81640625" customWidth="1"/>
    <col min="13" max="13" width="10.54296875" customWidth="1"/>
    <col min="20" max="20" width="10" customWidth="1"/>
    <col min="21" max="21" width="13.7265625" customWidth="1"/>
    <col min="22" max="22" width="10.1796875" customWidth="1"/>
    <col min="23" max="23" width="15.26953125" customWidth="1"/>
    <col min="24" max="24" width="16.81640625" customWidth="1"/>
    <col min="27" max="27" width="12.7265625" customWidth="1"/>
    <col min="35" max="35" width="16.1796875" customWidth="1"/>
    <col min="36" max="37" width="13.81640625" bestFit="1" customWidth="1"/>
    <col min="38" max="38" width="9.26953125" customWidth="1"/>
  </cols>
  <sheetData>
    <row r="1" spans="1:38" hidden="1"/>
    <row r="2" spans="1:38">
      <c r="A2" s="97" t="s">
        <v>92</v>
      </c>
      <c r="B2" s="94" t="s">
        <v>1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 t="s">
        <v>2</v>
      </c>
      <c r="P2" s="95"/>
      <c r="Q2" s="95"/>
      <c r="R2" s="95"/>
      <c r="S2" s="31"/>
      <c r="T2" s="71" t="s">
        <v>93</v>
      </c>
      <c r="U2" s="71"/>
      <c r="V2" s="71"/>
      <c r="W2" s="71"/>
      <c r="X2" s="71"/>
      <c r="Y2" s="92" t="s">
        <v>4</v>
      </c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73" t="s">
        <v>5</v>
      </c>
      <c r="AK2" s="73" t="s">
        <v>6</v>
      </c>
      <c r="AL2" s="38"/>
    </row>
    <row r="3" spans="1:38">
      <c r="A3" s="97"/>
      <c r="B3" s="82" t="s">
        <v>7</v>
      </c>
      <c r="C3" s="82"/>
      <c r="D3" s="82"/>
      <c r="E3" s="82"/>
      <c r="F3" s="82"/>
      <c r="G3" s="82"/>
      <c r="H3" s="83" t="s">
        <v>8</v>
      </c>
      <c r="I3" s="83"/>
      <c r="J3" s="83"/>
      <c r="K3" s="83"/>
      <c r="L3" s="83"/>
      <c r="M3" s="83"/>
      <c r="N3" s="83"/>
      <c r="O3" s="84" t="s">
        <v>9</v>
      </c>
      <c r="P3" s="84"/>
      <c r="Q3" s="84"/>
      <c r="R3" s="84"/>
      <c r="S3" s="84"/>
      <c r="T3" s="58"/>
      <c r="U3" s="58"/>
      <c r="V3" s="58"/>
      <c r="W3" s="58"/>
      <c r="X3" s="59"/>
      <c r="Y3" s="89" t="s">
        <v>10</v>
      </c>
      <c r="Z3" s="89"/>
      <c r="AA3" s="89"/>
      <c r="AB3" s="89"/>
      <c r="AC3" s="90" t="s">
        <v>11</v>
      </c>
      <c r="AD3" s="90"/>
      <c r="AE3" s="90"/>
      <c r="AF3" s="91" t="s">
        <v>12</v>
      </c>
      <c r="AG3" s="91"/>
      <c r="AH3" s="91"/>
      <c r="AI3" s="13" t="s">
        <v>13</v>
      </c>
      <c r="AJ3" s="73"/>
      <c r="AK3" s="73"/>
      <c r="AL3" s="38"/>
    </row>
    <row r="4" spans="1:38" ht="79.5" customHeight="1">
      <c r="A4" s="97"/>
      <c r="B4" s="60" t="s">
        <v>14</v>
      </c>
      <c r="C4" s="60" t="s">
        <v>15</v>
      </c>
      <c r="D4" s="60" t="s">
        <v>16</v>
      </c>
      <c r="E4" s="60" t="s">
        <v>17</v>
      </c>
      <c r="F4" s="60" t="s">
        <v>18</v>
      </c>
      <c r="G4" s="60" t="s">
        <v>19</v>
      </c>
      <c r="H4" s="60" t="s">
        <v>20</v>
      </c>
      <c r="I4" s="60" t="s">
        <v>21</v>
      </c>
      <c r="J4" s="60" t="s">
        <v>22</v>
      </c>
      <c r="K4" s="60" t="s">
        <v>23</v>
      </c>
      <c r="L4" s="60" t="s">
        <v>24</v>
      </c>
      <c r="M4" s="60" t="s">
        <v>25</v>
      </c>
      <c r="N4" s="60" t="s">
        <v>26</v>
      </c>
      <c r="O4" s="60" t="s">
        <v>27</v>
      </c>
      <c r="P4" s="61" t="s">
        <v>28</v>
      </c>
      <c r="Q4" s="60" t="s">
        <v>29</v>
      </c>
      <c r="R4" s="60" t="s">
        <v>30</v>
      </c>
      <c r="S4" s="60" t="s">
        <v>31</v>
      </c>
      <c r="T4" s="60" t="s">
        <v>32</v>
      </c>
      <c r="U4" s="60" t="s">
        <v>33</v>
      </c>
      <c r="V4" s="60" t="s">
        <v>94</v>
      </c>
      <c r="W4" s="60" t="s">
        <v>35</v>
      </c>
      <c r="X4" s="60" t="s">
        <v>36</v>
      </c>
      <c r="Y4" s="60" t="s">
        <v>37</v>
      </c>
      <c r="Z4" s="60" t="s">
        <v>38</v>
      </c>
      <c r="AA4" s="60" t="s">
        <v>39</v>
      </c>
      <c r="AB4" s="60" t="s">
        <v>40</v>
      </c>
      <c r="AC4" s="60" t="s">
        <v>41</v>
      </c>
      <c r="AD4" s="60" t="s">
        <v>42</v>
      </c>
      <c r="AE4" s="60" t="s">
        <v>43</v>
      </c>
      <c r="AF4" s="60" t="s">
        <v>44</v>
      </c>
      <c r="AG4" s="60" t="s">
        <v>45</v>
      </c>
      <c r="AH4" s="60" t="s">
        <v>43</v>
      </c>
      <c r="AI4" s="60" t="s">
        <v>46</v>
      </c>
    </row>
    <row r="5" spans="1:38" s="2" customFormat="1">
      <c r="A5" s="62" t="s">
        <v>95</v>
      </c>
      <c r="B5" s="63">
        <v>0.5</v>
      </c>
      <c r="C5" s="44">
        <v>1</v>
      </c>
      <c r="D5" s="44">
        <v>1</v>
      </c>
      <c r="E5" s="64">
        <v>0.5</v>
      </c>
      <c r="F5" s="44">
        <v>1</v>
      </c>
      <c r="G5" s="44">
        <v>1</v>
      </c>
      <c r="H5" s="44">
        <v>1</v>
      </c>
      <c r="I5" s="44">
        <v>1</v>
      </c>
      <c r="J5" s="44">
        <v>0</v>
      </c>
      <c r="K5" s="44">
        <v>1</v>
      </c>
      <c r="L5" s="44">
        <v>0</v>
      </c>
      <c r="M5" s="44">
        <v>1</v>
      </c>
      <c r="N5" s="44">
        <v>1</v>
      </c>
      <c r="O5" s="44">
        <v>1</v>
      </c>
      <c r="P5" s="44">
        <v>1</v>
      </c>
      <c r="Q5" s="44">
        <v>1</v>
      </c>
      <c r="R5" s="44">
        <v>1</v>
      </c>
      <c r="S5" s="44">
        <v>1</v>
      </c>
      <c r="T5" s="44">
        <v>1</v>
      </c>
      <c r="U5" s="44">
        <v>1</v>
      </c>
      <c r="V5" s="44">
        <v>1</v>
      </c>
      <c r="W5" s="44">
        <v>1</v>
      </c>
      <c r="X5" s="44">
        <v>1</v>
      </c>
      <c r="Y5" s="44">
        <v>1</v>
      </c>
      <c r="Z5" s="44">
        <v>1</v>
      </c>
      <c r="AA5" s="44">
        <v>1</v>
      </c>
      <c r="AB5" s="44">
        <v>1</v>
      </c>
      <c r="AC5" s="44">
        <v>1</v>
      </c>
      <c r="AD5" s="44">
        <v>1</v>
      </c>
      <c r="AE5" s="44">
        <v>1</v>
      </c>
      <c r="AF5" s="44">
        <v>1</v>
      </c>
      <c r="AG5" s="44">
        <v>0</v>
      </c>
      <c r="AH5" s="44">
        <v>1</v>
      </c>
      <c r="AI5" s="44">
        <v>1</v>
      </c>
      <c r="AJ5" s="3">
        <f t="shared" ref="AJ5:AJ30" si="0">(((SUM(B5:G5)*4)+(SUM(H5:N5)*2)+(SUM(O5:S5)*4)+(SUM(T5:X5)*2)+(SUM(Y5:AI5)))/79)*100</f>
        <v>88.60759493670885</v>
      </c>
      <c r="AK5" s="2" t="str">
        <f>IF(AND(AJ5&lt;=100,AJ5&gt;=80),"Ótimo",IF(AND(AJ5&lt;=79.99,AJ5&gt;=60),"Bom",IF(AND(AJ5&lt;=59,AJ5&gt;=40),"Regular",IF(AND(AJ5&lt;=39,AJ5&gt;=20),"Ruim",IF(AND(AJ5&lt;=19,AJ5&gt;=0),"Péssimo","")))))</f>
        <v>Ótimo</v>
      </c>
      <c r="AL5" s="45"/>
    </row>
    <row r="6" spans="1:38" s="2" customFormat="1">
      <c r="A6" s="42" t="s">
        <v>96</v>
      </c>
      <c r="B6" s="65">
        <v>0.5</v>
      </c>
      <c r="C6" s="44">
        <v>1</v>
      </c>
      <c r="D6" s="44">
        <v>1</v>
      </c>
      <c r="E6" s="64">
        <v>0.5</v>
      </c>
      <c r="F6" s="44">
        <v>0</v>
      </c>
      <c r="G6" s="44">
        <v>1</v>
      </c>
      <c r="H6" s="44">
        <v>1</v>
      </c>
      <c r="I6" s="44">
        <v>1</v>
      </c>
      <c r="J6" s="44">
        <v>1</v>
      </c>
      <c r="K6" s="44">
        <v>1</v>
      </c>
      <c r="L6" s="44">
        <v>0</v>
      </c>
      <c r="M6" s="44">
        <v>1</v>
      </c>
      <c r="N6" s="44">
        <v>1</v>
      </c>
      <c r="O6" s="44">
        <v>1</v>
      </c>
      <c r="P6" s="44">
        <v>1</v>
      </c>
      <c r="Q6" s="44">
        <v>1</v>
      </c>
      <c r="R6" s="44">
        <v>1</v>
      </c>
      <c r="S6" s="44">
        <v>1</v>
      </c>
      <c r="T6" s="44">
        <v>1</v>
      </c>
      <c r="U6" s="44">
        <v>1</v>
      </c>
      <c r="V6" s="44">
        <v>1</v>
      </c>
      <c r="W6" s="44">
        <v>1</v>
      </c>
      <c r="X6" s="44">
        <v>1</v>
      </c>
      <c r="Y6" s="44">
        <v>1</v>
      </c>
      <c r="Z6" s="44">
        <v>1</v>
      </c>
      <c r="AA6" s="44">
        <v>1</v>
      </c>
      <c r="AB6" s="44">
        <v>0</v>
      </c>
      <c r="AC6" s="44">
        <v>1</v>
      </c>
      <c r="AD6" s="44">
        <v>0</v>
      </c>
      <c r="AE6" s="44">
        <v>1</v>
      </c>
      <c r="AF6" s="44">
        <v>1</v>
      </c>
      <c r="AG6" s="44">
        <v>1</v>
      </c>
      <c r="AH6" s="44">
        <v>1</v>
      </c>
      <c r="AI6" s="44">
        <v>0</v>
      </c>
      <c r="AJ6" s="3">
        <f t="shared" si="0"/>
        <v>83.544303797468359</v>
      </c>
      <c r="AK6" s="2" t="str">
        <f>IF(AND(AJ6&lt;=100,AJ6&gt;=80),"Ótimo",IF(AND(AJ6&lt;=79,AJ6&gt;=60),"Bom",IF(AND(AJ6&lt;=59.99,AJ6&gt;=40),"Regular",IF(AND(AJ6&lt;=39,AJ6&gt;=20),"Ruim",IF(AND(AJ6&lt;=19,AJ6&gt;=0),"Péssimo","")))))</f>
        <v>Ótimo</v>
      </c>
      <c r="AL6" s="45"/>
    </row>
    <row r="7" spans="1:38" s="2" customFormat="1">
      <c r="A7" s="42" t="s">
        <v>97</v>
      </c>
      <c r="B7" s="65">
        <v>0.5</v>
      </c>
      <c r="C7" s="44">
        <v>1</v>
      </c>
      <c r="D7" s="44">
        <v>1</v>
      </c>
      <c r="E7" s="44">
        <v>0.5</v>
      </c>
      <c r="F7" s="44">
        <v>1</v>
      </c>
      <c r="G7" s="44">
        <v>1</v>
      </c>
      <c r="H7" s="44">
        <v>1</v>
      </c>
      <c r="I7" s="44">
        <v>1</v>
      </c>
      <c r="J7" s="44">
        <v>0</v>
      </c>
      <c r="K7" s="44">
        <v>1</v>
      </c>
      <c r="L7" s="44">
        <v>0</v>
      </c>
      <c r="M7" s="44">
        <v>0</v>
      </c>
      <c r="N7" s="44">
        <v>1</v>
      </c>
      <c r="O7" s="44">
        <v>0</v>
      </c>
      <c r="P7" s="44">
        <v>1</v>
      </c>
      <c r="Q7" s="44">
        <v>1</v>
      </c>
      <c r="R7" s="44">
        <v>0</v>
      </c>
      <c r="S7" s="44">
        <v>0</v>
      </c>
      <c r="T7" s="44">
        <v>1</v>
      </c>
      <c r="U7" s="44">
        <v>1</v>
      </c>
      <c r="V7" s="44">
        <v>1</v>
      </c>
      <c r="W7" s="44">
        <v>0</v>
      </c>
      <c r="X7" s="44">
        <v>1</v>
      </c>
      <c r="Y7" s="44">
        <v>1</v>
      </c>
      <c r="Z7" s="44">
        <v>1</v>
      </c>
      <c r="AA7" s="44">
        <v>1</v>
      </c>
      <c r="AB7" s="44">
        <v>1</v>
      </c>
      <c r="AC7" s="44">
        <v>1</v>
      </c>
      <c r="AD7" s="44">
        <v>1</v>
      </c>
      <c r="AE7" s="44">
        <v>1</v>
      </c>
      <c r="AF7" s="44">
        <v>1</v>
      </c>
      <c r="AG7" s="44">
        <v>0</v>
      </c>
      <c r="AH7" s="44">
        <v>0</v>
      </c>
      <c r="AI7" s="44">
        <v>0</v>
      </c>
      <c r="AJ7" s="3">
        <f t="shared" si="0"/>
        <v>65.822784810126578</v>
      </c>
      <c r="AK7" s="2" t="str">
        <f>IF(AND(AJ7&lt;=100,AJ7&gt;=80),"Ótimo",IF(AND(AJ7&lt;=79,AJ7&gt;=60),"Bom",IF(AND(AJ7&lt;=59,AJ7&gt;=40),"Regular",IF(AND(AJ7&lt;=39,AJ7&gt;=20),"Ruim",IF(AND(AJ7&lt;=19,AJ7&gt;=0),"Péssimo","")))))</f>
        <v>Bom</v>
      </c>
      <c r="AL7" s="45"/>
    </row>
    <row r="8" spans="1:38" s="2" customFormat="1">
      <c r="A8" s="42" t="s">
        <v>98</v>
      </c>
      <c r="B8" s="63">
        <v>0.5</v>
      </c>
      <c r="C8" s="44">
        <v>1</v>
      </c>
      <c r="D8" s="44">
        <v>1</v>
      </c>
      <c r="E8" s="64">
        <v>0.5</v>
      </c>
      <c r="F8" s="44">
        <v>1</v>
      </c>
      <c r="G8" s="44">
        <v>0</v>
      </c>
      <c r="H8" s="44">
        <v>1</v>
      </c>
      <c r="I8" s="44">
        <v>1</v>
      </c>
      <c r="J8" s="44">
        <v>0</v>
      </c>
      <c r="K8" s="44">
        <v>1</v>
      </c>
      <c r="L8" s="44">
        <v>0</v>
      </c>
      <c r="M8" s="44">
        <v>0</v>
      </c>
      <c r="N8" s="44">
        <v>0</v>
      </c>
      <c r="O8" s="44">
        <v>1</v>
      </c>
      <c r="P8" s="44">
        <v>1</v>
      </c>
      <c r="Q8" s="44">
        <v>0</v>
      </c>
      <c r="R8" s="44">
        <v>0.5</v>
      </c>
      <c r="S8" s="44">
        <v>1</v>
      </c>
      <c r="T8" s="44">
        <v>1</v>
      </c>
      <c r="U8" s="44">
        <v>1</v>
      </c>
      <c r="V8" s="44">
        <v>1</v>
      </c>
      <c r="W8" s="44">
        <v>1</v>
      </c>
      <c r="X8" s="44">
        <v>1</v>
      </c>
      <c r="Y8" s="44">
        <v>1</v>
      </c>
      <c r="Z8" s="44">
        <v>0</v>
      </c>
      <c r="AA8" s="44">
        <v>1</v>
      </c>
      <c r="AB8" s="44">
        <v>0</v>
      </c>
      <c r="AC8" s="44">
        <v>0</v>
      </c>
      <c r="AD8" s="44">
        <v>0</v>
      </c>
      <c r="AE8" s="44">
        <v>0</v>
      </c>
      <c r="AF8" s="44">
        <v>1</v>
      </c>
      <c r="AG8" s="44">
        <v>0</v>
      </c>
      <c r="AH8" s="44">
        <v>0</v>
      </c>
      <c r="AI8" s="44">
        <v>0</v>
      </c>
      <c r="AJ8" s="3">
        <f t="shared" si="0"/>
        <v>62.025316455696199</v>
      </c>
      <c r="AK8" s="2" t="str">
        <f>IF(AND(AJ8&lt;=100,AJ8&gt;=80),"Ótimo",IF(AND(AJ8&lt;=79,AJ8&gt;=60),"Bom",IF(AND(AJ8&lt;=59,AJ8&gt;=40),"Regular",IF(AND(AJ8&lt;=39.99,AJ8&gt;=20),"Ruim",IF(AND(AJ8&lt;=19,AJ8&gt;=0),"Péssimo","")))))</f>
        <v>Bom</v>
      </c>
      <c r="AL8" s="45"/>
    </row>
    <row r="9" spans="1:38" s="2" customFormat="1">
      <c r="A9" s="42" t="s">
        <v>99</v>
      </c>
      <c r="B9" s="65">
        <v>0.5</v>
      </c>
      <c r="C9" s="44">
        <v>1</v>
      </c>
      <c r="D9" s="44">
        <v>0</v>
      </c>
      <c r="E9" s="44">
        <v>0.5</v>
      </c>
      <c r="F9" s="44">
        <v>1</v>
      </c>
      <c r="G9" s="44">
        <v>1</v>
      </c>
      <c r="H9" s="44">
        <v>1</v>
      </c>
      <c r="I9" s="44">
        <v>0</v>
      </c>
      <c r="J9" s="44">
        <v>0</v>
      </c>
      <c r="K9" s="44">
        <v>1</v>
      </c>
      <c r="L9" s="44">
        <v>0</v>
      </c>
      <c r="M9" s="44">
        <v>0</v>
      </c>
      <c r="N9" s="44">
        <v>0</v>
      </c>
      <c r="O9" s="44">
        <v>1</v>
      </c>
      <c r="P9" s="44">
        <v>1</v>
      </c>
      <c r="Q9" s="44">
        <v>1</v>
      </c>
      <c r="R9" s="44">
        <v>1</v>
      </c>
      <c r="S9" s="44">
        <v>0</v>
      </c>
      <c r="T9" s="44">
        <v>1</v>
      </c>
      <c r="U9" s="44">
        <v>1</v>
      </c>
      <c r="V9" s="44">
        <v>0</v>
      </c>
      <c r="W9" s="44">
        <v>1</v>
      </c>
      <c r="X9" s="44">
        <v>1</v>
      </c>
      <c r="Y9" s="44">
        <v>1</v>
      </c>
      <c r="Z9" s="44">
        <v>1</v>
      </c>
      <c r="AA9" s="44">
        <v>1</v>
      </c>
      <c r="AB9" s="44">
        <v>0</v>
      </c>
      <c r="AC9" s="44">
        <v>0</v>
      </c>
      <c r="AD9" s="44">
        <v>0</v>
      </c>
      <c r="AE9" s="44">
        <v>0</v>
      </c>
      <c r="AF9" s="44">
        <v>1</v>
      </c>
      <c r="AG9" s="44">
        <v>0</v>
      </c>
      <c r="AH9" s="44">
        <v>0</v>
      </c>
      <c r="AI9" s="44">
        <v>0</v>
      </c>
      <c r="AJ9" s="3">
        <f t="shared" si="0"/>
        <v>60.75949367088608</v>
      </c>
      <c r="AK9" s="2" t="str">
        <f>IF(AND(AJ9&lt;=100,AJ9&gt;=80),"Ótimo",IF(AND(AJ9&lt;=79,AJ9&gt;=60),"Bom",IF(AND(AJ9&lt;=59,AJ9&gt;=40),"Regular",IF(AND(AJ9&lt;=39,AJ9&gt;=20),"Ruim",IF(AND(AJ9&lt;=19,AJ9&gt;=0),"Péssimo","")))))</f>
        <v>Bom</v>
      </c>
      <c r="AL9" s="45"/>
    </row>
    <row r="10" spans="1:38" s="2" customFormat="1">
      <c r="A10" s="53" t="s">
        <v>100</v>
      </c>
      <c r="B10" s="65">
        <v>1</v>
      </c>
      <c r="C10" s="44">
        <v>1</v>
      </c>
      <c r="D10" s="44">
        <v>1</v>
      </c>
      <c r="E10" s="64">
        <v>0.5</v>
      </c>
      <c r="F10" s="44">
        <v>1</v>
      </c>
      <c r="G10" s="64">
        <v>0.5</v>
      </c>
      <c r="H10" s="44">
        <v>0</v>
      </c>
      <c r="I10" s="44">
        <v>1</v>
      </c>
      <c r="J10" s="44">
        <v>0</v>
      </c>
      <c r="K10" s="44">
        <v>1</v>
      </c>
      <c r="L10" s="44">
        <v>0</v>
      </c>
      <c r="M10" s="44">
        <v>0</v>
      </c>
      <c r="N10" s="44">
        <v>1</v>
      </c>
      <c r="O10" s="44">
        <v>0</v>
      </c>
      <c r="P10" s="44">
        <v>1</v>
      </c>
      <c r="Q10" s="44">
        <v>0</v>
      </c>
      <c r="R10" s="44">
        <v>0</v>
      </c>
      <c r="S10" s="44">
        <v>0</v>
      </c>
      <c r="T10" s="44">
        <v>1</v>
      </c>
      <c r="U10" s="44">
        <v>1</v>
      </c>
      <c r="V10" s="44">
        <v>1</v>
      </c>
      <c r="W10" s="44">
        <v>1</v>
      </c>
      <c r="X10" s="44">
        <v>1</v>
      </c>
      <c r="Y10" s="44">
        <v>1</v>
      </c>
      <c r="Z10" s="44">
        <v>1</v>
      </c>
      <c r="AA10" s="44">
        <v>1</v>
      </c>
      <c r="AB10" s="44">
        <v>0</v>
      </c>
      <c r="AC10" s="44">
        <v>1</v>
      </c>
      <c r="AD10" s="44">
        <v>1</v>
      </c>
      <c r="AE10" s="44">
        <v>0</v>
      </c>
      <c r="AF10" s="44">
        <v>1</v>
      </c>
      <c r="AG10" s="44">
        <v>0</v>
      </c>
      <c r="AH10" s="44">
        <v>1</v>
      </c>
      <c r="AI10" s="44">
        <v>0</v>
      </c>
      <c r="AJ10" s="3">
        <f t="shared" si="0"/>
        <v>59.493670886075947</v>
      </c>
      <c r="AK10" s="2" t="str">
        <f>IF(AND(AJ10&lt;=100,AJ10&gt;=80),"Ótimo",IF(AND(AJ10&lt;=79,AJ10&gt;=60),"Bom",IF(AND(AJ10&lt;=59.99,AJ10&gt;=40),"Regular",IF(AND(AJ10&lt;=39,AJ10&gt;=20),"Ruim",IF(AND(AJ10&lt;=19,AJ10&gt;=0),"Péssimo","")))))</f>
        <v>Regular</v>
      </c>
      <c r="AL10" s="45"/>
    </row>
    <row r="11" spans="1:38" s="2" customFormat="1">
      <c r="A11" s="42" t="s">
        <v>101</v>
      </c>
      <c r="B11" s="65">
        <v>1</v>
      </c>
      <c r="C11" s="44">
        <v>1</v>
      </c>
      <c r="D11" s="44">
        <v>1</v>
      </c>
      <c r="E11" s="44">
        <v>0.5</v>
      </c>
      <c r="F11" s="44">
        <v>1</v>
      </c>
      <c r="G11" s="44">
        <v>0.5</v>
      </c>
      <c r="H11" s="44">
        <v>1</v>
      </c>
      <c r="I11" s="44">
        <v>1</v>
      </c>
      <c r="J11" s="44">
        <v>0</v>
      </c>
      <c r="K11" s="44">
        <v>1</v>
      </c>
      <c r="L11" s="44">
        <v>0</v>
      </c>
      <c r="M11" s="44">
        <v>0</v>
      </c>
      <c r="N11" s="44">
        <v>0</v>
      </c>
      <c r="O11" s="44">
        <v>0</v>
      </c>
      <c r="P11" s="44">
        <v>1</v>
      </c>
      <c r="Q11" s="44">
        <v>1</v>
      </c>
      <c r="R11" s="44">
        <v>0</v>
      </c>
      <c r="S11" s="44">
        <v>0</v>
      </c>
      <c r="T11" s="44">
        <v>1</v>
      </c>
      <c r="U11" s="44">
        <v>0</v>
      </c>
      <c r="V11" s="44">
        <v>0</v>
      </c>
      <c r="W11" s="44">
        <v>0</v>
      </c>
      <c r="X11" s="44">
        <v>1</v>
      </c>
      <c r="Y11" s="44">
        <v>0</v>
      </c>
      <c r="Z11" s="44">
        <v>1</v>
      </c>
      <c r="AA11" s="44">
        <v>1</v>
      </c>
      <c r="AB11" s="44">
        <v>0</v>
      </c>
      <c r="AC11" s="44">
        <v>0</v>
      </c>
      <c r="AD11" s="44">
        <v>1</v>
      </c>
      <c r="AE11" s="44">
        <v>0</v>
      </c>
      <c r="AF11" s="44">
        <v>1</v>
      </c>
      <c r="AG11" s="44">
        <v>1</v>
      </c>
      <c r="AH11" s="44">
        <v>0</v>
      </c>
      <c r="AI11" s="44">
        <v>0</v>
      </c>
      <c r="AJ11" s="3">
        <f t="shared" si="0"/>
        <v>54.430379746835442</v>
      </c>
      <c r="AK11" s="2" t="str">
        <f>IF(AND(AJ11&lt;=100,AJ11&gt;=80),"Ótimo",IF(AND(AJ11&lt;=79,AJ11&gt;=60),"Bom",IF(AND(AJ11&lt;=59,AJ11&gt;=40),"Regular",IF(AND(AJ11&lt;=39,AJ11&gt;=20),"Ruim",IF(AND(AJ11&lt;=19,AJ11&gt;=0),"Péssimo","")))))</f>
        <v>Regular</v>
      </c>
      <c r="AL11" s="45"/>
    </row>
    <row r="12" spans="1:38" s="2" customFormat="1">
      <c r="A12" s="42" t="s">
        <v>102</v>
      </c>
      <c r="B12" s="65">
        <v>1</v>
      </c>
      <c r="C12" s="44">
        <v>1</v>
      </c>
      <c r="D12" s="44">
        <v>0</v>
      </c>
      <c r="E12" s="44">
        <v>0.5</v>
      </c>
      <c r="F12" s="44">
        <v>1</v>
      </c>
      <c r="G12" s="44">
        <v>0</v>
      </c>
      <c r="H12" s="44">
        <v>0</v>
      </c>
      <c r="I12" s="44">
        <v>0</v>
      </c>
      <c r="J12" s="44">
        <v>0</v>
      </c>
      <c r="K12" s="44">
        <v>1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1</v>
      </c>
      <c r="R12" s="44">
        <v>1</v>
      </c>
      <c r="S12" s="44">
        <v>0</v>
      </c>
      <c r="T12" s="44">
        <v>1</v>
      </c>
      <c r="U12" s="44">
        <v>1</v>
      </c>
      <c r="V12" s="44">
        <v>1</v>
      </c>
      <c r="W12" s="44">
        <v>0</v>
      </c>
      <c r="X12" s="44">
        <v>1</v>
      </c>
      <c r="Y12" s="44">
        <v>1</v>
      </c>
      <c r="Z12" s="44">
        <v>0</v>
      </c>
      <c r="AA12" s="44">
        <v>1</v>
      </c>
      <c r="AB12" s="44">
        <v>0</v>
      </c>
      <c r="AC12" s="44">
        <v>1</v>
      </c>
      <c r="AD12" s="44">
        <v>1</v>
      </c>
      <c r="AE12" s="44">
        <v>1</v>
      </c>
      <c r="AF12" s="44">
        <v>1</v>
      </c>
      <c r="AG12" s="44">
        <v>1</v>
      </c>
      <c r="AH12" s="44">
        <v>1</v>
      </c>
      <c r="AI12" s="44">
        <v>0</v>
      </c>
      <c r="AJ12" s="3">
        <f t="shared" si="0"/>
        <v>50.632911392405063</v>
      </c>
      <c r="AK12" s="2" t="str">
        <f>IF(AND(AJ12&lt;=100,AJ12&gt;=80),"Ótimo",IF(AND(AJ12&lt;=79,AJ12&gt;=60),"Bom",IF(AND(AJ12&lt;=59,AJ12&gt;=40),"Regular",IF(AND(AJ12&lt;=39,AJ12&gt;=20),"Ruim",IF(AND(AJ12&lt;=19,AJ12&gt;=0),"Péssimo","")))))</f>
        <v>Regular</v>
      </c>
      <c r="AL12" s="45"/>
    </row>
    <row r="13" spans="1:38" s="2" customFormat="1">
      <c r="A13" s="42" t="s">
        <v>103</v>
      </c>
      <c r="B13" s="65">
        <v>0.5</v>
      </c>
      <c r="C13" s="44">
        <v>1</v>
      </c>
      <c r="D13" s="44">
        <v>1</v>
      </c>
      <c r="E13" s="44">
        <v>0.5</v>
      </c>
      <c r="F13" s="44">
        <v>0</v>
      </c>
      <c r="G13" s="44">
        <v>0.5</v>
      </c>
      <c r="H13" s="44">
        <v>1</v>
      </c>
      <c r="I13" s="44">
        <v>1</v>
      </c>
      <c r="J13" s="44">
        <v>0</v>
      </c>
      <c r="K13" s="44">
        <v>1</v>
      </c>
      <c r="L13" s="44">
        <v>0</v>
      </c>
      <c r="M13" s="44">
        <v>0</v>
      </c>
      <c r="N13" s="44">
        <v>0</v>
      </c>
      <c r="O13" s="44">
        <v>1</v>
      </c>
      <c r="P13" s="44">
        <v>1</v>
      </c>
      <c r="Q13" s="44">
        <v>1</v>
      </c>
      <c r="R13" s="44">
        <v>0</v>
      </c>
      <c r="S13" s="44">
        <v>0</v>
      </c>
      <c r="T13" s="44">
        <v>1</v>
      </c>
      <c r="U13" s="44">
        <v>0</v>
      </c>
      <c r="V13" s="44">
        <v>1</v>
      </c>
      <c r="W13" s="44">
        <v>0</v>
      </c>
      <c r="X13" s="44">
        <v>0</v>
      </c>
      <c r="Y13" s="44">
        <v>0</v>
      </c>
      <c r="Z13" s="44">
        <v>0</v>
      </c>
      <c r="AA13" s="44">
        <v>1</v>
      </c>
      <c r="AB13" s="44">
        <v>0</v>
      </c>
      <c r="AC13" s="44">
        <v>0</v>
      </c>
      <c r="AD13" s="44">
        <v>1</v>
      </c>
      <c r="AE13" s="44">
        <v>0</v>
      </c>
      <c r="AF13" s="44">
        <v>0</v>
      </c>
      <c r="AG13" s="44">
        <v>1</v>
      </c>
      <c r="AH13" s="44">
        <v>0</v>
      </c>
      <c r="AI13" s="44">
        <v>0</v>
      </c>
      <c r="AJ13" s="3">
        <f t="shared" si="0"/>
        <v>49.367088607594937</v>
      </c>
      <c r="AK13" s="2" t="str">
        <f>IF(AND(AJ13&lt;=100,AJ13&gt;=80),"Ótimo",IF(AND(AJ13&lt;=79,AJ13&gt;=60),"Bom",IF(AND(AJ13&lt;=59,AJ13&gt;=40),"Regular",IF(AND(AJ13&lt;=39,AJ13&gt;=20),"Ruim",IF(AND(AJ13&lt;=19,AJ13&gt;=0),"Péssimo","")))))</f>
        <v>Regular</v>
      </c>
      <c r="AL13" s="45"/>
    </row>
    <row r="14" spans="1:38" s="2" customFormat="1">
      <c r="A14" s="42" t="s">
        <v>72</v>
      </c>
      <c r="B14" s="63">
        <v>0.5</v>
      </c>
      <c r="C14" s="44">
        <v>1</v>
      </c>
      <c r="D14" s="44">
        <v>1</v>
      </c>
      <c r="E14" s="64">
        <v>0.5</v>
      </c>
      <c r="F14" s="44">
        <v>0</v>
      </c>
      <c r="G14" s="64">
        <v>0.5</v>
      </c>
      <c r="H14" s="44">
        <v>1</v>
      </c>
      <c r="I14" s="44">
        <v>1</v>
      </c>
      <c r="J14" s="44">
        <v>0</v>
      </c>
      <c r="K14" s="44">
        <v>1</v>
      </c>
      <c r="L14" s="44">
        <v>0</v>
      </c>
      <c r="M14" s="44">
        <v>0</v>
      </c>
      <c r="N14" s="44">
        <v>0</v>
      </c>
      <c r="O14" s="44">
        <v>1</v>
      </c>
      <c r="P14" s="44">
        <v>1</v>
      </c>
      <c r="Q14" s="44">
        <v>0</v>
      </c>
      <c r="R14" s="44">
        <v>0</v>
      </c>
      <c r="S14" s="44">
        <v>0</v>
      </c>
      <c r="T14" s="44">
        <v>1</v>
      </c>
      <c r="U14" s="44">
        <v>1</v>
      </c>
      <c r="V14" s="44">
        <v>1</v>
      </c>
      <c r="W14" s="44">
        <v>0</v>
      </c>
      <c r="X14" s="44">
        <v>1</v>
      </c>
      <c r="Y14" s="44">
        <v>0</v>
      </c>
      <c r="Z14" s="44">
        <v>1</v>
      </c>
      <c r="AA14" s="44">
        <v>1</v>
      </c>
      <c r="AB14" s="44">
        <v>0</v>
      </c>
      <c r="AC14" s="44">
        <v>0</v>
      </c>
      <c r="AD14" s="44">
        <v>0</v>
      </c>
      <c r="AE14" s="44">
        <v>0</v>
      </c>
      <c r="AF14" s="44">
        <v>1</v>
      </c>
      <c r="AG14" s="44">
        <v>0</v>
      </c>
      <c r="AH14" s="44">
        <v>0</v>
      </c>
      <c r="AI14" s="44">
        <v>0</v>
      </c>
      <c r="AJ14" s="3">
        <f t="shared" si="0"/>
        <v>49.367088607594937</v>
      </c>
      <c r="AK14" s="2" t="str">
        <f>IF(AND(AJ14&lt;=100,AJ14&gt;=80),"Ótimo",IF(AND(AJ14&lt;=79,AJ14&gt;=60),"Bom",IF(AND(AJ14&lt;=59,AJ14&gt;=40),"Regular",IF(AND(AJ14&lt;=39.99,AJ14&gt;=20),"Ruim",IF(AND(AJ14&lt;=19,AJ14&gt;=0),"Péssimo","")))))</f>
        <v>Regular</v>
      </c>
      <c r="AL14" s="45"/>
    </row>
    <row r="15" spans="1:38" s="2" customFormat="1">
      <c r="A15" s="42" t="s">
        <v>104</v>
      </c>
      <c r="B15" s="65">
        <v>0.5</v>
      </c>
      <c r="C15" s="44">
        <v>1</v>
      </c>
      <c r="D15" s="44">
        <v>1</v>
      </c>
      <c r="E15" s="44">
        <v>0.5</v>
      </c>
      <c r="F15" s="44">
        <v>1</v>
      </c>
      <c r="G15" s="44">
        <v>0</v>
      </c>
      <c r="H15" s="44">
        <v>0</v>
      </c>
      <c r="I15" s="44">
        <v>0</v>
      </c>
      <c r="J15" s="44">
        <v>0</v>
      </c>
      <c r="K15" s="44">
        <v>1</v>
      </c>
      <c r="L15" s="44">
        <v>0</v>
      </c>
      <c r="M15" s="44">
        <v>0</v>
      </c>
      <c r="N15" s="44">
        <v>1</v>
      </c>
      <c r="O15" s="44">
        <v>1</v>
      </c>
      <c r="P15" s="44">
        <v>1</v>
      </c>
      <c r="Q15" s="44">
        <v>1</v>
      </c>
      <c r="R15" s="44">
        <v>0</v>
      </c>
      <c r="S15" s="44">
        <v>0</v>
      </c>
      <c r="T15" s="44">
        <v>1</v>
      </c>
      <c r="U15" s="44">
        <v>0</v>
      </c>
      <c r="V15" s="44">
        <v>0</v>
      </c>
      <c r="W15" s="44">
        <v>0</v>
      </c>
      <c r="X15" s="44">
        <v>1</v>
      </c>
      <c r="Y15" s="44">
        <v>0</v>
      </c>
      <c r="Z15" s="44">
        <v>0</v>
      </c>
      <c r="AA15" s="44">
        <v>1</v>
      </c>
      <c r="AB15" s="44">
        <v>0</v>
      </c>
      <c r="AC15" s="44">
        <v>0</v>
      </c>
      <c r="AD15" s="44">
        <v>1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3">
        <f t="shared" si="0"/>
        <v>48.101265822784811</v>
      </c>
      <c r="AK15" s="2" t="str">
        <f>IF(AND(AJ15&lt;=100,AJ15&gt;=80),"Ótimo",IF(AND(AJ15&lt;=79,AJ15&gt;=60),"Bom",IF(AND(AJ15&lt;=59,AJ15&gt;=40),"Regular",IF(AND(AJ15&lt;=39.99,AJ15&gt;=20),"Ruim",IF(AND(AJ15&lt;=19,AJ15&gt;=0),"Péssimo","")))))</f>
        <v>Regular</v>
      </c>
      <c r="AL15" s="45"/>
    </row>
    <row r="16" spans="1:38" s="2" customFormat="1">
      <c r="A16" s="42" t="s">
        <v>105</v>
      </c>
      <c r="B16" s="65">
        <v>0</v>
      </c>
      <c r="C16" s="44">
        <v>1</v>
      </c>
      <c r="D16" s="44">
        <v>1</v>
      </c>
      <c r="E16" s="44">
        <v>0.5</v>
      </c>
      <c r="F16" s="44">
        <v>1</v>
      </c>
      <c r="G16" s="44">
        <v>0.5</v>
      </c>
      <c r="H16" s="44">
        <v>0</v>
      </c>
      <c r="I16" s="44">
        <v>1</v>
      </c>
      <c r="J16" s="44">
        <v>0</v>
      </c>
      <c r="K16" s="44">
        <v>1</v>
      </c>
      <c r="L16" s="44">
        <v>0</v>
      </c>
      <c r="M16" s="44">
        <v>0</v>
      </c>
      <c r="N16" s="44">
        <v>0</v>
      </c>
      <c r="O16" s="44">
        <v>1</v>
      </c>
      <c r="P16" s="44">
        <v>1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0.5</v>
      </c>
      <c r="W16" s="44">
        <v>1</v>
      </c>
      <c r="X16" s="44">
        <v>1</v>
      </c>
      <c r="Y16" s="44">
        <v>0</v>
      </c>
      <c r="Z16" s="44">
        <v>1</v>
      </c>
      <c r="AA16" s="44">
        <v>1</v>
      </c>
      <c r="AB16" s="44">
        <v>0</v>
      </c>
      <c r="AC16" s="44">
        <v>0</v>
      </c>
      <c r="AD16" s="44">
        <v>1</v>
      </c>
      <c r="AE16" s="44">
        <v>0</v>
      </c>
      <c r="AF16" s="44">
        <v>0</v>
      </c>
      <c r="AG16" s="44">
        <v>1</v>
      </c>
      <c r="AH16" s="44">
        <v>0</v>
      </c>
      <c r="AI16" s="44">
        <v>0</v>
      </c>
      <c r="AJ16" s="3">
        <f t="shared" si="0"/>
        <v>46.835443037974684</v>
      </c>
      <c r="AK16" s="2" t="str">
        <f>IF(AND(AJ16&lt;=100,AJ16&gt;=80),"Ótimo",IF(AND(AJ16&lt;=79,AJ16&gt;=60),"Bom",IF(AND(AJ16&lt;=59,AJ16&gt;=40),"Regular",IF(AND(AJ16&lt;=39,AJ16&gt;=20),"Ruim",IF(AND(AJ16&lt;=19,AJ16&gt;=0),"Péssimo","")))))</f>
        <v>Regular</v>
      </c>
      <c r="AL16" s="45"/>
    </row>
    <row r="17" spans="1:38" s="2" customFormat="1">
      <c r="A17" s="42" t="s">
        <v>106</v>
      </c>
      <c r="B17" s="65">
        <v>0</v>
      </c>
      <c r="C17" s="44">
        <v>1</v>
      </c>
      <c r="D17" s="44">
        <v>1</v>
      </c>
      <c r="E17" s="44">
        <v>0.5</v>
      </c>
      <c r="F17" s="44">
        <v>1</v>
      </c>
      <c r="G17" s="44">
        <v>0.5</v>
      </c>
      <c r="H17" s="44">
        <v>0</v>
      </c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1</v>
      </c>
      <c r="O17" s="44">
        <v>1</v>
      </c>
      <c r="P17" s="44">
        <v>1</v>
      </c>
      <c r="Q17" s="44">
        <v>1</v>
      </c>
      <c r="R17" s="44">
        <v>0</v>
      </c>
      <c r="S17" s="44">
        <v>0</v>
      </c>
      <c r="T17" s="44">
        <v>1</v>
      </c>
      <c r="U17" s="44">
        <v>0</v>
      </c>
      <c r="V17" s="44">
        <v>0</v>
      </c>
      <c r="W17" s="44">
        <v>0</v>
      </c>
      <c r="X17" s="44">
        <v>1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1</v>
      </c>
      <c r="AG17" s="44">
        <v>0</v>
      </c>
      <c r="AH17" s="44">
        <v>0</v>
      </c>
      <c r="AI17" s="44">
        <v>0</v>
      </c>
      <c r="AJ17" s="3">
        <f t="shared" si="0"/>
        <v>46.835443037974684</v>
      </c>
      <c r="AK17" s="2" t="str">
        <f>IF(AND(AJ17&lt;=100,AJ17&gt;=80),"Ótimo",IF(AND(AJ17&lt;=79,AJ17&gt;=60),"Bom",IF(AND(AJ17&lt;=59,AJ17&gt;=40),"Regular",IF(AND(AJ17&lt;=39,AJ17&gt;=20),"Ruim",IF(AND(AJ17&lt;=19,AJ17&gt;=0),"Péssimo","")))))</f>
        <v>Regular</v>
      </c>
      <c r="AL17" s="45"/>
    </row>
    <row r="18" spans="1:38" s="2" customFormat="1">
      <c r="A18" s="42" t="s">
        <v>107</v>
      </c>
      <c r="B18" s="65">
        <v>0.5</v>
      </c>
      <c r="C18" s="44">
        <v>1</v>
      </c>
      <c r="D18" s="44">
        <v>1</v>
      </c>
      <c r="E18" s="44">
        <v>0.5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1</v>
      </c>
      <c r="P18" s="44">
        <v>1</v>
      </c>
      <c r="Q18" s="44">
        <v>1</v>
      </c>
      <c r="R18" s="44">
        <v>0</v>
      </c>
      <c r="S18" s="44">
        <v>0</v>
      </c>
      <c r="T18" s="44">
        <v>1</v>
      </c>
      <c r="U18" s="44">
        <v>1</v>
      </c>
      <c r="V18" s="44">
        <v>0</v>
      </c>
      <c r="W18" s="44">
        <v>0</v>
      </c>
      <c r="X18" s="44">
        <v>1</v>
      </c>
      <c r="Y18" s="44">
        <v>1</v>
      </c>
      <c r="Z18" s="44">
        <v>1</v>
      </c>
      <c r="AA18" s="44">
        <v>1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3">
        <f t="shared" si="0"/>
        <v>41.77215189873418</v>
      </c>
      <c r="AK18" s="2" t="str">
        <f>IF(AND(AJ18&lt;=100,AJ18&gt;=80),"Ótimo",IF(AND(AJ18&lt;=79,AJ18&gt;=60),"Bom",IF(AND(AJ18&lt;=59,AJ18&gt;=40),"Regular",IF(AND(AJ18&lt;=39,AJ18&gt;=20),"Ruim",IF(AND(AJ18&lt;=19,AJ18&gt;=0),"Péssimo","")))))</f>
        <v>Regular</v>
      </c>
      <c r="AL18" s="45"/>
    </row>
    <row r="19" spans="1:38" s="2" customFormat="1">
      <c r="A19" s="42" t="s">
        <v>70</v>
      </c>
      <c r="B19" s="65">
        <v>0.5</v>
      </c>
      <c r="C19" s="44">
        <v>1</v>
      </c>
      <c r="D19" s="44">
        <v>1</v>
      </c>
      <c r="E19" s="44">
        <v>0.5</v>
      </c>
      <c r="F19" s="44">
        <v>1</v>
      </c>
      <c r="G19" s="44">
        <v>0.5</v>
      </c>
      <c r="H19" s="44">
        <v>1</v>
      </c>
      <c r="I19" s="44">
        <v>1</v>
      </c>
      <c r="J19" s="44">
        <v>0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1</v>
      </c>
      <c r="W19" s="44">
        <v>1</v>
      </c>
      <c r="X19" s="44">
        <v>1</v>
      </c>
      <c r="Y19" s="44">
        <v>0</v>
      </c>
      <c r="Z19" s="44">
        <v>0</v>
      </c>
      <c r="AA19" s="44">
        <v>1</v>
      </c>
      <c r="AB19" s="44">
        <v>0</v>
      </c>
      <c r="AC19" s="44">
        <v>0</v>
      </c>
      <c r="AD19" s="44">
        <v>1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3">
        <f t="shared" si="0"/>
        <v>40.506329113924053</v>
      </c>
      <c r="AK19" s="2" t="str">
        <f>IF(AND(AJ19&lt;=100,AJ19&gt;=80),"Ótimo",IF(AND(AJ19&lt;=79,AJ19&gt;=60),"Bom",IF(AND(AJ19&lt;=59,AJ19&gt;=40),"Regular",IF(AND(AJ19&lt;=39,AJ19&gt;=20),"Ruim",IF(AND(AJ19&lt;=19,AJ19&gt;=0),"Péssimo","")))))</f>
        <v>Regular</v>
      </c>
      <c r="AL19" s="45"/>
    </row>
    <row r="20" spans="1:38" s="2" customFormat="1">
      <c r="A20" s="42" t="s">
        <v>108</v>
      </c>
      <c r="B20" s="65">
        <v>1</v>
      </c>
      <c r="C20" s="44">
        <v>1</v>
      </c>
      <c r="D20" s="44">
        <v>1</v>
      </c>
      <c r="E20" s="44">
        <v>0.5</v>
      </c>
      <c r="F20" s="44">
        <v>1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0.5</v>
      </c>
      <c r="S20" s="44">
        <v>0</v>
      </c>
      <c r="T20" s="44">
        <v>1</v>
      </c>
      <c r="U20" s="44">
        <v>1</v>
      </c>
      <c r="V20" s="44">
        <v>1</v>
      </c>
      <c r="W20" s="44">
        <v>1</v>
      </c>
      <c r="X20" s="44">
        <v>1</v>
      </c>
      <c r="Y20" s="44">
        <v>0</v>
      </c>
      <c r="Z20" s="44">
        <v>0</v>
      </c>
      <c r="AA20" s="44">
        <v>1</v>
      </c>
      <c r="AB20" s="44">
        <v>0</v>
      </c>
      <c r="AC20" s="44">
        <v>0</v>
      </c>
      <c r="AD20" s="44">
        <v>1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3">
        <f t="shared" si="0"/>
        <v>40.506329113924053</v>
      </c>
      <c r="AK20" s="2" t="str">
        <f>IF(AND(AJ20&lt;=100,AJ20&gt;=80),"Ótimo",IF(AND(AJ20&lt;=79,AJ20&gt;=60),"Bom",IF(AND(AJ20&lt;=59,AJ20&gt;=40),"Regular",IF(AND(AJ20&lt;=39,AJ20&gt;=20),"Ruim",IF(AND(AJ20&lt;=19,AJ20&gt;=0),"Péssimo","")))))</f>
        <v>Regular</v>
      </c>
      <c r="AL20" s="45"/>
    </row>
    <row r="21" spans="1:38" s="2" customFormat="1" ht="15" customHeight="1">
      <c r="A21" s="42" t="s">
        <v>109</v>
      </c>
      <c r="B21" s="65">
        <v>0.5</v>
      </c>
      <c r="C21" s="44">
        <v>1</v>
      </c>
      <c r="D21" s="44">
        <v>1</v>
      </c>
      <c r="E21" s="44">
        <v>0.5</v>
      </c>
      <c r="F21" s="44">
        <v>0</v>
      </c>
      <c r="G21" s="44">
        <v>0</v>
      </c>
      <c r="H21" s="44">
        <v>1</v>
      </c>
      <c r="I21" s="44">
        <v>1</v>
      </c>
      <c r="J21" s="44">
        <v>0</v>
      </c>
      <c r="K21" s="44">
        <v>1</v>
      </c>
      <c r="L21" s="44">
        <v>1</v>
      </c>
      <c r="M21" s="44">
        <v>0</v>
      </c>
      <c r="N21" s="44">
        <v>1</v>
      </c>
      <c r="O21" s="44">
        <v>0</v>
      </c>
      <c r="P21" s="44">
        <v>0</v>
      </c>
      <c r="Q21" s="44">
        <v>1</v>
      </c>
      <c r="R21" s="44">
        <v>0</v>
      </c>
      <c r="S21" s="44">
        <v>0</v>
      </c>
      <c r="T21" s="44">
        <v>1</v>
      </c>
      <c r="U21" s="44">
        <v>0</v>
      </c>
      <c r="V21" s="44">
        <v>0</v>
      </c>
      <c r="W21" s="44">
        <v>0</v>
      </c>
      <c r="X21" s="44">
        <v>1</v>
      </c>
      <c r="Y21" s="44">
        <v>0</v>
      </c>
      <c r="Z21" s="44">
        <v>1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3">
        <f t="shared" si="0"/>
        <v>39.24050632911392</v>
      </c>
      <c r="AK21" s="2" t="str">
        <f>IF(AND(AJ21&lt;=100,AJ21&gt;=80),"Ótimo",IF(AND(AJ21&lt;=79,AJ21&gt;=60),"Bom",IF(AND(AJ21&lt;=59,AJ21&gt;=40),"Regular",IF(AND(AJ21&lt;=39.99,AJ21&gt;=20),"Ruim",IF(AND(AJ21&lt;=19,AJ21&gt;=0),"Péssimo","")))))</f>
        <v>Ruim</v>
      </c>
      <c r="AL21" s="45"/>
    </row>
    <row r="22" spans="1:38" s="2" customFormat="1">
      <c r="A22" s="53" t="s">
        <v>110</v>
      </c>
      <c r="B22" s="65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0.5</v>
      </c>
      <c r="H22" s="44">
        <v>1</v>
      </c>
      <c r="I22" s="44">
        <v>0</v>
      </c>
      <c r="J22" s="44">
        <v>1</v>
      </c>
      <c r="K22" s="44">
        <v>1</v>
      </c>
      <c r="L22" s="44">
        <v>0</v>
      </c>
      <c r="M22" s="44">
        <v>1</v>
      </c>
      <c r="N22" s="44">
        <v>1</v>
      </c>
      <c r="O22" s="44">
        <v>0</v>
      </c>
      <c r="P22" s="44">
        <v>1</v>
      </c>
      <c r="Q22" s="44">
        <v>1</v>
      </c>
      <c r="R22" s="44">
        <v>1</v>
      </c>
      <c r="S22" s="44">
        <v>0</v>
      </c>
      <c r="T22" s="44">
        <v>1</v>
      </c>
      <c r="U22" s="44">
        <v>0</v>
      </c>
      <c r="V22" s="44">
        <v>0</v>
      </c>
      <c r="W22" s="44">
        <v>0</v>
      </c>
      <c r="X22" s="44">
        <v>1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1</v>
      </c>
      <c r="AE22" s="44">
        <v>1</v>
      </c>
      <c r="AF22" s="44">
        <v>0</v>
      </c>
      <c r="AG22" s="44">
        <v>0</v>
      </c>
      <c r="AH22" s="44">
        <v>1</v>
      </c>
      <c r="AI22" s="44">
        <v>0</v>
      </c>
      <c r="AJ22" s="3">
        <f t="shared" si="0"/>
        <v>39.24050632911392</v>
      </c>
      <c r="AK22" s="2" t="str">
        <f>IF(AND(AJ22&lt;=100,AJ22&gt;=80),"Ótimo",IF(AND(AJ22&lt;=79,AJ22&gt;=60),"Bom",IF(AND(AJ22&lt;=59,AJ22&gt;=40),"Regular",IF(AND(AJ22&lt;=39.99,AJ22&gt;=20),"Ruim",IF(AND(AJ22&lt;=19,AJ22&gt;=0),"Péssimo","")))))</f>
        <v>Ruim</v>
      </c>
      <c r="AL22" s="45"/>
    </row>
    <row r="23" spans="1:38" s="2" customFormat="1">
      <c r="A23" s="42" t="s">
        <v>111</v>
      </c>
      <c r="B23" s="65">
        <v>0.5</v>
      </c>
      <c r="C23" s="44">
        <v>1</v>
      </c>
      <c r="D23" s="44">
        <v>1</v>
      </c>
      <c r="E23" s="44">
        <v>0.5</v>
      </c>
      <c r="F23" s="44">
        <v>0</v>
      </c>
      <c r="G23" s="44">
        <v>0</v>
      </c>
      <c r="H23" s="44">
        <v>0</v>
      </c>
      <c r="I23" s="44">
        <v>1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1</v>
      </c>
      <c r="Q23" s="44">
        <v>1</v>
      </c>
      <c r="R23" s="44">
        <v>0</v>
      </c>
      <c r="S23" s="44">
        <v>0</v>
      </c>
      <c r="T23" s="44">
        <v>1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1</v>
      </c>
      <c r="AB23" s="44">
        <v>0</v>
      </c>
      <c r="AC23" s="44">
        <v>1</v>
      </c>
      <c r="AD23" s="44">
        <v>0</v>
      </c>
      <c r="AE23" s="44">
        <v>0</v>
      </c>
      <c r="AF23" s="44">
        <v>1</v>
      </c>
      <c r="AG23" s="44">
        <v>0</v>
      </c>
      <c r="AH23" s="44">
        <v>0</v>
      </c>
      <c r="AI23" s="44">
        <v>0</v>
      </c>
      <c r="AJ23" s="3">
        <f t="shared" si="0"/>
        <v>34.177215189873415</v>
      </c>
      <c r="AK23" s="2" t="str">
        <f t="shared" ref="AK23:AK30" si="1">IF(AND(AJ23&lt;=100,AJ23&gt;=80),"Ótimo",IF(AND(AJ23&lt;=79,AJ23&gt;=60),"Bom",IF(AND(AJ23&lt;=59,AJ23&gt;=40),"Regular",IF(AND(AJ23&lt;=39,AJ23&gt;=20),"Ruim",IF(AND(AJ23&lt;=19,AJ23&gt;=0),"Péssimo","")))))</f>
        <v>Ruim</v>
      </c>
      <c r="AL23" s="45"/>
    </row>
    <row r="24" spans="1:38" s="2" customFormat="1">
      <c r="A24" s="42" t="s">
        <v>112</v>
      </c>
      <c r="B24" s="65">
        <v>0.5</v>
      </c>
      <c r="C24" s="44">
        <v>0</v>
      </c>
      <c r="D24" s="44">
        <v>0</v>
      </c>
      <c r="E24" s="44">
        <v>0.5</v>
      </c>
      <c r="F24" s="44">
        <v>0</v>
      </c>
      <c r="G24" s="44">
        <v>1</v>
      </c>
      <c r="H24" s="44">
        <v>1</v>
      </c>
      <c r="I24" s="44">
        <v>0</v>
      </c>
      <c r="J24" s="44">
        <v>0</v>
      </c>
      <c r="K24" s="44">
        <v>1</v>
      </c>
      <c r="L24" s="44">
        <v>0</v>
      </c>
      <c r="M24" s="44">
        <v>1</v>
      </c>
      <c r="N24" s="44">
        <v>1</v>
      </c>
      <c r="O24" s="44">
        <v>0</v>
      </c>
      <c r="P24" s="44">
        <v>1</v>
      </c>
      <c r="Q24" s="44">
        <v>1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1</v>
      </c>
      <c r="AB24" s="44">
        <v>0</v>
      </c>
      <c r="AC24" s="44">
        <v>0</v>
      </c>
      <c r="AD24" s="44">
        <v>0</v>
      </c>
      <c r="AE24" s="44">
        <v>0</v>
      </c>
      <c r="AF24" s="44">
        <v>1</v>
      </c>
      <c r="AG24" s="44">
        <v>0</v>
      </c>
      <c r="AH24" s="44">
        <v>0</v>
      </c>
      <c r="AI24" s="44">
        <v>0</v>
      </c>
      <c r="AJ24" s="3">
        <f t="shared" si="0"/>
        <v>32.911392405063289</v>
      </c>
      <c r="AK24" s="2" t="str">
        <f t="shared" si="1"/>
        <v>Ruim</v>
      </c>
      <c r="AL24" s="45"/>
    </row>
    <row r="25" spans="1:38" s="2" customFormat="1">
      <c r="A25" s="42" t="s">
        <v>113</v>
      </c>
      <c r="B25" s="65">
        <v>1</v>
      </c>
      <c r="C25" s="44">
        <v>1</v>
      </c>
      <c r="D25" s="44">
        <v>1</v>
      </c>
      <c r="E25" s="44">
        <v>0.5</v>
      </c>
      <c r="F25" s="44">
        <v>0</v>
      </c>
      <c r="G25" s="44">
        <v>0.5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1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1</v>
      </c>
      <c r="U25" s="44">
        <v>0</v>
      </c>
      <c r="V25" s="44">
        <v>0</v>
      </c>
      <c r="W25" s="44">
        <v>0</v>
      </c>
      <c r="X25" s="44">
        <v>1</v>
      </c>
      <c r="Y25" s="44">
        <v>1</v>
      </c>
      <c r="Z25" s="44">
        <v>1</v>
      </c>
      <c r="AA25" s="44">
        <v>1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3">
        <f t="shared" si="0"/>
        <v>31.645569620253166</v>
      </c>
      <c r="AK25" s="2" t="str">
        <f t="shared" si="1"/>
        <v>Ruim</v>
      </c>
      <c r="AL25" s="45"/>
    </row>
    <row r="26" spans="1:38" s="2" customFormat="1">
      <c r="A26" s="42" t="s">
        <v>114</v>
      </c>
      <c r="B26" s="65">
        <v>1</v>
      </c>
      <c r="C26" s="44">
        <v>0</v>
      </c>
      <c r="D26" s="44">
        <v>0</v>
      </c>
      <c r="E26" s="44">
        <v>0.5</v>
      </c>
      <c r="F26" s="44">
        <v>0</v>
      </c>
      <c r="G26" s="44">
        <v>1</v>
      </c>
      <c r="H26" s="44">
        <v>0</v>
      </c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0.5</v>
      </c>
      <c r="S26" s="44">
        <v>0</v>
      </c>
      <c r="T26" s="44">
        <v>1</v>
      </c>
      <c r="U26" s="44">
        <v>1</v>
      </c>
      <c r="V26" s="44">
        <v>0</v>
      </c>
      <c r="W26" s="44">
        <v>0</v>
      </c>
      <c r="X26" s="44">
        <v>1</v>
      </c>
      <c r="Y26" s="44">
        <v>1</v>
      </c>
      <c r="Z26" s="44">
        <v>1</v>
      </c>
      <c r="AA26" s="44">
        <v>1</v>
      </c>
      <c r="AB26" s="44">
        <v>0</v>
      </c>
      <c r="AC26" s="44">
        <v>0</v>
      </c>
      <c r="AD26" s="44">
        <v>0</v>
      </c>
      <c r="AE26" s="44">
        <v>0</v>
      </c>
      <c r="AF26" s="44">
        <v>1</v>
      </c>
      <c r="AG26" s="44">
        <v>0</v>
      </c>
      <c r="AH26" s="44">
        <v>0</v>
      </c>
      <c r="AI26" s="44">
        <v>0</v>
      </c>
      <c r="AJ26" s="3">
        <f t="shared" si="0"/>
        <v>30.37974683544304</v>
      </c>
      <c r="AK26" s="2" t="str">
        <f t="shared" si="1"/>
        <v>Ruim</v>
      </c>
      <c r="AL26" s="45"/>
    </row>
    <row r="27" spans="1:38" s="2" customFormat="1">
      <c r="A27" s="42" t="s">
        <v>115</v>
      </c>
      <c r="B27" s="65">
        <v>0</v>
      </c>
      <c r="C27" s="44">
        <v>0</v>
      </c>
      <c r="D27" s="44">
        <v>0</v>
      </c>
      <c r="E27" s="44">
        <v>0.5</v>
      </c>
      <c r="F27" s="44">
        <v>0</v>
      </c>
      <c r="G27" s="44">
        <v>0</v>
      </c>
      <c r="H27" s="44">
        <v>1</v>
      </c>
      <c r="I27" s="44">
        <v>1</v>
      </c>
      <c r="J27" s="44">
        <v>1</v>
      </c>
      <c r="K27" s="44">
        <v>1</v>
      </c>
      <c r="L27" s="44">
        <v>1</v>
      </c>
      <c r="M27" s="44">
        <v>0</v>
      </c>
      <c r="N27" s="44">
        <v>1</v>
      </c>
      <c r="O27" s="44">
        <v>0</v>
      </c>
      <c r="P27" s="44">
        <v>0</v>
      </c>
      <c r="Q27" s="44">
        <v>1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1</v>
      </c>
      <c r="Y27" s="44">
        <v>0</v>
      </c>
      <c r="Z27" s="44">
        <v>0</v>
      </c>
      <c r="AA27" s="44">
        <v>0</v>
      </c>
      <c r="AB27" s="44">
        <v>0</v>
      </c>
      <c r="AC27" s="44">
        <v>1</v>
      </c>
      <c r="AD27" s="44">
        <v>0</v>
      </c>
      <c r="AE27" s="44">
        <v>0</v>
      </c>
      <c r="AF27" s="44">
        <v>1</v>
      </c>
      <c r="AG27" s="44">
        <v>0</v>
      </c>
      <c r="AH27" s="44">
        <v>0</v>
      </c>
      <c r="AI27" s="44">
        <v>0</v>
      </c>
      <c r="AJ27" s="3">
        <f t="shared" si="0"/>
        <v>27.848101265822784</v>
      </c>
      <c r="AK27" s="2" t="str">
        <f t="shared" si="1"/>
        <v>Ruim</v>
      </c>
      <c r="AL27" s="45"/>
    </row>
    <row r="28" spans="1:38" s="2" customFormat="1">
      <c r="A28" s="42" t="s">
        <v>116</v>
      </c>
      <c r="B28" s="65">
        <v>0.5</v>
      </c>
      <c r="C28" s="44">
        <v>1</v>
      </c>
      <c r="D28" s="44">
        <v>1</v>
      </c>
      <c r="E28" s="44">
        <v>0.5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1</v>
      </c>
      <c r="U28" s="44">
        <v>1</v>
      </c>
      <c r="V28" s="44">
        <v>1</v>
      </c>
      <c r="W28" s="44">
        <v>1</v>
      </c>
      <c r="X28" s="44">
        <v>0</v>
      </c>
      <c r="Y28" s="44">
        <v>0</v>
      </c>
      <c r="Z28" s="44">
        <v>0</v>
      </c>
      <c r="AA28" s="44">
        <v>1</v>
      </c>
      <c r="AB28" s="44">
        <v>0</v>
      </c>
      <c r="AC28" s="44">
        <v>0</v>
      </c>
      <c r="AD28" s="44">
        <v>1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3">
        <f t="shared" si="0"/>
        <v>27.848101265822784</v>
      </c>
      <c r="AK28" s="2" t="str">
        <f t="shared" si="1"/>
        <v>Ruim</v>
      </c>
      <c r="AL28" s="45"/>
    </row>
    <row r="29" spans="1:38" s="2" customFormat="1">
      <c r="A29" s="53" t="s">
        <v>117</v>
      </c>
      <c r="B29" s="65">
        <v>0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1</v>
      </c>
      <c r="Q29" s="44">
        <v>0</v>
      </c>
      <c r="R29" s="44">
        <v>1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1</v>
      </c>
      <c r="Z29" s="44">
        <v>1</v>
      </c>
      <c r="AA29" s="44">
        <v>1</v>
      </c>
      <c r="AB29" s="44">
        <v>0</v>
      </c>
      <c r="AC29" s="44">
        <v>1</v>
      </c>
      <c r="AD29" s="44">
        <v>1</v>
      </c>
      <c r="AE29" s="44">
        <v>0</v>
      </c>
      <c r="AF29" s="44">
        <v>1</v>
      </c>
      <c r="AG29" s="44">
        <v>1</v>
      </c>
      <c r="AH29" s="44">
        <v>0</v>
      </c>
      <c r="AI29" s="44">
        <v>0</v>
      </c>
      <c r="AJ29" s="3">
        <f t="shared" si="0"/>
        <v>21.518987341772153</v>
      </c>
      <c r="AK29" s="2" t="str">
        <f t="shared" si="1"/>
        <v>Ruim</v>
      </c>
      <c r="AL29" s="66"/>
    </row>
    <row r="30" spans="1:38" s="2" customFormat="1">
      <c r="A30" s="42" t="s">
        <v>118</v>
      </c>
      <c r="B30" s="65">
        <v>0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1</v>
      </c>
      <c r="Q30" s="44">
        <v>0</v>
      </c>
      <c r="R30" s="44">
        <v>0.5</v>
      </c>
      <c r="S30" s="44">
        <v>0</v>
      </c>
      <c r="T30" s="44">
        <v>1</v>
      </c>
      <c r="U30" s="44">
        <v>1</v>
      </c>
      <c r="V30" s="44">
        <v>0</v>
      </c>
      <c r="W30" s="44">
        <v>0</v>
      </c>
      <c r="X30" s="44">
        <v>1</v>
      </c>
      <c r="Y30" s="44">
        <v>1</v>
      </c>
      <c r="Z30" s="44">
        <v>1</v>
      </c>
      <c r="AA30" s="44">
        <v>1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3">
        <f t="shared" si="0"/>
        <v>18.9873417721519</v>
      </c>
      <c r="AK30" s="2" t="str">
        <f t="shared" si="1"/>
        <v>Péssimo</v>
      </c>
      <c r="AL30" s="45"/>
    </row>
    <row r="31" spans="1:38" s="2" customFormat="1"/>
    <row r="32" spans="1:38" s="2" customFormat="1"/>
  </sheetData>
  <mergeCells count="13">
    <mergeCell ref="AK2:AK3"/>
    <mergeCell ref="B3:G3"/>
    <mergeCell ref="H3:N3"/>
    <mergeCell ref="O3:S3"/>
    <mergeCell ref="Y3:AB3"/>
    <mergeCell ref="AC3:AE3"/>
    <mergeCell ref="AF3:AH3"/>
    <mergeCell ref="AJ2:AJ3"/>
    <mergeCell ref="A2:A4"/>
    <mergeCell ref="B2:N2"/>
    <mergeCell ref="O2:R2"/>
    <mergeCell ref="T2:X2"/>
    <mergeCell ref="Y2:AI2"/>
  </mergeCells>
  <conditionalFormatting sqref="AK1:AK1048576">
    <cfRule type="containsText" dxfId="139" priority="1" operator="containsText" text="Péssimo/Opaco">
      <formula>NOT(ISERROR(SEARCH("Péssimo/Opaco",AK1)))</formula>
    </cfRule>
    <cfRule type="containsText" dxfId="138" priority="2" operator="containsText" text="Regular">
      <formula>NOT(ISERROR(SEARCH("Regular",AK1)))</formula>
    </cfRule>
    <cfRule type="containsText" dxfId="137" priority="3" operator="containsText" text="Bom">
      <formula>NOT(ISERROR(SEARCH("Bom",AK1)))</formula>
    </cfRule>
    <cfRule type="containsText" dxfId="136" priority="4" operator="containsText" text="Muito Bom">
      <formula>NOT(ISERROR(SEARCH("Muito Bom",AK1)))</formula>
    </cfRule>
    <cfRule type="containsText" dxfId="135" priority="5" operator="containsText" text="Ótimo/Transparente">
      <formula>NOT(ISERROR(SEARCH("Ótimo/Transparente",AK1)))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50CA-B6AF-4549-BEFA-87024F5C1B2B}">
  <dimension ref="A1:AN30"/>
  <sheetViews>
    <sheetView workbookViewId="0">
      <selection sqref="A1:A3"/>
    </sheetView>
  </sheetViews>
  <sheetFormatPr defaultRowHeight="14.5"/>
  <cols>
    <col min="1" max="1" width="14.1796875" customWidth="1"/>
    <col min="22" max="22" width="10.26953125" customWidth="1"/>
    <col min="23" max="23" width="12.26953125" customWidth="1"/>
    <col min="24" max="24" width="11" customWidth="1"/>
    <col min="35" max="35" width="14.81640625" customWidth="1"/>
    <col min="36" max="36" width="16.1796875" customWidth="1"/>
    <col min="37" max="37" width="12" customWidth="1"/>
    <col min="38" max="39" width="10.26953125" customWidth="1"/>
    <col min="40" max="40" width="8.81640625" customWidth="1"/>
  </cols>
  <sheetData>
    <row r="1" spans="1:40">
      <c r="A1" s="81" t="s">
        <v>92</v>
      </c>
      <c r="B1" s="69" t="s">
        <v>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 t="s">
        <v>2</v>
      </c>
      <c r="P1" s="70"/>
      <c r="Q1" s="70"/>
      <c r="R1" s="70"/>
      <c r="S1" s="70"/>
      <c r="T1" s="71" t="s">
        <v>3</v>
      </c>
      <c r="U1" s="71"/>
      <c r="V1" s="71"/>
      <c r="W1" s="71"/>
      <c r="X1" s="71"/>
      <c r="Y1" s="72" t="s">
        <v>4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3" t="s">
        <v>5</v>
      </c>
      <c r="AK1" s="73" t="s">
        <v>6</v>
      </c>
      <c r="AL1" s="38"/>
      <c r="AM1" s="38"/>
      <c r="AN1" s="38"/>
    </row>
    <row r="2" spans="1:40">
      <c r="A2" s="81"/>
      <c r="B2" s="74" t="s">
        <v>7</v>
      </c>
      <c r="C2" s="74"/>
      <c r="D2" s="74"/>
      <c r="E2" s="74"/>
      <c r="F2" s="74"/>
      <c r="G2" s="74"/>
      <c r="H2" s="75" t="s">
        <v>8</v>
      </c>
      <c r="I2" s="75"/>
      <c r="J2" s="75"/>
      <c r="K2" s="75"/>
      <c r="L2" s="75"/>
      <c r="M2" s="75"/>
      <c r="N2" s="75"/>
      <c r="O2" s="76" t="s">
        <v>9</v>
      </c>
      <c r="P2" s="76"/>
      <c r="Q2" s="76"/>
      <c r="R2" s="76"/>
      <c r="S2" s="76"/>
      <c r="T2" s="77"/>
      <c r="U2" s="77"/>
      <c r="V2" s="77"/>
      <c r="W2" s="77"/>
      <c r="X2" s="77"/>
      <c r="Y2" s="78" t="s">
        <v>10</v>
      </c>
      <c r="Z2" s="78"/>
      <c r="AA2" s="78"/>
      <c r="AB2" s="78"/>
      <c r="AC2" s="79" t="s">
        <v>11</v>
      </c>
      <c r="AD2" s="79"/>
      <c r="AE2" s="79"/>
      <c r="AF2" s="80" t="s">
        <v>12</v>
      </c>
      <c r="AG2" s="80"/>
      <c r="AH2" s="80"/>
      <c r="AI2" s="1" t="s">
        <v>13</v>
      </c>
      <c r="AJ2" s="73"/>
      <c r="AK2" s="73"/>
      <c r="AL2" s="38"/>
      <c r="AM2" s="38"/>
      <c r="AN2" s="38"/>
    </row>
    <row r="3" spans="1:40" ht="60.5">
      <c r="A3" s="81"/>
      <c r="B3" s="39" t="s">
        <v>14</v>
      </c>
      <c r="C3" s="40" t="s">
        <v>15</v>
      </c>
      <c r="D3" s="40" t="s">
        <v>16</v>
      </c>
      <c r="E3" s="40" t="s">
        <v>17</v>
      </c>
      <c r="F3" s="40" t="s">
        <v>18</v>
      </c>
      <c r="G3" s="40" t="s">
        <v>19</v>
      </c>
      <c r="H3" s="40" t="s">
        <v>20</v>
      </c>
      <c r="I3" s="40" t="s">
        <v>21</v>
      </c>
      <c r="J3" s="40" t="s">
        <v>22</v>
      </c>
      <c r="K3" s="40" t="s">
        <v>23</v>
      </c>
      <c r="L3" s="40" t="s">
        <v>24</v>
      </c>
      <c r="M3" s="40" t="s">
        <v>25</v>
      </c>
      <c r="N3" s="40" t="s">
        <v>26</v>
      </c>
      <c r="O3" s="40" t="s">
        <v>27</v>
      </c>
      <c r="P3" s="41" t="s">
        <v>28</v>
      </c>
      <c r="Q3" s="40" t="s">
        <v>29</v>
      </c>
      <c r="R3" s="40" t="s">
        <v>30</v>
      </c>
      <c r="S3" s="40" t="s">
        <v>31</v>
      </c>
      <c r="T3" s="40" t="s">
        <v>32</v>
      </c>
      <c r="U3" s="40" t="s">
        <v>33</v>
      </c>
      <c r="V3" s="40" t="s">
        <v>34</v>
      </c>
      <c r="W3" s="40" t="s">
        <v>35</v>
      </c>
      <c r="X3" s="40" t="s">
        <v>36</v>
      </c>
      <c r="Y3" s="40" t="s">
        <v>37</v>
      </c>
      <c r="Z3" s="40" t="s">
        <v>38</v>
      </c>
      <c r="AA3" s="40" t="s">
        <v>39</v>
      </c>
      <c r="AB3" s="40" t="s">
        <v>40</v>
      </c>
      <c r="AC3" s="40" t="s">
        <v>41</v>
      </c>
      <c r="AD3" s="40" t="s">
        <v>42</v>
      </c>
      <c r="AE3" s="40" t="s">
        <v>43</v>
      </c>
      <c r="AF3" s="40" t="s">
        <v>44</v>
      </c>
      <c r="AG3" s="40" t="s">
        <v>45</v>
      </c>
      <c r="AH3" s="40" t="s">
        <v>43</v>
      </c>
      <c r="AI3" s="40" t="s">
        <v>46</v>
      </c>
    </row>
    <row r="4" spans="1:40">
      <c r="A4" s="53" t="s">
        <v>95</v>
      </c>
      <c r="B4" s="51">
        <v>1</v>
      </c>
      <c r="C4" s="51">
        <v>1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I4" s="51">
        <v>1</v>
      </c>
      <c r="J4" s="51">
        <v>1</v>
      </c>
      <c r="K4" s="51">
        <v>1</v>
      </c>
      <c r="L4" s="51">
        <v>1</v>
      </c>
      <c r="M4" s="51">
        <v>1</v>
      </c>
      <c r="N4" s="51">
        <v>1</v>
      </c>
      <c r="O4" s="51">
        <v>1</v>
      </c>
      <c r="P4" s="51">
        <v>1</v>
      </c>
      <c r="Q4" s="51">
        <v>1</v>
      </c>
      <c r="R4" s="51">
        <v>1</v>
      </c>
      <c r="S4" s="51">
        <v>1</v>
      </c>
      <c r="T4" s="51">
        <v>1</v>
      </c>
      <c r="U4" s="51">
        <v>1</v>
      </c>
      <c r="V4" s="51">
        <v>1</v>
      </c>
      <c r="W4" s="51">
        <v>1</v>
      </c>
      <c r="X4" s="51">
        <v>1</v>
      </c>
      <c r="Y4" s="51">
        <v>1</v>
      </c>
      <c r="Z4" s="51">
        <v>1</v>
      </c>
      <c r="AA4" s="51">
        <v>1</v>
      </c>
      <c r="AB4" s="51">
        <v>1</v>
      </c>
      <c r="AC4" s="51">
        <v>1</v>
      </c>
      <c r="AD4" s="51">
        <v>1</v>
      </c>
      <c r="AE4" s="51">
        <v>1</v>
      </c>
      <c r="AF4" s="51">
        <v>1</v>
      </c>
      <c r="AG4" s="51">
        <v>1</v>
      </c>
      <c r="AH4" s="51">
        <v>1</v>
      </c>
      <c r="AI4" s="51">
        <v>1</v>
      </c>
      <c r="AJ4" s="3">
        <f t="shared" ref="AJ4:AJ29" si="0">(((SUM(B4:G4)*4)+(SUM(H4:N4)*2)+(SUM(O4:S4)*4)+(SUM(T4:X4)*2)+(SUM(Y4:AI4)))/79)*100</f>
        <v>100</v>
      </c>
      <c r="AK4" s="2" t="str">
        <f>IF(AND(AJ4&lt;=100,AJ4&gt;=80),"Ótimo",IF(AND(AJ4&lt;=79.99,AJ4&gt;=60),"Bom",IF(AND(AJ4&lt;=59,AJ4&gt;=40),"Regular",IF(AND(AJ4&lt;=39,AJ4&gt;=20),"Ruim",IF(AND(AJ4&lt;=19,AJ4&gt;=0),"Péssimo","")))))</f>
        <v>Ótimo</v>
      </c>
      <c r="AL4" s="52"/>
      <c r="AM4" s="2"/>
    </row>
    <row r="5" spans="1:40" s="2" customFormat="1">
      <c r="A5" s="42" t="s">
        <v>113</v>
      </c>
      <c r="B5" s="51">
        <v>1</v>
      </c>
      <c r="C5" s="51">
        <v>1</v>
      </c>
      <c r="D5" s="51">
        <v>1</v>
      </c>
      <c r="E5" s="51">
        <v>1</v>
      </c>
      <c r="F5" s="51">
        <v>1</v>
      </c>
      <c r="G5" s="51">
        <v>1</v>
      </c>
      <c r="H5" s="51">
        <v>1</v>
      </c>
      <c r="I5" s="51">
        <v>1</v>
      </c>
      <c r="J5" s="51">
        <v>1</v>
      </c>
      <c r="K5" s="51">
        <v>1</v>
      </c>
      <c r="L5" s="51">
        <v>1</v>
      </c>
      <c r="M5" s="51">
        <v>1</v>
      </c>
      <c r="N5" s="51">
        <v>1</v>
      </c>
      <c r="O5" s="51">
        <v>1</v>
      </c>
      <c r="P5" s="51">
        <v>1</v>
      </c>
      <c r="Q5" s="51">
        <v>1</v>
      </c>
      <c r="R5" s="51">
        <v>1</v>
      </c>
      <c r="S5" s="51">
        <v>1</v>
      </c>
      <c r="T5" s="51">
        <v>1</v>
      </c>
      <c r="U5" s="51">
        <v>1</v>
      </c>
      <c r="V5" s="51">
        <v>1</v>
      </c>
      <c r="W5" s="51">
        <v>1</v>
      </c>
      <c r="X5" s="51">
        <v>1</v>
      </c>
      <c r="Y5" s="51">
        <v>1</v>
      </c>
      <c r="Z5" s="51">
        <v>1</v>
      </c>
      <c r="AA5" s="51">
        <v>1</v>
      </c>
      <c r="AB5" s="51">
        <v>1</v>
      </c>
      <c r="AC5" s="51">
        <v>1</v>
      </c>
      <c r="AD5" s="51">
        <v>0</v>
      </c>
      <c r="AE5" s="51">
        <v>0</v>
      </c>
      <c r="AF5" s="51">
        <v>1</v>
      </c>
      <c r="AG5" s="51">
        <v>0</v>
      </c>
      <c r="AH5" s="51">
        <v>0</v>
      </c>
      <c r="AI5" s="51">
        <v>1</v>
      </c>
      <c r="AJ5" s="3">
        <f t="shared" si="0"/>
        <v>94.936708860759495</v>
      </c>
      <c r="AK5" s="2" t="str">
        <f t="shared" ref="AK5:AK10" si="1">IF(AND(AJ5&lt;=100,AJ5&gt;=80),"Ótimo",IF(AND(AJ5&lt;=79,AJ5&gt;=60),"Bom",IF(AND(AJ5&lt;=59,AJ5&gt;=40),"Regular",IF(AND(AJ5&lt;=39,AJ5&gt;=20),"Ruim",IF(AND(AJ5&lt;=19,AJ5&gt;=0),"Péssimo","")))))</f>
        <v>Ótimo</v>
      </c>
      <c r="AL5" s="52"/>
    </row>
    <row r="6" spans="1:40" s="2" customFormat="1">
      <c r="A6" s="42" t="s">
        <v>114</v>
      </c>
      <c r="B6" s="51">
        <v>1</v>
      </c>
      <c r="C6" s="51">
        <v>1</v>
      </c>
      <c r="D6" s="51">
        <v>1</v>
      </c>
      <c r="E6" s="51">
        <v>0.5</v>
      </c>
      <c r="F6" s="51">
        <v>1</v>
      </c>
      <c r="G6" s="51">
        <v>1</v>
      </c>
      <c r="H6" s="51">
        <v>1</v>
      </c>
      <c r="I6" s="51">
        <v>1</v>
      </c>
      <c r="J6" s="51">
        <v>0</v>
      </c>
      <c r="K6" s="51">
        <v>1</v>
      </c>
      <c r="L6" s="51">
        <v>1</v>
      </c>
      <c r="M6" s="51">
        <v>1</v>
      </c>
      <c r="N6" s="51">
        <v>1</v>
      </c>
      <c r="O6" s="51">
        <v>1</v>
      </c>
      <c r="P6" s="51">
        <v>1</v>
      </c>
      <c r="Q6" s="51">
        <v>1</v>
      </c>
      <c r="R6" s="51">
        <v>1</v>
      </c>
      <c r="S6" s="51">
        <v>1</v>
      </c>
      <c r="T6" s="51">
        <v>1</v>
      </c>
      <c r="U6" s="51">
        <v>1</v>
      </c>
      <c r="V6" s="51">
        <v>1</v>
      </c>
      <c r="W6" s="51">
        <v>1</v>
      </c>
      <c r="X6" s="51">
        <v>1</v>
      </c>
      <c r="Y6" s="51">
        <v>1</v>
      </c>
      <c r="Z6" s="51">
        <v>1</v>
      </c>
      <c r="AA6" s="51">
        <v>1</v>
      </c>
      <c r="AB6" s="51">
        <v>0</v>
      </c>
      <c r="AC6" s="51">
        <v>1</v>
      </c>
      <c r="AD6" s="51">
        <v>1</v>
      </c>
      <c r="AE6" s="51">
        <v>1</v>
      </c>
      <c r="AF6" s="51">
        <v>1</v>
      </c>
      <c r="AG6" s="51">
        <v>1</v>
      </c>
      <c r="AH6" s="51">
        <v>1</v>
      </c>
      <c r="AI6" s="51">
        <v>1</v>
      </c>
      <c r="AJ6" s="3">
        <f t="shared" si="0"/>
        <v>93.670886075949369</v>
      </c>
      <c r="AK6" s="2" t="str">
        <f t="shared" si="1"/>
        <v>Ótimo</v>
      </c>
      <c r="AL6" s="52"/>
    </row>
    <row r="7" spans="1:40" s="2" customFormat="1">
      <c r="A7" s="42" t="s">
        <v>99</v>
      </c>
      <c r="B7" s="51">
        <v>1</v>
      </c>
      <c r="C7" s="51">
        <v>1</v>
      </c>
      <c r="D7" s="51">
        <v>1</v>
      </c>
      <c r="E7" s="51">
        <v>1</v>
      </c>
      <c r="F7" s="51">
        <v>1</v>
      </c>
      <c r="G7" s="51">
        <v>0.5</v>
      </c>
      <c r="H7" s="51">
        <v>1</v>
      </c>
      <c r="I7" s="51">
        <v>1</v>
      </c>
      <c r="J7" s="51">
        <v>1</v>
      </c>
      <c r="K7" s="51">
        <v>1</v>
      </c>
      <c r="L7" s="51">
        <v>1</v>
      </c>
      <c r="M7" s="51">
        <v>0</v>
      </c>
      <c r="N7" s="51">
        <v>1</v>
      </c>
      <c r="O7" s="51">
        <v>1</v>
      </c>
      <c r="P7" s="51">
        <v>1</v>
      </c>
      <c r="Q7" s="51">
        <v>1</v>
      </c>
      <c r="R7" s="51">
        <v>1</v>
      </c>
      <c r="S7" s="51">
        <v>1</v>
      </c>
      <c r="T7" s="51">
        <v>1</v>
      </c>
      <c r="U7" s="51">
        <v>1</v>
      </c>
      <c r="V7" s="51">
        <v>0</v>
      </c>
      <c r="W7" s="51">
        <v>1</v>
      </c>
      <c r="X7" s="51">
        <v>1</v>
      </c>
      <c r="Y7" s="51">
        <v>1</v>
      </c>
      <c r="Z7" s="51">
        <v>1</v>
      </c>
      <c r="AA7" s="51">
        <v>1</v>
      </c>
      <c r="AB7" s="51">
        <v>1</v>
      </c>
      <c r="AC7" s="51">
        <v>1</v>
      </c>
      <c r="AD7" s="51">
        <v>1</v>
      </c>
      <c r="AE7" s="51">
        <v>1</v>
      </c>
      <c r="AF7" s="51">
        <v>1</v>
      </c>
      <c r="AG7" s="51">
        <v>1</v>
      </c>
      <c r="AH7" s="51">
        <v>1</v>
      </c>
      <c r="AI7" s="51">
        <v>0</v>
      </c>
      <c r="AJ7" s="3">
        <f t="shared" si="0"/>
        <v>91.139240506329116</v>
      </c>
      <c r="AK7" s="2" t="str">
        <f t="shared" si="1"/>
        <v>Ótimo</v>
      </c>
      <c r="AL7" s="52"/>
    </row>
    <row r="8" spans="1:40" s="2" customFormat="1">
      <c r="A8" s="42" t="s">
        <v>105</v>
      </c>
      <c r="B8" s="51">
        <v>1</v>
      </c>
      <c r="C8" s="51">
        <v>1</v>
      </c>
      <c r="D8" s="51">
        <v>1</v>
      </c>
      <c r="E8" s="51">
        <v>1</v>
      </c>
      <c r="F8" s="51">
        <v>1</v>
      </c>
      <c r="G8" s="51">
        <v>0.5</v>
      </c>
      <c r="H8" s="51">
        <v>1</v>
      </c>
      <c r="I8" s="51">
        <v>1</v>
      </c>
      <c r="J8" s="51">
        <v>1</v>
      </c>
      <c r="K8" s="51">
        <v>1</v>
      </c>
      <c r="L8" s="51">
        <v>1</v>
      </c>
      <c r="M8" s="51">
        <v>1</v>
      </c>
      <c r="N8" s="51">
        <v>1</v>
      </c>
      <c r="O8" s="51">
        <v>1</v>
      </c>
      <c r="P8" s="51">
        <v>1</v>
      </c>
      <c r="Q8" s="51">
        <v>0</v>
      </c>
      <c r="R8" s="51">
        <v>1</v>
      </c>
      <c r="S8" s="51">
        <v>1</v>
      </c>
      <c r="T8" s="51">
        <v>1</v>
      </c>
      <c r="U8" s="51">
        <v>1</v>
      </c>
      <c r="V8" s="51">
        <v>0.5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0</v>
      </c>
      <c r="AC8" s="51">
        <v>1</v>
      </c>
      <c r="AD8" s="51">
        <v>1</v>
      </c>
      <c r="AE8" s="51">
        <v>1</v>
      </c>
      <c r="AF8" s="51">
        <v>1</v>
      </c>
      <c r="AG8" s="51">
        <v>0</v>
      </c>
      <c r="AH8" s="51">
        <v>1</v>
      </c>
      <c r="AI8" s="51">
        <v>0</v>
      </c>
      <c r="AJ8" s="3">
        <f t="shared" si="0"/>
        <v>87.341772151898738</v>
      </c>
      <c r="AK8" s="2" t="str">
        <f t="shared" si="1"/>
        <v>Ótimo</v>
      </c>
      <c r="AL8" s="52"/>
    </row>
    <row r="9" spans="1:40" s="2" customFormat="1">
      <c r="A9" s="42" t="s">
        <v>106</v>
      </c>
      <c r="B9" s="51">
        <v>1</v>
      </c>
      <c r="C9" s="51">
        <v>1</v>
      </c>
      <c r="D9" s="51">
        <v>1</v>
      </c>
      <c r="E9" s="51">
        <v>0.5</v>
      </c>
      <c r="F9" s="51">
        <v>1</v>
      </c>
      <c r="G9" s="51">
        <v>0.5</v>
      </c>
      <c r="H9" s="51">
        <v>1</v>
      </c>
      <c r="I9" s="51">
        <v>1</v>
      </c>
      <c r="J9" s="51">
        <v>0</v>
      </c>
      <c r="K9" s="51">
        <v>1</v>
      </c>
      <c r="L9" s="51">
        <v>1</v>
      </c>
      <c r="M9" s="51">
        <v>1</v>
      </c>
      <c r="N9" s="51">
        <v>1</v>
      </c>
      <c r="O9" s="51">
        <v>1</v>
      </c>
      <c r="P9" s="51">
        <v>1</v>
      </c>
      <c r="Q9" s="51">
        <v>1</v>
      </c>
      <c r="R9" s="51">
        <v>1</v>
      </c>
      <c r="S9" s="51">
        <v>1</v>
      </c>
      <c r="T9" s="51">
        <v>1</v>
      </c>
      <c r="U9" s="51">
        <v>1</v>
      </c>
      <c r="V9" s="51">
        <v>0</v>
      </c>
      <c r="W9" s="51">
        <v>0</v>
      </c>
      <c r="X9" s="51">
        <v>1</v>
      </c>
      <c r="Y9" s="51">
        <v>1</v>
      </c>
      <c r="Z9" s="51">
        <v>1</v>
      </c>
      <c r="AA9" s="51">
        <v>1</v>
      </c>
      <c r="AB9" s="51">
        <v>0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51">
        <v>0</v>
      </c>
      <c r="AJ9" s="3">
        <f t="shared" si="0"/>
        <v>84.810126582278471</v>
      </c>
      <c r="AK9" s="2" t="str">
        <f t="shared" si="1"/>
        <v>Ótimo</v>
      </c>
      <c r="AL9" s="52"/>
    </row>
    <row r="10" spans="1:40" s="2" customFormat="1">
      <c r="A10" s="53" t="s">
        <v>117</v>
      </c>
      <c r="B10" s="51">
        <v>1</v>
      </c>
      <c r="C10" s="51">
        <v>1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  <c r="I10" s="51">
        <v>1</v>
      </c>
      <c r="J10" s="51">
        <v>1</v>
      </c>
      <c r="K10" s="51">
        <v>1</v>
      </c>
      <c r="L10" s="51">
        <v>1</v>
      </c>
      <c r="M10" s="51">
        <v>1</v>
      </c>
      <c r="N10" s="51">
        <v>1</v>
      </c>
      <c r="O10" s="51">
        <v>1</v>
      </c>
      <c r="P10" s="51">
        <v>1</v>
      </c>
      <c r="Q10" s="51">
        <v>0</v>
      </c>
      <c r="R10" s="51">
        <v>0</v>
      </c>
      <c r="S10" s="51">
        <v>1</v>
      </c>
      <c r="T10" s="51">
        <v>0</v>
      </c>
      <c r="U10" s="51">
        <v>1</v>
      </c>
      <c r="V10" s="51">
        <v>0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1">
        <v>1</v>
      </c>
      <c r="AH10" s="51">
        <v>1</v>
      </c>
      <c r="AI10" s="51">
        <v>0</v>
      </c>
      <c r="AJ10" s="3">
        <f t="shared" si="0"/>
        <v>83.544303797468359</v>
      </c>
      <c r="AK10" s="2" t="str">
        <f t="shared" si="1"/>
        <v>Ótimo</v>
      </c>
      <c r="AL10" s="55"/>
    </row>
    <row r="11" spans="1:40" s="2" customFormat="1">
      <c r="A11" s="42" t="s">
        <v>72</v>
      </c>
      <c r="B11" s="51">
        <v>1</v>
      </c>
      <c r="C11" s="51">
        <v>1</v>
      </c>
      <c r="D11" s="51">
        <v>1</v>
      </c>
      <c r="E11" s="51">
        <v>1</v>
      </c>
      <c r="F11" s="51">
        <v>1</v>
      </c>
      <c r="G11" s="51">
        <v>0.5</v>
      </c>
      <c r="H11" s="51">
        <v>1</v>
      </c>
      <c r="I11" s="51">
        <v>1</v>
      </c>
      <c r="J11" s="51">
        <v>1</v>
      </c>
      <c r="K11" s="51">
        <v>1</v>
      </c>
      <c r="L11" s="51">
        <v>1</v>
      </c>
      <c r="M11" s="51">
        <v>1</v>
      </c>
      <c r="N11" s="51">
        <v>1</v>
      </c>
      <c r="O11" s="51">
        <v>1</v>
      </c>
      <c r="P11" s="51">
        <v>1</v>
      </c>
      <c r="Q11" s="51">
        <v>0</v>
      </c>
      <c r="R11" s="51">
        <v>0</v>
      </c>
      <c r="S11" s="51">
        <v>1</v>
      </c>
      <c r="T11" s="51">
        <v>1</v>
      </c>
      <c r="U11" s="51">
        <v>1</v>
      </c>
      <c r="V11" s="51">
        <v>1</v>
      </c>
      <c r="W11" s="51">
        <v>1</v>
      </c>
      <c r="X11" s="51">
        <v>1</v>
      </c>
      <c r="Y11" s="51">
        <v>1</v>
      </c>
      <c r="Z11" s="51">
        <v>1</v>
      </c>
      <c r="AA11" s="51">
        <v>1</v>
      </c>
      <c r="AB11" s="51">
        <v>1</v>
      </c>
      <c r="AC11" s="51">
        <v>1</v>
      </c>
      <c r="AD11" s="51">
        <v>1</v>
      </c>
      <c r="AE11" s="51">
        <v>0</v>
      </c>
      <c r="AF11" s="51">
        <v>1</v>
      </c>
      <c r="AG11" s="51">
        <v>0</v>
      </c>
      <c r="AH11" s="51">
        <v>0</v>
      </c>
      <c r="AI11" s="51">
        <v>0</v>
      </c>
      <c r="AJ11" s="3">
        <f t="shared" si="0"/>
        <v>82.278481012658233</v>
      </c>
      <c r="AK11" s="2" t="str">
        <f>IF(AND(AJ11&lt;=100,AJ11&gt;=80),"Ótimo",IF(AND(AJ11&lt;=79,AJ11&gt;=60),"Bom",IF(AND(AJ11&lt;=59,AJ11&gt;=40),"Regular",IF(AND(AJ11&lt;=39.99,AJ11&gt;=20),"Ruim",IF(AND(AJ11&lt;=19,AJ11&gt;=0),"Péssimo","")))))</f>
        <v>Ótimo</v>
      </c>
      <c r="AL11" s="52"/>
    </row>
    <row r="12" spans="1:40" s="2" customFormat="1">
      <c r="A12" s="42" t="s">
        <v>98</v>
      </c>
      <c r="B12" s="51">
        <v>1</v>
      </c>
      <c r="C12" s="51">
        <v>1</v>
      </c>
      <c r="D12" s="51">
        <v>1</v>
      </c>
      <c r="E12" s="51">
        <v>0.5</v>
      </c>
      <c r="F12" s="51">
        <v>1</v>
      </c>
      <c r="G12" s="51">
        <v>0.5</v>
      </c>
      <c r="H12" s="51">
        <v>1</v>
      </c>
      <c r="I12" s="51">
        <v>1</v>
      </c>
      <c r="J12" s="51">
        <v>0</v>
      </c>
      <c r="K12" s="51">
        <v>1</v>
      </c>
      <c r="L12" s="51">
        <v>0</v>
      </c>
      <c r="M12" s="51">
        <v>0</v>
      </c>
      <c r="N12" s="51">
        <v>0</v>
      </c>
      <c r="O12" s="51">
        <v>1</v>
      </c>
      <c r="P12" s="51">
        <v>1</v>
      </c>
      <c r="Q12" s="51">
        <v>1</v>
      </c>
      <c r="R12" s="51">
        <v>1</v>
      </c>
      <c r="S12" s="51">
        <v>1</v>
      </c>
      <c r="T12" s="51">
        <v>1</v>
      </c>
      <c r="U12" s="51">
        <v>1</v>
      </c>
      <c r="V12" s="51">
        <v>1</v>
      </c>
      <c r="W12" s="51">
        <v>1</v>
      </c>
      <c r="X12" s="51">
        <v>1</v>
      </c>
      <c r="Y12" s="51">
        <v>1</v>
      </c>
      <c r="Z12" s="51">
        <v>1</v>
      </c>
      <c r="AA12" s="51">
        <v>1</v>
      </c>
      <c r="AB12" s="51">
        <v>1</v>
      </c>
      <c r="AC12" s="51">
        <v>1</v>
      </c>
      <c r="AD12" s="51">
        <v>0</v>
      </c>
      <c r="AE12" s="51">
        <v>0</v>
      </c>
      <c r="AF12" s="51">
        <v>1</v>
      </c>
      <c r="AG12" s="51">
        <v>0</v>
      </c>
      <c r="AH12" s="51">
        <v>1</v>
      </c>
      <c r="AI12" s="51">
        <v>0</v>
      </c>
      <c r="AJ12" s="3">
        <f t="shared" si="0"/>
        <v>79.74683544303798</v>
      </c>
      <c r="AK12" s="2" t="str">
        <f>IF(AND(AJ12&lt;=100,AJ12&gt;=80),"Ótimo",IF(AND(AJ12&lt;=79.99,AJ12&gt;=60),"Bom",IF(AND(AJ12&lt;=59,AJ12&gt;=40),"Regular",IF(AND(AJ12&lt;=39.99,AJ12&gt;=20),"Ruim",IF(AND(AJ12&lt;=19,AJ12&gt;=0),"Péssimo","")))))</f>
        <v>Bom</v>
      </c>
      <c r="AL12" s="52"/>
    </row>
    <row r="13" spans="1:40" s="2" customFormat="1">
      <c r="A13" s="53" t="s">
        <v>100</v>
      </c>
      <c r="B13" s="51">
        <v>1</v>
      </c>
      <c r="C13" s="51">
        <v>1</v>
      </c>
      <c r="D13" s="51">
        <v>1</v>
      </c>
      <c r="E13" s="51">
        <v>0.5</v>
      </c>
      <c r="F13" s="51">
        <v>1</v>
      </c>
      <c r="G13" s="51">
        <v>0.5</v>
      </c>
      <c r="H13" s="51">
        <v>1</v>
      </c>
      <c r="I13" s="51">
        <v>1</v>
      </c>
      <c r="J13" s="51">
        <v>0</v>
      </c>
      <c r="K13" s="51">
        <v>1</v>
      </c>
      <c r="L13" s="51">
        <v>1</v>
      </c>
      <c r="M13" s="51">
        <v>1</v>
      </c>
      <c r="N13" s="51">
        <v>1</v>
      </c>
      <c r="O13" s="51">
        <v>1</v>
      </c>
      <c r="P13" s="51">
        <v>1</v>
      </c>
      <c r="Q13" s="51">
        <v>0</v>
      </c>
      <c r="R13" s="51">
        <v>0</v>
      </c>
      <c r="S13" s="51">
        <v>1</v>
      </c>
      <c r="T13" s="51">
        <v>1</v>
      </c>
      <c r="U13" s="51">
        <v>1</v>
      </c>
      <c r="V13" s="51">
        <v>1</v>
      </c>
      <c r="W13" s="51">
        <v>1</v>
      </c>
      <c r="X13" s="51">
        <v>1</v>
      </c>
      <c r="Y13" s="51">
        <v>1</v>
      </c>
      <c r="Z13" s="51">
        <v>1</v>
      </c>
      <c r="AA13" s="51">
        <v>1</v>
      </c>
      <c r="AB13" s="51">
        <v>0</v>
      </c>
      <c r="AC13" s="51">
        <v>1</v>
      </c>
      <c r="AD13" s="51">
        <v>1</v>
      </c>
      <c r="AE13" s="51">
        <v>1</v>
      </c>
      <c r="AF13" s="51">
        <v>1</v>
      </c>
      <c r="AG13" s="51">
        <v>1</v>
      </c>
      <c r="AH13" s="51">
        <v>1</v>
      </c>
      <c r="AI13" s="51">
        <v>0</v>
      </c>
      <c r="AJ13" s="3">
        <f t="shared" si="0"/>
        <v>79.74683544303798</v>
      </c>
      <c r="AK13" s="2" t="str">
        <f>IF(AND(AJ13&lt;=100,AJ13&gt;=80),"Ótimo",IF(AND(AJ13&lt;=79.99,AJ13&gt;=60),"Bom",IF(AND(AJ13&lt;=59.99,AJ13&gt;=40),"Regular",IF(AND(AJ13&lt;=39,AJ13&gt;=20),"Ruim",IF(AND(AJ13&lt;=19,AJ13&gt;=0),"Péssimo","")))))</f>
        <v>Bom</v>
      </c>
      <c r="AL13" s="52"/>
    </row>
    <row r="14" spans="1:40" s="2" customFormat="1">
      <c r="A14" s="42" t="s">
        <v>97</v>
      </c>
      <c r="B14" s="51">
        <v>1</v>
      </c>
      <c r="C14" s="51">
        <v>1</v>
      </c>
      <c r="D14" s="51">
        <v>0</v>
      </c>
      <c r="E14" s="51">
        <v>0.5</v>
      </c>
      <c r="F14" s="51">
        <v>1</v>
      </c>
      <c r="G14" s="51">
        <v>1</v>
      </c>
      <c r="H14" s="51">
        <v>1</v>
      </c>
      <c r="I14" s="51">
        <v>1</v>
      </c>
      <c r="J14" s="51">
        <v>0</v>
      </c>
      <c r="K14" s="51">
        <v>1</v>
      </c>
      <c r="L14" s="51">
        <v>0</v>
      </c>
      <c r="M14" s="51">
        <v>0</v>
      </c>
      <c r="N14" s="51">
        <v>1</v>
      </c>
      <c r="O14" s="51">
        <v>1</v>
      </c>
      <c r="P14" s="51">
        <v>1</v>
      </c>
      <c r="Q14" s="51">
        <v>1</v>
      </c>
      <c r="R14" s="51">
        <v>1</v>
      </c>
      <c r="S14" s="51">
        <v>0</v>
      </c>
      <c r="T14" s="51">
        <v>1</v>
      </c>
      <c r="U14" s="51">
        <v>1</v>
      </c>
      <c r="V14" s="51">
        <v>1</v>
      </c>
      <c r="W14" s="51">
        <v>1</v>
      </c>
      <c r="X14" s="51">
        <v>1</v>
      </c>
      <c r="Y14" s="51">
        <v>1</v>
      </c>
      <c r="Z14" s="51">
        <v>1</v>
      </c>
      <c r="AA14" s="51">
        <v>1</v>
      </c>
      <c r="AB14" s="51">
        <v>0</v>
      </c>
      <c r="AC14" s="51">
        <v>1</v>
      </c>
      <c r="AD14" s="51">
        <v>1</v>
      </c>
      <c r="AE14" s="51">
        <v>1</v>
      </c>
      <c r="AF14" s="51">
        <v>1</v>
      </c>
      <c r="AG14" s="51">
        <v>0</v>
      </c>
      <c r="AH14" s="51">
        <v>0</v>
      </c>
      <c r="AI14" s="51">
        <v>1</v>
      </c>
      <c r="AJ14" s="3">
        <f t="shared" si="0"/>
        <v>75.949367088607602</v>
      </c>
      <c r="AK14" s="2" t="str">
        <f>IF(AND(AJ14&lt;=100,AJ14&gt;=80),"Ótimo",IF(AND(AJ14&lt;=79,AJ14&gt;=60),"Bom",IF(AND(AJ14&lt;=59,AJ14&gt;=40),"Regular",IF(AND(AJ14&lt;=39,AJ14&gt;=20),"Ruim",IF(AND(AJ14&lt;=19,AJ14&gt;=0),"Péssimo","")))))</f>
        <v>Bom</v>
      </c>
      <c r="AL14" s="52"/>
    </row>
    <row r="15" spans="1:40" s="2" customFormat="1">
      <c r="A15" s="42" t="s">
        <v>70</v>
      </c>
      <c r="B15" s="51">
        <v>1</v>
      </c>
      <c r="C15" s="51">
        <v>1</v>
      </c>
      <c r="D15" s="51">
        <v>1</v>
      </c>
      <c r="E15" s="51">
        <v>0.5</v>
      </c>
      <c r="F15" s="51">
        <v>1</v>
      </c>
      <c r="G15" s="51">
        <v>0.5</v>
      </c>
      <c r="H15" s="51">
        <v>1</v>
      </c>
      <c r="I15" s="51">
        <v>1</v>
      </c>
      <c r="J15" s="51">
        <v>0</v>
      </c>
      <c r="K15" s="51">
        <v>1</v>
      </c>
      <c r="L15" s="51">
        <v>0</v>
      </c>
      <c r="M15" s="51">
        <v>0</v>
      </c>
      <c r="N15" s="51">
        <v>1</v>
      </c>
      <c r="O15" s="51">
        <v>1</v>
      </c>
      <c r="P15" s="51">
        <v>1</v>
      </c>
      <c r="Q15" s="51">
        <v>1</v>
      </c>
      <c r="R15" s="51">
        <v>0</v>
      </c>
      <c r="S15" s="51">
        <v>1</v>
      </c>
      <c r="T15" s="51">
        <v>1</v>
      </c>
      <c r="U15" s="51">
        <v>1</v>
      </c>
      <c r="V15" s="51">
        <v>1</v>
      </c>
      <c r="W15" s="51">
        <v>1</v>
      </c>
      <c r="X15" s="51">
        <v>1</v>
      </c>
      <c r="Y15" s="51">
        <v>1</v>
      </c>
      <c r="Z15" s="51">
        <v>1</v>
      </c>
      <c r="AA15" s="51">
        <v>1</v>
      </c>
      <c r="AB15" s="51">
        <v>1</v>
      </c>
      <c r="AC15" s="51">
        <v>1</v>
      </c>
      <c r="AD15" s="51">
        <v>0</v>
      </c>
      <c r="AE15" s="51">
        <v>0</v>
      </c>
      <c r="AF15" s="51">
        <v>1</v>
      </c>
      <c r="AG15" s="51">
        <v>0</v>
      </c>
      <c r="AH15" s="51">
        <v>0</v>
      </c>
      <c r="AI15" s="51">
        <v>0</v>
      </c>
      <c r="AJ15" s="3">
        <f t="shared" si="0"/>
        <v>75.949367088607602</v>
      </c>
      <c r="AK15" s="2" t="str">
        <f>IF(AND(AJ15&lt;=100,AJ15&gt;=80),"Ótimo",IF(AND(AJ15&lt;=79,AJ15&gt;=60),"Bom",IF(AND(AJ15&lt;=59,AJ15&gt;=40),"Regular",IF(AND(AJ15&lt;=39,AJ15&gt;=20),"Ruim",IF(AND(AJ15&lt;=19,AJ15&gt;=0),"Péssimo","")))))</f>
        <v>Bom</v>
      </c>
      <c r="AL15" s="52"/>
    </row>
    <row r="16" spans="1:40" s="2" customFormat="1">
      <c r="A16" s="42" t="s">
        <v>101</v>
      </c>
      <c r="B16" s="51">
        <v>1</v>
      </c>
      <c r="C16" s="51">
        <v>1</v>
      </c>
      <c r="D16" s="51">
        <v>1</v>
      </c>
      <c r="E16" s="51">
        <v>0.5</v>
      </c>
      <c r="F16" s="51">
        <v>1</v>
      </c>
      <c r="G16" s="51">
        <v>0.5</v>
      </c>
      <c r="H16" s="51">
        <v>1</v>
      </c>
      <c r="I16" s="51">
        <v>1</v>
      </c>
      <c r="J16" s="51">
        <v>0</v>
      </c>
      <c r="K16" s="51">
        <v>1</v>
      </c>
      <c r="L16" s="51">
        <v>0</v>
      </c>
      <c r="M16" s="51">
        <v>0</v>
      </c>
      <c r="N16" s="51">
        <v>1</v>
      </c>
      <c r="O16" s="51">
        <v>1</v>
      </c>
      <c r="P16" s="51">
        <v>1</v>
      </c>
      <c r="Q16" s="51">
        <v>0</v>
      </c>
      <c r="R16" s="51">
        <v>1</v>
      </c>
      <c r="S16" s="51">
        <v>1</v>
      </c>
      <c r="T16" s="51">
        <v>1</v>
      </c>
      <c r="U16" s="51">
        <v>1</v>
      </c>
      <c r="V16" s="51">
        <v>0</v>
      </c>
      <c r="W16" s="51">
        <v>1</v>
      </c>
      <c r="X16" s="51">
        <v>1</v>
      </c>
      <c r="Y16" s="51">
        <v>1</v>
      </c>
      <c r="Z16" s="51">
        <v>1</v>
      </c>
      <c r="AA16" s="51">
        <v>1</v>
      </c>
      <c r="AB16" s="51">
        <v>0</v>
      </c>
      <c r="AC16" s="51">
        <v>1</v>
      </c>
      <c r="AD16" s="51">
        <v>1</v>
      </c>
      <c r="AE16" s="51">
        <v>0</v>
      </c>
      <c r="AF16" s="51">
        <v>1</v>
      </c>
      <c r="AG16" s="51">
        <v>0</v>
      </c>
      <c r="AH16" s="51">
        <v>0</v>
      </c>
      <c r="AI16" s="51">
        <v>0</v>
      </c>
      <c r="AJ16" s="3">
        <f t="shared" si="0"/>
        <v>73.417721518987349</v>
      </c>
      <c r="AK16" s="2" t="str">
        <f>IF(AND(AJ16&lt;=100,AJ16&gt;=80),"Ótimo",IF(AND(AJ16&lt;=79,AJ16&gt;=60),"Bom",IF(AND(AJ16&lt;=59,AJ16&gt;=40),"Regular",IF(AND(AJ16&lt;=39,AJ16&gt;=20),"Ruim",IF(AND(AJ16&lt;=19,AJ16&gt;=0),"Péssimo","")))))</f>
        <v>Bom</v>
      </c>
      <c r="AL16" s="52"/>
    </row>
    <row r="17" spans="1:38" s="2" customFormat="1">
      <c r="A17" s="42" t="s">
        <v>96</v>
      </c>
      <c r="B17" s="51">
        <v>1</v>
      </c>
      <c r="C17" s="51">
        <v>0</v>
      </c>
      <c r="D17" s="51">
        <v>0</v>
      </c>
      <c r="E17" s="51">
        <v>0</v>
      </c>
      <c r="F17" s="51">
        <v>1</v>
      </c>
      <c r="G17" s="51">
        <v>1</v>
      </c>
      <c r="H17" s="51">
        <v>1</v>
      </c>
      <c r="I17" s="51">
        <v>1</v>
      </c>
      <c r="J17" s="51">
        <v>0</v>
      </c>
      <c r="K17" s="51">
        <v>1</v>
      </c>
      <c r="L17" s="51">
        <v>0</v>
      </c>
      <c r="M17" s="51">
        <v>0</v>
      </c>
      <c r="N17" s="51">
        <v>1</v>
      </c>
      <c r="O17" s="51">
        <v>1</v>
      </c>
      <c r="P17" s="51">
        <v>1</v>
      </c>
      <c r="Q17" s="51">
        <v>0</v>
      </c>
      <c r="R17" s="51">
        <v>1</v>
      </c>
      <c r="S17" s="51">
        <v>1</v>
      </c>
      <c r="T17" s="51">
        <v>1</v>
      </c>
      <c r="U17" s="51">
        <v>1</v>
      </c>
      <c r="V17" s="51">
        <v>1</v>
      </c>
      <c r="W17" s="51">
        <v>1</v>
      </c>
      <c r="X17" s="51">
        <v>1</v>
      </c>
      <c r="Y17" s="51">
        <v>1</v>
      </c>
      <c r="Z17" s="51">
        <v>1</v>
      </c>
      <c r="AA17" s="51">
        <v>1</v>
      </c>
      <c r="AB17" s="51">
        <v>1</v>
      </c>
      <c r="AC17" s="51">
        <v>1</v>
      </c>
      <c r="AD17" s="51">
        <v>1</v>
      </c>
      <c r="AE17" s="51">
        <v>1</v>
      </c>
      <c r="AF17" s="51">
        <v>1</v>
      </c>
      <c r="AG17" s="51">
        <v>1</v>
      </c>
      <c r="AH17" s="51">
        <v>1</v>
      </c>
      <c r="AI17" s="51">
        <v>0</v>
      </c>
      <c r="AJ17" s="3">
        <f t="shared" si="0"/>
        <v>70.886075949367083</v>
      </c>
      <c r="AK17" s="2" t="str">
        <f>IF(AND(AJ17&lt;=100,AJ17&gt;=80),"Ótimo",IF(AND(AJ17&lt;=79,AJ17&gt;=60),"Bom",IF(AND(AJ17&lt;=59.99,AJ17&gt;=40),"Regular",IF(AND(AJ17&lt;=39,AJ17&gt;=20),"Ruim",IF(AND(AJ17&lt;=19,AJ17&gt;=0),"Péssimo","")))))</f>
        <v>Bom</v>
      </c>
      <c r="AL17" s="52"/>
    </row>
    <row r="18" spans="1:38" s="2" customFormat="1">
      <c r="A18" s="42" t="s">
        <v>115</v>
      </c>
      <c r="B18" s="51">
        <v>1</v>
      </c>
      <c r="C18" s="51">
        <v>1</v>
      </c>
      <c r="D18" s="51">
        <v>1</v>
      </c>
      <c r="E18" s="51">
        <v>1</v>
      </c>
      <c r="F18" s="51">
        <v>0</v>
      </c>
      <c r="G18" s="51">
        <v>0.5</v>
      </c>
      <c r="H18" s="51">
        <v>1</v>
      </c>
      <c r="I18" s="51">
        <v>1</v>
      </c>
      <c r="J18" s="51">
        <v>1</v>
      </c>
      <c r="K18" s="51">
        <v>1</v>
      </c>
      <c r="L18" s="51">
        <v>1</v>
      </c>
      <c r="M18" s="51">
        <v>1</v>
      </c>
      <c r="N18" s="51">
        <v>1</v>
      </c>
      <c r="O18" s="51">
        <v>1</v>
      </c>
      <c r="P18" s="51">
        <v>1</v>
      </c>
      <c r="Q18" s="51">
        <v>1</v>
      </c>
      <c r="R18" s="51">
        <v>0</v>
      </c>
      <c r="S18" s="51">
        <v>0</v>
      </c>
      <c r="T18" s="51">
        <v>1</v>
      </c>
      <c r="U18" s="51">
        <v>1</v>
      </c>
      <c r="V18" s="51">
        <v>0</v>
      </c>
      <c r="W18" s="51">
        <v>0</v>
      </c>
      <c r="X18" s="51">
        <v>1</v>
      </c>
      <c r="Y18" s="51">
        <v>1</v>
      </c>
      <c r="Z18" s="51">
        <v>1</v>
      </c>
      <c r="AA18" s="51">
        <v>1</v>
      </c>
      <c r="AB18" s="51">
        <v>1</v>
      </c>
      <c r="AC18" s="51">
        <v>1</v>
      </c>
      <c r="AD18" s="51">
        <v>0</v>
      </c>
      <c r="AE18" s="51">
        <v>0</v>
      </c>
      <c r="AF18" s="51">
        <v>1</v>
      </c>
      <c r="AG18" s="51">
        <v>0</v>
      </c>
      <c r="AH18" s="51">
        <v>0</v>
      </c>
      <c r="AI18" s="51">
        <v>0</v>
      </c>
      <c r="AJ18" s="3">
        <f t="shared" si="0"/>
        <v>70.886075949367083</v>
      </c>
      <c r="AK18" s="2" t="str">
        <f>IF(AND(AJ18&lt;=100,AJ18&gt;=80),"Ótimo",IF(AND(AJ18&lt;=79,AJ18&gt;=60),"Bom",IF(AND(AJ18&lt;=59,AJ18&gt;=40),"Regular",IF(AND(AJ18&lt;=39,AJ18&gt;=20),"Ruim",IF(AND(AJ18&lt;=19,AJ18&gt;=0),"Péssimo","")))))</f>
        <v>Bom</v>
      </c>
      <c r="AL18" s="52"/>
    </row>
    <row r="19" spans="1:38" s="2" customFormat="1">
      <c r="A19" s="42" t="s">
        <v>103</v>
      </c>
      <c r="B19" s="51">
        <v>1</v>
      </c>
      <c r="C19" s="51">
        <v>1</v>
      </c>
      <c r="D19" s="51">
        <v>1</v>
      </c>
      <c r="E19" s="51">
        <v>0.5</v>
      </c>
      <c r="F19" s="51">
        <v>0</v>
      </c>
      <c r="G19" s="51">
        <v>0.5</v>
      </c>
      <c r="H19" s="51">
        <v>1</v>
      </c>
      <c r="I19" s="51">
        <v>1</v>
      </c>
      <c r="J19" s="51">
        <v>0</v>
      </c>
      <c r="K19" s="51">
        <v>1</v>
      </c>
      <c r="L19" s="51">
        <v>0</v>
      </c>
      <c r="M19" s="51">
        <v>0</v>
      </c>
      <c r="N19" s="51">
        <v>0</v>
      </c>
      <c r="O19" s="51">
        <v>1</v>
      </c>
      <c r="P19" s="51">
        <v>1</v>
      </c>
      <c r="Q19" s="51">
        <v>1</v>
      </c>
      <c r="R19" s="51">
        <v>1</v>
      </c>
      <c r="S19" s="51">
        <v>0</v>
      </c>
      <c r="T19" s="51">
        <v>1</v>
      </c>
      <c r="U19" s="51">
        <v>1</v>
      </c>
      <c r="V19" s="51">
        <v>1</v>
      </c>
      <c r="W19" s="51">
        <v>0</v>
      </c>
      <c r="X19" s="51">
        <v>1</v>
      </c>
      <c r="Y19" s="51">
        <v>1</v>
      </c>
      <c r="Z19" s="51">
        <v>1</v>
      </c>
      <c r="AA19" s="51">
        <v>1</v>
      </c>
      <c r="AB19" s="51">
        <v>0</v>
      </c>
      <c r="AC19" s="51">
        <v>1</v>
      </c>
      <c r="AD19" s="51">
        <v>1</v>
      </c>
      <c r="AE19" s="51">
        <v>1</v>
      </c>
      <c r="AF19" s="51">
        <v>1</v>
      </c>
      <c r="AG19" s="51">
        <v>0</v>
      </c>
      <c r="AH19" s="51">
        <v>0</v>
      </c>
      <c r="AI19" s="51">
        <v>0</v>
      </c>
      <c r="AJ19" s="3">
        <f t="shared" si="0"/>
        <v>67.088607594936718</v>
      </c>
      <c r="AK19" s="2" t="str">
        <f>IF(AND(AJ19&lt;=100,AJ19&gt;=80),"Ótimo",IF(AND(AJ19&lt;=79,AJ19&gt;=60),"Bom",IF(AND(AJ19&lt;=59,AJ19&gt;=40),"Regular",IF(AND(AJ19&lt;=39,AJ19&gt;=20),"Ruim",IF(AND(AJ19&lt;=19,AJ19&gt;=0),"Péssimo","")))))</f>
        <v>Bom</v>
      </c>
      <c r="AL19" s="52"/>
    </row>
    <row r="20" spans="1:38" s="2" customFormat="1">
      <c r="A20" s="42" t="s">
        <v>102</v>
      </c>
      <c r="B20" s="51">
        <v>1</v>
      </c>
      <c r="C20" s="51">
        <v>1</v>
      </c>
      <c r="D20" s="51">
        <v>0</v>
      </c>
      <c r="E20" s="51">
        <v>0.5</v>
      </c>
      <c r="F20" s="51">
        <v>1</v>
      </c>
      <c r="G20" s="51">
        <v>0</v>
      </c>
      <c r="H20" s="51">
        <v>0</v>
      </c>
      <c r="I20" s="51">
        <v>1</v>
      </c>
      <c r="J20" s="51">
        <v>0</v>
      </c>
      <c r="K20" s="51">
        <v>1</v>
      </c>
      <c r="L20" s="51">
        <v>0</v>
      </c>
      <c r="M20" s="51">
        <v>0</v>
      </c>
      <c r="N20" s="51">
        <v>0</v>
      </c>
      <c r="O20" s="51">
        <v>1</v>
      </c>
      <c r="P20" s="51">
        <v>1</v>
      </c>
      <c r="Q20" s="51">
        <v>1</v>
      </c>
      <c r="R20" s="51">
        <v>1</v>
      </c>
      <c r="S20" s="51">
        <v>0</v>
      </c>
      <c r="T20" s="51">
        <v>1</v>
      </c>
      <c r="U20" s="51">
        <v>1</v>
      </c>
      <c r="V20" s="51">
        <v>1</v>
      </c>
      <c r="W20" s="51">
        <v>1</v>
      </c>
      <c r="X20" s="51">
        <v>1</v>
      </c>
      <c r="Y20" s="51">
        <v>1</v>
      </c>
      <c r="Z20" s="51">
        <v>0</v>
      </c>
      <c r="AA20" s="51">
        <v>1</v>
      </c>
      <c r="AB20" s="51">
        <v>0</v>
      </c>
      <c r="AC20" s="51">
        <v>1</v>
      </c>
      <c r="AD20" s="51">
        <v>1</v>
      </c>
      <c r="AE20" s="51">
        <v>1</v>
      </c>
      <c r="AF20" s="51">
        <v>0</v>
      </c>
      <c r="AG20" s="51">
        <v>1</v>
      </c>
      <c r="AH20" s="51">
        <v>1</v>
      </c>
      <c r="AI20" s="51">
        <v>0</v>
      </c>
      <c r="AJ20" s="3">
        <f t="shared" si="0"/>
        <v>64.556962025316452</v>
      </c>
      <c r="AK20" s="2" t="str">
        <f>IF(AND(AJ20&lt;=100,AJ20&gt;=80),"Ótimo",IF(AND(AJ20&lt;=79,AJ20&gt;=60),"Bom",IF(AND(AJ20&lt;=59,AJ20&gt;=40),"Regular",IF(AND(AJ20&lt;=39,AJ20&gt;=20),"Ruim",IF(AND(AJ20&lt;=19,AJ20&gt;=0),"Péssimo","")))))</f>
        <v>Bom</v>
      </c>
      <c r="AL20" s="52"/>
    </row>
    <row r="21" spans="1:38" s="2" customFormat="1">
      <c r="A21" s="42" t="s">
        <v>116</v>
      </c>
      <c r="B21" s="51">
        <v>1</v>
      </c>
      <c r="C21" s="51">
        <v>1</v>
      </c>
      <c r="D21" s="51">
        <v>1</v>
      </c>
      <c r="E21" s="51">
        <v>0.5</v>
      </c>
      <c r="F21" s="51">
        <v>0</v>
      </c>
      <c r="G21" s="51">
        <v>0</v>
      </c>
      <c r="H21" s="51">
        <v>0</v>
      </c>
      <c r="I21" s="51">
        <v>1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1</v>
      </c>
      <c r="P21" s="51">
        <v>1</v>
      </c>
      <c r="Q21" s="51">
        <v>1</v>
      </c>
      <c r="R21" s="51">
        <v>1</v>
      </c>
      <c r="S21" s="51">
        <v>0</v>
      </c>
      <c r="T21" s="51">
        <v>1</v>
      </c>
      <c r="U21" s="51">
        <v>1</v>
      </c>
      <c r="V21" s="51">
        <v>1</v>
      </c>
      <c r="W21" s="51">
        <v>1</v>
      </c>
      <c r="X21" s="51">
        <v>1</v>
      </c>
      <c r="Y21" s="51">
        <v>1</v>
      </c>
      <c r="Z21" s="51">
        <v>1</v>
      </c>
      <c r="AA21" s="51">
        <v>1</v>
      </c>
      <c r="AB21" s="51">
        <v>0</v>
      </c>
      <c r="AC21" s="51">
        <v>1</v>
      </c>
      <c r="AD21" s="51">
        <v>1</v>
      </c>
      <c r="AE21" s="51">
        <v>1</v>
      </c>
      <c r="AF21" s="51">
        <v>1</v>
      </c>
      <c r="AG21" s="51">
        <v>0</v>
      </c>
      <c r="AH21" s="51">
        <v>1</v>
      </c>
      <c r="AI21" s="51">
        <v>0</v>
      </c>
      <c r="AJ21" s="3">
        <f t="shared" si="0"/>
        <v>63.291139240506332</v>
      </c>
      <c r="AK21" s="2" t="str">
        <f>IF(AND(AJ21&lt;=100,AJ21&gt;=80),"Ótimo",IF(AND(AJ21&lt;=79,AJ21&gt;=60),"Bom",IF(AND(AJ21&lt;=59.9,AJ21&gt;=40),"Regular",IF(AND(AJ21&lt;=39,AJ21&gt;=20),"Ruim",IF(AND(AJ21&lt;=19,AJ21&gt;=0),"Péssimo","")))))</f>
        <v>Bom</v>
      </c>
      <c r="AL21" s="52"/>
    </row>
    <row r="22" spans="1:38" s="2" customFormat="1">
      <c r="A22" s="42" t="s">
        <v>111</v>
      </c>
      <c r="B22" s="51">
        <v>1</v>
      </c>
      <c r="C22" s="51">
        <v>1</v>
      </c>
      <c r="D22" s="51">
        <v>1</v>
      </c>
      <c r="E22" s="51">
        <v>0.5</v>
      </c>
      <c r="F22" s="51">
        <v>1</v>
      </c>
      <c r="G22" s="51">
        <v>0</v>
      </c>
      <c r="H22" s="51">
        <v>0</v>
      </c>
      <c r="I22" s="51">
        <v>1</v>
      </c>
      <c r="J22" s="51">
        <v>0</v>
      </c>
      <c r="K22" s="51">
        <v>1</v>
      </c>
      <c r="L22" s="51">
        <v>0</v>
      </c>
      <c r="M22" s="51">
        <v>0</v>
      </c>
      <c r="N22" s="51">
        <v>1</v>
      </c>
      <c r="O22" s="51">
        <v>1</v>
      </c>
      <c r="P22" s="51">
        <v>1</v>
      </c>
      <c r="Q22" s="51">
        <v>1</v>
      </c>
      <c r="R22" s="51">
        <v>0</v>
      </c>
      <c r="S22" s="51">
        <v>0</v>
      </c>
      <c r="T22" s="51">
        <v>1</v>
      </c>
      <c r="U22" s="51">
        <v>1</v>
      </c>
      <c r="V22" s="51">
        <v>1</v>
      </c>
      <c r="W22" s="51">
        <v>0</v>
      </c>
      <c r="X22" s="51">
        <v>1</v>
      </c>
      <c r="Y22" s="51">
        <v>0</v>
      </c>
      <c r="Z22" s="51">
        <v>0</v>
      </c>
      <c r="AA22" s="51">
        <v>1</v>
      </c>
      <c r="AB22" s="51">
        <v>0</v>
      </c>
      <c r="AC22" s="51">
        <v>1</v>
      </c>
      <c r="AD22" s="51">
        <v>1</v>
      </c>
      <c r="AE22" s="51">
        <v>0</v>
      </c>
      <c r="AF22" s="51">
        <v>1</v>
      </c>
      <c r="AG22" s="51">
        <v>0</v>
      </c>
      <c r="AH22" s="51">
        <v>0</v>
      </c>
      <c r="AI22" s="51">
        <v>0</v>
      </c>
      <c r="AJ22" s="3">
        <f t="shared" si="0"/>
        <v>60.75949367088608</v>
      </c>
      <c r="AK22" s="2" t="str">
        <f>IF(AND(AJ22&lt;=100,AJ22&gt;=80),"Ótimo",IF(AND(AJ22&lt;=79,AJ22&gt;=60),"Bom",IF(AND(AJ22&lt;=59,AJ22&gt;=40),"Regular",IF(AND(AJ22&lt;=39,AJ22&gt;=20),"Ruim",IF(AND(AJ22&lt;=19,AJ22&gt;=0),"Péssimo","")))))</f>
        <v>Bom</v>
      </c>
      <c r="AL22" s="52"/>
    </row>
    <row r="23" spans="1:38" s="2" customFormat="1">
      <c r="A23" s="42" t="s">
        <v>104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0.5</v>
      </c>
      <c r="H23" s="51">
        <v>1</v>
      </c>
      <c r="I23" s="51">
        <v>1</v>
      </c>
      <c r="J23" s="51">
        <v>1</v>
      </c>
      <c r="K23" s="51">
        <v>1</v>
      </c>
      <c r="L23" s="51">
        <v>0</v>
      </c>
      <c r="M23" s="51">
        <v>0</v>
      </c>
      <c r="N23" s="51">
        <v>1</v>
      </c>
      <c r="O23" s="51">
        <v>0</v>
      </c>
      <c r="P23" s="51">
        <v>1</v>
      </c>
      <c r="Q23" s="51">
        <v>0</v>
      </c>
      <c r="R23" s="51">
        <v>1</v>
      </c>
      <c r="S23" s="51">
        <v>0</v>
      </c>
      <c r="T23" s="51">
        <v>0</v>
      </c>
      <c r="U23" s="51">
        <v>0</v>
      </c>
      <c r="V23" s="51">
        <v>0</v>
      </c>
      <c r="W23" s="51">
        <v>1</v>
      </c>
      <c r="X23" s="51">
        <v>1</v>
      </c>
      <c r="Y23" s="51">
        <v>0</v>
      </c>
      <c r="Z23" s="51">
        <v>0</v>
      </c>
      <c r="AA23" s="51">
        <v>1</v>
      </c>
      <c r="AB23" s="51">
        <v>0</v>
      </c>
      <c r="AC23" s="51">
        <v>1</v>
      </c>
      <c r="AD23" s="51">
        <v>1</v>
      </c>
      <c r="AE23" s="51">
        <v>0</v>
      </c>
      <c r="AF23" s="51">
        <v>1</v>
      </c>
      <c r="AG23" s="51">
        <v>0</v>
      </c>
      <c r="AH23" s="51">
        <v>0</v>
      </c>
      <c r="AI23" s="51">
        <v>0</v>
      </c>
      <c r="AJ23" s="3">
        <f t="shared" si="0"/>
        <v>60.75949367088608</v>
      </c>
      <c r="AK23" s="2" t="str">
        <f>IF(AND(AJ23&lt;=100,AJ23&gt;=80),"Ótimo",IF(AND(AJ23&lt;=79,AJ23&gt;=60),"Bom",IF(AND(AJ23&lt;=59,AJ23&gt;=40),"Regular",IF(AND(AJ23&lt;=39.99,AJ23&gt;=20),"Ruim",IF(AND(AJ23&lt;=19,AJ23&gt;=0),"Péssimo","")))))</f>
        <v>Bom</v>
      </c>
      <c r="AL23" s="52"/>
    </row>
    <row r="24" spans="1:38" s="2" customFormat="1">
      <c r="A24" s="42" t="s">
        <v>118</v>
      </c>
      <c r="B24" s="51">
        <v>1</v>
      </c>
      <c r="C24" s="51">
        <v>1</v>
      </c>
      <c r="D24" s="51">
        <v>1</v>
      </c>
      <c r="E24" s="51">
        <v>0.5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1</v>
      </c>
      <c r="L24" s="51">
        <v>0</v>
      </c>
      <c r="M24" s="51">
        <v>0</v>
      </c>
      <c r="N24" s="51">
        <v>1</v>
      </c>
      <c r="O24" s="51">
        <v>0</v>
      </c>
      <c r="P24" s="51">
        <v>1</v>
      </c>
      <c r="Q24" s="51">
        <v>1</v>
      </c>
      <c r="R24" s="51">
        <v>1</v>
      </c>
      <c r="S24" s="51">
        <v>0</v>
      </c>
      <c r="T24" s="51">
        <v>1</v>
      </c>
      <c r="U24" s="51">
        <v>1</v>
      </c>
      <c r="V24" s="51">
        <v>0</v>
      </c>
      <c r="W24" s="51">
        <v>1</v>
      </c>
      <c r="X24" s="51">
        <v>1</v>
      </c>
      <c r="Y24" s="51">
        <v>1</v>
      </c>
      <c r="Z24" s="51">
        <v>0</v>
      </c>
      <c r="AA24" s="51">
        <v>1</v>
      </c>
      <c r="AB24" s="51">
        <v>0</v>
      </c>
      <c r="AC24" s="51">
        <v>1</v>
      </c>
      <c r="AD24" s="51">
        <v>0</v>
      </c>
      <c r="AE24" s="51">
        <v>0</v>
      </c>
      <c r="AF24" s="51">
        <v>1</v>
      </c>
      <c r="AG24" s="51">
        <v>1</v>
      </c>
      <c r="AH24" s="51">
        <v>0</v>
      </c>
      <c r="AI24" s="51">
        <v>0</v>
      </c>
      <c r="AJ24" s="3">
        <f t="shared" si="0"/>
        <v>54.430379746835442</v>
      </c>
      <c r="AK24" s="2" t="str">
        <f>IF(AND(AJ24&lt;=100,AJ24&gt;=80),"Ótimo",IF(AND(AJ24&lt;=79,AJ24&gt;=60),"Bom",IF(AND(AJ24&lt;=59,AJ24&gt;=40),"Regular",IF(AND(AJ24&lt;=39,AJ24&gt;=20),"Ruim",IF(AND(AJ24&lt;=19,AJ24&gt;=0),"Péssimo","")))))</f>
        <v>Regular</v>
      </c>
      <c r="AL24" s="52"/>
    </row>
    <row r="25" spans="1:38" s="2" customFormat="1">
      <c r="A25" s="53" t="s">
        <v>110</v>
      </c>
      <c r="B25" s="51">
        <v>0</v>
      </c>
      <c r="C25" s="51">
        <v>1</v>
      </c>
      <c r="D25" s="51">
        <v>1</v>
      </c>
      <c r="E25" s="51">
        <v>0</v>
      </c>
      <c r="F25" s="51">
        <v>0</v>
      </c>
      <c r="G25" s="51">
        <v>0.5</v>
      </c>
      <c r="H25" s="51">
        <v>1</v>
      </c>
      <c r="I25" s="51">
        <v>0</v>
      </c>
      <c r="J25" s="51">
        <v>0</v>
      </c>
      <c r="K25" s="51">
        <v>1</v>
      </c>
      <c r="L25" s="51">
        <v>0</v>
      </c>
      <c r="M25" s="51">
        <v>1</v>
      </c>
      <c r="N25" s="51">
        <v>1</v>
      </c>
      <c r="O25" s="51">
        <v>0</v>
      </c>
      <c r="P25" s="51">
        <v>0</v>
      </c>
      <c r="Q25" s="51">
        <v>1</v>
      </c>
      <c r="R25" s="51">
        <v>1</v>
      </c>
      <c r="S25" s="51">
        <v>0</v>
      </c>
      <c r="T25" s="51">
        <v>1</v>
      </c>
      <c r="U25" s="51">
        <v>0</v>
      </c>
      <c r="V25" s="51">
        <v>0</v>
      </c>
      <c r="W25" s="51">
        <v>0</v>
      </c>
      <c r="X25" s="51">
        <v>1</v>
      </c>
      <c r="Y25" s="51">
        <v>1</v>
      </c>
      <c r="Z25" s="51">
        <v>0</v>
      </c>
      <c r="AA25" s="51">
        <v>1</v>
      </c>
      <c r="AB25" s="51">
        <v>0</v>
      </c>
      <c r="AC25" s="51">
        <v>1</v>
      </c>
      <c r="AD25" s="51">
        <v>1</v>
      </c>
      <c r="AE25" s="51">
        <v>1</v>
      </c>
      <c r="AF25" s="51">
        <v>1</v>
      </c>
      <c r="AG25" s="51">
        <v>0</v>
      </c>
      <c r="AH25" s="51">
        <v>0</v>
      </c>
      <c r="AI25" s="51">
        <v>0</v>
      </c>
      <c r="AJ25" s="3">
        <f t="shared" si="0"/>
        <v>45.569620253164558</v>
      </c>
      <c r="AK25" s="2" t="str">
        <f>IF(AND(AJ25&lt;=100,AJ25&gt;=80),"Ótimo",IF(AND(AJ25&lt;=79,AJ25&gt;=60),"Bom",IF(AND(AJ25&lt;=59,AJ25&gt;=40),"Regular",IF(AND(AJ25&lt;=39.99,AJ25&gt;=20),"Ruim",IF(AND(AJ25&lt;=19,AJ25&gt;=0),"Péssimo","")))))</f>
        <v>Regular</v>
      </c>
      <c r="AL25" s="52"/>
    </row>
    <row r="26" spans="1:38" s="2" customFormat="1">
      <c r="A26" s="42" t="s">
        <v>108</v>
      </c>
      <c r="B26" s="51">
        <v>1</v>
      </c>
      <c r="C26" s="51">
        <v>1</v>
      </c>
      <c r="D26" s="51">
        <v>1</v>
      </c>
      <c r="E26" s="51">
        <v>0.5</v>
      </c>
      <c r="F26" s="51">
        <v>1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1</v>
      </c>
      <c r="S26" s="51">
        <v>0</v>
      </c>
      <c r="T26" s="51">
        <v>1</v>
      </c>
      <c r="U26" s="51">
        <v>1</v>
      </c>
      <c r="V26" s="51">
        <v>0</v>
      </c>
      <c r="W26" s="51">
        <v>0</v>
      </c>
      <c r="X26" s="51">
        <v>1</v>
      </c>
      <c r="Y26" s="51">
        <v>1</v>
      </c>
      <c r="Z26" s="51">
        <v>1</v>
      </c>
      <c r="AA26" s="51">
        <v>1</v>
      </c>
      <c r="AB26" s="51">
        <v>0</v>
      </c>
      <c r="AC26" s="51">
        <v>1</v>
      </c>
      <c r="AD26" s="51">
        <v>1</v>
      </c>
      <c r="AE26" s="51">
        <v>0</v>
      </c>
      <c r="AF26" s="51">
        <v>1</v>
      </c>
      <c r="AG26" s="51">
        <v>0</v>
      </c>
      <c r="AH26" s="51">
        <v>0</v>
      </c>
      <c r="AI26" s="51">
        <v>0</v>
      </c>
      <c r="AJ26" s="3">
        <f t="shared" si="0"/>
        <v>43.037974683544306</v>
      </c>
      <c r="AK26" s="2" t="str">
        <f>IF(AND(AJ26&lt;=100,AJ26&gt;=80),"Ótimo",IF(AND(AJ26&lt;=79,AJ26&gt;=60),"Bom",IF(AND(AJ26&lt;=59,AJ26&gt;=40),"Regular",IF(AND(AJ26&lt;=39,AJ26&gt;=20),"Ruim",IF(AND(AJ26&lt;=19,AJ26&gt;=0),"Péssimo","")))))</f>
        <v>Regular</v>
      </c>
      <c r="AL26" s="52"/>
    </row>
    <row r="27" spans="1:38" s="2" customFormat="1">
      <c r="A27" s="42" t="s">
        <v>109</v>
      </c>
      <c r="B27" s="51">
        <v>1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1</v>
      </c>
      <c r="J27" s="51">
        <v>0</v>
      </c>
      <c r="K27" s="51">
        <v>1</v>
      </c>
      <c r="L27" s="51">
        <v>0</v>
      </c>
      <c r="M27" s="51">
        <v>1</v>
      </c>
      <c r="N27" s="51">
        <v>1</v>
      </c>
      <c r="O27" s="51">
        <v>1</v>
      </c>
      <c r="P27" s="51">
        <v>1</v>
      </c>
      <c r="Q27" s="51">
        <v>1</v>
      </c>
      <c r="R27" s="51">
        <v>0</v>
      </c>
      <c r="S27" s="51">
        <v>0</v>
      </c>
      <c r="T27" s="51">
        <v>1</v>
      </c>
      <c r="U27" s="51">
        <v>1</v>
      </c>
      <c r="V27" s="51">
        <v>0</v>
      </c>
      <c r="W27" s="51">
        <v>0</v>
      </c>
      <c r="X27" s="51">
        <v>1</v>
      </c>
      <c r="Y27" s="51">
        <v>1</v>
      </c>
      <c r="Z27" s="51">
        <v>1</v>
      </c>
      <c r="AA27" s="51">
        <v>1</v>
      </c>
      <c r="AB27" s="51">
        <v>0</v>
      </c>
      <c r="AC27" s="51">
        <v>0</v>
      </c>
      <c r="AD27" s="51">
        <v>1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3">
        <f t="shared" si="0"/>
        <v>43.037974683544306</v>
      </c>
      <c r="AK27" s="2" t="str">
        <f>IF(AND(AJ27&lt;=100,AJ27&gt;=80),"Ótimo",IF(AND(AJ27&lt;=79,AJ27&gt;=60),"Bom",IF(AND(AJ27&lt;=59,AJ27&gt;=40),"Regular",IF(AND(AJ27&lt;=39.99,AJ27&gt;=20),"Ruim",IF(AND(AJ27&lt;=19,AJ27&gt;=0),"Péssimo","")))))</f>
        <v>Regular</v>
      </c>
      <c r="AL27" s="52"/>
    </row>
    <row r="28" spans="1:38" s="2" customFormat="1">
      <c r="A28" s="42" t="s">
        <v>112</v>
      </c>
      <c r="B28" s="51">
        <v>1</v>
      </c>
      <c r="C28" s="51">
        <v>0</v>
      </c>
      <c r="D28" s="51">
        <v>0</v>
      </c>
      <c r="E28" s="51">
        <v>0.5</v>
      </c>
      <c r="F28" s="51">
        <v>0</v>
      </c>
      <c r="G28" s="51">
        <v>0.5</v>
      </c>
      <c r="H28" s="51">
        <v>0</v>
      </c>
      <c r="I28" s="51">
        <v>0</v>
      </c>
      <c r="J28" s="51">
        <v>0</v>
      </c>
      <c r="K28" s="51">
        <v>1</v>
      </c>
      <c r="L28" s="51">
        <v>0</v>
      </c>
      <c r="M28" s="51">
        <v>1</v>
      </c>
      <c r="N28" s="51">
        <v>1</v>
      </c>
      <c r="O28" s="51">
        <v>1</v>
      </c>
      <c r="P28" s="51">
        <v>1</v>
      </c>
      <c r="Q28" s="51">
        <v>0</v>
      </c>
      <c r="R28" s="51">
        <v>0</v>
      </c>
      <c r="S28" s="51">
        <v>0</v>
      </c>
      <c r="T28" s="51">
        <v>1</v>
      </c>
      <c r="U28" s="51">
        <v>1</v>
      </c>
      <c r="V28" s="51">
        <v>0</v>
      </c>
      <c r="W28" s="51">
        <v>0</v>
      </c>
      <c r="X28" s="51">
        <v>0</v>
      </c>
      <c r="Y28" s="51">
        <v>1</v>
      </c>
      <c r="Z28" s="51">
        <v>0</v>
      </c>
      <c r="AA28" s="51">
        <v>1</v>
      </c>
      <c r="AB28" s="51">
        <v>0</v>
      </c>
      <c r="AC28" s="51">
        <v>1</v>
      </c>
      <c r="AD28" s="51">
        <v>0</v>
      </c>
      <c r="AE28" s="51">
        <v>1</v>
      </c>
      <c r="AF28" s="51">
        <v>1</v>
      </c>
      <c r="AG28" s="51">
        <v>0</v>
      </c>
      <c r="AH28" s="51">
        <v>1</v>
      </c>
      <c r="AI28" s="51">
        <v>0</v>
      </c>
      <c r="AJ28" s="3">
        <f t="shared" si="0"/>
        <v>40.506329113924053</v>
      </c>
      <c r="AK28" s="2" t="str">
        <f>IF(AND(AJ28&lt;=100,AJ28&gt;=80),"Ótimo",IF(AND(AJ28&lt;=79,AJ28&gt;=60),"Bom",IF(AND(AJ28&lt;=59,AJ28&gt;=40),"Regular",IF(AND(AJ28&lt;=39,AJ28&gt;=20),"Ruim",IF(AND(AJ28&lt;=19,AJ28&gt;=0),"Péssimo","")))))</f>
        <v>Regular</v>
      </c>
      <c r="AL28" s="52"/>
    </row>
    <row r="29" spans="1:38" s="2" customFormat="1">
      <c r="A29" s="42" t="s">
        <v>107</v>
      </c>
      <c r="B29" s="51">
        <v>1</v>
      </c>
      <c r="C29" s="51">
        <v>0</v>
      </c>
      <c r="D29" s="51">
        <v>0</v>
      </c>
      <c r="E29" s="51">
        <v>0</v>
      </c>
      <c r="F29" s="51">
        <v>0</v>
      </c>
      <c r="G29" s="51">
        <v>0.5</v>
      </c>
      <c r="H29" s="51">
        <v>1</v>
      </c>
      <c r="I29" s="51">
        <v>1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1</v>
      </c>
      <c r="P29" s="51">
        <v>1</v>
      </c>
      <c r="Q29" s="51">
        <v>1</v>
      </c>
      <c r="R29" s="51">
        <v>0</v>
      </c>
      <c r="S29" s="51">
        <v>0</v>
      </c>
      <c r="T29" s="51">
        <v>1</v>
      </c>
      <c r="U29" s="51">
        <v>0</v>
      </c>
      <c r="V29" s="51">
        <v>0</v>
      </c>
      <c r="W29" s="51">
        <v>0</v>
      </c>
      <c r="X29" s="51">
        <v>1</v>
      </c>
      <c r="Y29" s="51">
        <v>1</v>
      </c>
      <c r="Z29" s="51">
        <v>1</v>
      </c>
      <c r="AA29" s="51">
        <v>1</v>
      </c>
      <c r="AB29" s="51">
        <v>0</v>
      </c>
      <c r="AC29" s="51">
        <v>0</v>
      </c>
      <c r="AD29" s="51">
        <v>1</v>
      </c>
      <c r="AE29" s="51">
        <v>1</v>
      </c>
      <c r="AF29" s="51">
        <v>0</v>
      </c>
      <c r="AG29" s="51">
        <v>0</v>
      </c>
      <c r="AH29" s="51">
        <v>0</v>
      </c>
      <c r="AI29" s="51">
        <v>0</v>
      </c>
      <c r="AJ29" s="3">
        <f t="shared" si="0"/>
        <v>39.24050632911392</v>
      </c>
      <c r="AK29" s="2" t="str">
        <f>IF(AND(AJ29&lt;=100,AJ29&gt;=80),"Ótimo",IF(AND(AJ29&lt;=79,AJ29&gt;=60),"Bom",IF(AND(AJ29&lt;=59,AJ29&gt;=40),"Regular",IF(AND(AJ29&lt;=39.9,AJ29&gt;=20),"Ruim",IF(AND(AJ29&lt;=19,AJ29&gt;=0),"Péssimo","")))))</f>
        <v>Ruim</v>
      </c>
      <c r="AL29" s="52"/>
    </row>
    <row r="30" spans="1:38" s="2" customFormat="1">
      <c r="AJ30" s="3"/>
    </row>
  </sheetData>
  <mergeCells count="14">
    <mergeCell ref="AK1:AK2"/>
    <mergeCell ref="B2:G2"/>
    <mergeCell ref="H2:N2"/>
    <mergeCell ref="O2:S2"/>
    <mergeCell ref="T2:X2"/>
    <mergeCell ref="Y2:AB2"/>
    <mergeCell ref="AC2:AE2"/>
    <mergeCell ref="AF2:AH2"/>
    <mergeCell ref="AJ1:AJ2"/>
    <mergeCell ref="A1:A3"/>
    <mergeCell ref="B1:N1"/>
    <mergeCell ref="O1:S1"/>
    <mergeCell ref="T1:X1"/>
    <mergeCell ref="Y1:AI1"/>
  </mergeCells>
  <conditionalFormatting sqref="AK1">
    <cfRule type="containsText" dxfId="134" priority="16" operator="containsText" text="Péssimo/Opaco">
      <formula>NOT(ISERROR(SEARCH("Péssimo/Opaco",AK1)))</formula>
    </cfRule>
    <cfRule type="containsText" dxfId="133" priority="17" operator="containsText" text="Regular">
      <formula>NOT(ISERROR(SEARCH("Regular",AK1)))</formula>
    </cfRule>
    <cfRule type="containsText" dxfId="132" priority="18" operator="containsText" text="Bom">
      <formula>NOT(ISERROR(SEARCH("Bom",AK1)))</formula>
    </cfRule>
    <cfRule type="containsText" dxfId="131" priority="19" operator="containsText" text="Muito Bom">
      <formula>NOT(ISERROR(SEARCH("Muito Bom",AK1)))</formula>
    </cfRule>
    <cfRule type="containsText" dxfId="130" priority="20" operator="containsText" text="Ótimo/Transparente">
      <formula>NOT(ISERROR(SEARCH("Ótimo/Transparente",AK1)))</formula>
    </cfRule>
  </conditionalFormatting>
  <conditionalFormatting sqref="AK3">
    <cfRule type="containsText" dxfId="129" priority="11" operator="containsText" text="Péssimo/Opaco">
      <formula>NOT(ISERROR(SEARCH("Péssimo/Opaco",AK3)))</formula>
    </cfRule>
    <cfRule type="containsText" dxfId="128" priority="12" operator="containsText" text="Regular">
      <formula>NOT(ISERROR(SEARCH("Regular",AK3)))</formula>
    </cfRule>
    <cfRule type="containsText" dxfId="127" priority="13" operator="containsText" text="Bom">
      <formula>NOT(ISERROR(SEARCH("Bom",AK3)))</formula>
    </cfRule>
    <cfRule type="containsText" dxfId="126" priority="14" operator="containsText" text="Muito Bom">
      <formula>NOT(ISERROR(SEARCH("Muito Bom",AK3)))</formula>
    </cfRule>
    <cfRule type="containsText" dxfId="125" priority="15" operator="containsText" text="Ótimo/Transparente">
      <formula>NOT(ISERROR(SEARCH("Ótimo/Transparente",AK3)))</formula>
    </cfRule>
  </conditionalFormatting>
  <conditionalFormatting sqref="AK30">
    <cfRule type="containsText" dxfId="124" priority="6" operator="containsText" text="Péssimo/Opaco">
      <formula>NOT(ISERROR(SEARCH("Péssimo/Opaco",AK30)))</formula>
    </cfRule>
    <cfRule type="containsText" dxfId="123" priority="7" operator="containsText" text="Regular">
      <formula>NOT(ISERROR(SEARCH("Regular",AK30)))</formula>
    </cfRule>
    <cfRule type="containsText" dxfId="122" priority="8" operator="containsText" text="Bom">
      <formula>NOT(ISERROR(SEARCH("Bom",AK30)))</formula>
    </cfRule>
    <cfRule type="containsText" dxfId="121" priority="9" operator="containsText" text="Muito Bom">
      <formula>NOT(ISERROR(SEARCH("Muito Bom",AK30)))</formula>
    </cfRule>
    <cfRule type="containsText" dxfId="120" priority="10" operator="containsText" text="Ótimo/Transparente">
      <formula>NOT(ISERROR(SEARCH("Ótimo/Transparente",AK30)))</formula>
    </cfRule>
  </conditionalFormatting>
  <conditionalFormatting sqref="AK5:AK29">
    <cfRule type="containsText" dxfId="119" priority="1" operator="containsText" text="Péssimo/Opaco">
      <formula>NOT(ISERROR(SEARCH("Péssimo/Opaco",AK5)))</formula>
    </cfRule>
    <cfRule type="containsText" dxfId="118" priority="2" operator="containsText" text="Regular">
      <formula>NOT(ISERROR(SEARCH("Regular",AK5)))</formula>
    </cfRule>
    <cfRule type="containsText" dxfId="117" priority="3" operator="containsText" text="Bom">
      <formula>NOT(ISERROR(SEARCH("Bom",AK5)))</formula>
    </cfRule>
    <cfRule type="containsText" dxfId="116" priority="4" operator="containsText" text="Muito Bom">
      <formula>NOT(ISERROR(SEARCH("Muito Bom",AK5)))</formula>
    </cfRule>
    <cfRule type="containsText" dxfId="115" priority="5" operator="containsText" text="Ótimo/Transparente">
      <formula>NOT(ISERROR(SEARCH("Ótimo/Transparente",AK5)))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C58D-E4DB-4F04-822E-18017E7B8A04}">
  <dimension ref="A1:AK30"/>
  <sheetViews>
    <sheetView workbookViewId="0">
      <selection sqref="A1:A3"/>
    </sheetView>
  </sheetViews>
  <sheetFormatPr defaultRowHeight="14.5"/>
  <cols>
    <col min="1" max="1" width="13.7265625" bestFit="1" customWidth="1"/>
    <col min="35" max="35" width="13.1796875" bestFit="1" customWidth="1"/>
    <col min="36" max="36" width="14.81640625" customWidth="1"/>
    <col min="37" max="37" width="9.1796875" bestFit="1" customWidth="1"/>
  </cols>
  <sheetData>
    <row r="1" spans="1:37">
      <c r="A1" s="81" t="s">
        <v>92</v>
      </c>
      <c r="B1" s="69" t="s">
        <v>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 t="s">
        <v>2</v>
      </c>
      <c r="P1" s="70"/>
      <c r="Q1" s="70"/>
      <c r="R1" s="70"/>
      <c r="S1" s="70"/>
      <c r="T1" s="71" t="s">
        <v>3</v>
      </c>
      <c r="U1" s="71"/>
      <c r="V1" s="71"/>
      <c r="W1" s="71"/>
      <c r="X1" s="71"/>
      <c r="Y1" s="72" t="s">
        <v>4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3" t="s">
        <v>5</v>
      </c>
      <c r="AK1" s="73" t="s">
        <v>6</v>
      </c>
    </row>
    <row r="2" spans="1:37">
      <c r="A2" s="81"/>
      <c r="B2" s="74" t="s">
        <v>7</v>
      </c>
      <c r="C2" s="74"/>
      <c r="D2" s="74"/>
      <c r="E2" s="74"/>
      <c r="F2" s="74"/>
      <c r="G2" s="74"/>
      <c r="H2" s="75" t="s">
        <v>8</v>
      </c>
      <c r="I2" s="75"/>
      <c r="J2" s="75"/>
      <c r="K2" s="75"/>
      <c r="L2" s="75"/>
      <c r="M2" s="75"/>
      <c r="N2" s="75"/>
      <c r="O2" s="76" t="s">
        <v>9</v>
      </c>
      <c r="P2" s="76"/>
      <c r="Q2" s="76"/>
      <c r="R2" s="76"/>
      <c r="S2" s="76"/>
      <c r="T2" s="77"/>
      <c r="U2" s="77"/>
      <c r="V2" s="77"/>
      <c r="W2" s="77"/>
      <c r="X2" s="77"/>
      <c r="Y2" s="78" t="s">
        <v>10</v>
      </c>
      <c r="Z2" s="78"/>
      <c r="AA2" s="78"/>
      <c r="AB2" s="78"/>
      <c r="AC2" s="79" t="s">
        <v>11</v>
      </c>
      <c r="AD2" s="79"/>
      <c r="AE2" s="79"/>
      <c r="AF2" s="80" t="s">
        <v>12</v>
      </c>
      <c r="AG2" s="80"/>
      <c r="AH2" s="80"/>
      <c r="AI2" s="1" t="s">
        <v>13</v>
      </c>
      <c r="AJ2" s="73"/>
      <c r="AK2" s="73"/>
    </row>
    <row r="3" spans="1:37" ht="75.5" customHeight="1">
      <c r="A3" s="81"/>
      <c r="B3" s="39" t="s">
        <v>14</v>
      </c>
      <c r="C3" s="40" t="s">
        <v>15</v>
      </c>
      <c r="D3" s="40" t="s">
        <v>16</v>
      </c>
      <c r="E3" s="40" t="s">
        <v>17</v>
      </c>
      <c r="F3" s="40" t="s">
        <v>18</v>
      </c>
      <c r="G3" s="40" t="s">
        <v>19</v>
      </c>
      <c r="H3" s="40" t="s">
        <v>20</v>
      </c>
      <c r="I3" s="40" t="s">
        <v>21</v>
      </c>
      <c r="J3" s="40" t="s">
        <v>22</v>
      </c>
      <c r="K3" s="40" t="s">
        <v>23</v>
      </c>
      <c r="L3" s="40" t="s">
        <v>24</v>
      </c>
      <c r="M3" s="40" t="s">
        <v>25</v>
      </c>
      <c r="N3" s="40" t="s">
        <v>26</v>
      </c>
      <c r="O3" s="40" t="s">
        <v>27</v>
      </c>
      <c r="P3" s="41" t="s">
        <v>28</v>
      </c>
      <c r="Q3" s="40" t="s">
        <v>29</v>
      </c>
      <c r="R3" s="40" t="s">
        <v>30</v>
      </c>
      <c r="S3" s="40" t="s">
        <v>31</v>
      </c>
      <c r="T3" s="40" t="s">
        <v>32</v>
      </c>
      <c r="U3" s="40" t="s">
        <v>33</v>
      </c>
      <c r="V3" s="40" t="s">
        <v>34</v>
      </c>
      <c r="W3" s="40" t="s">
        <v>35</v>
      </c>
      <c r="X3" s="40" t="s">
        <v>36</v>
      </c>
      <c r="Y3" s="40" t="s">
        <v>37</v>
      </c>
      <c r="Z3" s="40" t="s">
        <v>38</v>
      </c>
      <c r="AA3" s="40" t="s">
        <v>39</v>
      </c>
      <c r="AB3" s="40" t="s">
        <v>40</v>
      </c>
      <c r="AC3" s="40" t="s">
        <v>41</v>
      </c>
      <c r="AD3" s="40" t="s">
        <v>42</v>
      </c>
      <c r="AE3" s="40" t="s">
        <v>43</v>
      </c>
      <c r="AF3" s="40" t="s">
        <v>44</v>
      </c>
      <c r="AG3" s="40" t="s">
        <v>45</v>
      </c>
      <c r="AH3" s="40" t="s">
        <v>43</v>
      </c>
      <c r="AI3" s="40" t="s">
        <v>46</v>
      </c>
    </row>
    <row r="4" spans="1:37">
      <c r="A4" s="19" t="s">
        <v>119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2">
        <v>1</v>
      </c>
      <c r="AE4" s="12">
        <v>1</v>
      </c>
      <c r="AF4" s="12">
        <v>1</v>
      </c>
      <c r="AG4" s="12">
        <v>1</v>
      </c>
      <c r="AH4" s="12">
        <v>1</v>
      </c>
      <c r="AI4" s="12">
        <v>1</v>
      </c>
      <c r="AJ4" s="18">
        <f t="shared" ref="AJ4:AJ29" si="0">(((SUM(B4:G4)*4)+(SUM(H4:N4)*2)+(SUM(O4:S4)*4)+(SUM(T4:X4)*2)+(SUM(Y4:AI4)))/79)*100</f>
        <v>100</v>
      </c>
      <c r="AK4" s="12" t="str">
        <f>IF(AND(AJ4&lt;=100,AJ4&gt;=80),"Ótimo",IF(AND(AJ4&lt;=79.99,AJ4&gt;=60),"Bom",IF(AND(AJ4&lt;=59,AJ4&gt;=40),"Regular",IF(AND(AJ4&lt;=39,AJ4&gt;=20),"Ruim",IF(AND(AJ4&lt;=19,AJ4&gt;=0),"Péssimo","")))))</f>
        <v>Ótimo</v>
      </c>
    </row>
    <row r="5" spans="1:37">
      <c r="A5" s="56" t="s">
        <v>114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G5" s="12">
        <v>1</v>
      </c>
      <c r="AH5" s="12">
        <v>1</v>
      </c>
      <c r="AI5" s="12">
        <v>1</v>
      </c>
      <c r="AJ5" s="18">
        <f t="shared" si="0"/>
        <v>100</v>
      </c>
      <c r="AK5" s="12" t="str">
        <f>IF(AND(AJ5&lt;=100,AJ5&gt;=80),"Ótimo",IF(AND(AJ5&lt;=79,AJ5&gt;=60),"Bom",IF(AND(AJ5&lt;=59,AJ5&gt;=40),"Regular",IF(AND(AJ5&lt;=39,AJ5&gt;=20),"Ruim",IF(AND(AJ5&lt;=19,AJ5&gt;=0),"Péssimo","")))))</f>
        <v>Ótimo</v>
      </c>
    </row>
    <row r="6" spans="1:37">
      <c r="A6" s="56" t="s">
        <v>99</v>
      </c>
      <c r="B6" s="12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G6" s="12">
        <v>1</v>
      </c>
      <c r="AH6" s="12">
        <v>1</v>
      </c>
      <c r="AI6" s="12">
        <v>1</v>
      </c>
      <c r="AJ6" s="18">
        <f t="shared" si="0"/>
        <v>100</v>
      </c>
      <c r="AK6" s="12" t="str">
        <f>IF(AND(AJ6&lt;=100,AJ6&gt;=80),"Ótimo",IF(AND(AJ6&lt;=79,AJ6&gt;=60),"Bom",IF(AND(AJ6&lt;=59,AJ6&gt;=40),"Regular",IF(AND(AJ6&lt;=39,AJ6&gt;=20),"Ruim",IF(AND(AJ6&lt;=19,AJ6&gt;=0),"Péssimo","")))))</f>
        <v>Ótimo</v>
      </c>
    </row>
    <row r="7" spans="1:37">
      <c r="A7" s="19" t="s">
        <v>105</v>
      </c>
      <c r="B7" s="12">
        <v>1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12">
        <v>1</v>
      </c>
      <c r="AA7" s="12">
        <v>1</v>
      </c>
      <c r="AB7" s="12">
        <v>1</v>
      </c>
      <c r="AC7" s="12">
        <v>1</v>
      </c>
      <c r="AD7" s="12">
        <v>1</v>
      </c>
      <c r="AE7" s="12">
        <v>1</v>
      </c>
      <c r="AF7" s="12">
        <v>1</v>
      </c>
      <c r="AG7" s="12">
        <v>1</v>
      </c>
      <c r="AH7" s="12">
        <v>1</v>
      </c>
      <c r="AI7" s="12">
        <v>0</v>
      </c>
      <c r="AJ7" s="18">
        <f t="shared" si="0"/>
        <v>98.734177215189874</v>
      </c>
      <c r="AK7" s="12" t="str">
        <f>IF(AND(AJ7&lt;=100,AJ7&gt;=80),"Ótimo",IF(AND(AJ7&lt;=79,AJ7&gt;=60),"Bom",IF(AND(AJ7&lt;=59,AJ7&gt;=40),"Regular",IF(AND(AJ7&lt;=39,AJ7&gt;=20),"Ruim",IF(AND(AJ7&lt;=19,AJ7&gt;=0),"Péssimo","")))))</f>
        <v>Ótimo</v>
      </c>
    </row>
    <row r="8" spans="1:37">
      <c r="A8" s="56" t="s">
        <v>96</v>
      </c>
      <c r="B8" s="12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2">
        <v>1</v>
      </c>
      <c r="Z8" s="12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2">
        <v>1</v>
      </c>
      <c r="AH8" s="12">
        <v>1</v>
      </c>
      <c r="AI8" s="12">
        <v>0</v>
      </c>
      <c r="AJ8" s="18">
        <f t="shared" si="0"/>
        <v>98.734177215189874</v>
      </c>
      <c r="AK8" s="12" t="str">
        <f>IF(AND(AJ8&lt;=100,AJ8&gt;=80),"Ótimo",IF(AND(AJ8&lt;=79,AJ8&gt;=60),"Bom",IF(AND(AJ8&lt;=59.99,AJ8&gt;=40),"Regular",IF(AND(AJ8&lt;=39,AJ8&gt;=20),"Ruim",IF(AND(AJ8&lt;=19,AJ8&gt;=0),"Péssimo","")))))</f>
        <v>Ótimo</v>
      </c>
    </row>
    <row r="9" spans="1:37">
      <c r="A9" s="19" t="s">
        <v>97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2">
        <v>1</v>
      </c>
      <c r="AE9" s="12">
        <v>1</v>
      </c>
      <c r="AF9" s="12">
        <v>1</v>
      </c>
      <c r="AG9" s="12">
        <v>0</v>
      </c>
      <c r="AH9" s="12">
        <v>1</v>
      </c>
      <c r="AI9" s="12">
        <v>1</v>
      </c>
      <c r="AJ9" s="18">
        <f t="shared" si="0"/>
        <v>98.734177215189874</v>
      </c>
      <c r="AK9" s="12" t="str">
        <f>IF(AND(AJ9&lt;=100,AJ9&gt;=80),"Ótimo",IF(AND(AJ9&lt;=79,AJ9&gt;=60),"Bom",IF(AND(AJ9&lt;=59,AJ9&gt;=40),"Regular",IF(AND(AJ9&lt;=39,AJ9&gt;=20),"Ruim",IF(AND(AJ9&lt;=19,AJ9&gt;=0),"Péssimo","")))))</f>
        <v>Ótimo</v>
      </c>
    </row>
    <row r="10" spans="1:37">
      <c r="A10" s="56" t="s">
        <v>106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0.5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2">
        <v>1</v>
      </c>
      <c r="AC10" s="12">
        <v>1</v>
      </c>
      <c r="AD10" s="12">
        <v>1</v>
      </c>
      <c r="AE10" s="12">
        <v>1</v>
      </c>
      <c r="AF10" s="12">
        <v>1</v>
      </c>
      <c r="AG10" s="12">
        <v>1</v>
      </c>
      <c r="AH10" s="12">
        <v>1</v>
      </c>
      <c r="AI10" s="12">
        <v>0</v>
      </c>
      <c r="AJ10" s="18">
        <f t="shared" si="0"/>
        <v>96.202531645569621</v>
      </c>
      <c r="AK10" s="12" t="str">
        <f>IF(AND(AJ10&lt;=100,AJ10&gt;=80),"Ótimo",IF(AND(AJ10&lt;=79,AJ10&gt;=60),"Bom",IF(AND(AJ10&lt;=59,AJ10&gt;=40),"Regular",IF(AND(AJ10&lt;=39,AJ10&gt;=20),"Ruim",IF(AND(AJ10&lt;=19,AJ10&gt;=0),"Péssimo","")))))</f>
        <v>Ótimo</v>
      </c>
    </row>
    <row r="11" spans="1:37">
      <c r="A11" s="56" t="s">
        <v>112</v>
      </c>
      <c r="B11" s="12">
        <v>1</v>
      </c>
      <c r="C11" s="12">
        <v>1</v>
      </c>
      <c r="D11" s="12">
        <v>1</v>
      </c>
      <c r="E11" s="12">
        <v>1</v>
      </c>
      <c r="F11" s="12">
        <v>1</v>
      </c>
      <c r="G11" s="12">
        <v>0.5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>
        <v>1</v>
      </c>
      <c r="V11" s="12">
        <v>1</v>
      </c>
      <c r="W11" s="12">
        <v>1</v>
      </c>
      <c r="X11" s="12">
        <v>1</v>
      </c>
      <c r="Y11" s="12">
        <v>1</v>
      </c>
      <c r="Z11" s="12">
        <v>1</v>
      </c>
      <c r="AA11" s="12">
        <v>1</v>
      </c>
      <c r="AB11" s="12">
        <v>1</v>
      </c>
      <c r="AC11" s="12">
        <v>1</v>
      </c>
      <c r="AD11" s="12">
        <v>0</v>
      </c>
      <c r="AE11" s="12">
        <v>1</v>
      </c>
      <c r="AF11" s="12">
        <v>1</v>
      </c>
      <c r="AG11" s="12">
        <v>1</v>
      </c>
      <c r="AH11" s="12">
        <v>1</v>
      </c>
      <c r="AI11" s="12">
        <v>0</v>
      </c>
      <c r="AJ11" s="18">
        <f t="shared" si="0"/>
        <v>94.936708860759495</v>
      </c>
      <c r="AK11" s="12" t="str">
        <f>IF(AND(AJ11&lt;=100,AJ11&gt;=80),"Ótimo",IF(AND(AJ11&lt;=79,AJ11&gt;=60),"Bom",IF(AND(AJ11&lt;=59,AJ11&gt;=40),"Regular",IF(AND(AJ11&lt;=39,AJ11&gt;=20),"Ruim",IF(AND(AJ11&lt;=19,AJ11&gt;=0),"Péssimo","")))))</f>
        <v>Ótimo</v>
      </c>
    </row>
    <row r="12" spans="1:37">
      <c r="A12" s="56" t="s">
        <v>113</v>
      </c>
      <c r="B12" s="12">
        <v>1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0</v>
      </c>
      <c r="AE12" s="12">
        <v>0</v>
      </c>
      <c r="AF12" s="12">
        <v>1</v>
      </c>
      <c r="AG12" s="12">
        <v>0</v>
      </c>
      <c r="AH12" s="12">
        <v>0</v>
      </c>
      <c r="AI12" s="12">
        <v>1</v>
      </c>
      <c r="AJ12" s="18">
        <f t="shared" si="0"/>
        <v>94.936708860759495</v>
      </c>
      <c r="AK12" s="12" t="str">
        <f>IF(AND(AJ12&lt;=100,AJ12&gt;=80),"Ótimo",IF(AND(AJ12&lt;=79,AJ12&gt;=60),"Bom",IF(AND(AJ12&lt;=59,AJ12&gt;=40),"Regular",IF(AND(AJ12&lt;=39,AJ12&gt;=20),"Ruim",IF(AND(AJ12&lt;=19,AJ12&gt;=0),"Péssimo","")))))</f>
        <v>Ótimo</v>
      </c>
    </row>
    <row r="13" spans="1:37">
      <c r="A13" s="56" t="s">
        <v>72</v>
      </c>
      <c r="B13" s="12">
        <v>1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0</v>
      </c>
      <c r="AF13" s="12">
        <v>1</v>
      </c>
      <c r="AG13" s="12">
        <v>0</v>
      </c>
      <c r="AH13" s="12">
        <v>0</v>
      </c>
      <c r="AI13" s="12">
        <v>0</v>
      </c>
      <c r="AJ13" s="18">
        <f t="shared" si="0"/>
        <v>94.936708860759495</v>
      </c>
      <c r="AK13" s="12" t="str">
        <f>IF(AND(AJ13&lt;=100,AJ13&gt;=80),"Ótimo",IF(AND(AJ13&lt;=79,AJ13&gt;=60),"Bom",IF(AND(AJ13&lt;=59,AJ13&gt;=40),"Regular",IF(AND(AJ13&lt;=39.99,AJ13&gt;=20),"Ruim",IF(AND(AJ13&lt;=19,AJ13&gt;=0),"Péssimo","")))))</f>
        <v>Ótimo</v>
      </c>
    </row>
    <row r="14" spans="1:37">
      <c r="A14" s="19" t="s">
        <v>116</v>
      </c>
      <c r="B14" s="12">
        <v>1</v>
      </c>
      <c r="C14" s="12">
        <v>1</v>
      </c>
      <c r="D14" s="12">
        <v>1</v>
      </c>
      <c r="E14" s="12">
        <v>1</v>
      </c>
      <c r="F14" s="12">
        <v>1</v>
      </c>
      <c r="G14" s="12">
        <v>0.5</v>
      </c>
      <c r="H14" s="12">
        <v>1</v>
      </c>
      <c r="I14" s="12">
        <v>1</v>
      </c>
      <c r="J14" s="12">
        <v>1</v>
      </c>
      <c r="K14" s="12">
        <v>1</v>
      </c>
      <c r="L14" s="12">
        <v>0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2">
        <v>1</v>
      </c>
      <c r="AF14" s="12">
        <v>1</v>
      </c>
      <c r="AG14" s="12">
        <v>0</v>
      </c>
      <c r="AH14" s="12">
        <v>1</v>
      </c>
      <c r="AI14" s="12">
        <v>0</v>
      </c>
      <c r="AJ14" s="18">
        <f t="shared" si="0"/>
        <v>92.405063291139243</v>
      </c>
      <c r="AK14" s="12" t="str">
        <f>IF(AND(AJ14&lt;=100,AJ14&gt;=80),"Ótimo",IF(AND(AJ14&lt;=79,AJ14&gt;=60),"Bom",IF(AND(AJ14&lt;=59.9,AJ14&gt;=40),"Regular",IF(AND(AJ14&lt;=39,AJ14&gt;=20),"Ruim",IF(AND(AJ14&lt;=19,AJ14&gt;=0),"Péssimo","")))))</f>
        <v>Ótimo</v>
      </c>
    </row>
    <row r="15" spans="1:37">
      <c r="A15" s="19" t="s">
        <v>110</v>
      </c>
      <c r="B15" s="12">
        <v>1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0</v>
      </c>
      <c r="R15" s="12">
        <v>1</v>
      </c>
      <c r="S15" s="12">
        <v>1</v>
      </c>
      <c r="T15" s="12">
        <v>1</v>
      </c>
      <c r="U15" s="12">
        <v>1</v>
      </c>
      <c r="V15" s="12">
        <v>0.5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0</v>
      </c>
      <c r="AJ15" s="18">
        <f t="shared" si="0"/>
        <v>92.405063291139243</v>
      </c>
      <c r="AK15" s="12" t="str">
        <f>IF(AND(AJ15&lt;=100,AJ15&gt;=80),"Ótimo",IF(AND(AJ15&lt;=79.99,AJ15&gt;=60),"Bom",IF(AND(AJ15&lt;=59,AJ15&gt;=40),"Regular",IF(AND(AJ15&lt;=39.99,AJ15&gt;=20),"Ruim",IF(AND(AJ15&lt;=19,AJ15&gt;=0),"Péssimo","")))))</f>
        <v>Ótimo</v>
      </c>
    </row>
    <row r="16" spans="1:37">
      <c r="A16" s="19" t="s">
        <v>120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</v>
      </c>
      <c r="Q16" s="12">
        <v>0</v>
      </c>
      <c r="R16" s="12">
        <v>1</v>
      </c>
      <c r="S16" s="12">
        <v>1</v>
      </c>
      <c r="T16" s="12">
        <v>0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  <c r="AA16" s="12">
        <v>1</v>
      </c>
      <c r="AB16" s="12">
        <v>1</v>
      </c>
      <c r="AC16" s="12">
        <v>1</v>
      </c>
      <c r="AD16" s="12">
        <v>1</v>
      </c>
      <c r="AE16" s="12">
        <v>1</v>
      </c>
      <c r="AF16" s="12">
        <v>1</v>
      </c>
      <c r="AG16" s="12">
        <v>1</v>
      </c>
      <c r="AH16" s="12">
        <v>1</v>
      </c>
      <c r="AI16" s="12">
        <v>0</v>
      </c>
      <c r="AJ16" s="18">
        <f t="shared" si="0"/>
        <v>91.139240506329116</v>
      </c>
      <c r="AK16" s="12" t="str">
        <f>IF(AND(AJ16&lt;=100,AJ16&gt;=80),"Ótimo",IF(AND(AJ16&lt;=79,AJ16&gt;=60),"Bom",IF(AND(AJ16&lt;=59,AJ16&gt;=40),"Regular",IF(AND(AJ16&lt;=39,AJ16&gt;=20),"Ruim",IF(AND(AJ16&lt;=19,AJ16&gt;=0),"Péssimo","")))))</f>
        <v>Ótimo</v>
      </c>
    </row>
    <row r="17" spans="1:37">
      <c r="A17" s="19" t="s">
        <v>100</v>
      </c>
      <c r="B17" s="12">
        <v>1</v>
      </c>
      <c r="C17" s="12">
        <v>1</v>
      </c>
      <c r="D17" s="12">
        <v>1</v>
      </c>
      <c r="E17" s="12">
        <v>0.5</v>
      </c>
      <c r="F17" s="12">
        <v>1</v>
      </c>
      <c r="G17" s="12">
        <v>0.5</v>
      </c>
      <c r="H17" s="12">
        <v>1</v>
      </c>
      <c r="I17" s="12">
        <v>1</v>
      </c>
      <c r="J17" s="12">
        <v>0</v>
      </c>
      <c r="K17" s="12">
        <v>1</v>
      </c>
      <c r="L17" s="12">
        <v>1</v>
      </c>
      <c r="M17" s="12">
        <v>1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12">
        <v>1</v>
      </c>
      <c r="AE17" s="12">
        <v>1</v>
      </c>
      <c r="AF17" s="12">
        <v>1</v>
      </c>
      <c r="AG17" s="12">
        <v>1</v>
      </c>
      <c r="AH17" s="12">
        <v>1</v>
      </c>
      <c r="AI17" s="12">
        <v>0</v>
      </c>
      <c r="AJ17" s="18">
        <f t="shared" si="0"/>
        <v>91.139240506329116</v>
      </c>
      <c r="AK17" s="12" t="str">
        <f>IF(AND(AJ17&lt;=100,AJ17&gt;=80),"Ótimo",IF(AND(AJ17&lt;=79.99,AJ17&gt;=60),"Bom",IF(AND(AJ17&lt;=59.99,AJ17&gt;=40),"Regular",IF(AND(AJ17&lt;=39,AJ17&gt;=20),"Ruim",IF(AND(AJ17&lt;=19,AJ17&gt;=0),"Péssimo","")))))</f>
        <v>Ótimo</v>
      </c>
    </row>
    <row r="18" spans="1:37">
      <c r="A18" s="56" t="s">
        <v>101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0</v>
      </c>
      <c r="M18" s="12">
        <v>1</v>
      </c>
      <c r="N18" s="12">
        <v>1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1</v>
      </c>
      <c r="V18" s="12">
        <v>0</v>
      </c>
      <c r="W18" s="12">
        <v>1</v>
      </c>
      <c r="X18" s="12">
        <v>1</v>
      </c>
      <c r="Y18" s="12">
        <v>1</v>
      </c>
      <c r="Z18" s="12">
        <v>1</v>
      </c>
      <c r="AA18" s="12">
        <v>1</v>
      </c>
      <c r="AB18" s="12">
        <v>0</v>
      </c>
      <c r="AC18" s="12">
        <v>1</v>
      </c>
      <c r="AD18" s="12">
        <v>1</v>
      </c>
      <c r="AE18" s="12">
        <v>0</v>
      </c>
      <c r="AF18" s="12">
        <v>1</v>
      </c>
      <c r="AG18" s="12">
        <v>0</v>
      </c>
      <c r="AH18" s="12">
        <v>1</v>
      </c>
      <c r="AI18" s="12">
        <v>0</v>
      </c>
      <c r="AJ18" s="18">
        <f t="shared" si="0"/>
        <v>89.87341772151899</v>
      </c>
      <c r="AK18" s="12" t="str">
        <f>IF(AND(AJ18&lt;=100,AJ18&gt;=80),"Ótimo",IF(AND(AJ18&lt;=79,AJ18&gt;=60),"Bom",IF(AND(AJ18&lt;=59,AJ18&gt;=40),"Regular",IF(AND(AJ18&lt;=39,AJ18&gt;=20),"Ruim",IF(AND(AJ18&lt;=19,AJ18&gt;=0),"Péssimo","")))))</f>
        <v>Ótimo</v>
      </c>
    </row>
    <row r="19" spans="1:37">
      <c r="A19" s="56" t="s">
        <v>98</v>
      </c>
      <c r="B19" s="12">
        <v>1</v>
      </c>
      <c r="C19" s="12">
        <v>1</v>
      </c>
      <c r="D19" s="12">
        <v>1</v>
      </c>
      <c r="E19" s="12">
        <v>1</v>
      </c>
      <c r="F19" s="12">
        <v>1</v>
      </c>
      <c r="G19" s="12">
        <v>0.5</v>
      </c>
      <c r="H19" s="12">
        <v>1</v>
      </c>
      <c r="I19" s="12">
        <v>1</v>
      </c>
      <c r="J19" s="12">
        <v>1</v>
      </c>
      <c r="K19" s="12">
        <v>1</v>
      </c>
      <c r="L19" s="12">
        <v>0</v>
      </c>
      <c r="M19" s="12">
        <v>0</v>
      </c>
      <c r="N19" s="12">
        <v>1</v>
      </c>
      <c r="O19" s="12">
        <v>1</v>
      </c>
      <c r="P19" s="12">
        <v>1</v>
      </c>
      <c r="Q19" s="12">
        <v>1</v>
      </c>
      <c r="R19" s="12">
        <v>1</v>
      </c>
      <c r="S19" s="12">
        <v>1</v>
      </c>
      <c r="T19" s="12">
        <v>1</v>
      </c>
      <c r="U19" s="12">
        <v>1</v>
      </c>
      <c r="V19" s="12">
        <v>1</v>
      </c>
      <c r="W19" s="12">
        <v>1</v>
      </c>
      <c r="X19" s="12">
        <v>1</v>
      </c>
      <c r="Y19" s="12">
        <v>1</v>
      </c>
      <c r="Z19" s="12">
        <v>1</v>
      </c>
      <c r="AA19" s="12">
        <v>1</v>
      </c>
      <c r="AB19" s="12">
        <v>0</v>
      </c>
      <c r="AC19" s="12">
        <v>1</v>
      </c>
      <c r="AD19" s="12">
        <v>0</v>
      </c>
      <c r="AE19" s="12">
        <v>0</v>
      </c>
      <c r="AF19" s="12">
        <v>1</v>
      </c>
      <c r="AG19" s="12">
        <v>0</v>
      </c>
      <c r="AH19" s="12">
        <v>1</v>
      </c>
      <c r="AI19" s="12">
        <v>0</v>
      </c>
      <c r="AJ19" s="18">
        <f t="shared" si="0"/>
        <v>86.075949367088612</v>
      </c>
      <c r="AK19" s="12" t="str">
        <f>IF(AND(AJ19&lt;=100,AJ19&gt;=80),"Ótimo",IF(AND(AJ19&lt;=79.99,AJ19&gt;=60),"Bom",IF(AND(AJ19&lt;=59,AJ19&gt;=40),"Regular",IF(AND(AJ19&lt;=39.99,AJ19&gt;=20),"Ruim",IF(AND(AJ19&lt;=19,AJ19&gt;=0),"Péssimo","")))))</f>
        <v>Ótimo</v>
      </c>
    </row>
    <row r="20" spans="1:37">
      <c r="A20" s="56" t="s">
        <v>115</v>
      </c>
      <c r="B20" s="12">
        <v>1</v>
      </c>
      <c r="C20" s="12">
        <v>1</v>
      </c>
      <c r="D20" s="12">
        <v>1</v>
      </c>
      <c r="E20" s="12">
        <v>1</v>
      </c>
      <c r="F20" s="12">
        <v>1</v>
      </c>
      <c r="G20" s="12">
        <v>0.5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0</v>
      </c>
      <c r="P20" s="12">
        <v>1</v>
      </c>
      <c r="Q20" s="12">
        <v>1</v>
      </c>
      <c r="R20" s="12">
        <v>1</v>
      </c>
      <c r="S20" s="12">
        <v>0</v>
      </c>
      <c r="T20" s="12">
        <v>1</v>
      </c>
      <c r="U20" s="12">
        <v>1</v>
      </c>
      <c r="V20" s="12">
        <v>1</v>
      </c>
      <c r="W20" s="12">
        <v>1</v>
      </c>
      <c r="X20" s="12">
        <v>1</v>
      </c>
      <c r="Y20" s="12">
        <v>1</v>
      </c>
      <c r="Z20" s="12">
        <v>1</v>
      </c>
      <c r="AA20" s="12">
        <v>1</v>
      </c>
      <c r="AB20" s="12">
        <v>0</v>
      </c>
      <c r="AC20" s="12">
        <v>1</v>
      </c>
      <c r="AD20" s="12">
        <v>1</v>
      </c>
      <c r="AE20" s="12">
        <v>1</v>
      </c>
      <c r="AF20" s="12">
        <v>1</v>
      </c>
      <c r="AG20" s="12">
        <v>0</v>
      </c>
      <c r="AH20" s="12">
        <v>0</v>
      </c>
      <c r="AI20" s="12">
        <v>0</v>
      </c>
      <c r="AJ20" s="18">
        <f t="shared" si="0"/>
        <v>82.278481012658233</v>
      </c>
      <c r="AK20" s="12" t="str">
        <f>IF(AND(AJ20&lt;=100,AJ20&gt;=80),"Ótimo",IF(AND(AJ20&lt;=79,AJ20&gt;=60),"Bom",IF(AND(AJ20&lt;=59,AJ20&gt;=40),"Regular",IF(AND(AJ20&lt;=39,AJ20&gt;=20),"Ruim",IF(AND(AJ20&lt;=19,AJ20&gt;=0),"Péssimo","")))))</f>
        <v>Ótimo</v>
      </c>
    </row>
    <row r="21" spans="1:37">
      <c r="A21" s="56" t="s">
        <v>104</v>
      </c>
      <c r="B21" s="12">
        <v>1</v>
      </c>
      <c r="C21" s="12">
        <v>1</v>
      </c>
      <c r="D21" s="12">
        <v>1</v>
      </c>
      <c r="E21" s="12">
        <v>0.5</v>
      </c>
      <c r="F21" s="12">
        <v>1</v>
      </c>
      <c r="G21" s="12">
        <v>1</v>
      </c>
      <c r="H21" s="12">
        <v>1</v>
      </c>
      <c r="I21" s="12">
        <v>1</v>
      </c>
      <c r="J21" s="12">
        <v>0</v>
      </c>
      <c r="K21" s="12">
        <v>1</v>
      </c>
      <c r="L21" s="12">
        <v>0</v>
      </c>
      <c r="M21" s="12">
        <v>1</v>
      </c>
      <c r="N21" s="12">
        <v>1</v>
      </c>
      <c r="O21" s="12">
        <v>1</v>
      </c>
      <c r="P21" s="12">
        <v>1</v>
      </c>
      <c r="Q21" s="12">
        <v>1</v>
      </c>
      <c r="R21" s="12">
        <v>1</v>
      </c>
      <c r="S21" s="12">
        <v>1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2">
        <v>1</v>
      </c>
      <c r="AC21" s="12">
        <v>1</v>
      </c>
      <c r="AD21" s="12">
        <v>1</v>
      </c>
      <c r="AE21" s="12">
        <v>0</v>
      </c>
      <c r="AF21" s="12">
        <v>1</v>
      </c>
      <c r="AG21" s="12">
        <v>0</v>
      </c>
      <c r="AH21" s="12">
        <v>0</v>
      </c>
      <c r="AI21" s="12">
        <v>0</v>
      </c>
      <c r="AJ21" s="18">
        <f t="shared" si="0"/>
        <v>79.74683544303798</v>
      </c>
      <c r="AK21" s="12" t="str">
        <f>IF(AND(AJ21&lt;=100,AJ21&gt;=80),"Ótimo",IF(AND(AJ21&lt;=79.99,AJ21&gt;=60),"Bom",IF(AND(AJ21&lt;=59,AJ21&gt;=40),"Regular",IF(AND(AJ21&lt;=39.99,AJ21&gt;=20),"Ruim",IF(AND(AJ21&lt;=19,AJ21&gt;=0),"Péssimo","")))))</f>
        <v>Bom</v>
      </c>
    </row>
    <row r="22" spans="1:37">
      <c r="A22" s="56" t="s">
        <v>70</v>
      </c>
      <c r="B22" s="12">
        <v>1</v>
      </c>
      <c r="C22" s="12">
        <v>1</v>
      </c>
      <c r="D22" s="12">
        <v>1</v>
      </c>
      <c r="E22" s="12">
        <v>0.5</v>
      </c>
      <c r="F22" s="12">
        <v>1</v>
      </c>
      <c r="G22" s="12">
        <v>0.5</v>
      </c>
      <c r="H22" s="12">
        <v>1</v>
      </c>
      <c r="I22" s="12">
        <v>1</v>
      </c>
      <c r="J22" s="12">
        <v>0</v>
      </c>
      <c r="K22" s="12">
        <v>1</v>
      </c>
      <c r="L22" s="12">
        <v>0</v>
      </c>
      <c r="M22" s="12">
        <v>0</v>
      </c>
      <c r="N22" s="12">
        <v>1</v>
      </c>
      <c r="O22" s="12">
        <v>1</v>
      </c>
      <c r="P22" s="12">
        <v>1</v>
      </c>
      <c r="Q22" s="12">
        <v>1</v>
      </c>
      <c r="R22" s="12">
        <v>0</v>
      </c>
      <c r="S22" s="12">
        <v>1</v>
      </c>
      <c r="T22" s="12">
        <v>1</v>
      </c>
      <c r="U22" s="12">
        <v>1</v>
      </c>
      <c r="V22" s="12">
        <v>1</v>
      </c>
      <c r="W22" s="12">
        <v>1</v>
      </c>
      <c r="X22" s="12">
        <v>1</v>
      </c>
      <c r="Y22" s="12">
        <v>1</v>
      </c>
      <c r="Z22" s="12">
        <v>1</v>
      </c>
      <c r="AA22" s="12">
        <v>1</v>
      </c>
      <c r="AB22" s="12">
        <v>1</v>
      </c>
      <c r="AC22" s="12">
        <v>1</v>
      </c>
      <c r="AD22" s="12">
        <v>1</v>
      </c>
      <c r="AE22" s="12">
        <v>1</v>
      </c>
      <c r="AF22" s="12">
        <v>1</v>
      </c>
      <c r="AG22" s="12">
        <v>0</v>
      </c>
      <c r="AH22" s="12">
        <v>1</v>
      </c>
      <c r="AI22" s="12">
        <v>0</v>
      </c>
      <c r="AJ22" s="18">
        <f t="shared" si="0"/>
        <v>79.74683544303798</v>
      </c>
      <c r="AK22" s="12" t="str">
        <f>IF(AND(AJ22&lt;=100,AJ22&gt;=80),"Ótimo",IF(AND(AJ22&lt;=79.9,AJ22&gt;=60),"Bom",IF(AND(AJ22&lt;=59,AJ22&gt;=40),"Regular",IF(AND(AJ22&lt;=39,AJ22&gt;=20),"Ruim",IF(AND(AJ22&lt;=19,AJ22&gt;=0),"Péssimo","")))))</f>
        <v>Bom</v>
      </c>
    </row>
    <row r="23" spans="1:37">
      <c r="A23" s="56" t="s">
        <v>111</v>
      </c>
      <c r="B23" s="12">
        <v>1</v>
      </c>
      <c r="C23" s="12">
        <v>1</v>
      </c>
      <c r="D23" s="12">
        <v>1</v>
      </c>
      <c r="E23" s="12">
        <v>0.5</v>
      </c>
      <c r="F23" s="12">
        <v>1</v>
      </c>
      <c r="G23" s="12">
        <v>0</v>
      </c>
      <c r="H23" s="12">
        <v>1</v>
      </c>
      <c r="I23" s="12">
        <v>1</v>
      </c>
      <c r="J23" s="12">
        <v>0</v>
      </c>
      <c r="K23" s="12">
        <v>1</v>
      </c>
      <c r="L23" s="12">
        <v>0</v>
      </c>
      <c r="M23" s="12">
        <v>0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  <c r="V23" s="12">
        <v>1</v>
      </c>
      <c r="W23" s="12">
        <v>0</v>
      </c>
      <c r="X23" s="12">
        <v>1</v>
      </c>
      <c r="Y23" s="12">
        <v>0</v>
      </c>
      <c r="Z23" s="12">
        <v>0</v>
      </c>
      <c r="AA23" s="12">
        <v>1</v>
      </c>
      <c r="AB23" s="12">
        <v>0</v>
      </c>
      <c r="AC23" s="12">
        <v>1</v>
      </c>
      <c r="AD23" s="12">
        <v>1</v>
      </c>
      <c r="AE23" s="12">
        <v>1</v>
      </c>
      <c r="AF23" s="12">
        <v>1</v>
      </c>
      <c r="AG23" s="12">
        <v>0</v>
      </c>
      <c r="AH23" s="12">
        <v>1</v>
      </c>
      <c r="AI23" s="12">
        <v>0</v>
      </c>
      <c r="AJ23" s="18">
        <f t="shared" si="0"/>
        <v>75.949367088607602</v>
      </c>
      <c r="AK23" s="12" t="str">
        <f>IF(AND(AJ23&lt;=100,AJ23&gt;=80),"Ótimo",IF(AND(AJ23&lt;=79,AJ23&gt;=60),"Bom",IF(AND(AJ23&lt;=59,AJ23&gt;=40),"Regular",IF(AND(AJ23&lt;=39,AJ23&gt;=20),"Ruim",IF(AND(AJ23&lt;=19,AJ23&gt;=0),"Péssimo","")))))</f>
        <v>Bom</v>
      </c>
    </row>
    <row r="24" spans="1:37">
      <c r="A24" s="56" t="s">
        <v>103</v>
      </c>
      <c r="B24" s="12">
        <v>1</v>
      </c>
      <c r="C24" s="12">
        <v>1</v>
      </c>
      <c r="D24" s="12">
        <v>0</v>
      </c>
      <c r="E24" s="12">
        <v>0.5</v>
      </c>
      <c r="F24" s="12">
        <v>1</v>
      </c>
      <c r="G24" s="12">
        <v>0.5</v>
      </c>
      <c r="H24" s="12">
        <v>1</v>
      </c>
      <c r="I24" s="12">
        <v>1</v>
      </c>
      <c r="J24" s="12">
        <v>0</v>
      </c>
      <c r="K24" s="12">
        <v>1</v>
      </c>
      <c r="L24" s="12">
        <v>0</v>
      </c>
      <c r="M24" s="12">
        <v>1</v>
      </c>
      <c r="N24" s="12">
        <v>0</v>
      </c>
      <c r="O24" s="12">
        <v>1</v>
      </c>
      <c r="P24" s="12">
        <v>1</v>
      </c>
      <c r="Q24" s="12">
        <v>1</v>
      </c>
      <c r="R24" s="12">
        <v>1</v>
      </c>
      <c r="S24" s="12">
        <v>0</v>
      </c>
      <c r="T24" s="12">
        <v>1</v>
      </c>
      <c r="U24" s="12">
        <v>1</v>
      </c>
      <c r="V24" s="12">
        <v>1</v>
      </c>
      <c r="W24" s="12">
        <v>1</v>
      </c>
      <c r="X24" s="12">
        <v>1</v>
      </c>
      <c r="Y24" s="12">
        <v>1</v>
      </c>
      <c r="Z24" s="12">
        <v>1</v>
      </c>
      <c r="AA24" s="12">
        <v>1</v>
      </c>
      <c r="AB24" s="12">
        <v>0</v>
      </c>
      <c r="AC24" s="12">
        <v>1</v>
      </c>
      <c r="AD24" s="12">
        <v>1</v>
      </c>
      <c r="AE24" s="12">
        <v>1</v>
      </c>
      <c r="AF24" s="12">
        <v>1</v>
      </c>
      <c r="AG24" s="12">
        <v>0</v>
      </c>
      <c r="AH24" s="12">
        <v>0</v>
      </c>
      <c r="AI24" s="12">
        <v>0</v>
      </c>
      <c r="AJ24" s="18">
        <f t="shared" si="0"/>
        <v>72.151898734177209</v>
      </c>
      <c r="AK24" s="12" t="str">
        <f>IF(AND(AJ24&lt;=100,AJ24&gt;=80),"Ótimo",IF(AND(AJ24&lt;=79,AJ24&gt;=60),"Bom",IF(AND(AJ24&lt;=59,AJ24&gt;=40),"Regular",IF(AND(AJ24&lt;=39,AJ24&gt;=20),"Ruim",IF(AND(AJ24&lt;=19,AJ24&gt;=0),"Péssimo","")))))</f>
        <v>Bom</v>
      </c>
    </row>
    <row r="25" spans="1:37">
      <c r="A25" s="56" t="s">
        <v>102</v>
      </c>
      <c r="B25" s="12">
        <v>1</v>
      </c>
      <c r="C25" s="12">
        <v>1</v>
      </c>
      <c r="D25" s="12">
        <v>0</v>
      </c>
      <c r="E25" s="12">
        <v>0.5</v>
      </c>
      <c r="F25" s="12">
        <v>1</v>
      </c>
      <c r="G25" s="12">
        <v>0</v>
      </c>
      <c r="H25" s="12">
        <v>0</v>
      </c>
      <c r="I25" s="12">
        <v>1</v>
      </c>
      <c r="J25" s="12">
        <v>0</v>
      </c>
      <c r="K25" s="12">
        <v>1</v>
      </c>
      <c r="L25" s="12">
        <v>0</v>
      </c>
      <c r="M25" s="12">
        <v>0</v>
      </c>
      <c r="N25" s="12">
        <v>0</v>
      </c>
      <c r="O25" s="12">
        <v>1</v>
      </c>
      <c r="P25" s="12">
        <v>1</v>
      </c>
      <c r="Q25" s="12">
        <v>1</v>
      </c>
      <c r="R25" s="12">
        <v>1</v>
      </c>
      <c r="S25" s="12">
        <v>0</v>
      </c>
      <c r="T25" s="12">
        <v>1</v>
      </c>
      <c r="U25" s="12">
        <v>1</v>
      </c>
      <c r="V25" s="12">
        <v>1</v>
      </c>
      <c r="W25" s="12">
        <v>1</v>
      </c>
      <c r="X25" s="12">
        <v>1</v>
      </c>
      <c r="Y25" s="12">
        <v>1</v>
      </c>
      <c r="Z25" s="12">
        <v>1</v>
      </c>
      <c r="AA25" s="12">
        <v>1</v>
      </c>
      <c r="AB25" s="12">
        <v>0</v>
      </c>
      <c r="AC25" s="12">
        <v>1</v>
      </c>
      <c r="AD25" s="12">
        <v>1</v>
      </c>
      <c r="AE25" s="12">
        <v>1</v>
      </c>
      <c r="AF25" s="12">
        <v>0</v>
      </c>
      <c r="AG25" s="12">
        <v>1</v>
      </c>
      <c r="AH25" s="12">
        <v>1</v>
      </c>
      <c r="AI25" s="12">
        <v>0</v>
      </c>
      <c r="AJ25" s="18">
        <f t="shared" si="0"/>
        <v>65.822784810126578</v>
      </c>
      <c r="AK25" s="12" t="s">
        <v>121</v>
      </c>
    </row>
    <row r="26" spans="1:37">
      <c r="A26" s="19" t="s">
        <v>109</v>
      </c>
      <c r="B26" s="12">
        <v>1</v>
      </c>
      <c r="C26" s="12">
        <v>1</v>
      </c>
      <c r="D26" s="12">
        <v>1</v>
      </c>
      <c r="E26" s="12">
        <v>0.5</v>
      </c>
      <c r="F26" s="12">
        <v>1</v>
      </c>
      <c r="G26" s="12">
        <v>0</v>
      </c>
      <c r="H26" s="12">
        <v>1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1</v>
      </c>
      <c r="Q26" s="12">
        <v>1</v>
      </c>
      <c r="R26" s="12">
        <v>1</v>
      </c>
      <c r="S26" s="12">
        <v>0</v>
      </c>
      <c r="T26" s="12">
        <v>1</v>
      </c>
      <c r="U26" s="12">
        <v>1</v>
      </c>
      <c r="V26" s="12">
        <v>0</v>
      </c>
      <c r="W26" s="12">
        <v>0</v>
      </c>
      <c r="X26" s="12">
        <v>1</v>
      </c>
      <c r="Y26" s="12">
        <v>1</v>
      </c>
      <c r="Z26" s="12">
        <v>1</v>
      </c>
      <c r="AA26" s="12">
        <v>1</v>
      </c>
      <c r="AB26" s="12">
        <v>0</v>
      </c>
      <c r="AC26" s="12">
        <v>1</v>
      </c>
      <c r="AD26" s="12">
        <v>1</v>
      </c>
      <c r="AE26" s="12">
        <v>0</v>
      </c>
      <c r="AF26" s="12">
        <v>1</v>
      </c>
      <c r="AG26" s="12">
        <v>0</v>
      </c>
      <c r="AH26" s="12">
        <v>0</v>
      </c>
      <c r="AI26" s="12">
        <v>0</v>
      </c>
      <c r="AJ26" s="18">
        <f t="shared" si="0"/>
        <v>65.822784810126578</v>
      </c>
      <c r="AK26" s="12" t="str">
        <f>IF(AND(AJ26&lt;=100,AJ26&gt;=80),"Ótimo",IF(AND(AJ26&lt;=79,AJ26&gt;=60),"Bom",IF(AND(AJ26&lt;=59,AJ26&gt;=40),"Regular",IF(AND(AJ26&lt;=39.99,AJ26&gt;=20),"Ruim",IF(AND(AJ26&lt;=19,AJ26&gt;=0),"Péssimo","")))))</f>
        <v>Bom</v>
      </c>
    </row>
    <row r="27" spans="1:37">
      <c r="A27" s="56" t="s">
        <v>118</v>
      </c>
      <c r="B27" s="12">
        <v>1</v>
      </c>
      <c r="C27" s="12">
        <v>1</v>
      </c>
      <c r="D27" s="12">
        <v>1</v>
      </c>
      <c r="E27" s="12">
        <v>0.5</v>
      </c>
      <c r="F27" s="12">
        <v>1</v>
      </c>
      <c r="G27" s="12">
        <v>0</v>
      </c>
      <c r="H27" s="12">
        <v>1</v>
      </c>
      <c r="I27" s="12">
        <v>0</v>
      </c>
      <c r="J27" s="12">
        <v>0</v>
      </c>
      <c r="K27" s="12">
        <v>1</v>
      </c>
      <c r="L27" s="12">
        <v>0</v>
      </c>
      <c r="M27" s="12">
        <v>0</v>
      </c>
      <c r="N27" s="12">
        <v>1</v>
      </c>
      <c r="O27" s="12">
        <v>0</v>
      </c>
      <c r="P27" s="12">
        <v>1</v>
      </c>
      <c r="Q27" s="12">
        <v>1</v>
      </c>
      <c r="R27" s="12">
        <v>1</v>
      </c>
      <c r="S27" s="12">
        <v>0</v>
      </c>
      <c r="T27" s="12">
        <v>1</v>
      </c>
      <c r="U27" s="12">
        <v>1</v>
      </c>
      <c r="V27" s="12">
        <v>0</v>
      </c>
      <c r="W27" s="12">
        <v>1</v>
      </c>
      <c r="X27" s="12">
        <v>1</v>
      </c>
      <c r="Y27" s="12">
        <v>1</v>
      </c>
      <c r="Z27" s="12">
        <v>1</v>
      </c>
      <c r="AA27" s="12">
        <v>1</v>
      </c>
      <c r="AB27" s="12">
        <v>0</v>
      </c>
      <c r="AC27" s="12">
        <v>1</v>
      </c>
      <c r="AD27" s="12">
        <v>0</v>
      </c>
      <c r="AE27" s="12">
        <v>0</v>
      </c>
      <c r="AF27" s="12">
        <v>1</v>
      </c>
      <c r="AG27" s="12">
        <v>1</v>
      </c>
      <c r="AH27" s="12">
        <v>0</v>
      </c>
      <c r="AI27" s="12">
        <v>0</v>
      </c>
      <c r="AJ27" s="18">
        <f t="shared" si="0"/>
        <v>63.291139240506332</v>
      </c>
      <c r="AK27" s="12" t="str">
        <f>IF(AND(AJ27&lt;=100,AJ27&gt;=80),"Ótimo",IF(AND(AJ27&lt;=79,AJ27&gt;=60),"Bom",IF(AND(AJ27&lt;=59,AJ27&gt;=40),"Regular",IF(AND(AJ27&lt;=39,AJ27&gt;=20),"Ruim",IF(AND(AJ27&lt;=19,AJ27&gt;=0),"Péssimo","")))))</f>
        <v>Bom</v>
      </c>
    </row>
    <row r="28" spans="1:37">
      <c r="A28" s="56" t="s">
        <v>107</v>
      </c>
      <c r="B28" s="12">
        <v>1</v>
      </c>
      <c r="C28" s="12">
        <v>0</v>
      </c>
      <c r="D28" s="12">
        <v>0</v>
      </c>
      <c r="E28" s="12">
        <v>0</v>
      </c>
      <c r="F28" s="12">
        <v>0</v>
      </c>
      <c r="G28" s="12">
        <v>0.5</v>
      </c>
      <c r="H28" s="12">
        <v>1</v>
      </c>
      <c r="I28" s="12">
        <v>1</v>
      </c>
      <c r="J28" s="12">
        <v>0</v>
      </c>
      <c r="K28" s="12">
        <v>1</v>
      </c>
      <c r="L28" s="12">
        <v>0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0</v>
      </c>
      <c r="T28" s="12">
        <v>1</v>
      </c>
      <c r="U28" s="12">
        <v>1</v>
      </c>
      <c r="V28" s="12">
        <v>0</v>
      </c>
      <c r="W28" s="12">
        <v>1</v>
      </c>
      <c r="X28" s="12">
        <v>1</v>
      </c>
      <c r="Y28" s="12">
        <v>1</v>
      </c>
      <c r="Z28" s="12">
        <v>1</v>
      </c>
      <c r="AA28" s="12">
        <v>1</v>
      </c>
      <c r="AB28" s="12">
        <v>1</v>
      </c>
      <c r="AC28" s="12">
        <v>1</v>
      </c>
      <c r="AD28" s="12">
        <v>1</v>
      </c>
      <c r="AE28" s="12">
        <v>1</v>
      </c>
      <c r="AF28" s="12">
        <v>1</v>
      </c>
      <c r="AG28" s="12">
        <v>0</v>
      </c>
      <c r="AH28" s="12">
        <v>0</v>
      </c>
      <c r="AI28" s="12">
        <v>0</v>
      </c>
      <c r="AJ28" s="18">
        <f t="shared" si="0"/>
        <v>60.75949367088608</v>
      </c>
      <c r="AK28" s="12" t="str">
        <f>IF(AND(AJ28&lt;=100,AJ28&gt;=80),"Ótimo",IF(AND(AJ28&lt;=79,AJ28&gt;=60),"Bom",IF(AND(AJ28&lt;=59,AJ28&gt;=40),"Regular",IF(AND(AJ28&lt;=39.9,AJ28&gt;=20),"Ruim",IF(AND(AJ28&lt;=19,AJ28&gt;=0),"Péssimo","")))))</f>
        <v>Bom</v>
      </c>
    </row>
    <row r="29" spans="1:37">
      <c r="A29" s="56" t="s">
        <v>108</v>
      </c>
      <c r="B29" s="12">
        <v>1</v>
      </c>
      <c r="C29" s="12">
        <v>1</v>
      </c>
      <c r="D29" s="12">
        <v>1</v>
      </c>
      <c r="E29" s="12">
        <v>0.5</v>
      </c>
      <c r="F29" s="12">
        <v>1</v>
      </c>
      <c r="G29" s="12">
        <v>0.5</v>
      </c>
      <c r="H29" s="12">
        <v>1</v>
      </c>
      <c r="I29" s="12">
        <v>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1</v>
      </c>
      <c r="S29" s="12">
        <v>0</v>
      </c>
      <c r="T29" s="12">
        <v>1</v>
      </c>
      <c r="U29" s="12">
        <v>1</v>
      </c>
      <c r="V29" s="12">
        <v>0</v>
      </c>
      <c r="W29" s="12">
        <v>0</v>
      </c>
      <c r="X29" s="12">
        <v>1</v>
      </c>
      <c r="Y29" s="12">
        <v>1</v>
      </c>
      <c r="Z29" s="12">
        <v>1</v>
      </c>
      <c r="AA29" s="12">
        <v>1</v>
      </c>
      <c r="AB29" s="12">
        <v>0</v>
      </c>
      <c r="AC29" s="12">
        <v>1</v>
      </c>
      <c r="AD29" s="12">
        <v>1</v>
      </c>
      <c r="AE29" s="12">
        <v>0</v>
      </c>
      <c r="AF29" s="12">
        <v>1</v>
      </c>
      <c r="AG29" s="12">
        <v>0</v>
      </c>
      <c r="AH29" s="12">
        <v>0</v>
      </c>
      <c r="AI29" s="12">
        <v>0</v>
      </c>
      <c r="AJ29" s="18">
        <f t="shared" si="0"/>
        <v>50.632911392405063</v>
      </c>
      <c r="AK29" s="12" t="str">
        <f>IF(AND(AJ29&lt;=100,AJ29&gt;=80),"Ótimo",IF(AND(AJ29&lt;=79,AJ29&gt;=60),"Bom",IF(AND(AJ29&lt;=59,AJ29&gt;=40),"Regular",IF(AND(AJ29&lt;=39,AJ29&gt;=20),"Ruim",IF(AND(AJ29&lt;=19,AJ29&gt;=0),"Péssimo","")))))</f>
        <v>Regular</v>
      </c>
    </row>
    <row r="30" spans="1:37" s="12" customFormat="1">
      <c r="AJ30" s="18"/>
    </row>
  </sheetData>
  <mergeCells count="14">
    <mergeCell ref="AK1:AK2"/>
    <mergeCell ref="B2:G2"/>
    <mergeCell ref="H2:N2"/>
    <mergeCell ref="O2:S2"/>
    <mergeCell ref="T2:X2"/>
    <mergeCell ref="Y2:AB2"/>
    <mergeCell ref="AC2:AE2"/>
    <mergeCell ref="AF2:AH2"/>
    <mergeCell ref="AJ1:AJ2"/>
    <mergeCell ref="A1:A3"/>
    <mergeCell ref="B1:N1"/>
    <mergeCell ref="O1:S1"/>
    <mergeCell ref="T1:X1"/>
    <mergeCell ref="Y1:AI1"/>
  </mergeCells>
  <conditionalFormatting sqref="AK1 AK4 AK13:AK14 AK6:AK11 AK16:AK17">
    <cfRule type="containsText" dxfId="114" priority="41" operator="containsText" text="Péssimo/Opaco">
      <formula>NOT(ISERROR(SEARCH("Péssimo/Opaco",AK1)))</formula>
    </cfRule>
    <cfRule type="containsText" dxfId="113" priority="42" operator="containsText" text="Regular">
      <formula>NOT(ISERROR(SEARCH("Regular",AK1)))</formula>
    </cfRule>
    <cfRule type="containsText" dxfId="112" priority="43" operator="containsText" text="Bom">
      <formula>NOT(ISERROR(SEARCH("Bom",AK1)))</formula>
    </cfRule>
    <cfRule type="containsText" dxfId="111" priority="44" operator="containsText" text="Muito Bom">
      <formula>NOT(ISERROR(SEARCH("Muito Bom",AK1)))</formula>
    </cfRule>
    <cfRule type="containsText" dxfId="110" priority="45" operator="containsText" text="Ótimo/Transparente">
      <formula>NOT(ISERROR(SEARCH("Ótimo/Transparente",AK1)))</formula>
    </cfRule>
  </conditionalFormatting>
  <conditionalFormatting sqref="AK3:AK4">
    <cfRule type="containsText" dxfId="109" priority="36" operator="containsText" text="Péssimo/Opaco">
      <formula>NOT(ISERROR(SEARCH("Péssimo/Opaco",AK3)))</formula>
    </cfRule>
    <cfRule type="containsText" dxfId="108" priority="37" operator="containsText" text="Regular">
      <formula>NOT(ISERROR(SEARCH("Regular",AK3)))</formula>
    </cfRule>
    <cfRule type="containsText" dxfId="107" priority="38" operator="containsText" text="Bom">
      <formula>NOT(ISERROR(SEARCH("Bom",AK3)))</formula>
    </cfRule>
    <cfRule type="containsText" dxfId="106" priority="39" operator="containsText" text="Muito Bom">
      <formula>NOT(ISERROR(SEARCH("Muito Bom",AK3)))</formula>
    </cfRule>
    <cfRule type="containsText" dxfId="105" priority="40" operator="containsText" text="Ótimo/Transparente">
      <formula>NOT(ISERROR(SEARCH("Ótimo/Transparente",AK3)))</formula>
    </cfRule>
  </conditionalFormatting>
  <conditionalFormatting sqref="AK30">
    <cfRule type="containsText" dxfId="104" priority="31" operator="containsText" text="Péssimo/Opaco">
      <formula>NOT(ISERROR(SEARCH("Péssimo/Opaco",AK30)))</formula>
    </cfRule>
    <cfRule type="containsText" dxfId="103" priority="32" operator="containsText" text="Regular">
      <formula>NOT(ISERROR(SEARCH("Regular",AK30)))</formula>
    </cfRule>
    <cfRule type="containsText" dxfId="102" priority="33" operator="containsText" text="Bom">
      <formula>NOT(ISERROR(SEARCH("Bom",AK30)))</formula>
    </cfRule>
    <cfRule type="containsText" dxfId="101" priority="34" operator="containsText" text="Muito Bom">
      <formula>NOT(ISERROR(SEARCH("Muito Bom",AK30)))</formula>
    </cfRule>
    <cfRule type="containsText" dxfId="100" priority="35" operator="containsText" text="Ótimo/Transparente">
      <formula>NOT(ISERROR(SEARCH("Ótimo/Transparente",AK30)))</formula>
    </cfRule>
  </conditionalFormatting>
  <conditionalFormatting sqref="AK18">
    <cfRule type="containsText" dxfId="99" priority="21" operator="containsText" text="Péssimo/Opaco">
      <formula>NOT(ISERROR(SEARCH("Péssimo/Opaco",AK18)))</formula>
    </cfRule>
    <cfRule type="containsText" dxfId="98" priority="22" operator="containsText" text="Regular">
      <formula>NOT(ISERROR(SEARCH("Regular",AK18)))</formula>
    </cfRule>
    <cfRule type="containsText" dxfId="97" priority="23" operator="containsText" text="Bom">
      <formula>NOT(ISERROR(SEARCH("Bom",AK18)))</formula>
    </cfRule>
    <cfRule type="containsText" dxfId="96" priority="24" operator="containsText" text="Muito Bom">
      <formula>NOT(ISERROR(SEARCH("Muito Bom",AK18)))</formula>
    </cfRule>
    <cfRule type="containsText" dxfId="95" priority="25" operator="containsText" text="Ótimo/Transparente">
      <formula>NOT(ISERROR(SEARCH("Ótimo/Transparente",AK18)))</formula>
    </cfRule>
  </conditionalFormatting>
  <conditionalFormatting sqref="AK15:AK16">
    <cfRule type="containsText" dxfId="94" priority="16" operator="containsText" text="Péssimo/Opaco">
      <formula>NOT(ISERROR(SEARCH("Péssimo/Opaco",AK15)))</formula>
    </cfRule>
    <cfRule type="containsText" dxfId="93" priority="17" operator="containsText" text="Regular">
      <formula>NOT(ISERROR(SEARCH("Regular",AK15)))</formula>
    </cfRule>
    <cfRule type="containsText" dxfId="92" priority="18" operator="containsText" text="Bom">
      <formula>NOT(ISERROR(SEARCH("Bom",AK15)))</formula>
    </cfRule>
    <cfRule type="containsText" dxfId="91" priority="19" operator="containsText" text="Muito Bom">
      <formula>NOT(ISERROR(SEARCH("Muito Bom",AK15)))</formula>
    </cfRule>
    <cfRule type="containsText" dxfId="90" priority="20" operator="containsText" text="Ótimo/Transparente">
      <formula>NOT(ISERROR(SEARCH("Ótimo/Transparente",AK15)))</formula>
    </cfRule>
  </conditionalFormatting>
  <conditionalFormatting sqref="AK12">
    <cfRule type="containsText" dxfId="89" priority="11" operator="containsText" text="Péssimo/Opaco">
      <formula>NOT(ISERROR(SEARCH("Péssimo/Opaco",AK12)))</formula>
    </cfRule>
    <cfRule type="containsText" dxfId="88" priority="12" operator="containsText" text="Regular">
      <formula>NOT(ISERROR(SEARCH("Regular",AK12)))</formula>
    </cfRule>
    <cfRule type="containsText" dxfId="87" priority="13" operator="containsText" text="Bom">
      <formula>NOT(ISERROR(SEARCH("Bom",AK12)))</formula>
    </cfRule>
    <cfRule type="containsText" dxfId="86" priority="14" operator="containsText" text="Muito Bom">
      <formula>NOT(ISERROR(SEARCH("Muito Bom",AK12)))</formula>
    </cfRule>
    <cfRule type="containsText" dxfId="85" priority="15" operator="containsText" text="Ótimo/Transparente">
      <formula>NOT(ISERROR(SEARCH("Ótimo/Transparente",AK12)))</formula>
    </cfRule>
  </conditionalFormatting>
  <conditionalFormatting sqref="AK19">
    <cfRule type="containsText" dxfId="84" priority="6" operator="containsText" text="Péssimo/Opaco">
      <formula>NOT(ISERROR(SEARCH("Péssimo/Opaco",AK19)))</formula>
    </cfRule>
    <cfRule type="containsText" dxfId="83" priority="7" operator="containsText" text="Regular">
      <formula>NOT(ISERROR(SEARCH("Regular",AK19)))</formula>
    </cfRule>
    <cfRule type="containsText" dxfId="82" priority="8" operator="containsText" text="Bom">
      <formula>NOT(ISERROR(SEARCH("Bom",AK19)))</formula>
    </cfRule>
    <cfRule type="containsText" dxfId="81" priority="9" operator="containsText" text="Muito Bom">
      <formula>NOT(ISERROR(SEARCH("Muito Bom",AK19)))</formula>
    </cfRule>
    <cfRule type="containsText" dxfId="80" priority="10" operator="containsText" text="Ótimo/Transparente">
      <formula>NOT(ISERROR(SEARCH("Ótimo/Transparente",AK19)))</formula>
    </cfRule>
  </conditionalFormatting>
  <conditionalFormatting sqref="AK27">
    <cfRule type="containsText" dxfId="79" priority="1" operator="containsText" text="Péssimo/Opaco">
      <formula>NOT(ISERROR(SEARCH("Péssimo/Opaco",AK27)))</formula>
    </cfRule>
    <cfRule type="containsText" dxfId="78" priority="2" operator="containsText" text="Regular">
      <formula>NOT(ISERROR(SEARCH("Regular",AK27)))</formula>
    </cfRule>
    <cfRule type="containsText" dxfId="77" priority="3" operator="containsText" text="Bom">
      <formula>NOT(ISERROR(SEARCH("Bom",AK27)))</formula>
    </cfRule>
    <cfRule type="containsText" dxfId="76" priority="4" operator="containsText" text="Muito Bom">
      <formula>NOT(ISERROR(SEARCH("Muito Bom",AK27)))</formula>
    </cfRule>
    <cfRule type="containsText" dxfId="75" priority="5" operator="containsText" text="Ótimo/Transparente">
      <formula>NOT(ISERROR(SEARCH("Ótimo/Transparente",AK27)))</formula>
    </cfRule>
  </conditionalFormatting>
  <conditionalFormatting sqref="AK20:AK26 AK28:AK29">
    <cfRule type="containsText" dxfId="74" priority="26" operator="containsText" text="Péssimo/Opaco">
      <formula>NOT(ISERROR(SEARCH("Péssimo/Opaco",AK20)))</formula>
    </cfRule>
    <cfRule type="containsText" dxfId="73" priority="27" operator="containsText" text="Regular">
      <formula>NOT(ISERROR(SEARCH("Regular",AK20)))</formula>
    </cfRule>
    <cfRule type="containsText" dxfId="72" priority="28" operator="containsText" text="Bom">
      <formula>NOT(ISERROR(SEARCH("Bom",AK20)))</formula>
    </cfRule>
    <cfRule type="containsText" dxfId="71" priority="29" operator="containsText" text="Muito Bom">
      <formula>NOT(ISERROR(SEARCH("Muito Bom",AK20)))</formula>
    </cfRule>
    <cfRule type="containsText" dxfId="70" priority="30" operator="containsText" text="Ótimo/Transparente">
      <formula>NOT(ISERROR(SEARCH("Ótimo/Transparente",AK20)))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9236-EF69-42B6-A618-A453B45F30D9}">
  <dimension ref="A1:AW31"/>
  <sheetViews>
    <sheetView zoomScaleNormal="100" workbookViewId="0">
      <pane xSplit="1" topLeftCell="B1" activePane="topRight" state="frozen"/>
      <selection pane="topRight" sqref="A1:A3"/>
    </sheetView>
  </sheetViews>
  <sheetFormatPr defaultRowHeight="14.5"/>
  <cols>
    <col min="1" max="1" width="17.453125" customWidth="1"/>
    <col min="2" max="2" width="9.54296875" customWidth="1"/>
    <col min="3" max="3" width="9.81640625" customWidth="1"/>
    <col min="4" max="13" width="9.1796875" bestFit="1" customWidth="1"/>
    <col min="14" max="14" width="9.1796875" style="2" bestFit="1" customWidth="1"/>
    <col min="15" max="15" width="10.81640625" customWidth="1"/>
    <col min="16" max="23" width="9.1796875" bestFit="1" customWidth="1"/>
    <col min="24" max="24" width="12" customWidth="1"/>
    <col min="25" max="26" width="11.453125" style="2" customWidth="1"/>
    <col min="27" max="33" width="11.7265625" customWidth="1"/>
    <col min="34" max="34" width="9.1796875" bestFit="1" customWidth="1"/>
    <col min="35" max="35" width="9.1796875" style="2" bestFit="1" customWidth="1"/>
    <col min="36" max="36" width="9.81640625" customWidth="1"/>
    <col min="37" max="37" width="9.1796875" bestFit="1" customWidth="1"/>
    <col min="38" max="38" width="10.26953125" customWidth="1"/>
    <col min="39" max="44" width="9.1796875" bestFit="1" customWidth="1"/>
    <col min="45" max="45" width="9.1796875" style="2" bestFit="1" customWidth="1"/>
    <col min="46" max="46" width="10.54296875" customWidth="1"/>
    <col min="47" max="47" width="20.54296875" customWidth="1"/>
    <col min="48" max="48" width="16.81640625" customWidth="1"/>
    <col min="49" max="49" width="11" customWidth="1"/>
  </cols>
  <sheetData>
    <row r="1" spans="1:49">
      <c r="A1" s="93"/>
      <c r="B1" s="94" t="s">
        <v>1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30"/>
      <c r="P1" s="30"/>
      <c r="Q1" s="95" t="s">
        <v>2</v>
      </c>
      <c r="R1" s="95"/>
      <c r="S1" s="95"/>
      <c r="T1" s="95"/>
      <c r="U1" s="95"/>
      <c r="V1" s="71" t="s">
        <v>3</v>
      </c>
      <c r="W1" s="71"/>
      <c r="X1" s="71"/>
      <c r="Y1" s="71"/>
      <c r="Z1" s="32"/>
      <c r="AA1" s="96" t="s">
        <v>77</v>
      </c>
      <c r="AB1" s="96"/>
      <c r="AC1" s="96"/>
      <c r="AD1" s="83" t="s">
        <v>78</v>
      </c>
      <c r="AE1" s="83"/>
      <c r="AF1" s="83"/>
      <c r="AG1" s="83"/>
      <c r="AH1" s="92" t="s">
        <v>4</v>
      </c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73" t="s">
        <v>5</v>
      </c>
      <c r="AW1" s="73" t="s">
        <v>6</v>
      </c>
    </row>
    <row r="2" spans="1:49">
      <c r="A2" s="93"/>
      <c r="B2" s="82" t="s">
        <v>7</v>
      </c>
      <c r="C2" s="82"/>
      <c r="D2" s="82"/>
      <c r="E2" s="82"/>
      <c r="F2" s="82"/>
      <c r="G2" s="82"/>
      <c r="H2" s="83" t="s">
        <v>8</v>
      </c>
      <c r="I2" s="83"/>
      <c r="J2" s="83"/>
      <c r="K2" s="83"/>
      <c r="L2" s="83"/>
      <c r="M2" s="83"/>
      <c r="N2" s="83"/>
      <c r="O2" s="25"/>
      <c r="P2" s="25"/>
      <c r="Q2" s="84" t="s">
        <v>9</v>
      </c>
      <c r="R2" s="84"/>
      <c r="S2" s="84"/>
      <c r="T2" s="84"/>
      <c r="U2" s="84"/>
      <c r="V2" s="85"/>
      <c r="W2" s="85"/>
      <c r="X2" s="85"/>
      <c r="Y2" s="85"/>
      <c r="Z2" s="26"/>
      <c r="AA2" s="86"/>
      <c r="AB2" s="86"/>
      <c r="AC2" s="86"/>
      <c r="AD2" s="87" t="s">
        <v>79</v>
      </c>
      <c r="AE2" s="87"/>
      <c r="AF2" s="88" t="s">
        <v>80</v>
      </c>
      <c r="AG2" s="88"/>
      <c r="AH2" s="89" t="s">
        <v>10</v>
      </c>
      <c r="AI2" s="89"/>
      <c r="AJ2" s="89"/>
      <c r="AK2" s="89"/>
      <c r="AL2" s="27"/>
      <c r="AM2" s="90" t="s">
        <v>11</v>
      </c>
      <c r="AN2" s="90"/>
      <c r="AO2" s="90"/>
      <c r="AP2" s="28"/>
      <c r="AQ2" s="91" t="s">
        <v>12</v>
      </c>
      <c r="AR2" s="91"/>
      <c r="AS2" s="91"/>
      <c r="AT2" s="29"/>
      <c r="AU2" s="13" t="s">
        <v>13</v>
      </c>
      <c r="AV2" s="73"/>
      <c r="AW2" s="73"/>
    </row>
    <row r="3" spans="1:49" s="2" customFormat="1" ht="97.5" customHeight="1">
      <c r="A3" s="93"/>
      <c r="B3" s="14" t="s">
        <v>14</v>
      </c>
      <c r="C3" s="15" t="s">
        <v>15</v>
      </c>
      <c r="D3" s="15" t="s">
        <v>16</v>
      </c>
      <c r="E3" s="15" t="s">
        <v>17</v>
      </c>
      <c r="F3" s="15" t="s">
        <v>18</v>
      </c>
      <c r="G3" s="15" t="s">
        <v>19</v>
      </c>
      <c r="H3" s="15" t="s">
        <v>20</v>
      </c>
      <c r="I3" s="15" t="s">
        <v>21</v>
      </c>
      <c r="J3" s="15" t="s">
        <v>22</v>
      </c>
      <c r="K3" s="15" t="s">
        <v>23</v>
      </c>
      <c r="L3" s="15" t="s">
        <v>24</v>
      </c>
      <c r="M3" s="15" t="s">
        <v>25</v>
      </c>
      <c r="N3" s="15" t="s">
        <v>26</v>
      </c>
      <c r="O3" s="15" t="s">
        <v>81</v>
      </c>
      <c r="P3" s="15" t="s">
        <v>82</v>
      </c>
      <c r="Q3" s="15" t="s">
        <v>27</v>
      </c>
      <c r="R3" s="16" t="s">
        <v>28</v>
      </c>
      <c r="S3" s="15" t="s">
        <v>29</v>
      </c>
      <c r="T3" s="15" t="s">
        <v>30</v>
      </c>
      <c r="U3" s="15" t="s">
        <v>31</v>
      </c>
      <c r="V3" s="15" t="s">
        <v>32</v>
      </c>
      <c r="W3" s="15" t="s">
        <v>33</v>
      </c>
      <c r="X3" s="15" t="s">
        <v>34</v>
      </c>
      <c r="Y3" s="15" t="s">
        <v>35</v>
      </c>
      <c r="Z3" s="15" t="s">
        <v>83</v>
      </c>
      <c r="AA3" s="15" t="s">
        <v>84</v>
      </c>
      <c r="AB3" s="15" t="s">
        <v>85</v>
      </c>
      <c r="AC3" s="15" t="s">
        <v>86</v>
      </c>
      <c r="AD3" s="15" t="s">
        <v>122</v>
      </c>
      <c r="AE3" s="15" t="s">
        <v>123</v>
      </c>
      <c r="AF3" s="15" t="s">
        <v>124</v>
      </c>
      <c r="AG3" s="15" t="s">
        <v>125</v>
      </c>
      <c r="AH3" s="15" t="s">
        <v>37</v>
      </c>
      <c r="AI3" s="15" t="s">
        <v>38</v>
      </c>
      <c r="AJ3" s="15" t="s">
        <v>39</v>
      </c>
      <c r="AK3" s="15" t="s">
        <v>40</v>
      </c>
      <c r="AL3" s="15" t="s">
        <v>89</v>
      </c>
      <c r="AM3" s="15" t="s">
        <v>41</v>
      </c>
      <c r="AN3" s="15" t="s">
        <v>42</v>
      </c>
      <c r="AO3" s="15" t="s">
        <v>43</v>
      </c>
      <c r="AP3" s="15" t="s">
        <v>126</v>
      </c>
      <c r="AQ3" s="15" t="s">
        <v>44</v>
      </c>
      <c r="AR3" s="15" t="s">
        <v>45</v>
      </c>
      <c r="AS3" s="15" t="s">
        <v>43</v>
      </c>
      <c r="AT3" s="15" t="s">
        <v>127</v>
      </c>
      <c r="AU3" s="15" t="s">
        <v>46</v>
      </c>
    </row>
    <row r="4" spans="1:49" s="12" customFormat="1">
      <c r="A4" s="19" t="s">
        <v>96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2">
        <v>1</v>
      </c>
      <c r="AE4" s="12">
        <v>1</v>
      </c>
      <c r="AF4" s="12">
        <v>1</v>
      </c>
      <c r="AG4" s="12">
        <v>1</v>
      </c>
      <c r="AH4" s="12">
        <v>1</v>
      </c>
      <c r="AI4" s="12">
        <v>1</v>
      </c>
      <c r="AJ4" s="12">
        <v>1</v>
      </c>
      <c r="AK4" s="12">
        <v>0</v>
      </c>
      <c r="AL4" s="12">
        <v>1</v>
      </c>
      <c r="AM4" s="12">
        <v>1</v>
      </c>
      <c r="AN4" s="12">
        <v>1</v>
      </c>
      <c r="AO4" s="12">
        <v>1</v>
      </c>
      <c r="AP4" s="12">
        <v>1</v>
      </c>
      <c r="AQ4" s="12">
        <v>1</v>
      </c>
      <c r="AR4" s="12">
        <v>1</v>
      </c>
      <c r="AS4" s="12">
        <v>1</v>
      </c>
      <c r="AT4" s="12">
        <v>1</v>
      </c>
      <c r="AU4" s="12">
        <v>1</v>
      </c>
      <c r="AV4" s="18">
        <f t="shared" ref="AV4:AV29" si="0">(((SUM(B4:G4)*4)+(SUM(H4:P4)*2)+(SUM(Q4:U4)*4)+(SUM(V4:Z4)*2)+(SUM(AA4:AC4)*2)+(SUM(AD4:AG4)*2)+(SUM(AH4:AU4)))/100)*100</f>
        <v>99</v>
      </c>
      <c r="AW4" s="12" t="str">
        <f>IF(AND(AV4&lt;=100,AV4&gt;=80),"Ótimo",IF(AND(AV4&lt;=79,AV4&gt;=60),"Bom",IF(AND(AV4&lt;=59.99,AV4&gt;=40),"Regular",IF(AND(AV4&lt;=39,AV4&gt;=20),"Ruim",IF(AND(AV4&lt;=19,AV4&gt;=0),"Péssimo","")))))</f>
        <v>Ótimo</v>
      </c>
    </row>
    <row r="5" spans="1:49" s="12" customFormat="1">
      <c r="A5" s="19" t="s">
        <v>119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G5" s="12">
        <v>1</v>
      </c>
      <c r="AH5" s="12">
        <v>1</v>
      </c>
      <c r="AI5" s="12">
        <v>1</v>
      </c>
      <c r="AJ5" s="12">
        <v>1</v>
      </c>
      <c r="AK5" s="12">
        <v>0</v>
      </c>
      <c r="AL5" s="12">
        <v>1</v>
      </c>
      <c r="AM5" s="12">
        <v>1</v>
      </c>
      <c r="AN5" s="12">
        <v>1</v>
      </c>
      <c r="AO5" s="12">
        <v>1</v>
      </c>
      <c r="AP5" s="12">
        <v>1</v>
      </c>
      <c r="AQ5" s="12">
        <v>1</v>
      </c>
      <c r="AR5" s="12">
        <v>1</v>
      </c>
      <c r="AS5" s="12">
        <v>1</v>
      </c>
      <c r="AT5" s="12">
        <v>1</v>
      </c>
      <c r="AU5" s="12">
        <v>1</v>
      </c>
      <c r="AV5" s="18">
        <f t="shared" si="0"/>
        <v>99</v>
      </c>
      <c r="AW5" s="12" t="str">
        <f>IF(AND(AV5&lt;=100,AV5&gt;=80),"Ótimo",IF(AND(AV5&lt;=79.99,AV5&gt;=60),"Bom",IF(AND(AV5&lt;=59,AV5&gt;=40),"Regular",IF(AND(AV5&lt;=39,AV5&gt;=20),"Ruim",IF(AND(AV5&lt;=19,AV5&gt;=0),"Péssimo","")))))</f>
        <v>Ótimo</v>
      </c>
    </row>
    <row r="6" spans="1:49" s="12" customFormat="1">
      <c r="A6" s="19" t="s">
        <v>114</v>
      </c>
      <c r="B6" s="12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G6" s="12">
        <v>1</v>
      </c>
      <c r="AH6" s="12">
        <v>1</v>
      </c>
      <c r="AI6" s="12">
        <v>1</v>
      </c>
      <c r="AJ6" s="12">
        <v>1</v>
      </c>
      <c r="AK6" s="12">
        <v>0</v>
      </c>
      <c r="AL6" s="12">
        <v>1</v>
      </c>
      <c r="AM6" s="12">
        <v>1</v>
      </c>
      <c r="AN6" s="12">
        <v>1</v>
      </c>
      <c r="AO6" s="12">
        <v>1</v>
      </c>
      <c r="AP6" s="12">
        <v>1</v>
      </c>
      <c r="AQ6" s="12">
        <v>1</v>
      </c>
      <c r="AR6" s="12">
        <v>1</v>
      </c>
      <c r="AS6" s="12">
        <v>1</v>
      </c>
      <c r="AT6" s="12">
        <v>1</v>
      </c>
      <c r="AU6" s="12">
        <v>1</v>
      </c>
      <c r="AV6" s="18">
        <f t="shared" si="0"/>
        <v>99</v>
      </c>
      <c r="AW6" s="12" t="str">
        <f>IF(AND(AV6&lt;=100,AV6&gt;=80),"Ótimo",IF(AND(AV6&lt;=79,AV6&gt;=60),"Bom",IF(AND(AV6&lt;=59,AV6&gt;=40),"Regular",IF(AND(AV6&lt;=39,AV6&gt;=20),"Ruim",IF(AND(AV6&lt;=19,AV6&gt;=0),"Péssimo","")))))</f>
        <v>Ótimo</v>
      </c>
    </row>
    <row r="7" spans="1:49" s="12" customFormat="1">
      <c r="A7" s="19" t="s">
        <v>99</v>
      </c>
      <c r="B7" s="12">
        <v>1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12">
        <v>1</v>
      </c>
      <c r="AA7" s="12">
        <v>1</v>
      </c>
      <c r="AB7" s="12">
        <v>1</v>
      </c>
      <c r="AC7" s="12">
        <v>1</v>
      </c>
      <c r="AD7" s="12">
        <v>1</v>
      </c>
      <c r="AE7" s="12">
        <v>1</v>
      </c>
      <c r="AF7" s="12">
        <v>1</v>
      </c>
      <c r="AG7" s="12">
        <v>1</v>
      </c>
      <c r="AH7" s="12">
        <v>1</v>
      </c>
      <c r="AI7" s="12">
        <v>1</v>
      </c>
      <c r="AJ7" s="12">
        <v>1</v>
      </c>
      <c r="AK7" s="12">
        <v>0</v>
      </c>
      <c r="AL7" s="12">
        <v>1</v>
      </c>
      <c r="AM7" s="12">
        <v>1</v>
      </c>
      <c r="AN7" s="12">
        <v>1</v>
      </c>
      <c r="AO7" s="12">
        <v>1</v>
      </c>
      <c r="AP7" s="12">
        <v>1</v>
      </c>
      <c r="AQ7" s="12">
        <v>1</v>
      </c>
      <c r="AR7" s="12">
        <v>1</v>
      </c>
      <c r="AS7" s="12">
        <v>1</v>
      </c>
      <c r="AT7" s="12">
        <v>1</v>
      </c>
      <c r="AU7" s="12">
        <v>1</v>
      </c>
      <c r="AV7" s="18">
        <f t="shared" si="0"/>
        <v>99</v>
      </c>
      <c r="AW7" s="12" t="str">
        <f>IF(AND(AV7&lt;=100,AV7&gt;=80),"Ótimo",IF(AND(AV7&lt;=79.99,AV7&gt;=60),"Bom",IF(AND(AV7&lt;=59,AV7&gt;=40),"Regular",IF(AND(AV7&lt;=39,AV7&gt;=20),"Ruim",IF(AND(AV7&lt;=19,AV7&gt;=0),"Péssimo","")))))</f>
        <v>Ótimo</v>
      </c>
    </row>
    <row r="8" spans="1:49" s="21" customFormat="1">
      <c r="A8" s="22" t="s">
        <v>107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  <c r="AI8" s="21">
        <v>1</v>
      </c>
      <c r="AJ8" s="21">
        <v>1</v>
      </c>
      <c r="AK8" s="21">
        <v>1</v>
      </c>
      <c r="AL8" s="21">
        <v>0</v>
      </c>
      <c r="AM8" s="21">
        <v>1</v>
      </c>
      <c r="AN8" s="21">
        <v>1</v>
      </c>
      <c r="AO8" s="21">
        <v>1</v>
      </c>
      <c r="AP8" s="21">
        <v>1</v>
      </c>
      <c r="AQ8" s="21">
        <v>1</v>
      </c>
      <c r="AR8" s="21">
        <v>1</v>
      </c>
      <c r="AS8" s="21">
        <v>1</v>
      </c>
      <c r="AT8" s="21">
        <v>1</v>
      </c>
      <c r="AU8" s="21">
        <v>0</v>
      </c>
      <c r="AV8" s="23">
        <f t="shared" si="0"/>
        <v>98</v>
      </c>
      <c r="AW8" s="21" t="str">
        <f>IF(AND(AV8&lt;=100,AV8&gt;=80),"Ótimo",IF(AND(AV8&lt;=79,AV8&gt;=60),"Bom",IF(AND(AV8&lt;=59,AV8&gt;=40),"Regular",IF(AND(AV8&lt;=39,AV8&gt;=20),"Ruim",IF(AND(AV8&lt;=19,AV8&gt;=0),"Péssimo","")))))</f>
        <v>Ótimo</v>
      </c>
    </row>
    <row r="9" spans="1:49" s="12" customFormat="1">
      <c r="A9" s="19" t="s">
        <v>97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2">
        <v>1</v>
      </c>
      <c r="AE9" s="12">
        <v>1</v>
      </c>
      <c r="AF9" s="12">
        <v>1</v>
      </c>
      <c r="AG9" s="12">
        <v>1</v>
      </c>
      <c r="AH9" s="12">
        <v>1</v>
      </c>
      <c r="AI9" s="12">
        <v>1</v>
      </c>
      <c r="AJ9" s="12">
        <v>1</v>
      </c>
      <c r="AK9" s="12">
        <v>0</v>
      </c>
      <c r="AL9" s="12">
        <v>1</v>
      </c>
      <c r="AM9" s="12">
        <v>1</v>
      </c>
      <c r="AN9" s="12">
        <v>1</v>
      </c>
      <c r="AO9" s="12">
        <v>1</v>
      </c>
      <c r="AP9" s="12">
        <v>1</v>
      </c>
      <c r="AQ9" s="12">
        <v>1</v>
      </c>
      <c r="AR9" s="12">
        <v>0</v>
      </c>
      <c r="AS9" s="12">
        <v>1</v>
      </c>
      <c r="AT9" s="12">
        <v>1</v>
      </c>
      <c r="AU9" s="12">
        <v>1</v>
      </c>
      <c r="AV9" s="18">
        <f t="shared" si="0"/>
        <v>98</v>
      </c>
      <c r="AW9" s="12" t="str">
        <f>IF(AND(AV9&lt;=100,AV9&gt;=80),"Ótimo",IF(AND(AV9&lt;=79,AV9&gt;=60),"Bom",IF(AND(AV9&lt;=59,AV9&gt;=40),"Regular",IF(AND(AV9&lt;=39,AV9&gt;=20),"Ruim",IF(AND(AV9&lt;=19,AV9&gt;=0),"Péssimo","")))))</f>
        <v>Ótimo</v>
      </c>
    </row>
    <row r="10" spans="1:49" s="12" customFormat="1">
      <c r="A10" s="19" t="s">
        <v>113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2">
        <v>1</v>
      </c>
      <c r="AC10" s="12">
        <v>1</v>
      </c>
      <c r="AD10" s="12">
        <v>1</v>
      </c>
      <c r="AE10" s="12">
        <v>1</v>
      </c>
      <c r="AF10" s="12">
        <v>1</v>
      </c>
      <c r="AG10" s="12">
        <v>1</v>
      </c>
      <c r="AH10" s="12">
        <v>1</v>
      </c>
      <c r="AI10" s="12">
        <v>1</v>
      </c>
      <c r="AJ10" s="12">
        <v>1</v>
      </c>
      <c r="AK10" s="12">
        <v>0</v>
      </c>
      <c r="AL10" s="12">
        <v>1</v>
      </c>
      <c r="AM10" s="12">
        <v>1</v>
      </c>
      <c r="AN10" s="12">
        <v>1</v>
      </c>
      <c r="AO10" s="12">
        <v>1</v>
      </c>
      <c r="AP10" s="12">
        <v>1</v>
      </c>
      <c r="AQ10" s="12">
        <v>1</v>
      </c>
      <c r="AR10" s="12">
        <v>0</v>
      </c>
      <c r="AS10" s="12">
        <v>0</v>
      </c>
      <c r="AT10" s="12">
        <v>1</v>
      </c>
      <c r="AU10" s="12">
        <v>1</v>
      </c>
      <c r="AV10" s="18">
        <f t="shared" si="0"/>
        <v>97</v>
      </c>
      <c r="AW10" s="12" t="str">
        <f>IF(AND(AV10&lt;=100,AV10&gt;=80),"Ótimo",IF(AND(AV10&lt;=79,AV10&gt;=60),"Bom",IF(AND(AV10&lt;=59,AV10&gt;=40),"Regular",IF(AND(AV10&lt;=39,AV10&gt;=20),"Ruim",IF(AND(AV10&lt;=19,AV10&gt;=0),"Péssimo","")))))</f>
        <v>Ótimo</v>
      </c>
    </row>
    <row r="11" spans="1:49" s="12" customFormat="1">
      <c r="A11" s="19" t="s">
        <v>103</v>
      </c>
      <c r="B11" s="12">
        <v>1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>
        <v>1</v>
      </c>
      <c r="V11" s="12">
        <v>1</v>
      </c>
      <c r="W11" s="12">
        <v>1</v>
      </c>
      <c r="X11" s="12">
        <v>1</v>
      </c>
      <c r="Y11" s="12">
        <v>1</v>
      </c>
      <c r="Z11" s="12">
        <v>1</v>
      </c>
      <c r="AA11" s="12">
        <v>1</v>
      </c>
      <c r="AB11" s="12">
        <v>1</v>
      </c>
      <c r="AC11" s="12">
        <v>1</v>
      </c>
      <c r="AD11" s="12">
        <v>1</v>
      </c>
      <c r="AE11" s="12">
        <v>1</v>
      </c>
      <c r="AF11" s="12">
        <v>1</v>
      </c>
      <c r="AG11" s="12">
        <v>1</v>
      </c>
      <c r="AH11" s="12">
        <v>1</v>
      </c>
      <c r="AI11" s="12">
        <v>1</v>
      </c>
      <c r="AJ11" s="12">
        <v>1</v>
      </c>
      <c r="AK11" s="12">
        <v>0</v>
      </c>
      <c r="AL11" s="12">
        <v>1</v>
      </c>
      <c r="AM11" s="12">
        <v>1</v>
      </c>
      <c r="AN11" s="12">
        <v>1</v>
      </c>
      <c r="AO11" s="12">
        <v>1</v>
      </c>
      <c r="AP11" s="12">
        <v>1</v>
      </c>
      <c r="AQ11" s="12">
        <v>1</v>
      </c>
      <c r="AR11" s="12">
        <v>0</v>
      </c>
      <c r="AS11" s="12">
        <v>1</v>
      </c>
      <c r="AT11" s="12">
        <v>1</v>
      </c>
      <c r="AU11" s="12">
        <v>0</v>
      </c>
      <c r="AV11" s="18">
        <f t="shared" si="0"/>
        <v>97</v>
      </c>
      <c r="AW11" s="12" t="str">
        <f>IF(AND(AV11&lt;=100,AV11&gt;=80),"Ótimo",IF(AND(AV11&lt;=79.9,AV11&gt;=60),"Bom",IF(AND(AV11&lt;=59,AV11&gt;=40),"Regular",IF(AND(AV11&lt;=39,AV11&gt;=20),"Ruim",IF(AND(AV11&lt;=19,AV11&gt;=0),"Péssimo","")))))</f>
        <v>Ótimo</v>
      </c>
    </row>
    <row r="12" spans="1:49" s="12" customFormat="1">
      <c r="A12" s="19" t="s">
        <v>98</v>
      </c>
      <c r="B12" s="12">
        <v>1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F12" s="12">
        <v>1</v>
      </c>
      <c r="AG12" s="12">
        <v>1</v>
      </c>
      <c r="AH12" s="12">
        <v>1</v>
      </c>
      <c r="AI12" s="12">
        <v>1</v>
      </c>
      <c r="AJ12" s="12">
        <v>1</v>
      </c>
      <c r="AK12" s="12">
        <v>0</v>
      </c>
      <c r="AL12" s="12">
        <v>1</v>
      </c>
      <c r="AM12" s="12">
        <v>1</v>
      </c>
      <c r="AN12" s="12">
        <v>1</v>
      </c>
      <c r="AO12" s="12">
        <v>0</v>
      </c>
      <c r="AP12" s="12">
        <v>1</v>
      </c>
      <c r="AQ12" s="12">
        <v>1</v>
      </c>
      <c r="AR12" s="12">
        <v>0</v>
      </c>
      <c r="AS12" s="12">
        <v>1</v>
      </c>
      <c r="AT12" s="12">
        <v>1</v>
      </c>
      <c r="AU12" s="12">
        <v>0</v>
      </c>
      <c r="AV12" s="18">
        <f t="shared" si="0"/>
        <v>96</v>
      </c>
      <c r="AW12" s="12" t="str">
        <f>IF(AND(AV12&lt;=100,AV12&gt;=80),"Ótimo",IF(AND(AV12&lt;=79,AV12&gt;=60),"Bom",IF(AND(AV12&lt;=59,AV12&gt;=40),"Regular",IF(AND(AV12&lt;=39.99,AV12&gt;=20),"Ruim",IF(AND(AV12&lt;=19,AV12&gt;=0),"Péssimo","")))))</f>
        <v>Ótimo</v>
      </c>
    </row>
    <row r="13" spans="1:49" s="12" customFormat="1">
      <c r="A13" s="19" t="s">
        <v>112</v>
      </c>
      <c r="B13" s="12">
        <v>1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0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0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  <c r="AR13" s="12">
        <v>1</v>
      </c>
      <c r="AS13" s="12">
        <v>1</v>
      </c>
      <c r="AT13" s="12">
        <v>1</v>
      </c>
      <c r="AU13" s="12">
        <v>0</v>
      </c>
      <c r="AV13" s="18">
        <f t="shared" si="0"/>
        <v>95</v>
      </c>
      <c r="AW13" s="12" t="str">
        <f>IF(AND(AV13&lt;=100,AV13&gt;=80),"Ótimo",IF(AND(AV13&lt;=79,AV13&gt;=60),"Bom",IF(AND(AV13&lt;=59,AV13&gt;=40),"Regular",IF(AND(AV13&lt;=39.9,AV13&gt;=20),"Ruim",IF(AND(AV13&lt;=19,AV13&gt;=0),"Péssimo","")))))</f>
        <v>Ótimo</v>
      </c>
    </row>
    <row r="14" spans="1:49" s="12" customFormat="1">
      <c r="A14" s="19" t="s">
        <v>106</v>
      </c>
      <c r="B14" s="12">
        <v>1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0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2">
        <v>1</v>
      </c>
      <c r="AF14" s="12">
        <v>1</v>
      </c>
      <c r="AG14" s="12">
        <v>1</v>
      </c>
      <c r="AH14" s="12">
        <v>1</v>
      </c>
      <c r="AI14" s="12">
        <v>1</v>
      </c>
      <c r="AJ14" s="12">
        <v>1</v>
      </c>
      <c r="AK14" s="12">
        <v>0</v>
      </c>
      <c r="AL14" s="12">
        <v>1</v>
      </c>
      <c r="AM14" s="12">
        <v>1</v>
      </c>
      <c r="AN14" s="12">
        <v>1</v>
      </c>
      <c r="AO14" s="12">
        <v>1</v>
      </c>
      <c r="AP14" s="12">
        <v>1</v>
      </c>
      <c r="AQ14" s="12">
        <v>1</v>
      </c>
      <c r="AR14" s="12">
        <v>1</v>
      </c>
      <c r="AS14" s="12">
        <v>1</v>
      </c>
      <c r="AT14" s="12">
        <v>1</v>
      </c>
      <c r="AU14" s="12">
        <v>0</v>
      </c>
      <c r="AV14" s="18">
        <f t="shared" si="0"/>
        <v>94</v>
      </c>
      <c r="AW14" s="12" t="str">
        <f>IF(AND(AV14&lt;=100,AV14&gt;=80),"Ótimo",IF(AND(AV14&lt;=79,AV14&gt;=60),"Bom",IF(AND(AV14&lt;=59.99,AV14&gt;=40),"Regular",IF(AND(AV14&lt;=39,AV14&gt;=20),"Ruim",IF(AND(AV14&lt;=19,AV14&gt;=0),"Péssimo","")))))</f>
        <v>Ótimo</v>
      </c>
    </row>
    <row r="15" spans="1:49" s="12" customFormat="1">
      <c r="A15" s="19" t="s">
        <v>110</v>
      </c>
      <c r="B15" s="12">
        <v>1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0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0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0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0</v>
      </c>
      <c r="AV15" s="18">
        <f t="shared" si="0"/>
        <v>94</v>
      </c>
      <c r="AW15" s="12" t="str">
        <f>IF(AND(AV15&lt;=100,AV15&gt;=80),"Ótimo",IF(AND(AV15&lt;=79,AV15&gt;=60),"Bom",IF(AND(AV15&lt;=59,AV15&gt;=40),"Regular",IF(AND(AV15&lt;=39.99,AV15&gt;=20),"Ruim",IF(AND(AV15&lt;=19,AV15&gt;=0),"Péssimo","")))))</f>
        <v>Ótimo</v>
      </c>
    </row>
    <row r="16" spans="1:49" s="12" customFormat="1">
      <c r="A16" s="19" t="s">
        <v>105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  <c r="AA16" s="12">
        <v>1</v>
      </c>
      <c r="AB16" s="12">
        <v>0</v>
      </c>
      <c r="AC16" s="12">
        <v>0</v>
      </c>
      <c r="AD16" s="12">
        <v>1</v>
      </c>
      <c r="AE16" s="12">
        <v>1</v>
      </c>
      <c r="AF16" s="12">
        <v>1</v>
      </c>
      <c r="AG16" s="12">
        <v>1</v>
      </c>
      <c r="AH16" s="12">
        <v>1</v>
      </c>
      <c r="AI16" s="12">
        <v>1</v>
      </c>
      <c r="AJ16" s="12">
        <v>1</v>
      </c>
      <c r="AK16" s="12">
        <v>0</v>
      </c>
      <c r="AL16" s="12">
        <v>0</v>
      </c>
      <c r="AM16" s="12">
        <v>1</v>
      </c>
      <c r="AN16" s="12">
        <v>1</v>
      </c>
      <c r="AO16" s="12">
        <v>1</v>
      </c>
      <c r="AP16" s="12">
        <v>1</v>
      </c>
      <c r="AQ16" s="12">
        <v>1</v>
      </c>
      <c r="AR16" s="12">
        <v>1</v>
      </c>
      <c r="AS16" s="12">
        <v>1</v>
      </c>
      <c r="AT16" s="12">
        <v>1</v>
      </c>
      <c r="AU16" s="12">
        <v>0</v>
      </c>
      <c r="AV16" s="18">
        <f t="shared" si="0"/>
        <v>93</v>
      </c>
      <c r="AW16" s="12" t="str">
        <f>IF(AND(AV16&lt;=100,AV16&gt;=80),"Ótimo",IF(AND(AV16&lt;=79,AV16&gt;=60),"Bom",IF(AND(AV16&lt;=59,AV16&gt;=40),"Regular",IF(AND(AV16&lt;=39,AV16&gt;=20),"Ruim",IF(AND(AV16&lt;=19,AV16&gt;=0),"Péssimo","")))))</f>
        <v>Ótimo</v>
      </c>
    </row>
    <row r="17" spans="1:49" s="12" customFormat="1">
      <c r="A17" s="19" t="s">
        <v>72</v>
      </c>
      <c r="B17" s="12">
        <v>1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12">
        <v>0</v>
      </c>
      <c r="AE17" s="12">
        <v>0</v>
      </c>
      <c r="AF17" s="12">
        <v>1</v>
      </c>
      <c r="AG17" s="12">
        <v>1</v>
      </c>
      <c r="AH17" s="12">
        <v>1</v>
      </c>
      <c r="AI17" s="12">
        <v>1</v>
      </c>
      <c r="AJ17" s="12">
        <v>1</v>
      </c>
      <c r="AK17" s="12">
        <v>0</v>
      </c>
      <c r="AL17" s="12">
        <v>1</v>
      </c>
      <c r="AM17" s="12">
        <v>1</v>
      </c>
      <c r="AN17" s="12">
        <v>1</v>
      </c>
      <c r="AO17" s="12">
        <v>1</v>
      </c>
      <c r="AP17" s="12">
        <v>1</v>
      </c>
      <c r="AQ17" s="12">
        <v>1</v>
      </c>
      <c r="AR17" s="12">
        <v>0</v>
      </c>
      <c r="AS17" s="12">
        <v>0</v>
      </c>
      <c r="AT17" s="12">
        <v>1</v>
      </c>
      <c r="AU17" s="12">
        <v>0</v>
      </c>
      <c r="AV17" s="18">
        <f t="shared" si="0"/>
        <v>92</v>
      </c>
      <c r="AW17" s="12" t="str">
        <f>IF(AND(AV17&lt;=100,AV17&gt;=80),"Ótimo",IF(AND(AV17&lt;=79,AV17&gt;=60),"Bom",IF(AND(AV17&lt;=59,AV17&gt;=40),"Regular",IF(AND(AV17&lt;=39.99,AV17&gt;=20),"Ruim",IF(AND(AV17&lt;=19,AV17&gt;=0),"Péssimo","")))))</f>
        <v>Ótimo</v>
      </c>
    </row>
    <row r="18" spans="1:49" s="12" customFormat="1">
      <c r="A18" s="19" t="s">
        <v>120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0</v>
      </c>
      <c r="P18" s="12">
        <v>1</v>
      </c>
      <c r="Q18" s="12">
        <v>1</v>
      </c>
      <c r="R18" s="12">
        <v>1</v>
      </c>
      <c r="S18" s="12">
        <v>0</v>
      </c>
      <c r="T18" s="12">
        <v>1</v>
      </c>
      <c r="U18" s="12">
        <v>1</v>
      </c>
      <c r="V18" s="12">
        <v>0</v>
      </c>
      <c r="W18" s="12">
        <v>1</v>
      </c>
      <c r="X18" s="12">
        <v>1</v>
      </c>
      <c r="Y18" s="12">
        <v>1</v>
      </c>
      <c r="Z18" s="12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1</v>
      </c>
      <c r="AJ18" s="12">
        <v>1</v>
      </c>
      <c r="AK18" s="12">
        <v>1</v>
      </c>
      <c r="AL18" s="12">
        <v>0</v>
      </c>
      <c r="AM18" s="12">
        <v>1</v>
      </c>
      <c r="AN18" s="12">
        <v>1</v>
      </c>
      <c r="AO18" s="12">
        <v>1</v>
      </c>
      <c r="AP18" s="12">
        <v>1</v>
      </c>
      <c r="AQ18" s="12">
        <v>1</v>
      </c>
      <c r="AR18" s="12">
        <v>1</v>
      </c>
      <c r="AS18" s="12">
        <v>1</v>
      </c>
      <c r="AT18" s="12">
        <v>0</v>
      </c>
      <c r="AU18" s="12">
        <v>0</v>
      </c>
      <c r="AV18" s="18">
        <f t="shared" si="0"/>
        <v>89</v>
      </c>
      <c r="AW18" s="12" t="str">
        <f>IF(AND(AV18&lt;=100,AV18&gt;=80),"Ótimo",IF(AND(AV18&lt;=79,AV18&gt;=60),"Bom",IF(AND(AV18&lt;=59,AV18&gt;=40),"Regular",IF(AND(AV18&lt;=39,AV18&gt;=20),"Ruim",IF(AND(AV18&lt;=19,AV18&gt;=0),"Péssimo","")))))</f>
        <v>Ótimo</v>
      </c>
    </row>
    <row r="19" spans="1:49" s="12" customFormat="1">
      <c r="A19" s="19" t="s">
        <v>100</v>
      </c>
      <c r="B19" s="12">
        <v>1</v>
      </c>
      <c r="C19" s="12">
        <v>1</v>
      </c>
      <c r="D19" s="12">
        <v>1</v>
      </c>
      <c r="E19" s="12">
        <v>0</v>
      </c>
      <c r="F19" s="12">
        <v>1</v>
      </c>
      <c r="G19" s="12">
        <v>0</v>
      </c>
      <c r="H19" s="12">
        <v>1</v>
      </c>
      <c r="I19" s="12">
        <v>1</v>
      </c>
      <c r="J19" s="12">
        <v>0</v>
      </c>
      <c r="K19" s="12">
        <v>1</v>
      </c>
      <c r="L19" s="12">
        <v>1</v>
      </c>
      <c r="M19" s="12">
        <v>1</v>
      </c>
      <c r="N19" s="12">
        <v>1</v>
      </c>
      <c r="O19" s="12">
        <v>0</v>
      </c>
      <c r="P19" s="12">
        <v>1</v>
      </c>
      <c r="Q19" s="12">
        <v>1</v>
      </c>
      <c r="R19" s="12">
        <v>1</v>
      </c>
      <c r="S19" s="12">
        <v>1</v>
      </c>
      <c r="T19" s="12">
        <v>1</v>
      </c>
      <c r="U19" s="12">
        <v>1</v>
      </c>
      <c r="V19" s="12">
        <v>1</v>
      </c>
      <c r="W19" s="12">
        <v>1</v>
      </c>
      <c r="X19" s="12">
        <v>1</v>
      </c>
      <c r="Y19" s="12">
        <v>1</v>
      </c>
      <c r="Z19" s="12">
        <v>1</v>
      </c>
      <c r="AA19" s="12">
        <v>1</v>
      </c>
      <c r="AB19" s="12">
        <v>1</v>
      </c>
      <c r="AC19" s="12">
        <v>1</v>
      </c>
      <c r="AD19" s="12">
        <v>1</v>
      </c>
      <c r="AE19" s="12">
        <v>1</v>
      </c>
      <c r="AF19" s="12">
        <v>1</v>
      </c>
      <c r="AG19" s="12">
        <v>1</v>
      </c>
      <c r="AH19" s="12">
        <v>1</v>
      </c>
      <c r="AI19" s="12">
        <v>1</v>
      </c>
      <c r="AJ19" s="12">
        <v>1</v>
      </c>
      <c r="AK19" s="12">
        <v>1</v>
      </c>
      <c r="AL19" s="12">
        <v>1</v>
      </c>
      <c r="AM19" s="12">
        <v>1</v>
      </c>
      <c r="AN19" s="12">
        <v>1</v>
      </c>
      <c r="AO19" s="12">
        <v>1</v>
      </c>
      <c r="AP19" s="12">
        <v>0</v>
      </c>
      <c r="AQ19" s="12">
        <v>1</v>
      </c>
      <c r="AR19" s="12">
        <v>1</v>
      </c>
      <c r="AS19" s="12">
        <v>1</v>
      </c>
      <c r="AT19" s="12">
        <v>1</v>
      </c>
      <c r="AU19" s="12">
        <v>0</v>
      </c>
      <c r="AV19" s="18">
        <f t="shared" si="0"/>
        <v>86</v>
      </c>
      <c r="AW19" s="12" t="str">
        <f>IF(AND(AV19&lt;=100,AV19&gt;=80),"Ótimo",IF(AND(AV19&lt;=79,AV19&gt;=60),"Bom",IF(AND(AV19&lt;=59.99,AV19&gt;=40),"Regular",IF(AND(AV19&lt;=39,AV19&gt;=20),"Ruim",IF(AND(AV19&lt;=19,AV19&gt;=0),"Péssimo","")))))</f>
        <v>Ótimo</v>
      </c>
    </row>
    <row r="20" spans="1:49" s="12" customFormat="1">
      <c r="A20" s="19" t="s">
        <v>116</v>
      </c>
      <c r="B20" s="12">
        <v>1</v>
      </c>
      <c r="C20" s="12">
        <v>1</v>
      </c>
      <c r="D20" s="12">
        <v>1</v>
      </c>
      <c r="E20" s="12">
        <v>1</v>
      </c>
      <c r="F20" s="12">
        <v>1</v>
      </c>
      <c r="G20" s="12">
        <v>0</v>
      </c>
      <c r="H20" s="12">
        <v>1</v>
      </c>
      <c r="I20" s="12">
        <v>1</v>
      </c>
      <c r="J20" s="12">
        <v>1</v>
      </c>
      <c r="K20" s="12">
        <v>1</v>
      </c>
      <c r="L20" s="12">
        <v>0</v>
      </c>
      <c r="M20" s="12">
        <v>0</v>
      </c>
      <c r="N20" s="12">
        <v>1</v>
      </c>
      <c r="O20" s="12">
        <v>0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1</v>
      </c>
      <c r="V20" s="12">
        <v>1</v>
      </c>
      <c r="W20" s="12">
        <v>1</v>
      </c>
      <c r="X20" s="12">
        <v>1</v>
      </c>
      <c r="Y20" s="12">
        <v>1</v>
      </c>
      <c r="Z20" s="12">
        <v>1</v>
      </c>
      <c r="AA20" s="12">
        <v>1</v>
      </c>
      <c r="AB20" s="12">
        <v>1</v>
      </c>
      <c r="AC20" s="12">
        <v>1</v>
      </c>
      <c r="AD20" s="12">
        <v>1</v>
      </c>
      <c r="AE20" s="12">
        <v>1</v>
      </c>
      <c r="AF20" s="12">
        <v>0</v>
      </c>
      <c r="AG20" s="12">
        <v>1</v>
      </c>
      <c r="AH20" s="12">
        <v>1</v>
      </c>
      <c r="AI20" s="12">
        <v>1</v>
      </c>
      <c r="AJ20" s="12">
        <v>1</v>
      </c>
      <c r="AK20" s="12">
        <v>0</v>
      </c>
      <c r="AL20" s="12">
        <v>0</v>
      </c>
      <c r="AM20" s="12">
        <v>1</v>
      </c>
      <c r="AN20" s="12">
        <v>1</v>
      </c>
      <c r="AO20" s="12">
        <v>1</v>
      </c>
      <c r="AP20" s="12">
        <v>1</v>
      </c>
      <c r="AQ20" s="12">
        <v>1</v>
      </c>
      <c r="AR20" s="12">
        <v>1</v>
      </c>
      <c r="AS20" s="12">
        <v>1</v>
      </c>
      <c r="AT20" s="12">
        <v>1</v>
      </c>
      <c r="AU20" s="12">
        <v>0</v>
      </c>
      <c r="AV20" s="18">
        <f t="shared" si="0"/>
        <v>85</v>
      </c>
      <c r="AW20" s="12" t="str">
        <f>IF(AND(AV20&lt;=100,AV20&gt;=80),"Ótimo",IF(AND(AV20&lt;=79,AV20&gt;=60),"Bom",IF(AND(AV20&lt;=59,AV20&gt;=40),"Regular",IF(AND(AV20&lt;=39,AV20&gt;=20),"Ruim",IF(AND(AV20&lt;=19,AV20&gt;=0),"Péssimo","")))))</f>
        <v>Ótimo</v>
      </c>
    </row>
    <row r="21" spans="1:49" s="12" customFormat="1">
      <c r="A21" s="19" t="s">
        <v>101</v>
      </c>
      <c r="B21" s="12">
        <v>1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0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  <c r="U21" s="12">
        <v>1</v>
      </c>
      <c r="V21" s="12">
        <v>1</v>
      </c>
      <c r="W21" s="12">
        <v>1</v>
      </c>
      <c r="X21" s="12">
        <v>0</v>
      </c>
      <c r="Y21" s="12">
        <v>1</v>
      </c>
      <c r="Z21" s="12">
        <v>0</v>
      </c>
      <c r="AA21" s="12">
        <v>1</v>
      </c>
      <c r="AB21" s="12">
        <v>1</v>
      </c>
      <c r="AC21" s="12">
        <v>0</v>
      </c>
      <c r="AD21" s="12">
        <v>1</v>
      </c>
      <c r="AE21" s="12">
        <v>1</v>
      </c>
      <c r="AF21" s="12">
        <v>0</v>
      </c>
      <c r="AG21" s="12">
        <v>1</v>
      </c>
      <c r="AH21" s="12">
        <v>1</v>
      </c>
      <c r="AI21" s="12">
        <v>1</v>
      </c>
      <c r="AJ21" s="12">
        <v>1</v>
      </c>
      <c r="AK21" s="12">
        <v>0</v>
      </c>
      <c r="AL21" s="12">
        <v>0</v>
      </c>
      <c r="AM21" s="12">
        <v>1</v>
      </c>
      <c r="AN21" s="12">
        <v>1</v>
      </c>
      <c r="AO21" s="12">
        <v>0</v>
      </c>
      <c r="AP21" s="12">
        <v>0</v>
      </c>
      <c r="AQ21" s="12">
        <v>1</v>
      </c>
      <c r="AR21" s="12">
        <v>0</v>
      </c>
      <c r="AS21" s="12">
        <v>1</v>
      </c>
      <c r="AT21" s="12">
        <v>1</v>
      </c>
      <c r="AU21" s="12">
        <v>0</v>
      </c>
      <c r="AV21" s="18">
        <f t="shared" si="0"/>
        <v>84</v>
      </c>
      <c r="AW21" s="12" t="str">
        <f>IF(AND(AV21&lt;=100,AV21&gt;=80),"Ótimo",IF(AND(AV21&lt;=79,AV21&gt;=60),"Bom",IF(AND(AV21&lt;=59,AV21&gt;=40),"Regular",IF(AND(AV21&lt;=39,AV21&gt;=20),"Ruim",IF(AND(AV21&lt;=19,AV21&gt;=0),"Péssimo","")))))</f>
        <v>Ótimo</v>
      </c>
    </row>
    <row r="22" spans="1:49" s="12" customFormat="1">
      <c r="A22" s="19" t="s">
        <v>115</v>
      </c>
      <c r="B22" s="12">
        <v>1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0</v>
      </c>
      <c r="P22" s="12">
        <v>1</v>
      </c>
      <c r="Q22" s="12">
        <v>0</v>
      </c>
      <c r="R22" s="12">
        <v>1</v>
      </c>
      <c r="S22" s="12">
        <v>1</v>
      </c>
      <c r="T22" s="12">
        <v>1</v>
      </c>
      <c r="U22" s="12">
        <v>1</v>
      </c>
      <c r="V22" s="12">
        <v>1</v>
      </c>
      <c r="W22" s="12">
        <v>1</v>
      </c>
      <c r="X22" s="12">
        <v>1</v>
      </c>
      <c r="Y22" s="12">
        <v>1</v>
      </c>
      <c r="Z22" s="12">
        <v>1</v>
      </c>
      <c r="AA22" s="12">
        <v>0</v>
      </c>
      <c r="AB22" s="12">
        <v>1</v>
      </c>
      <c r="AC22" s="12">
        <v>0</v>
      </c>
      <c r="AD22" s="12">
        <v>1</v>
      </c>
      <c r="AE22" s="12">
        <v>0</v>
      </c>
      <c r="AF22" s="12">
        <v>1</v>
      </c>
      <c r="AG22" s="12">
        <v>0</v>
      </c>
      <c r="AH22" s="12">
        <v>1</v>
      </c>
      <c r="AI22" s="12">
        <v>1</v>
      </c>
      <c r="AJ22" s="12">
        <v>1</v>
      </c>
      <c r="AK22" s="12">
        <v>0</v>
      </c>
      <c r="AL22" s="12">
        <v>0</v>
      </c>
      <c r="AM22" s="12">
        <v>1</v>
      </c>
      <c r="AN22" s="12">
        <v>1</v>
      </c>
      <c r="AO22" s="12">
        <v>1</v>
      </c>
      <c r="AP22" s="12">
        <v>1</v>
      </c>
      <c r="AQ22" s="12">
        <v>1</v>
      </c>
      <c r="AR22" s="12">
        <v>1</v>
      </c>
      <c r="AS22" s="12">
        <v>1</v>
      </c>
      <c r="AT22" s="12">
        <v>1</v>
      </c>
      <c r="AU22" s="12">
        <v>0</v>
      </c>
      <c r="AV22" s="18">
        <f t="shared" si="0"/>
        <v>83</v>
      </c>
      <c r="AW22" s="12" t="str">
        <f>IF(AND(AV22&lt;=100,AV22&gt;=80),"Ótimo",IF(AND(AV22&lt;=79,AV22&gt;=60),"Bom",IF(AND(AV22&lt;=59,AV22&gt;=40),"Regular",IF(AND(AV22&lt;=39,AV22&gt;=20),"Ruim",IF(AND(AV22&lt;=19,AV22&gt;=0),"Péssimo","")))))</f>
        <v>Ótimo</v>
      </c>
    </row>
    <row r="23" spans="1:49" s="12" customFormat="1">
      <c r="A23" s="19" t="s">
        <v>118</v>
      </c>
      <c r="B23" s="12">
        <v>1</v>
      </c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0</v>
      </c>
      <c r="N23" s="12">
        <v>1</v>
      </c>
      <c r="O23" s="12">
        <v>0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  <c r="V23" s="12">
        <v>1</v>
      </c>
      <c r="W23" s="12">
        <v>1</v>
      </c>
      <c r="X23" s="12">
        <v>1</v>
      </c>
      <c r="Y23" s="12">
        <v>1</v>
      </c>
      <c r="Z23" s="12">
        <v>0</v>
      </c>
      <c r="AA23" s="12">
        <v>1</v>
      </c>
      <c r="AB23" s="12">
        <v>1</v>
      </c>
      <c r="AC23" s="12">
        <v>1</v>
      </c>
      <c r="AD23" s="12">
        <v>0</v>
      </c>
      <c r="AE23" s="12">
        <v>0</v>
      </c>
      <c r="AF23" s="12">
        <v>0</v>
      </c>
      <c r="AG23" s="12">
        <v>0</v>
      </c>
      <c r="AH23" s="12">
        <v>1</v>
      </c>
      <c r="AI23" s="12">
        <v>1</v>
      </c>
      <c r="AJ23" s="12">
        <v>1</v>
      </c>
      <c r="AK23" s="12">
        <v>0</v>
      </c>
      <c r="AL23" s="12">
        <v>0</v>
      </c>
      <c r="AM23" s="12">
        <v>1</v>
      </c>
      <c r="AN23" s="12">
        <v>0</v>
      </c>
      <c r="AO23" s="12">
        <v>0</v>
      </c>
      <c r="AP23" s="12">
        <v>0</v>
      </c>
      <c r="AQ23" s="12">
        <v>1</v>
      </c>
      <c r="AR23" s="12">
        <v>1</v>
      </c>
      <c r="AS23" s="12">
        <v>0</v>
      </c>
      <c r="AT23" s="12">
        <v>0</v>
      </c>
      <c r="AU23" s="12">
        <v>0</v>
      </c>
      <c r="AV23" s="18">
        <f t="shared" si="0"/>
        <v>78</v>
      </c>
      <c r="AW23" s="12" t="str">
        <f>IF(AND(AV23&lt;=100,AV23&gt;=80),"Ótimo",IF(AND(AV23&lt;=79.9,AV23&gt;=60),"Bom",IF(AND(AV23&lt;=59,AV23&gt;=40),"Regular",IF(AND(AV23&lt;=39,AV23&gt;=20),"Ruim",IF(AND(AV23&lt;=19,AV23&gt;=0),"Péssimo","")))))</f>
        <v>Bom</v>
      </c>
    </row>
    <row r="24" spans="1:49" s="12" customFormat="1">
      <c r="A24" s="19" t="s">
        <v>104</v>
      </c>
      <c r="B24" s="12">
        <v>1</v>
      </c>
      <c r="C24" s="12">
        <v>1</v>
      </c>
      <c r="D24" s="12">
        <v>1</v>
      </c>
      <c r="E24" s="12">
        <v>0</v>
      </c>
      <c r="F24" s="12">
        <v>0</v>
      </c>
      <c r="G24" s="12">
        <v>1</v>
      </c>
      <c r="H24" s="12">
        <v>1</v>
      </c>
      <c r="I24" s="12">
        <v>1</v>
      </c>
      <c r="J24" s="12">
        <v>0</v>
      </c>
      <c r="K24" s="12">
        <v>1</v>
      </c>
      <c r="L24" s="12">
        <v>0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0</v>
      </c>
      <c r="W24" s="12">
        <v>0</v>
      </c>
      <c r="X24" s="12">
        <v>0</v>
      </c>
      <c r="Y24" s="12">
        <v>1</v>
      </c>
      <c r="Z24" s="12">
        <v>1</v>
      </c>
      <c r="AA24" s="12">
        <v>1</v>
      </c>
      <c r="AB24" s="12">
        <v>1</v>
      </c>
      <c r="AC24" s="12">
        <v>1</v>
      </c>
      <c r="AD24" s="12">
        <v>0</v>
      </c>
      <c r="AE24" s="12">
        <v>0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0</v>
      </c>
      <c r="AL24" s="12">
        <v>1</v>
      </c>
      <c r="AM24" s="12">
        <v>1</v>
      </c>
      <c r="AN24" s="12">
        <v>1</v>
      </c>
      <c r="AO24" s="12">
        <v>0</v>
      </c>
      <c r="AP24" s="12">
        <v>1</v>
      </c>
      <c r="AQ24" s="12">
        <v>1</v>
      </c>
      <c r="AR24" s="12">
        <v>0</v>
      </c>
      <c r="AS24" s="12">
        <v>0</v>
      </c>
      <c r="AT24" s="12">
        <v>1</v>
      </c>
      <c r="AU24" s="12">
        <v>0</v>
      </c>
      <c r="AV24" s="18">
        <f t="shared" si="0"/>
        <v>73</v>
      </c>
      <c r="AW24" s="12" t="str">
        <f>IF(AND(AV24&lt;=100,AV24&gt;=80),"Ótimo",IF(AND(AV24&lt;=79,AV24&gt;=60),"Bom",IF(AND(AV24&lt;=59,AV24&gt;=40),"Regular",IF(AND(AV24&lt;=39.99,AV24&gt;=20),"Ruim",IF(AND(AV24&lt;=19,AV24&gt;=0),"Péssimo","")))))</f>
        <v>Bom</v>
      </c>
    </row>
    <row r="25" spans="1:49" s="12" customFormat="1">
      <c r="A25" s="19" t="s">
        <v>70</v>
      </c>
      <c r="B25" s="12">
        <v>1</v>
      </c>
      <c r="C25" s="12">
        <v>1</v>
      </c>
      <c r="D25" s="12">
        <v>1</v>
      </c>
      <c r="E25" s="12">
        <v>0</v>
      </c>
      <c r="F25" s="12">
        <v>1</v>
      </c>
      <c r="G25" s="12">
        <v>0</v>
      </c>
      <c r="H25" s="12">
        <v>1</v>
      </c>
      <c r="I25" s="12">
        <v>1</v>
      </c>
      <c r="J25" s="12">
        <v>0</v>
      </c>
      <c r="K25" s="12">
        <v>1</v>
      </c>
      <c r="L25" s="12">
        <v>0</v>
      </c>
      <c r="M25" s="12">
        <v>0</v>
      </c>
      <c r="N25" s="12">
        <v>1</v>
      </c>
      <c r="O25" s="12">
        <v>0</v>
      </c>
      <c r="P25" s="12">
        <v>1</v>
      </c>
      <c r="Q25" s="12">
        <v>1</v>
      </c>
      <c r="R25" s="12">
        <v>1</v>
      </c>
      <c r="S25" s="12">
        <v>1</v>
      </c>
      <c r="T25" s="12">
        <v>0</v>
      </c>
      <c r="U25" s="12">
        <v>1</v>
      </c>
      <c r="V25" s="12">
        <v>1</v>
      </c>
      <c r="W25" s="12">
        <v>1</v>
      </c>
      <c r="X25" s="12">
        <v>1</v>
      </c>
      <c r="Y25" s="12">
        <v>1</v>
      </c>
      <c r="Z25" s="12">
        <v>1</v>
      </c>
      <c r="AA25" s="12">
        <v>1</v>
      </c>
      <c r="AB25" s="12">
        <v>0</v>
      </c>
      <c r="AC25" s="12">
        <v>0</v>
      </c>
      <c r="AD25" s="12">
        <v>1</v>
      </c>
      <c r="AE25" s="12">
        <v>0</v>
      </c>
      <c r="AF25" s="12">
        <v>1</v>
      </c>
      <c r="AG25" s="12">
        <v>0</v>
      </c>
      <c r="AH25" s="12">
        <v>1</v>
      </c>
      <c r="AI25" s="12">
        <v>1</v>
      </c>
      <c r="AJ25" s="12">
        <v>1</v>
      </c>
      <c r="AK25" s="12">
        <v>0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  <c r="AQ25" s="12">
        <v>1</v>
      </c>
      <c r="AR25" s="12">
        <v>0</v>
      </c>
      <c r="AS25" s="12">
        <v>1</v>
      </c>
      <c r="AT25" s="12">
        <v>1</v>
      </c>
      <c r="AU25" s="12">
        <v>0</v>
      </c>
      <c r="AV25" s="18">
        <f t="shared" si="0"/>
        <v>69</v>
      </c>
      <c r="AW25" s="12" t="str">
        <f>IF(AND(AV25&lt;=100,AV25&gt;=80),"Ótimo",IF(AND(AV25&lt;=79,AV25&gt;=60),"Bom",IF(AND(AV25&lt;=59,AV25&gt;=40),"Regular",IF(AND(AV25&lt;=39,AV25&gt;=20),"Ruim",IF(AND(AV25&lt;=19,AV25&gt;=0),"Péssimo","")))))</f>
        <v>Bom</v>
      </c>
    </row>
    <row r="26" spans="1:49" s="12" customFormat="1">
      <c r="A26" s="19" t="s">
        <v>111</v>
      </c>
      <c r="B26" s="12">
        <v>1</v>
      </c>
      <c r="C26" s="12">
        <v>1</v>
      </c>
      <c r="D26" s="12">
        <v>1</v>
      </c>
      <c r="E26" s="12">
        <v>0</v>
      </c>
      <c r="F26" s="12">
        <v>1</v>
      </c>
      <c r="G26" s="12">
        <v>0</v>
      </c>
      <c r="H26" s="12">
        <v>1</v>
      </c>
      <c r="I26" s="12">
        <v>1</v>
      </c>
      <c r="J26" s="12">
        <v>0</v>
      </c>
      <c r="K26" s="12">
        <v>1</v>
      </c>
      <c r="L26" s="12">
        <v>0</v>
      </c>
      <c r="M26" s="12">
        <v>0</v>
      </c>
      <c r="N26" s="12">
        <v>1</v>
      </c>
      <c r="O26" s="12">
        <v>0</v>
      </c>
      <c r="P26" s="12">
        <v>0</v>
      </c>
      <c r="Q26" s="12">
        <v>1</v>
      </c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12">
        <v>1</v>
      </c>
      <c r="X26" s="12">
        <v>1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1</v>
      </c>
      <c r="AK26" s="12">
        <v>0</v>
      </c>
      <c r="AL26" s="12">
        <v>0</v>
      </c>
      <c r="AM26" s="12">
        <v>1</v>
      </c>
      <c r="AN26" s="12">
        <v>1</v>
      </c>
      <c r="AO26" s="12">
        <v>1</v>
      </c>
      <c r="AP26" s="12">
        <v>0</v>
      </c>
      <c r="AQ26" s="12">
        <v>1</v>
      </c>
      <c r="AR26" s="12">
        <v>0</v>
      </c>
      <c r="AS26" s="12">
        <v>1</v>
      </c>
      <c r="AT26" s="12">
        <v>0</v>
      </c>
      <c r="AU26" s="12">
        <v>0</v>
      </c>
      <c r="AV26" s="18">
        <f t="shared" si="0"/>
        <v>56.000000000000007</v>
      </c>
      <c r="AW26" s="12" t="str">
        <f>IF(AND(AV26&lt;=100,AV26&gt;=80),"Ótimo",IF(AND(AV26&lt;=79,AV26&gt;=60),"Bom",IF(AND(AV26&lt;=59,AV26&gt;=40),"Regular",IF(AND(AV26&lt;=39,AV26&gt;=20),"Ruim",IF(AND(AV26&lt;=19,AV26&gt;=0),"Péssimo","")))))</f>
        <v>Regular</v>
      </c>
    </row>
    <row r="27" spans="1:49" s="12" customFormat="1">
      <c r="A27" s="19" t="s">
        <v>108</v>
      </c>
      <c r="B27" s="12">
        <v>1</v>
      </c>
      <c r="C27" s="12">
        <v>1</v>
      </c>
      <c r="D27" s="12">
        <v>1</v>
      </c>
      <c r="E27" s="12">
        <v>1</v>
      </c>
      <c r="F27" s="12">
        <v>1</v>
      </c>
      <c r="G27" s="12">
        <v>0</v>
      </c>
      <c r="H27" s="12">
        <v>1</v>
      </c>
      <c r="I27" s="12">
        <v>1</v>
      </c>
      <c r="J27" s="12">
        <v>1</v>
      </c>
      <c r="K27" s="12">
        <v>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</v>
      </c>
      <c r="U27" s="12">
        <v>0</v>
      </c>
      <c r="V27" s="12">
        <v>1</v>
      </c>
      <c r="W27" s="12">
        <v>1</v>
      </c>
      <c r="X27" s="12">
        <v>0</v>
      </c>
      <c r="Y27" s="12">
        <v>1</v>
      </c>
      <c r="Z27" s="12">
        <v>0</v>
      </c>
      <c r="AA27" s="12">
        <v>0</v>
      </c>
      <c r="AB27" s="12">
        <v>0</v>
      </c>
      <c r="AC27" s="12">
        <v>0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0</v>
      </c>
      <c r="AJ27" s="12">
        <v>1</v>
      </c>
      <c r="AK27" s="12">
        <v>1</v>
      </c>
      <c r="AL27" s="12">
        <v>0</v>
      </c>
      <c r="AM27" s="12">
        <v>1</v>
      </c>
      <c r="AN27" s="12">
        <v>1</v>
      </c>
      <c r="AO27" s="12">
        <v>0</v>
      </c>
      <c r="AP27" s="12">
        <v>0</v>
      </c>
      <c r="AQ27" s="12">
        <v>1</v>
      </c>
      <c r="AR27" s="12">
        <v>0</v>
      </c>
      <c r="AS27" s="12">
        <v>0</v>
      </c>
      <c r="AT27" s="12">
        <v>0</v>
      </c>
      <c r="AU27" s="12">
        <v>0</v>
      </c>
      <c r="AV27" s="18">
        <f t="shared" si="0"/>
        <v>52</v>
      </c>
      <c r="AW27" s="12" t="str">
        <f>IF(AND(AV27&lt;=100,AV27&gt;=80),"Ótimo",IF(AND(AV27&lt;=79,AV27&gt;=60),"Bom",IF(AND(AV27&lt;=59,AV27&gt;=40),"Regular",IF(AND(AV27&lt;=39,AV27&gt;=20),"Ruim",IF(AND(AV27&lt;=19,AV27&gt;=0),"Péssimo","")))))</f>
        <v>Regular</v>
      </c>
    </row>
    <row r="28" spans="1:49" s="12" customFormat="1">
      <c r="A28" s="19" t="s">
        <v>102</v>
      </c>
      <c r="B28" s="12">
        <v>1</v>
      </c>
      <c r="C28" s="12">
        <v>1</v>
      </c>
      <c r="D28" s="12">
        <v>0</v>
      </c>
      <c r="E28" s="12">
        <v>0</v>
      </c>
      <c r="F28" s="12">
        <v>1</v>
      </c>
      <c r="G28" s="12">
        <v>0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0</v>
      </c>
      <c r="V28" s="12">
        <v>1</v>
      </c>
      <c r="W28" s="12">
        <v>1</v>
      </c>
      <c r="X28" s="12">
        <v>1</v>
      </c>
      <c r="Y28" s="12">
        <v>1</v>
      </c>
      <c r="Z28" s="12">
        <v>0</v>
      </c>
      <c r="AA28" s="12">
        <v>0</v>
      </c>
      <c r="AB28" s="12">
        <v>1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1</v>
      </c>
      <c r="AI28" s="12">
        <v>1</v>
      </c>
      <c r="AJ28" s="12">
        <v>1</v>
      </c>
      <c r="AK28" s="12">
        <v>0</v>
      </c>
      <c r="AL28" s="12">
        <v>0</v>
      </c>
      <c r="AM28" s="12">
        <v>1</v>
      </c>
      <c r="AN28" s="12">
        <v>1</v>
      </c>
      <c r="AO28" s="12">
        <v>1</v>
      </c>
      <c r="AP28" s="12">
        <v>1</v>
      </c>
      <c r="AQ28" s="12">
        <v>1</v>
      </c>
      <c r="AR28" s="12">
        <v>0</v>
      </c>
      <c r="AS28" s="12">
        <v>0</v>
      </c>
      <c r="AT28" s="12">
        <v>1</v>
      </c>
      <c r="AU28" s="12">
        <v>0</v>
      </c>
      <c r="AV28" s="18">
        <f t="shared" si="0"/>
        <v>51</v>
      </c>
      <c r="AW28" s="12" t="str">
        <f>IF(AND(AV28&lt;=100,AV28&gt;=80),"Ótimo",IF(AND(AV28&lt;=79.99,AV28&gt;=60),"Bom",IF(AND(AV28&lt;=59,AV28&gt;=40),"Regular",IF(AND(AV28&lt;=39,AV28&gt;=20),"Ruim",IF(AND(AV28&lt;=19,AV28&gt;=0),"Péssimo","")))))</f>
        <v>Regular</v>
      </c>
    </row>
    <row r="29" spans="1:49" s="12" customFormat="1">
      <c r="A29" s="19" t="s">
        <v>109</v>
      </c>
      <c r="B29" s="12">
        <v>1</v>
      </c>
      <c r="C29" s="12">
        <v>1</v>
      </c>
      <c r="D29" s="12">
        <v>1</v>
      </c>
      <c r="E29" s="12">
        <v>0</v>
      </c>
      <c r="F29" s="12">
        <v>1</v>
      </c>
      <c r="G29" s="12">
        <v>0</v>
      </c>
      <c r="H29" s="12">
        <v>1</v>
      </c>
      <c r="I29" s="12">
        <v>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1</v>
      </c>
      <c r="R29" s="12">
        <v>1</v>
      </c>
      <c r="S29" s="12">
        <v>1</v>
      </c>
      <c r="T29" s="12">
        <v>1</v>
      </c>
      <c r="U29" s="12">
        <v>1</v>
      </c>
      <c r="V29" s="12">
        <v>1</v>
      </c>
      <c r="W29" s="12">
        <v>1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1</v>
      </c>
      <c r="AI29" s="12">
        <v>1</v>
      </c>
      <c r="AJ29" s="12">
        <v>1</v>
      </c>
      <c r="AK29" s="12">
        <v>0</v>
      </c>
      <c r="AL29" s="12">
        <v>0</v>
      </c>
      <c r="AM29" s="12">
        <v>1</v>
      </c>
      <c r="AN29" s="12">
        <v>0</v>
      </c>
      <c r="AO29" s="12">
        <v>1</v>
      </c>
      <c r="AP29" s="12">
        <v>0</v>
      </c>
      <c r="AQ29" s="12">
        <v>1</v>
      </c>
      <c r="AR29" s="12">
        <v>0</v>
      </c>
      <c r="AS29" s="12">
        <v>1</v>
      </c>
      <c r="AT29" s="12">
        <v>0</v>
      </c>
      <c r="AU29" s="12">
        <v>0</v>
      </c>
      <c r="AV29" s="18">
        <f t="shared" si="0"/>
        <v>51</v>
      </c>
      <c r="AW29" s="12" t="str">
        <f>IF(AND(AV29&lt;=100,AV29&gt;=80),"Ótimo",IF(AND(AV29&lt;=79,AV29&gt;=60),"Bom",IF(AND(AV29&lt;=59,AV29&gt;=40),"Regular",IF(AND(AV29&lt;=39.99,AV29&gt;=20),"Ruim",IF(AND(AV29&lt;=19,AV29&gt;=0),"Péssimo","")))))</f>
        <v>Regular</v>
      </c>
    </row>
    <row r="30" spans="1:49" s="12" customFormat="1">
      <c r="A30" s="19"/>
      <c r="AV30" s="18"/>
    </row>
    <row r="31" spans="1:49" s="12" customFormat="1"/>
  </sheetData>
  <sortState xmlns:xlrd2="http://schemas.microsoft.com/office/spreadsheetml/2017/richdata2" ref="A5:AW34">
    <sortCondition descending="1" ref="AV5:AV34"/>
  </sortState>
  <mergeCells count="19">
    <mergeCell ref="A1:A3"/>
    <mergeCell ref="B1:N1"/>
    <mergeCell ref="Q1:U1"/>
    <mergeCell ref="V1:Y1"/>
    <mergeCell ref="AA1:AC1"/>
    <mergeCell ref="AW1:AW2"/>
    <mergeCell ref="B2:G2"/>
    <mergeCell ref="H2:N2"/>
    <mergeCell ref="Q2:U2"/>
    <mergeCell ref="V2:Y2"/>
    <mergeCell ref="AA2:AC2"/>
    <mergeCell ref="AD1:AG1"/>
    <mergeCell ref="AD2:AE2"/>
    <mergeCell ref="AF2:AG2"/>
    <mergeCell ref="AH2:AK2"/>
    <mergeCell ref="AM2:AO2"/>
    <mergeCell ref="AQ2:AS2"/>
    <mergeCell ref="AH1:AU1"/>
    <mergeCell ref="AV1:AV2"/>
  </mergeCells>
  <conditionalFormatting sqref="AW18:AW23 AW29:AW30 AW16 AW25:AW27 AW4:AW14">
    <cfRule type="containsText" dxfId="69" priority="51" operator="containsText" text="Péssimo/Opaco">
      <formula>NOT(ISERROR(SEARCH("Péssimo/Opaco",AW4)))</formula>
    </cfRule>
    <cfRule type="containsText" dxfId="68" priority="52" operator="containsText" text="Regular">
      <formula>NOT(ISERROR(SEARCH("Regular",AW4)))</formula>
    </cfRule>
    <cfRule type="containsText" dxfId="67" priority="53" operator="containsText" text="Bom">
      <formula>NOT(ISERROR(SEARCH("Bom",AW4)))</formula>
    </cfRule>
    <cfRule type="containsText" dxfId="66" priority="54" operator="containsText" text="Muito Bom">
      <formula>NOT(ISERROR(SEARCH("Muito Bom",AW4)))</formula>
    </cfRule>
    <cfRule type="containsText" dxfId="65" priority="55" operator="containsText" text="Ótimo/Transparente">
      <formula>NOT(ISERROR(SEARCH("Ótimo/Transparente",AW4)))</formula>
    </cfRule>
  </conditionalFormatting>
  <conditionalFormatting sqref="AW10">
    <cfRule type="containsText" dxfId="64" priority="36" operator="containsText" text="Péssimo/Opaco">
      <formula>NOT(ISERROR(SEARCH("Péssimo/Opaco",AW10)))</formula>
    </cfRule>
    <cfRule type="containsText" dxfId="63" priority="37" operator="containsText" text="Regular">
      <formula>NOT(ISERROR(SEARCH("Regular",AW10)))</formula>
    </cfRule>
    <cfRule type="containsText" dxfId="62" priority="38" operator="containsText" text="Bom">
      <formula>NOT(ISERROR(SEARCH("Bom",AW10)))</formula>
    </cfRule>
    <cfRule type="containsText" dxfId="61" priority="39" operator="containsText" text="Muito Bom">
      <formula>NOT(ISERROR(SEARCH("Muito Bom",AW10)))</formula>
    </cfRule>
    <cfRule type="containsText" dxfId="60" priority="40" operator="containsText" text="Ótimo/Transparente">
      <formula>NOT(ISERROR(SEARCH("Ótimo/Transparente",AW10)))</formula>
    </cfRule>
  </conditionalFormatting>
  <conditionalFormatting sqref="AW28">
    <cfRule type="containsText" dxfId="59" priority="31" operator="containsText" text="Péssimo/Opaco">
      <formula>NOT(ISERROR(SEARCH("Péssimo/Opaco",AW28)))</formula>
    </cfRule>
    <cfRule type="containsText" dxfId="58" priority="32" operator="containsText" text="Regular">
      <formula>NOT(ISERROR(SEARCH("Regular",AW28)))</formula>
    </cfRule>
    <cfRule type="containsText" dxfId="57" priority="33" operator="containsText" text="Bom">
      <formula>NOT(ISERROR(SEARCH("Bom",AW28)))</formula>
    </cfRule>
    <cfRule type="containsText" dxfId="56" priority="34" operator="containsText" text="Muito Bom">
      <formula>NOT(ISERROR(SEARCH("Muito Bom",AW28)))</formula>
    </cfRule>
    <cfRule type="containsText" dxfId="55" priority="35" operator="containsText" text="Ótimo/Transparente">
      <formula>NOT(ISERROR(SEARCH("Ótimo/Transparente",AW28)))</formula>
    </cfRule>
  </conditionalFormatting>
  <conditionalFormatting sqref="AW6">
    <cfRule type="containsText" dxfId="54" priority="26" operator="containsText" text="Péssimo/Opaco">
      <formula>NOT(ISERROR(SEARCH("Péssimo/Opaco",AW6)))</formula>
    </cfRule>
    <cfRule type="containsText" dxfId="53" priority="27" operator="containsText" text="Regular">
      <formula>NOT(ISERROR(SEARCH("Regular",AW6)))</formula>
    </cfRule>
    <cfRule type="containsText" dxfId="52" priority="28" operator="containsText" text="Bom">
      <formula>NOT(ISERROR(SEARCH("Bom",AW6)))</formula>
    </cfRule>
    <cfRule type="containsText" dxfId="51" priority="29" operator="containsText" text="Muito Bom">
      <formula>NOT(ISERROR(SEARCH("Muito Bom",AW6)))</formula>
    </cfRule>
    <cfRule type="containsText" dxfId="50" priority="30" operator="containsText" text="Ótimo/Transparente">
      <formula>NOT(ISERROR(SEARCH("Ótimo/Transparente",AW6)))</formula>
    </cfRule>
  </conditionalFormatting>
  <conditionalFormatting sqref="AW17">
    <cfRule type="containsText" dxfId="49" priority="21" operator="containsText" text="Péssimo/Opaco">
      <formula>NOT(ISERROR(SEARCH("Péssimo/Opaco",AW17)))</formula>
    </cfRule>
    <cfRule type="containsText" dxfId="48" priority="22" operator="containsText" text="Regular">
      <formula>NOT(ISERROR(SEARCH("Regular",AW17)))</formula>
    </cfRule>
    <cfRule type="containsText" dxfId="47" priority="23" operator="containsText" text="Bom">
      <formula>NOT(ISERROR(SEARCH("Bom",AW17)))</formula>
    </cfRule>
    <cfRule type="containsText" dxfId="46" priority="24" operator="containsText" text="Muito Bom">
      <formula>NOT(ISERROR(SEARCH("Muito Bom",AW17)))</formula>
    </cfRule>
    <cfRule type="containsText" dxfId="45" priority="25" operator="containsText" text="Ótimo/Transparente">
      <formula>NOT(ISERROR(SEARCH("Ótimo/Transparente",AW17)))</formula>
    </cfRule>
  </conditionalFormatting>
  <conditionalFormatting sqref="AW15">
    <cfRule type="containsText" dxfId="44" priority="16" operator="containsText" text="Péssimo/Opaco">
      <formula>NOT(ISERROR(SEARCH("Péssimo/Opaco",AW15)))</formula>
    </cfRule>
    <cfRule type="containsText" dxfId="43" priority="17" operator="containsText" text="Regular">
      <formula>NOT(ISERROR(SEARCH("Regular",AW15)))</formula>
    </cfRule>
    <cfRule type="containsText" dxfId="42" priority="18" operator="containsText" text="Bom">
      <formula>NOT(ISERROR(SEARCH("Bom",AW15)))</formula>
    </cfRule>
    <cfRule type="containsText" dxfId="41" priority="19" operator="containsText" text="Muito Bom">
      <formula>NOT(ISERROR(SEARCH("Muito Bom",AW15)))</formula>
    </cfRule>
    <cfRule type="containsText" dxfId="40" priority="20" operator="containsText" text="Ótimo/Transparente">
      <formula>NOT(ISERROR(SEARCH("Ótimo/Transparente",AW15)))</formula>
    </cfRule>
  </conditionalFormatting>
  <conditionalFormatting sqref="AW24">
    <cfRule type="containsText" dxfId="39" priority="11" operator="containsText" text="Péssimo/Opaco">
      <formula>NOT(ISERROR(SEARCH("Péssimo/Opaco",AW24)))</formula>
    </cfRule>
    <cfRule type="containsText" dxfId="38" priority="12" operator="containsText" text="Regular">
      <formula>NOT(ISERROR(SEARCH("Regular",AW24)))</formula>
    </cfRule>
    <cfRule type="containsText" dxfId="37" priority="13" operator="containsText" text="Bom">
      <formula>NOT(ISERROR(SEARCH("Bom",AW24)))</formula>
    </cfRule>
    <cfRule type="containsText" dxfId="36" priority="14" operator="containsText" text="Muito Bom">
      <formula>NOT(ISERROR(SEARCH("Muito Bom",AW24)))</formula>
    </cfRule>
    <cfRule type="containsText" dxfId="35" priority="15" operator="containsText" text="Ótimo/Transparente">
      <formula>NOT(ISERROR(SEARCH("Ótimo/Transparente",AW24)))</formula>
    </cfRule>
  </conditionalFormatting>
  <conditionalFormatting sqref="AW1">
    <cfRule type="containsText" dxfId="34" priority="6" operator="containsText" text="Péssimo/Opaco">
      <formula>NOT(ISERROR(SEARCH("Péssimo/Opaco",AW1)))</formula>
    </cfRule>
    <cfRule type="containsText" dxfId="33" priority="7" operator="containsText" text="Regular">
      <formula>NOT(ISERROR(SEARCH("Regular",AW1)))</formula>
    </cfRule>
    <cfRule type="containsText" dxfId="32" priority="8" operator="containsText" text="Bom">
      <formula>NOT(ISERROR(SEARCH("Bom",AW1)))</formula>
    </cfRule>
    <cfRule type="containsText" dxfId="31" priority="9" operator="containsText" text="Muito Bom">
      <formula>NOT(ISERROR(SEARCH("Muito Bom",AW1)))</formula>
    </cfRule>
    <cfRule type="containsText" dxfId="30" priority="10" operator="containsText" text="Ótimo/Transparente">
      <formula>NOT(ISERROR(SEARCH("Ótimo/Transparente",AW1)))</formula>
    </cfRule>
  </conditionalFormatting>
  <conditionalFormatting sqref="AW3">
    <cfRule type="containsText" dxfId="29" priority="1" operator="containsText" text="Péssimo/Opaco">
      <formula>NOT(ISERROR(SEARCH("Péssimo/Opaco",AW3)))</formula>
    </cfRule>
    <cfRule type="containsText" dxfId="28" priority="2" operator="containsText" text="Regular">
      <formula>NOT(ISERROR(SEARCH("Regular",AW3)))</formula>
    </cfRule>
    <cfRule type="containsText" dxfId="27" priority="3" operator="containsText" text="Bom">
      <formula>NOT(ISERROR(SEARCH("Bom",AW3)))</formula>
    </cfRule>
    <cfRule type="containsText" dxfId="26" priority="4" operator="containsText" text="Muito Bom">
      <formula>NOT(ISERROR(SEARCH("Muito Bom",AW3)))</formula>
    </cfRule>
    <cfRule type="containsText" dxfId="25" priority="5" operator="containsText" text="Ótimo/Transparente">
      <formula>NOT(ISERROR(SEARCH("Ótimo/Transparente",AW3)))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DE886-AEEE-4DC3-AD8B-C52248E781F4}">
  <dimension ref="A1:AK4"/>
  <sheetViews>
    <sheetView workbookViewId="0">
      <selection sqref="A1:A3"/>
    </sheetView>
  </sheetViews>
  <sheetFormatPr defaultRowHeight="14.5"/>
  <cols>
    <col min="1" max="1" width="14.7265625" bestFit="1" customWidth="1"/>
    <col min="22" max="22" width="12.453125" customWidth="1"/>
    <col min="23" max="23" width="14.08984375" customWidth="1"/>
    <col min="24" max="24" width="11.54296875" customWidth="1"/>
    <col min="35" max="35" width="13.1796875" bestFit="1" customWidth="1"/>
    <col min="36" max="36" width="13.81640625" bestFit="1" customWidth="1"/>
    <col min="37" max="37" width="9.1796875" bestFit="1" customWidth="1"/>
  </cols>
  <sheetData>
    <row r="1" spans="1:37">
      <c r="A1" s="81"/>
      <c r="B1" s="69" t="s">
        <v>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0" t="s">
        <v>2</v>
      </c>
      <c r="P1" s="70"/>
      <c r="Q1" s="70"/>
      <c r="R1" s="70"/>
      <c r="S1" s="70"/>
      <c r="T1" s="71" t="s">
        <v>3</v>
      </c>
      <c r="U1" s="71"/>
      <c r="V1" s="71"/>
      <c r="W1" s="71"/>
      <c r="X1" s="71"/>
      <c r="Y1" s="72" t="s">
        <v>4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3" t="s">
        <v>5</v>
      </c>
      <c r="AK1" s="73" t="s">
        <v>6</v>
      </c>
    </row>
    <row r="2" spans="1:37">
      <c r="A2" s="81"/>
      <c r="B2" s="74" t="s">
        <v>7</v>
      </c>
      <c r="C2" s="74"/>
      <c r="D2" s="74"/>
      <c r="E2" s="74"/>
      <c r="F2" s="74"/>
      <c r="G2" s="74"/>
      <c r="H2" s="75" t="s">
        <v>8</v>
      </c>
      <c r="I2" s="75"/>
      <c r="J2" s="75"/>
      <c r="K2" s="75"/>
      <c r="L2" s="75"/>
      <c r="M2" s="75"/>
      <c r="N2" s="75"/>
      <c r="O2" s="76" t="s">
        <v>9</v>
      </c>
      <c r="P2" s="76"/>
      <c r="Q2" s="76"/>
      <c r="R2" s="76"/>
      <c r="S2" s="76"/>
      <c r="T2" s="77"/>
      <c r="U2" s="77"/>
      <c r="V2" s="77"/>
      <c r="W2" s="77"/>
      <c r="X2" s="77"/>
      <c r="Y2" s="78" t="s">
        <v>10</v>
      </c>
      <c r="Z2" s="78"/>
      <c r="AA2" s="78"/>
      <c r="AB2" s="78"/>
      <c r="AC2" s="79" t="s">
        <v>11</v>
      </c>
      <c r="AD2" s="79"/>
      <c r="AE2" s="79"/>
      <c r="AF2" s="80" t="s">
        <v>12</v>
      </c>
      <c r="AG2" s="80"/>
      <c r="AH2" s="80"/>
      <c r="AI2" s="1" t="s">
        <v>13</v>
      </c>
      <c r="AJ2" s="73"/>
      <c r="AK2" s="73"/>
    </row>
    <row r="3" spans="1:37" ht="108.5">
      <c r="A3" s="81"/>
      <c r="B3" s="39" t="s">
        <v>14</v>
      </c>
      <c r="C3" s="40" t="s">
        <v>15</v>
      </c>
      <c r="D3" s="40" t="s">
        <v>16</v>
      </c>
      <c r="E3" s="40" t="s">
        <v>17</v>
      </c>
      <c r="F3" s="40" t="s">
        <v>18</v>
      </c>
      <c r="G3" s="40" t="s">
        <v>19</v>
      </c>
      <c r="H3" s="40" t="s">
        <v>20</v>
      </c>
      <c r="I3" s="40" t="s">
        <v>21</v>
      </c>
      <c r="J3" s="40" t="s">
        <v>22</v>
      </c>
      <c r="K3" s="40" t="s">
        <v>23</v>
      </c>
      <c r="L3" s="40" t="s">
        <v>24</v>
      </c>
      <c r="M3" s="40" t="s">
        <v>25</v>
      </c>
      <c r="N3" s="40" t="s">
        <v>26</v>
      </c>
      <c r="O3" s="40" t="s">
        <v>27</v>
      </c>
      <c r="P3" s="41" t="s">
        <v>28</v>
      </c>
      <c r="Q3" s="40" t="s">
        <v>29</v>
      </c>
      <c r="R3" s="40" t="s">
        <v>30</v>
      </c>
      <c r="S3" s="40" t="s">
        <v>31</v>
      </c>
      <c r="T3" s="40" t="s">
        <v>128</v>
      </c>
      <c r="U3" s="40" t="s">
        <v>33</v>
      </c>
      <c r="V3" s="40" t="s">
        <v>34</v>
      </c>
      <c r="W3" s="40" t="s">
        <v>35</v>
      </c>
      <c r="X3" s="40" t="s">
        <v>36</v>
      </c>
      <c r="Y3" s="40" t="s">
        <v>37</v>
      </c>
      <c r="Z3" s="40" t="s">
        <v>129</v>
      </c>
      <c r="AA3" s="40" t="s">
        <v>39</v>
      </c>
      <c r="AB3" s="40" t="s">
        <v>40</v>
      </c>
      <c r="AC3" s="40" t="s">
        <v>41</v>
      </c>
      <c r="AD3" s="40" t="s">
        <v>42</v>
      </c>
      <c r="AE3" s="40" t="s">
        <v>43</v>
      </c>
      <c r="AF3" s="40" t="s">
        <v>44</v>
      </c>
      <c r="AG3" s="40" t="s">
        <v>45</v>
      </c>
      <c r="AH3" s="40" t="s">
        <v>43</v>
      </c>
      <c r="AI3" s="40" t="s">
        <v>46</v>
      </c>
    </row>
    <row r="4" spans="1:37">
      <c r="A4" s="67" t="s">
        <v>130</v>
      </c>
      <c r="B4" s="2">
        <v>1</v>
      </c>
      <c r="C4" s="2">
        <v>1</v>
      </c>
      <c r="D4" s="2">
        <v>1</v>
      </c>
      <c r="E4" s="2">
        <v>0.5</v>
      </c>
      <c r="F4" s="2">
        <v>1</v>
      </c>
      <c r="G4" s="2">
        <v>0.5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1</v>
      </c>
      <c r="U4" s="2">
        <v>1</v>
      </c>
      <c r="V4" s="2">
        <v>0.5</v>
      </c>
      <c r="W4" s="2">
        <v>1</v>
      </c>
      <c r="X4" s="2">
        <v>1</v>
      </c>
      <c r="Y4" s="2">
        <v>0</v>
      </c>
      <c r="Z4" s="2">
        <v>1</v>
      </c>
      <c r="AA4" s="2">
        <v>1</v>
      </c>
      <c r="AB4" s="2">
        <v>0</v>
      </c>
      <c r="AC4" s="2">
        <v>0</v>
      </c>
      <c r="AD4" s="2">
        <v>1</v>
      </c>
      <c r="AE4" s="2">
        <v>1</v>
      </c>
      <c r="AF4" s="2">
        <v>1</v>
      </c>
      <c r="AG4" s="2">
        <v>1</v>
      </c>
      <c r="AH4" s="2">
        <v>0</v>
      </c>
      <c r="AI4" s="2">
        <v>0</v>
      </c>
      <c r="AJ4" s="3">
        <f>(((SUM(B4:G4)*4)+(SUM(H4:N4)*2)+(SUM(O4:S4)*4)+(SUM(T4:X4)*2)+(SUM(Y4:AI4)))/79)*100</f>
        <v>49.367088607594937</v>
      </c>
      <c r="AK4" s="2" t="s">
        <v>131</v>
      </c>
    </row>
  </sheetData>
  <mergeCells count="14">
    <mergeCell ref="AK1:AK2"/>
    <mergeCell ref="B2:G2"/>
    <mergeCell ref="H2:N2"/>
    <mergeCell ref="O2:S2"/>
    <mergeCell ref="T2:X2"/>
    <mergeCell ref="Y2:AB2"/>
    <mergeCell ref="AC2:AE2"/>
    <mergeCell ref="AF2:AH2"/>
    <mergeCell ref="AJ1:AJ2"/>
    <mergeCell ref="A1:A3"/>
    <mergeCell ref="B1:N1"/>
    <mergeCell ref="O1:S1"/>
    <mergeCell ref="T1:X1"/>
    <mergeCell ref="Y1:AI1"/>
  </mergeCells>
  <conditionalFormatting sqref="AK3">
    <cfRule type="containsText" dxfId="24" priority="6" operator="containsText" text="Péssimo/Opaco">
      <formula>NOT(ISERROR(SEARCH("Péssimo/Opaco",AK3)))</formula>
    </cfRule>
    <cfRule type="containsText" dxfId="23" priority="7" operator="containsText" text="Regular">
      <formula>NOT(ISERROR(SEARCH("Regular",AK3)))</formula>
    </cfRule>
    <cfRule type="containsText" dxfId="22" priority="8" operator="containsText" text="Bom">
      <formula>NOT(ISERROR(SEARCH("Bom",AK3)))</formula>
    </cfRule>
    <cfRule type="containsText" dxfId="21" priority="9" operator="containsText" text="Muito Bom">
      <formula>NOT(ISERROR(SEARCH("Muito Bom",AK3)))</formula>
    </cfRule>
    <cfRule type="containsText" dxfId="20" priority="10" operator="containsText" text="Ótimo/Transparente">
      <formula>NOT(ISERROR(SEARCH("Ótimo/Transparente",AK3)))</formula>
    </cfRule>
  </conditionalFormatting>
  <conditionalFormatting sqref="AK4">
    <cfRule type="containsText" dxfId="19" priority="1" operator="containsText" text="Péssimo/Opaco">
      <formula>NOT(ISERROR(SEARCH("Péssimo/Opaco",AK4)))</formula>
    </cfRule>
    <cfRule type="containsText" dxfId="18" priority="2" operator="containsText" text="Regular">
      <formula>NOT(ISERROR(SEARCH("Regular",AK4)))</formula>
    </cfRule>
    <cfRule type="containsText" dxfId="17" priority="3" operator="containsText" text="Bom">
      <formula>NOT(ISERROR(SEARCH("Bom",AK4)))</formula>
    </cfRule>
    <cfRule type="containsText" dxfId="16" priority="4" operator="containsText" text="Muito Bom">
      <formula>NOT(ISERROR(SEARCH("Muito Bom",AK4)))</formula>
    </cfRule>
    <cfRule type="containsText" dxfId="15" priority="5" operator="containsText" text="Ótimo/Transparente">
      <formula>NOT(ISERROR(SEARCH("Ótimo/Transparente",AK4)))</formula>
    </cfRule>
  </conditionalFormatting>
  <conditionalFormatting sqref="AK1">
    <cfRule type="containsText" dxfId="14" priority="11" operator="containsText" text="Péssimo/Opaco">
      <formula>NOT(ISERROR(SEARCH("Péssimo/Opaco",AK1)))</formula>
    </cfRule>
    <cfRule type="containsText" dxfId="13" priority="12" operator="containsText" text="Regular">
      <formula>NOT(ISERROR(SEARCH("Regular",AK1)))</formula>
    </cfRule>
    <cfRule type="containsText" dxfId="12" priority="13" operator="containsText" text="Bom">
      <formula>NOT(ISERROR(SEARCH("Bom",AK1)))</formula>
    </cfRule>
    <cfRule type="containsText" dxfId="11" priority="14" operator="containsText" text="Muito Bom">
      <formula>NOT(ISERROR(SEARCH("Muito Bom",AK1)))</formula>
    </cfRule>
    <cfRule type="containsText" dxfId="10" priority="15" operator="containsText" text="Ótimo/Transparente">
      <formula>NOT(ISERROR(SEARCH("Ótimo/Transparente",AK1)))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9F823E3483304EA52CD3FFCB1B38B3" ma:contentTypeVersion="12" ma:contentTypeDescription="Create a new document." ma:contentTypeScope="" ma:versionID="6a891e7c4b5a3032531b137000ed4491">
  <xsd:schema xmlns:xsd="http://www.w3.org/2001/XMLSchema" xmlns:xs="http://www.w3.org/2001/XMLSchema" xmlns:p="http://schemas.microsoft.com/office/2006/metadata/properties" xmlns:ns2="ed68b26e-e36c-41bb-856d-5c65b8ca16e6" xmlns:ns3="9fb58b75-92ef-486f-9210-facda0d4cfbe" targetNamespace="http://schemas.microsoft.com/office/2006/metadata/properties" ma:root="true" ma:fieldsID="73db9b1269df6d142d9132fb472cb7ce" ns2:_="" ns3:_="">
    <xsd:import namespace="ed68b26e-e36c-41bb-856d-5c65b8ca16e6"/>
    <xsd:import namespace="9fb58b75-92ef-486f-9210-facda0d4cf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8b26e-e36c-41bb-856d-5c65b8ca1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58b75-92ef-486f-9210-facda0d4cfb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E4AE1A-7B99-4903-9F5F-536E1D69E5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E745A2-8622-491A-BB7C-9CD54FB996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CA469D-106B-4CAC-B92C-FB71FE5D7C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68b26e-e36c-41bb-856d-5c65b8ca16e6"/>
    <ds:schemaRef ds:uri="9fb58b75-92ef-486f-9210-facda0d4cf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Estados - 1ª avaliação (maio)</vt:lpstr>
      <vt:lpstr>Estados - 2ª avaliação (junho)</vt:lpstr>
      <vt:lpstr>Estados - 3ª avaliação (julho)</vt:lpstr>
      <vt:lpstr>Estados - 4ª avaliação (agosto)</vt:lpstr>
      <vt:lpstr>Capitais - 1ª avaliação (maio)</vt:lpstr>
      <vt:lpstr>Capitais - 2ª avaliação (junho)</vt:lpstr>
      <vt:lpstr>Capitais - 3ª avaliação (julho)</vt:lpstr>
      <vt:lpstr>Capitais- 4ª avaliação (agosto)</vt:lpstr>
      <vt:lpstr>União - 1ª avaliação (julho)</vt:lpstr>
      <vt:lpstr>União - 2ª avaliação (agosto)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Dominguez</dc:creator>
  <cp:keywords/>
  <dc:description/>
  <cp:lastModifiedBy>Maria Dominguez</cp:lastModifiedBy>
  <cp:revision/>
  <dcterms:created xsi:type="dcterms:W3CDTF">2020-08-12T14:07:21Z</dcterms:created>
  <dcterms:modified xsi:type="dcterms:W3CDTF">2020-09-01T16:36:02Z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0x0101007D9F823E3483304EA52CD3FFCB1B38B3</vt:lpwstr>
  </property>
</Properties>
</file>